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H:\Web publications\"/>
    </mc:Choice>
  </mc:AlternateContent>
  <xr:revisionPtr revIDLastSave="0" documentId="8_{6DF135C8-4767-44C9-90A8-17EF96079B2B}" xr6:coauthVersionLast="46" xr6:coauthVersionMax="46" xr10:uidLastSave="{00000000-0000-0000-0000-000000000000}"/>
  <bookViews>
    <workbookView xWindow="-98" yWindow="-98" windowWidth="20715" windowHeight="13276" tabRatio="850" firstSheet="20" xr2:uid="{78F02D62-073D-4086-899D-EC3789C8CF65}"/>
  </bookViews>
  <sheets>
    <sheet name="Intro" sheetId="152" r:id="rId1"/>
    <sheet name="N0_Cover" sheetId="9" r:id="rId2"/>
    <sheet name="N0.1_Contents" sheetId="11" r:id="rId3"/>
    <sheet name="N0.2_Submission_Version_History" sheetId="74" r:id="rId4"/>
    <sheet name="N0.3_Template_Version_History" sheetId="71" r:id="rId5"/>
    <sheet name="N0.4_Related_Workbooks" sheetId="76" r:id="rId6"/>
    <sheet name="N0.5_Data_Constants" sheetId="73" r:id="rId7"/>
    <sheet name="N0.6_Lookup_References" sheetId="80" r:id="rId8"/>
    <sheet name="N1_Output_Delivery" sheetId="17" r:id="rId9"/>
    <sheet name="N1.1_NARM_Summary" sheetId="151" r:id="rId10"/>
    <sheet name="N1.2_Intervention_Listing" sheetId="5" r:id="rId11"/>
    <sheet name="N1.3_Project_Listing" sheetId="1" r:id="rId12"/>
    <sheet name="N2_Network_Risk" sheetId="16" r:id="rId13"/>
    <sheet name="N2.1_Network_Risk_Summary" sheetId="68" r:id="rId14"/>
    <sheet name="N2.2_Risk_Bandings" sheetId="20" r:id="rId15"/>
    <sheet name="N2.3_RIIO2_Risk_Start_2021" sheetId="21" r:id="rId16"/>
    <sheet name="N2.4_RIIO2_Risk_Without_2026" sheetId="23" r:id="rId17"/>
    <sheet name="N2.5_RIIO2_Risk_With_2026" sheetId="26" r:id="rId18"/>
    <sheet name="N2.6_Risk_Comp_Start_2021" sheetId="22" r:id="rId19"/>
    <sheet name="N2.7_Risk_Comp_Without_2026" sheetId="24" r:id="rId20"/>
    <sheet name="N2.8_Risk_Comp_With_2026" sheetId="27" r:id="rId21"/>
    <sheet name="N3_Asset_Category_Risk" sheetId="79" r:id="rId22"/>
    <sheet name="N3.00_Summary" sheetId="126" r:id="rId23"/>
    <sheet name="N3.01" sheetId="81" r:id="rId24"/>
    <sheet name="N3.02" sheetId="82" r:id="rId25"/>
    <sheet name="N3.03" sheetId="83" r:id="rId26"/>
    <sheet name="N3.04" sheetId="109" r:id="rId27"/>
    <sheet name="N3.05" sheetId="84" r:id="rId28"/>
    <sheet name="N3.06" sheetId="85" r:id="rId29"/>
    <sheet name="N3.07" sheetId="127" r:id="rId30"/>
    <sheet name="N3.08" sheetId="128" r:id="rId31"/>
    <sheet name="N3.09" sheetId="129" r:id="rId32"/>
    <sheet name="N3.10" sheetId="130" r:id="rId33"/>
    <sheet name="N3.11" sheetId="131" r:id="rId34"/>
    <sheet name="N3.12" sheetId="132" r:id="rId35"/>
    <sheet name="N3.13" sheetId="55" r:id="rId36"/>
    <sheet name="N3.14" sheetId="56" r:id="rId37"/>
    <sheet name="N3.15" sheetId="57" r:id="rId38"/>
    <sheet name="N3.16" sheetId="90" r:id="rId39"/>
    <sheet name="N3.17" sheetId="91" r:id="rId40"/>
    <sheet name="N3.18" sheetId="92" r:id="rId41"/>
    <sheet name="N3.19" sheetId="93" r:id="rId42"/>
    <sheet name="N3.20" sheetId="94" r:id="rId43"/>
    <sheet name="N3.21" sheetId="116" r:id="rId44"/>
    <sheet name="N3.22" sheetId="117" r:id="rId45"/>
    <sheet name="N3.23" sheetId="118" r:id="rId46"/>
    <sheet name="N3.24" sheetId="137" r:id="rId47"/>
    <sheet name="N3.25" sheetId="138" r:id="rId48"/>
    <sheet name="N3.26" sheetId="139" r:id="rId49"/>
    <sheet name="N3.27" sheetId="95" r:id="rId50"/>
    <sheet name="N3.28" sheetId="96" r:id="rId51"/>
    <sheet name="N3.29" sheetId="97" r:id="rId52"/>
    <sheet name="N3.30" sheetId="98" r:id="rId53"/>
    <sheet name="N3.31" sheetId="58" r:id="rId54"/>
    <sheet name="N3.32" sheetId="99" r:id="rId55"/>
    <sheet name="N3.33" sheetId="100" r:id="rId56"/>
    <sheet name="N3.34" sheetId="101" r:id="rId57"/>
    <sheet name="N3.35" sheetId="102" r:id="rId58"/>
    <sheet name="N3.36" sheetId="103" r:id="rId59"/>
    <sheet name="N3.37" sheetId="104" r:id="rId60"/>
    <sheet name="N3.38" sheetId="105" r:id="rId61"/>
    <sheet name="N3.39" sheetId="136" r:id="rId62"/>
    <sheet name="N3.40" sheetId="107" r:id="rId63"/>
    <sheet name="N3.41" sheetId="108" r:id="rId64"/>
    <sheet name="N3.42" sheetId="110" r:id="rId65"/>
    <sheet name="N3.43" sheetId="111" r:id="rId66"/>
    <sheet name="N3.44" sheetId="112" r:id="rId67"/>
    <sheet name="N3.45" sheetId="113" r:id="rId68"/>
    <sheet name="N3.46" sheetId="114" r:id="rId69"/>
    <sheet name="N3.47" sheetId="115" r:id="rId70"/>
    <sheet name="N3.48" sheetId="133" r:id="rId71"/>
    <sheet name="N3.49" sheetId="134" r:id="rId72"/>
    <sheet name="N3.50" sheetId="135" r:id="rId73"/>
  </sheets>
  <externalReferences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</externalReferences>
  <definedNames>
    <definedName name="________hom1" hidden="1">{#N/A,#N/A,FALSE,"Assessment";#N/A,#N/A,FALSE,"Staffing";#N/A,#N/A,FALSE,"Hires";#N/A,#N/A,FALSE,"Assumptions"}</definedName>
    <definedName name="________k1" hidden="1">{#N/A,#N/A,FALSE,"Assessment";#N/A,#N/A,FALSE,"Staffing";#N/A,#N/A,FALSE,"Hires";#N/A,#N/A,FALSE,"Assumptions"}</definedName>
    <definedName name="________kk1" hidden="1">{#N/A,#N/A,FALSE,"Assessment";#N/A,#N/A,FALSE,"Staffing";#N/A,#N/A,FALSE,"Hires";#N/A,#N/A,FALSE,"Assumptions"}</definedName>
    <definedName name="________KKK1" hidden="1">{#N/A,#N/A,FALSE,"Assessment";#N/A,#N/A,FALSE,"Staffing";#N/A,#N/A,FALSE,"Hires";#N/A,#N/A,FALSE,"Assumptions"}</definedName>
    <definedName name="________w2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r6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r9" hidden="1">{"holdco",#N/A,FALSE,"Summary Financials";"holdco",#N/A,FALSE,"Summary Financials"}</definedName>
    <definedName name="________wrn1" hidden="1">{"holdco",#N/A,FALSE,"Summary Financials";"holdco",#N/A,FALSE,"Summary Financials"}</definedName>
    <definedName name="________wrn2" hidden="1">{"holdco",#N/A,FALSE,"Summary Financials";"holdco",#N/A,FALSE,"Summary Financials"}</definedName>
    <definedName name="________wrn3" hidden="1">{"holdco",#N/A,FALSE,"Summary Financials";"holdco",#N/A,FALSE,"Summary Financials"}</definedName>
    <definedName name="________wrn7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rn8" hidden="1">{"holdco",#N/A,FALSE,"Summary Financials";"holdco",#N/A,FALSE,"Summary Financials"}</definedName>
    <definedName name="_______bb2" hidden="1">{#N/A,#N/A,FALSE,"PRJCTED MNTHLY QTY's"}</definedName>
    <definedName name="_______Lee5" hidden="1">{#VALUE!,#N/A,FALSE,0}</definedName>
    <definedName name="______hom1" hidden="1">{#N/A,#N/A,FALSE,"Assessment";#N/A,#N/A,FALSE,"Staffing";#N/A,#N/A,FALSE,"Hires";#N/A,#N/A,FALSE,"Assumptions"}</definedName>
    <definedName name="______k1" hidden="1">{#N/A,#N/A,FALSE,"Assessment";#N/A,#N/A,FALSE,"Staffing";#N/A,#N/A,FALSE,"Hires";#N/A,#N/A,FALSE,"Assumptions"}</definedName>
    <definedName name="______kk1" hidden="1">{#N/A,#N/A,FALSE,"Assessment";#N/A,#N/A,FALSE,"Staffing";#N/A,#N/A,FALSE,"Hires";#N/A,#N/A,FALSE,"Assumptions"}</definedName>
    <definedName name="______KKK1" hidden="1">{#N/A,#N/A,FALSE,"Assessment";#N/A,#N/A,FALSE,"Staffing";#N/A,#N/A,FALSE,"Hires";#N/A,#N/A,FALSE,"Assumptions"}</definedName>
    <definedName name="______w2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r6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r9" hidden="1">{"holdco",#N/A,FALSE,"Summary Financials";"holdco",#N/A,FALSE,"Summary Financials"}</definedName>
    <definedName name="______wrn1" hidden="1">{"holdco",#N/A,FALSE,"Summary Financials";"holdco",#N/A,FALSE,"Summary Financials"}</definedName>
    <definedName name="______wrn2" hidden="1">{"holdco",#N/A,FALSE,"Summary Financials";"holdco",#N/A,FALSE,"Summary Financials"}</definedName>
    <definedName name="______wrn3" hidden="1">{"holdco",#N/A,FALSE,"Summary Financials";"holdco",#N/A,FALSE,"Summary Financials"}</definedName>
    <definedName name="______wrn7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rn8" hidden="1">{"holdco",#N/A,FALSE,"Summary Financials";"holdco",#N/A,FALSE,"Summary Financials"}</definedName>
    <definedName name="_____KKK1" hidden="1">{#N/A,#N/A,FALSE,"Assessment";#N/A,#N/A,FALSE,"Staffing";#N/A,#N/A,FALSE,"Hires";#N/A,#N/A,FALSE,"Assumptions"}</definedName>
    <definedName name="_____wrn1" hidden="1">{"holdco",#N/A,FALSE,"Summary Financials";"holdco",#N/A,FALSE,"Summary Financials"}</definedName>
    <definedName name="_____wrn2" hidden="1">{"holdco",#N/A,FALSE,"Summary Financials";"holdco",#N/A,FALSE,"Summary Financials"}</definedName>
    <definedName name="_____wrn3" hidden="1">{"holdco",#N/A,FALSE,"Summary Financials";"holdco",#N/A,FALSE,"Summary Financials"}</definedName>
    <definedName name="_____wrn7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wrn8" hidden="1">{"holdco",#N/A,FALSE,"Summary Financials";"holdco",#N/A,FALSE,"Summary Financials"}</definedName>
    <definedName name="__123Graph_B" hidden="1">'[1]Universal data'!#REF!</definedName>
    <definedName name="__123Graph_C" hidden="1">'[1]Universal data'!#REF!</definedName>
    <definedName name="__123Graph_D" hidden="1">'[1]Universal data'!#REF!</definedName>
    <definedName name="__123Graph_X" hidden="1">'[1]Universal data'!#REF!</definedName>
    <definedName name="__FDS_HYPERLINK_TOGGLE_STATE__" hidden="1">"ON"</definedName>
    <definedName name="__hom1" hidden="1">{#N/A,#N/A,FALSE,"Assessment";#N/A,#N/A,FALSE,"Staffing";#N/A,#N/A,FALSE,"Hires";#N/A,#N/A,FALSE,"Assumptions"}</definedName>
    <definedName name="__IntlFixup" hidden="1">TRUE</definedName>
    <definedName name="__kk1" hidden="1">{#N/A,#N/A,FALSE,"Assessment";#N/A,#N/A,FALSE,"Staffing";#N/A,#N/A,FALSE,"Hires";#N/A,#N/A,FALSE,"Assumptions"}</definedName>
    <definedName name="__KKK1" hidden="1">{#N/A,#N/A,FALSE,"Assessment";#N/A,#N/A,FALSE,"Staffing";#N/A,#N/A,FALSE,"Hires";#N/A,#N/A,FALSE,"Assumptions"}</definedName>
    <definedName name="__wrn1" hidden="1">{"holdco",#N/A,FALSE,"Summary Financials";"holdco",#N/A,FALSE,"Summary Financials"}</definedName>
    <definedName name="__wrn2" hidden="1">{"holdco",#N/A,FALSE,"Summary Financials";"holdco",#N/A,FALSE,"Summary Financials"}</definedName>
    <definedName name="__wrn3" hidden="1">{"holdco",#N/A,FALSE,"Summary Financials";"holdco",#N/A,FALSE,"Summary Financials"}</definedName>
    <definedName name="__wrn7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wrn8" hidden="1">{"holdco",#N/A,FALSE,"Summary Financials";"holdco",#N/A,FALSE,"Summary Financials"}</definedName>
    <definedName name="_139__123Graph_LBL_DCHART_3" hidden="1">[2]Graphs!$D$59:$D$59</definedName>
    <definedName name="_142__123Graph_LBL_FCHART_1" hidden="1">[2]Graphs!$G$59:$G$59</definedName>
    <definedName name="_143__123Graph_LBL_FCHART_3" hidden="1">[2]Graphs!$G$59:$G$59</definedName>
    <definedName name="_33__123Graph_LBL_ECHART_3" hidden="1">[2]Graphs!$F$59:$F$59</definedName>
    <definedName name="_34__123Graph_LBL_FCHART_1" hidden="1">[2]Graphs!$G$59:$G$59</definedName>
    <definedName name="_35__123Graph_LBL_FCHART_3" hidden="1">[2]Graphs!$G$59:$G$59</definedName>
    <definedName name="_49__123Graph_LBL_FCHART_1" hidden="1">[2]Graphs!$G$59:$G$59</definedName>
    <definedName name="_AtRisk_SimSetting_AutomaticallyGenerateReports" hidden="1">FALSE</definedName>
    <definedName name="_AtRisk_SimSetting_AutomaticResultsDisplayMode" hidden="1">3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GoalSeekTargetValue" hidden="1">0</definedName>
    <definedName name="_AtRisk_SimSetting_LiveUpdate" hidden="1">TRUE</definedName>
    <definedName name="_AtRisk_SimSetting_LiveUpdatePeriod" hidden="1">-1</definedName>
    <definedName name="_AtRisk_SimSetting_MacroMode" hidden="1">0</definedName>
    <definedName name="_AtRisk_SimSetting_MacroRecalculationBehavior" hidden="1">0</definedName>
    <definedName name="_AtRisk_SimSetting_MultipleCPUManualCount" hidden="1">8</definedName>
    <definedName name="_AtRisk_SimSetting_MultipleCPUMode" hidden="1">0</definedName>
    <definedName name="_AtRisk_SimSetting_RandomNumberGenerator" hidden="1">7</definedName>
    <definedName name="_AtRisk_SimSetting_ReportOptionCustomItemsCount" hidden="1">0</definedName>
    <definedName name="_AtRisk_SimSetting_ReportOptionDataMode" hidden="1">1</definedName>
    <definedName name="_AtRisk_SimSetting_ReportOptionReportMultiSimType" hidden="1">1</definedName>
    <definedName name="_AtRisk_SimSetting_ReportOptionReportPlacement" hidden="1">1</definedName>
    <definedName name="_AtRisk_SimSetting_ReportOptionReportSelection" hidden="1">0</definedName>
    <definedName name="_AtRisk_SimSetting_ReportOptionReportsFileType" hidden="1">1</definedName>
    <definedName name="_AtRisk_SimSetting_ReportOptionReportStyle" hidden="1">1</definedName>
    <definedName name="_AtRisk_SimSetting_ReportOptionSelectiveQR" hidden="1">FALSE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example" hidden="1">#REF!</definedName>
    <definedName name="_Fill" hidden="1">#REF!</definedName>
    <definedName name="_xlnm._FilterDatabase" localSheetId="10" hidden="1">'N1.2_Intervention_Listing'!$A$12:$E$213</definedName>
    <definedName name="_xlnm._FilterDatabase" localSheetId="11">'N1.3_Project_Listing'!$B$14:$AN$199</definedName>
    <definedName name="_Key1" hidden="1">#REF!</definedName>
    <definedName name="_Key2" hidden="1">#REF!</definedName>
    <definedName name="_Order1" hidden="1">255</definedName>
    <definedName name="_Order2" hidden="1">0</definedName>
    <definedName name="_Sort" hidden="1">#REF!</definedName>
    <definedName name="a" hidden="1">#REF!</definedName>
    <definedName name="AAA_duser" hidden="1">"OFF"</definedName>
    <definedName name="AAB_GSPPG" hidden="1">"AAB_Goldman Sachs PPG Chart Utilities 1.0g"</definedName>
    <definedName name="AccessDatabase" hidden="1">"C:\DATA\KEVIN\MODELS\Model 0218.mdb"</definedName>
    <definedName name="ActiveScenario">[3]InpC!$F$6</definedName>
    <definedName name="ACwvu.CapersView." hidden="1">[4]Sheet1!#REF!</definedName>
    <definedName name="ACwvu.Japan_Capers_Ed_Pub." hidden="1">#REF!</definedName>
    <definedName name="ACwvu.KJP_CC." hidden="1">#REF!</definedName>
    <definedName name="AmplifierSeven">[3]InpC!$F$1473</definedName>
    <definedName name="AssetClass" hidden="1">'[5]A0.5_Data_Constants'!$A$71:$A$76</definedName>
    <definedName name="AssetDesc" hidden="1">'[5]A0.5_Data_Constants'!$B$55:$B$103</definedName>
    <definedName name="b" hidden="1">{#N/A,#N/A,FALSE,"DI 2 YEAR MASTER SCHEDULE"}</definedName>
    <definedName name="bb" hidden="1">{#N/A,#N/A,FALSE,"PRJCTED MNTHLY QTY's"}</definedName>
    <definedName name="bbbb" hidden="1">{#N/A,#N/A,FALSE,"PRJCTED QTRLY QTY's"}</definedName>
    <definedName name="bbbbbb" hidden="1">{#N/A,#N/A,FALSE,"PRJCTED QTRLY QTY's"}</definedName>
    <definedName name="BExEZ4HBCC06708765M8A06KCR7P" hidden="1">#N/A</definedName>
    <definedName name="BLPH1" hidden="1">[6]Sheet2!#REF!</definedName>
    <definedName name="BLPH10" hidden="1">#REF!</definedName>
    <definedName name="BLPH100" hidden="1">#REF!</definedName>
    <definedName name="BLPH101" hidden="1">#REF!</definedName>
    <definedName name="BLPH102" hidden="1">#REF!</definedName>
    <definedName name="BLPH103" hidden="1">#REF!</definedName>
    <definedName name="BLPH104" hidden="1">#REF!</definedName>
    <definedName name="BLPH105" hidden="1">#REF!</definedName>
    <definedName name="BLPH106" hidden="1">#REF!</definedName>
    <definedName name="BLPH107" hidden="1">#REF!</definedName>
    <definedName name="BLPH108" hidden="1">#REF!</definedName>
    <definedName name="BLPH109" hidden="1">#REF!</definedName>
    <definedName name="BLPH11" hidden="1">#REF!</definedName>
    <definedName name="BLPH110" hidden="1">#REF!</definedName>
    <definedName name="BLPH111" hidden="1">#REF!</definedName>
    <definedName name="BLPH112" hidden="1">#REF!</definedName>
    <definedName name="BLPH113" hidden="1">#REF!</definedName>
    <definedName name="BLPH114" hidden="1">#REF!</definedName>
    <definedName name="BLPH115" hidden="1">#REF!</definedName>
    <definedName name="BLPH116" hidden="1">#REF!</definedName>
    <definedName name="BLPH117" hidden="1">#REF!</definedName>
    <definedName name="BLPH118" hidden="1">#REF!</definedName>
    <definedName name="BLPH119" hidden="1">#REF!</definedName>
    <definedName name="BLPH12" hidden="1">#REF!</definedName>
    <definedName name="BLPH120" hidden="1">#REF!</definedName>
    <definedName name="BLPH121" hidden="1">#REF!</definedName>
    <definedName name="BLPH122" hidden="1">#REF!</definedName>
    <definedName name="BLPH123" hidden="1">#REF!</definedName>
    <definedName name="BLPH124" hidden="1">#REF!</definedName>
    <definedName name="BLPH125" hidden="1">#REF!</definedName>
    <definedName name="BLPH126" hidden="1">#REF!</definedName>
    <definedName name="BLPH127" hidden="1">#REF!</definedName>
    <definedName name="BLPH128" hidden="1">#REF!</definedName>
    <definedName name="BLPH129" hidden="1">#REF!</definedName>
    <definedName name="BLPH13" hidden="1">#REF!</definedName>
    <definedName name="BLPH130" hidden="1">#REF!</definedName>
    <definedName name="BLPH131" hidden="1">#REF!</definedName>
    <definedName name="BLPH132" hidden="1">#REF!</definedName>
    <definedName name="BLPH133" hidden="1">#REF!</definedName>
    <definedName name="BLPH134" hidden="1">#REF!</definedName>
    <definedName name="BLPH135" hidden="1">#REF!</definedName>
    <definedName name="BLPH136" hidden="1">#REF!</definedName>
    <definedName name="BLPH137" hidden="1">#REF!</definedName>
    <definedName name="BLPH138" hidden="1">#REF!</definedName>
    <definedName name="BLPH139" hidden="1">#REF!</definedName>
    <definedName name="BLPH14" hidden="1">#REF!</definedName>
    <definedName name="BLPH140" hidden="1">#REF!</definedName>
    <definedName name="BLPH141" hidden="1">#REF!</definedName>
    <definedName name="BLPH142" hidden="1">#REF!</definedName>
    <definedName name="BLPH143" hidden="1">#REF!</definedName>
    <definedName name="BLPH144" hidden="1">#REF!</definedName>
    <definedName name="BLPH145" hidden="1">#REF!</definedName>
    <definedName name="BLPH146" hidden="1">#REF!</definedName>
    <definedName name="BLPH147" hidden="1">#REF!</definedName>
    <definedName name="BLPH148" hidden="1">#REF!</definedName>
    <definedName name="BLPH149" hidden="1">#REF!</definedName>
    <definedName name="BLPH15" hidden="1">#REF!</definedName>
    <definedName name="BLPH150" hidden="1">#REF!</definedName>
    <definedName name="BLPH151" hidden="1">#REF!</definedName>
    <definedName name="BLPH152" hidden="1">#REF!</definedName>
    <definedName name="BLPH153" hidden="1">#REF!</definedName>
    <definedName name="BLPH154" hidden="1">#REF!</definedName>
    <definedName name="BLPH155" hidden="1">#REF!</definedName>
    <definedName name="BLPH156" hidden="1">#REF!</definedName>
    <definedName name="BLPH157" hidden="1">#REF!</definedName>
    <definedName name="BLPH158" hidden="1">#REF!</definedName>
    <definedName name="BLPH159" hidden="1">#REF!</definedName>
    <definedName name="BLPH16" hidden="1">#REF!</definedName>
    <definedName name="BLPH160" hidden="1">#REF!</definedName>
    <definedName name="BLPH161" hidden="1">#REF!</definedName>
    <definedName name="BLPH162" hidden="1">#REF!</definedName>
    <definedName name="BLPH163" hidden="1">#REF!</definedName>
    <definedName name="BLPH164" hidden="1">#REF!</definedName>
    <definedName name="BLPH165" hidden="1">#REF!</definedName>
    <definedName name="BLPH166" hidden="1">#REF!</definedName>
    <definedName name="BLPH167" hidden="1">#REF!</definedName>
    <definedName name="BLPH168" hidden="1">#REF!</definedName>
    <definedName name="BLPH169" hidden="1">#REF!</definedName>
    <definedName name="BLPH17" hidden="1">#REF!</definedName>
    <definedName name="BLPH170" hidden="1">#REF!</definedName>
    <definedName name="BLPH171" hidden="1">#REF!</definedName>
    <definedName name="BLPH172" hidden="1">#REF!</definedName>
    <definedName name="BLPH173" hidden="1">#REF!</definedName>
    <definedName name="BLPH174" hidden="1">#REF!</definedName>
    <definedName name="BLPH175" hidden="1">#REF!</definedName>
    <definedName name="BLPH176" hidden="1">#REF!</definedName>
    <definedName name="BLPH177" hidden="1">#REF!</definedName>
    <definedName name="BLPH178" hidden="1">#REF!</definedName>
    <definedName name="BLPH179" hidden="1">#REF!</definedName>
    <definedName name="BLPH18" hidden="1">#REF!</definedName>
    <definedName name="BLPH180" hidden="1">#REF!</definedName>
    <definedName name="BLPH181" hidden="1">#REF!</definedName>
    <definedName name="BLPH182" hidden="1">#REF!</definedName>
    <definedName name="BLPH183" hidden="1">#REF!</definedName>
    <definedName name="BLPH184" hidden="1">#REF!</definedName>
    <definedName name="BLPH185" hidden="1">#REF!</definedName>
    <definedName name="BLPH186" hidden="1">#REF!</definedName>
    <definedName name="BLPH187" hidden="1">#REF!</definedName>
    <definedName name="BLPH188" hidden="1">#REF!</definedName>
    <definedName name="BLPH189" hidden="1">#REF!</definedName>
    <definedName name="BLPH19" hidden="1">#REF!</definedName>
    <definedName name="BLPH190" hidden="1">#REF!</definedName>
    <definedName name="BLPH191" hidden="1">#REF!</definedName>
    <definedName name="BLPH192" hidden="1">#REF!</definedName>
    <definedName name="BLPH193" hidden="1">#REF!</definedName>
    <definedName name="BLPH194" hidden="1">#REF!</definedName>
    <definedName name="BLPH195" hidden="1">#REF!</definedName>
    <definedName name="BLPH196" hidden="1">#REF!</definedName>
    <definedName name="BLPH197" hidden="1">#REF!</definedName>
    <definedName name="BLPH198" hidden="1">#REF!</definedName>
    <definedName name="BLPH199" hidden="1">#REF!</definedName>
    <definedName name="BLPH2" hidden="1">[6]Sheet2!#REF!</definedName>
    <definedName name="BLPH20" hidden="1">#REF!</definedName>
    <definedName name="BLPH200" hidden="1">#REF!</definedName>
    <definedName name="BLPH201" hidden="1">#REF!</definedName>
    <definedName name="BLPH202" hidden="1">#REF!</definedName>
    <definedName name="BLPH203" hidden="1">#REF!</definedName>
    <definedName name="BLPH204" hidden="1">#REF!</definedName>
    <definedName name="BLPH205" hidden="1">#REF!</definedName>
    <definedName name="BLPH206" hidden="1">#REF!</definedName>
    <definedName name="BLPH207" hidden="1">#REF!</definedName>
    <definedName name="BLPH208" hidden="1">#REF!</definedName>
    <definedName name="BLPH209" hidden="1">#REF!</definedName>
    <definedName name="BLPH21" hidden="1">'[7]Risk-Free Rate'!$AQ$15</definedName>
    <definedName name="BLPH210" hidden="1">#REF!</definedName>
    <definedName name="BLPH211" hidden="1">#REF!</definedName>
    <definedName name="BLPH212" hidden="1">#REF!</definedName>
    <definedName name="BLPH213" hidden="1">#REF!</definedName>
    <definedName name="BLPH214" hidden="1">#REF!</definedName>
    <definedName name="BLPH215" hidden="1">#REF!</definedName>
    <definedName name="BLPH216" hidden="1">#REF!</definedName>
    <definedName name="BLPH217" hidden="1">#REF!</definedName>
    <definedName name="BLPH218" hidden="1">#REF!</definedName>
    <definedName name="BLPH219" hidden="1">#REF!</definedName>
    <definedName name="BLPH22" hidden="1">'[7]Risk-Free Rate'!$AN$15</definedName>
    <definedName name="BLPH220" hidden="1">#REF!</definedName>
    <definedName name="BLPH221" hidden="1">#REF!</definedName>
    <definedName name="BLPH222" hidden="1">#REF!</definedName>
    <definedName name="BLPH223" hidden="1">#REF!</definedName>
    <definedName name="BLPH224" hidden="1">#REF!</definedName>
    <definedName name="BLPH225" hidden="1">#REF!</definedName>
    <definedName name="BLPH226" hidden="1">#REF!</definedName>
    <definedName name="BLPH227" hidden="1">#REF!</definedName>
    <definedName name="BLPH228" hidden="1">#REF!</definedName>
    <definedName name="BLPH229" hidden="1">#REF!</definedName>
    <definedName name="BLPH23" hidden="1">'[7]Risk-Free Rate'!$AK$15</definedName>
    <definedName name="BLPH230" hidden="1">#REF!</definedName>
    <definedName name="BLPH231" hidden="1">#REF!</definedName>
    <definedName name="BLPH232" hidden="1">#REF!</definedName>
    <definedName name="BLPH233" hidden="1">#REF!</definedName>
    <definedName name="BLPH234" hidden="1">#REF!</definedName>
    <definedName name="BLPH235" hidden="1">#REF!</definedName>
    <definedName name="BLPH236" hidden="1">#REF!</definedName>
    <definedName name="BLPH237" hidden="1">#REF!</definedName>
    <definedName name="BLPH238" hidden="1">#REF!</definedName>
    <definedName name="BLPH239" hidden="1">#REF!</definedName>
    <definedName name="BLPH24" hidden="1">'[7]Risk-Free Rate'!$AH$15</definedName>
    <definedName name="BLPH240" hidden="1">#REF!</definedName>
    <definedName name="BLPH241" hidden="1">#REF!</definedName>
    <definedName name="BLPH242" hidden="1">#REF!</definedName>
    <definedName name="BLPH243" hidden="1">#REF!</definedName>
    <definedName name="BLPH244" hidden="1">#REF!</definedName>
    <definedName name="BLPH245" hidden="1">#REF!</definedName>
    <definedName name="BLPH246" hidden="1">#REF!</definedName>
    <definedName name="BLPH247" hidden="1">#REF!</definedName>
    <definedName name="BLPH248" hidden="1">#REF!</definedName>
    <definedName name="BLPH249" hidden="1">#REF!</definedName>
    <definedName name="BLPH25" hidden="1">'[7]Risk-Free Rate'!$AE$15</definedName>
    <definedName name="BLPH250" hidden="1">#REF!</definedName>
    <definedName name="BLPH251" hidden="1">#REF!</definedName>
    <definedName name="BLPH252" hidden="1">#REF!</definedName>
    <definedName name="BLPH253" hidden="1">#REF!</definedName>
    <definedName name="BLPH254" hidden="1">#REF!</definedName>
    <definedName name="BLPH255" hidden="1">#REF!</definedName>
    <definedName name="BLPH256" hidden="1">#REF!</definedName>
    <definedName name="BLPH257" hidden="1">#REF!</definedName>
    <definedName name="BLPH258" hidden="1">#REF!</definedName>
    <definedName name="BLPH259" hidden="1">#REF!</definedName>
    <definedName name="BLPH26" hidden="1">'[7]Risk-Free Rate'!$AB$15</definedName>
    <definedName name="BLPH260" hidden="1">#REF!</definedName>
    <definedName name="BLPH261" hidden="1">#REF!</definedName>
    <definedName name="BLPH262" hidden="1">#REF!</definedName>
    <definedName name="BLPH263" hidden="1">#REF!</definedName>
    <definedName name="BLPH264" hidden="1">#REF!</definedName>
    <definedName name="BLPH265" hidden="1">#REF!</definedName>
    <definedName name="BLPH266" hidden="1">#REF!</definedName>
    <definedName name="BLPH267" hidden="1">#REF!</definedName>
    <definedName name="BLPH268" hidden="1">#REF!</definedName>
    <definedName name="BLPH269" hidden="1">#REF!</definedName>
    <definedName name="BLPH27" hidden="1">'[7]Risk-Free Rate'!$Y$15</definedName>
    <definedName name="BLPH270" hidden="1">#REF!</definedName>
    <definedName name="BLPH271" hidden="1">#REF!</definedName>
    <definedName name="BLPH272" hidden="1">#REF!</definedName>
    <definedName name="BLPH273" hidden="1">#REF!</definedName>
    <definedName name="BLPH274" hidden="1">#REF!</definedName>
    <definedName name="BLPH275" hidden="1">#REF!</definedName>
    <definedName name="BLPH276" hidden="1">#REF!</definedName>
    <definedName name="BLPH277" hidden="1">#REF!</definedName>
    <definedName name="BLPH278" hidden="1">#REF!</definedName>
    <definedName name="BLPH279" hidden="1">#REF!</definedName>
    <definedName name="BLPH28" hidden="1">'[7]Risk-Free Rate'!$V$15</definedName>
    <definedName name="BLPH280" hidden="1">#REF!</definedName>
    <definedName name="BLPH281" hidden="1">#REF!</definedName>
    <definedName name="BLPH282" hidden="1">#REF!</definedName>
    <definedName name="BLPH283" hidden="1">#REF!</definedName>
    <definedName name="BLPH284" hidden="1">#REF!</definedName>
    <definedName name="BLPH285" hidden="1">#REF!</definedName>
    <definedName name="BLPH286" hidden="1">#REF!</definedName>
    <definedName name="BLPH287" hidden="1">#REF!</definedName>
    <definedName name="BLPH288" hidden="1">#REF!</definedName>
    <definedName name="BLPH289" hidden="1">#REF!</definedName>
    <definedName name="BLPH29" hidden="1">'[7]Risk-Free Rate'!$S$15</definedName>
    <definedName name="BLPH290" hidden="1">#REF!</definedName>
    <definedName name="BLPH291" hidden="1">#REF!</definedName>
    <definedName name="BLPH292" hidden="1">#REF!</definedName>
    <definedName name="BLPH293" hidden="1">#REF!</definedName>
    <definedName name="BLPH294" hidden="1">#REF!</definedName>
    <definedName name="BLPH295" hidden="1">#REF!</definedName>
    <definedName name="BLPH296" hidden="1">#REF!</definedName>
    <definedName name="BLPH297" hidden="1">#REF!</definedName>
    <definedName name="BLPH298" hidden="1">#REF!</definedName>
    <definedName name="BLPH299" hidden="1">#REF!</definedName>
    <definedName name="BLPH3" hidden="1">#REF!</definedName>
    <definedName name="BLPH30" hidden="1">'[7]Risk-Free Rate'!$P$15</definedName>
    <definedName name="BLPH300" hidden="1">#REF!</definedName>
    <definedName name="BLPH301" hidden="1">#REF!</definedName>
    <definedName name="BLPH302" hidden="1">#REF!</definedName>
    <definedName name="BLPH303" hidden="1">#REF!</definedName>
    <definedName name="BLPH304" hidden="1">#REF!</definedName>
    <definedName name="BLPH305" hidden="1">#REF!</definedName>
    <definedName name="BLPH306" hidden="1">#REF!</definedName>
    <definedName name="BLPH307" hidden="1">#REF!</definedName>
    <definedName name="BLPH308" hidden="1">#REF!</definedName>
    <definedName name="BLPH309" hidden="1">#REF!</definedName>
    <definedName name="BLPH31" hidden="1">'[7]Risk-Free Rate'!$M$15</definedName>
    <definedName name="BLPH310" hidden="1">#REF!</definedName>
    <definedName name="BLPH311" hidden="1">#REF!</definedName>
    <definedName name="BLPH312" hidden="1">#REF!</definedName>
    <definedName name="BLPH313" hidden="1">#REF!</definedName>
    <definedName name="BLPH314" hidden="1">#REF!</definedName>
    <definedName name="BLPH315" hidden="1">#REF!</definedName>
    <definedName name="BLPH316" hidden="1">#REF!</definedName>
    <definedName name="BLPH317" hidden="1">#REF!</definedName>
    <definedName name="BLPH318" hidden="1">#REF!</definedName>
    <definedName name="BLPH319" hidden="1">#REF!</definedName>
    <definedName name="BLPH32" hidden="1">'[7]Risk-Free Rate'!$J$15</definedName>
    <definedName name="BLPH320" hidden="1">#REF!</definedName>
    <definedName name="BLPH321" hidden="1">#REF!</definedName>
    <definedName name="BLPH322" hidden="1">#REF!</definedName>
    <definedName name="BLPH323" hidden="1">#REF!</definedName>
    <definedName name="BLPH324" hidden="1">#REF!</definedName>
    <definedName name="BLPH325" hidden="1">#REF!</definedName>
    <definedName name="BLPH326" hidden="1">#REF!</definedName>
    <definedName name="BLPH327" hidden="1">#REF!</definedName>
    <definedName name="BLPH328" hidden="1">#REF!</definedName>
    <definedName name="BLPH329" hidden="1">#REF!</definedName>
    <definedName name="BLPH33" hidden="1">'[7]Risk-Free Rate'!$G$15</definedName>
    <definedName name="BLPH330" hidden="1">#REF!</definedName>
    <definedName name="BLPH331" hidden="1">#REF!</definedName>
    <definedName name="BLPH332" hidden="1">#REF!</definedName>
    <definedName name="BLPH333" hidden="1">#REF!</definedName>
    <definedName name="BLPH334" hidden="1">#REF!</definedName>
    <definedName name="BLPH335" hidden="1">#REF!</definedName>
    <definedName name="BLPH336" hidden="1">#REF!</definedName>
    <definedName name="BLPH337" hidden="1">#REF!</definedName>
    <definedName name="BLPH338" hidden="1">#REF!</definedName>
    <definedName name="BLPH339" hidden="1">#REF!</definedName>
    <definedName name="BLPH34" hidden="1">'[7]Risk-Free Rate'!$D$15</definedName>
    <definedName name="BLPH340" hidden="1">#REF!</definedName>
    <definedName name="BLPH341" hidden="1">#REF!</definedName>
    <definedName name="BLPH342" hidden="1">#REF!</definedName>
    <definedName name="BLPH343" hidden="1">#REF!</definedName>
    <definedName name="BLPH344" hidden="1">#REF!</definedName>
    <definedName name="BLPH345" hidden="1">#REF!</definedName>
    <definedName name="BLPH346" hidden="1">#REF!</definedName>
    <definedName name="BLPH347" hidden="1">#REF!</definedName>
    <definedName name="BLPH348" hidden="1">#REF!</definedName>
    <definedName name="BLPH349" hidden="1">#REF!</definedName>
    <definedName name="BLPH35" hidden="1">'[7]Risk-Free Rate'!$A$15</definedName>
    <definedName name="BLPH350" hidden="1">#REF!</definedName>
    <definedName name="BLPH351" hidden="1">#REF!</definedName>
    <definedName name="BLPH352" hidden="1">#REF!</definedName>
    <definedName name="BLPH353" hidden="1">#REF!</definedName>
    <definedName name="BLPH354" hidden="1">#REF!</definedName>
    <definedName name="BLPH355" hidden="1">#REF!</definedName>
    <definedName name="BLPH356" hidden="1">#REF!</definedName>
    <definedName name="BLPH357" hidden="1">#REF!</definedName>
    <definedName name="BLPH358" hidden="1">#REF!</definedName>
    <definedName name="BLPH359" hidden="1">#REF!</definedName>
    <definedName name="BLPH36" hidden="1">#REF!</definedName>
    <definedName name="BLPH37" hidden="1">#REF!</definedName>
    <definedName name="BLPH38" hidden="1">#REF!</definedName>
    <definedName name="BLPH39" hidden="1">#REF!</definedName>
    <definedName name="BLPH4" hidden="1">#REF!</definedName>
    <definedName name="BLPH40" hidden="1">#REF!</definedName>
    <definedName name="BLPH41" hidden="1">#REF!</definedName>
    <definedName name="BLPH42" hidden="1">#REF!</definedName>
    <definedName name="BLPH43" hidden="1">#REF!</definedName>
    <definedName name="BLPH44" hidden="1">#REF!</definedName>
    <definedName name="BLPH45" hidden="1">#REF!</definedName>
    <definedName name="BLPH46" hidden="1">#REF!</definedName>
    <definedName name="BLPH47" hidden="1">#REF!</definedName>
    <definedName name="BLPH48" hidden="1">#REF!</definedName>
    <definedName name="BLPH49" hidden="1">#REF!</definedName>
    <definedName name="BLPH5" hidden="1">[6]Sheet2!#REF!</definedName>
    <definedName name="BLPH50" hidden="1">#REF!</definedName>
    <definedName name="BLPH51" hidden="1">#REF!</definedName>
    <definedName name="BLPH52" hidden="1">#REF!</definedName>
    <definedName name="BLPH53" hidden="1">#REF!</definedName>
    <definedName name="BLPH54" hidden="1">#REF!</definedName>
    <definedName name="BLPH55" hidden="1">#REF!</definedName>
    <definedName name="BLPH56" hidden="1">#REF!</definedName>
    <definedName name="BLPH57" hidden="1">#REF!</definedName>
    <definedName name="BLPH58" hidden="1">#REF!</definedName>
    <definedName name="BLPH59" hidden="1">#REF!</definedName>
    <definedName name="BLPH6" hidden="1">#REF!</definedName>
    <definedName name="BLPH60" hidden="1">#REF!</definedName>
    <definedName name="BLPH61" hidden="1">#REF!</definedName>
    <definedName name="BLPH62" hidden="1">#REF!</definedName>
    <definedName name="BLPH63" hidden="1">#REF!</definedName>
    <definedName name="BLPH64" hidden="1">#REF!</definedName>
    <definedName name="BLPH65" hidden="1">#REF!</definedName>
    <definedName name="BLPH66" hidden="1">#REF!</definedName>
    <definedName name="BLPH67" hidden="1">#REF!</definedName>
    <definedName name="BLPH68" hidden="1">#REF!</definedName>
    <definedName name="BLPH69" hidden="1">#REF!</definedName>
    <definedName name="BLPH7" hidden="1">#REF!</definedName>
    <definedName name="BLPH70" hidden="1">#REF!</definedName>
    <definedName name="BLPH71" hidden="1">#REF!</definedName>
    <definedName name="BLPH72" hidden="1">#REF!</definedName>
    <definedName name="BLPH73" hidden="1">#REF!</definedName>
    <definedName name="BLPH74" hidden="1">#REF!</definedName>
    <definedName name="BLPH75" hidden="1">#REF!</definedName>
    <definedName name="BLPH76" hidden="1">#REF!</definedName>
    <definedName name="BLPH77" hidden="1">#REF!</definedName>
    <definedName name="BLPH78" hidden="1">#REF!</definedName>
    <definedName name="BLPH79" hidden="1">#REF!</definedName>
    <definedName name="BLPH8" hidden="1">#REF!</definedName>
    <definedName name="BLPH80" hidden="1">#REF!</definedName>
    <definedName name="BLPH81" hidden="1">#REF!</definedName>
    <definedName name="BLPH82" hidden="1">#REF!</definedName>
    <definedName name="BLPH83" hidden="1">#REF!</definedName>
    <definedName name="BLPH84" hidden="1">#REF!</definedName>
    <definedName name="BLPH85" hidden="1">#REF!</definedName>
    <definedName name="BLPH86" hidden="1">#REF!</definedName>
    <definedName name="BLPH87" hidden="1">#REF!</definedName>
    <definedName name="BLPH88" hidden="1">#REF!</definedName>
    <definedName name="BLPH89" hidden="1">#REF!</definedName>
    <definedName name="BLPH9" hidden="1">#REF!</definedName>
    <definedName name="BLPH90" hidden="1">#REF!</definedName>
    <definedName name="BLPH91" hidden="1">#REF!</definedName>
    <definedName name="BLPH92" hidden="1">#REF!</definedName>
    <definedName name="BLPH93" hidden="1">#REF!</definedName>
    <definedName name="BLPH94" hidden="1">#REF!</definedName>
    <definedName name="BLPH95" hidden="1">#REF!</definedName>
    <definedName name="BLPH96" hidden="1">#REF!</definedName>
    <definedName name="BLPH97" hidden="1">#REF!</definedName>
    <definedName name="BLPH98" hidden="1">#REF!</definedName>
    <definedName name="BLPH99" hidden="1">#REF!</definedName>
    <definedName name="CASE_ACTIVE">[3]InpC!$F$5</definedName>
    <definedName name="CASES">[3]InpC!$J$6:$T$6</definedName>
    <definedName name="ChkTol">[3]InpC!$F$1465</definedName>
    <definedName name="CompName">#REF!</definedName>
    <definedName name="ComponentBFixed">[3]InpC!$F$1519</definedName>
    <definedName name="ComponentBOverride">[3]InpC!$F$1526</definedName>
    <definedName name="ComponentBPValignment">[3]Oper!$F$1146</definedName>
    <definedName name="Cwvu.CapersView." hidden="1">[4]Sheet1!#REF!</definedName>
    <definedName name="Cwvu.Japan_Capers_Ed_Pub." hidden="1">[4]Sheet1!#REF!</definedName>
    <definedName name="DebtDrawnDifference">'[3]Const-M'!$F$795</definedName>
    <definedName name="DecimalPlaces">'[8]Check Sheet'!$K$9</definedName>
    <definedName name="disc_rate">'[3]Inputs - 1'!$G$14</definedName>
    <definedName name="disc_rate2">'[3]Inputs - 2'!$G$14</definedName>
    <definedName name="DNOName">'[8]Cover Sheet'!$D$20:$D$33</definedName>
    <definedName name="EquityBridgeCommitmentInput">[3]InpC!#REF!</definedName>
    <definedName name="f" hidden="1">{"'PRODUCTIONCOST SHEET'!$B$3:$G$48"}</definedName>
    <definedName name="ff" hidden="1">{#N/A,#N/A,FALSE,"PRJCTED MNTHLY QTY's"}</definedName>
    <definedName name="fffff" hidden="1">{#N/A,#N/A,FALSE,"PRJCTED QTRLY QTY's"}</definedName>
    <definedName name="FundingFixed">[3]InpC!$F$552</definedName>
    <definedName name="FX">[3]InpC!$F$88</definedName>
    <definedName name="gjk" hidden="1">{#N/A,#N/A,FALSE,"DI 2 YEAR MASTER SCHEDULE"}</definedName>
    <definedName name="gwge" hidden="1">#REF!</definedName>
    <definedName name="hh" hidden="1">{TRUE,TRUE,-2.75,-17,964.5,641.25,FALSE,TRUE,TRUE,TRUE,0,18,#N/A,11,#N/A,22.5227272727273,72.25,1,FALSE,FALSE,3,TRUE,1,FALSE,40,"Swvu.KJP_CC.","ACwvu.KJP_CC.",#N/A,FALSE,FALSE,0,0,0,0,2,"&amp;C&amp;""Arial,Bold""&amp;72Actual Production vs. Projected ","&amp;R&amp;""Arial,Bold Italic""&amp;8&amp;F&amp;A&amp;D",TRUE,TRUE,FALSE,FALSE,1,#N/A,1,1,"=R13C18:R168C107",FALSE,"Rwvu.KJP_CC.","Cwvu.KJP_CC.",FALSE,FALSE,FALSE,263,600,600,FALSE,FALSE,TRUE,TRUE,TRUE}</definedName>
    <definedName name="HTML_CodePage" hidden="1">1252</definedName>
    <definedName name="HTML_Control" hidden="1">{"'PRODUCTIONCOST SHEET'!$B$3:$G$48"}</definedName>
    <definedName name="HTML_Description" hidden="1">"DRAFT"</definedName>
    <definedName name="HTML_Email" hidden="1">"Patrick_Blattner@Studio.Disney.com"</definedName>
    <definedName name="HTML_Header" hidden="1">"EXISTING &amp; FUTURE PRODUCTS (CONFIDENTIAL)"</definedName>
    <definedName name="HTML_LastUpdate" hidden="1">"2/8/98"</definedName>
    <definedName name="HTML_LineAfter" hidden="1">FALSE</definedName>
    <definedName name="HTML_LineBefore" hidden="1">TRUE</definedName>
    <definedName name="HTML_Name" hidden="1">"Patrick Blattner"</definedName>
    <definedName name="HTML_OBDlg2" hidden="1">TRUE</definedName>
    <definedName name="HTML_OBDlg4" hidden="1">TRUE</definedName>
    <definedName name="HTML_OS" hidden="1">0</definedName>
    <definedName name="HTML_PathFile" hidden="1">"K:\ANIMATE\SECURE\Production\INTRANET\ANI.HTML.htm"</definedName>
    <definedName name="HTML_Title" hidden="1">"2D ANIMATION PRODUCTION TABLE"</definedName>
    <definedName name="IndexPeriod">'[3]Inputs - 1'!$G$10</definedName>
    <definedName name="IndexPeriod2">'[3]Inputs - 2'!$G$10</definedName>
    <definedName name="IPO_Case">[3]InpC!$F$23</definedName>
    <definedName name="IQ_DNTM" hidden="1">700000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LATESTK" hidden="1">1000</definedName>
    <definedName name="IQ_LATESTQ" hidden="1">500</definedName>
    <definedName name="IQ_LTMMONTH" hidden="1">120000</definedName>
    <definedName name="IQ_MTD" hidden="1">800000</definedName>
    <definedName name="IQ_NAMES_REVISION_DATE_" hidden="1">"06/22/2018 13:52:39"</definedName>
    <definedName name="IQ_QTD" hidden="1">750000</definedName>
    <definedName name="IQ_TODAY" hidden="1">0</definedName>
    <definedName name="IQ_YTDMONTH" hidden="1">130000</definedName>
    <definedName name="IRR_Method">[3]InpC!$F$45</definedName>
    <definedName name="l" hidden="1">{#N/A,#N/A,FALSE,"DI 2 YEAR MASTER SCHEDULE"}</definedName>
    <definedName name="ListOffset" hidden="1">1</definedName>
    <definedName name="lkl" hidden="1">{#N/A,#N/A,FALSE,"DI 2 YEAR MASTER SCHEDULE"}</definedName>
    <definedName name="mm" hidden="1">{TRUE,TRUE,-2.75,-17,772.5,449.25,FALSE,TRUE,TRUE,TRUE,0,19,#N/A,30,#N/A,7.04065040650407,10.9795918367347,1,FALSE,FALSE,3,FALSE,1,FALSE,100,"Swvu.CapersView.","ACwvu.CapersView.",#N/A,FALSE,FALSE,0,0,0,0,2,"","&amp;R&amp;""Arial,Bold Italic""&amp;8&amp;F&amp;A&amp;D",TRUE,TRUE,FALSE,FALSE,1,#N/A,1,1,"=R1C1:R123C107",FALSE,"Rwvu.CapersView.","Cwvu.CapersView.",FALSE,FALSE,FALSE,262,600,600,FALSE,FALSE,TRUE,TRUE,TRUE}</definedName>
    <definedName name="mmmm" hidden="1">{TRUE,TRUE,-2.75,-17,772.5,449.25,FALSE,TRUE,TRUE,TRUE,0,18,#N/A,1,#N/A,80.75,104.2,1,FALSE,FALSE,3,FALSE,1,FALSE,10,"Swvu.Japan_Capers_Ed_Pub.","ACwvu.Japan_Capers_Ed_Pub.",#N/A,FALSE,FALSE,0,0,0,0,2,"","&amp;R&amp;""Arial,Bold Italic""&amp;8&amp;F&amp;A&amp;D",TRUE,TRUE,FALSE,FALSE,1,#N/A,1,1,"=R1C18:R297C107",FALSE,"Rwvu.Japan_Capers_Ed_Pub.","Cwvu.Japan_Capers_Ed_Pub.",FALSE,FALSE,FALSE,262,600,600,FALSE,FALSE,TRUE,TRUE,TRUE}</definedName>
    <definedName name="nn" hidden="1">{#N/A,#N/A,FALSE,"PRJCTED QTRLY $'s"}</definedName>
    <definedName name="obxIssuesLog">#REF!</definedName>
    <definedName name="Output_level_1">'[9]4.2_LRScheme_Expenditure'!$B$613:$B$646</definedName>
    <definedName name="Output_level_3">'[9]4.2_LRScheme_Expenditure'!$B$672:$B$673</definedName>
    <definedName name="Pal_Workbook_GUID" hidden="1">"LJ9YVKRJVQ1A1KNUG7XIT5A9"</definedName>
    <definedName name="PctTol">[3]InpC!$F$1467</definedName>
    <definedName name="PPA_Term_Original1">[3]InpC!$F$73</definedName>
    <definedName name="Prob_Scen_01">[3]InpC!$F$1534</definedName>
    <definedName name="qs" hidden="1">{#N/A,#N/A,FALSE,"PRJCTED MNTHLY QTY's"}</definedName>
    <definedName name="RegYr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7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5000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wvu.CapersView." hidden="1">#REF!</definedName>
    <definedName name="Rwvu.Japan_Capers_Ed_Pub." hidden="1">#REF!</definedName>
    <definedName name="Rwvu.KJP_CC." hidden="1">#REF!</definedName>
    <definedName name="SAPBEXhrIndnt" hidden="1">"Wide"</definedName>
    <definedName name="SAPBEXrevision" hidden="1">1</definedName>
    <definedName name="SAPBEXsysID" hidden="1">"BWP"</definedName>
    <definedName name="SAPBEXwbID" hidden="1">"3M0Y5JZ0K259IJHR15SO2N9QE"</definedName>
    <definedName name="SAPsysID" hidden="1">"708C5W7SBKP804JT78WJ0JNKI"</definedName>
    <definedName name="SAPwbID" hidden="1">"ARS"</definedName>
    <definedName name="Scheme_status">'[9]4.2_LRScheme_Expenditure'!$B$602:$B$610</definedName>
    <definedName name="SeniorDSCR">[3]Debt!$F$1078</definedName>
    <definedName name="SMU">[3]InpC!$F$1454</definedName>
    <definedName name="SMUa">[3]InpC!$F$1456</definedName>
    <definedName name="SMUm">[3]InpC!$F$1455</definedName>
    <definedName name="Spot_Profile_Selection">[3]InpC!$F$1493:$F$1512</definedName>
    <definedName name="Swvu.CapersView." hidden="1">[4]Sheet1!#REF!</definedName>
    <definedName name="Swvu.Japan_Capers_Ed_Pub." hidden="1">#REF!</definedName>
    <definedName name="Swvu.KJP_CC." hidden="1">#REF!</definedName>
    <definedName name="TargetDSRA_Paste_Sensi">'[3]Const-M'!$F$508</definedName>
    <definedName name="thousand">[3]InpC!$F$1469</definedName>
    <definedName name="TopRankDefaultDistForRange" hidden="1">0</definedName>
    <definedName name="TopRankDefaultMaxChange" hidden="1">0.1</definedName>
    <definedName name="TopRankDefaultMinChange" hidden="1">-0.1</definedName>
    <definedName name="TopRankDefaultMultiGroupSize" hidden="1">2</definedName>
    <definedName name="TopRankDefaultMultiStepsPerInput" hidden="1">2</definedName>
    <definedName name="TopRankDefaultRangeType" hidden="1">0</definedName>
    <definedName name="TopRankDefaultStepsPerInput" hidden="1">5</definedName>
    <definedName name="TopRankDetailByInputReport" hidden="1">FALSE</definedName>
    <definedName name="TopRankMaxInputsPerGraph" hidden="1">10</definedName>
    <definedName name="TopRankMultiWayReport" hidden="1">FALSE</definedName>
    <definedName name="TopRankNumberOfRuns" hidden="1">1</definedName>
    <definedName name="TopRankOnlyInputsOverThreshold" hidden="1">TRUE</definedName>
    <definedName name="TopRankOnlyTopRanking" hidden="1">TRUE</definedName>
    <definedName name="TopRankOutputDetailReport" hidden="1">FALSE</definedName>
    <definedName name="TopRankOutputsAsPercentChange" hidden="1">FALSE</definedName>
    <definedName name="TopRankOverwriteExisting" hidden="1">FALSE</definedName>
    <definedName name="TopRankPauseOnError" hidden="1">FALSE</definedName>
    <definedName name="TopRankPerformPrecedentScanAddOutput" hidden="1">FALSE</definedName>
    <definedName name="TopRankPerformPrecedentScanAtStart" hidden="1">TRUE</definedName>
    <definedName name="TopRankPrecedentScanType" hidden="1">1</definedName>
    <definedName name="TopRankReportAllOutputCells" hidden="1">TRUE</definedName>
    <definedName name="TopRankReportsInExistingWorkbook" hidden="1">FALSE</definedName>
    <definedName name="TopRankReportsInExistingWorkbookName" hidden="1">"Active Workbook"</definedName>
    <definedName name="TopRankReportsInNewWorkbook" hidden="1">TRUE</definedName>
    <definedName name="TopRankSensitivityGraphs" hidden="1">FALSE</definedName>
    <definedName name="TopRankSingleWorkbookAllResults" hidden="1">FALSE</definedName>
    <definedName name="TopRankSpiderGraphs" hidden="1">TRUE</definedName>
    <definedName name="TopRankTornadoGraphs" hidden="1">TRUE</definedName>
    <definedName name="TopRankUpdateDisplay" hidden="1">FALSE</definedName>
    <definedName name="TrackStoreResults">[3]Output!$M$6:$AB$6</definedName>
    <definedName name="Trk_Tol">[3]InpC!$F$1466</definedName>
    <definedName name="u" hidden="1">{#VALUE!,#N/A,FALSE,0}</definedName>
    <definedName name="UAG" hidden="1">{#N/A,#N/A,FALSE,"DI 2 YEAR MASTER SCHEDULE"}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v" hidden="1">{"Japan_Capers_Ed_Pub",#N/A,FALSE,"DI 2 YEAR MASTER SCHEDULE"}</definedName>
    <definedName name="wrn.CapersPlotter." hidden="1">{#N/A,#N/A,FALSE,"DI 2 YEAR MASTER SCHEDULE"}</definedName>
    <definedName name="wrn.Edutainment._.Priority._.List." hidden="1">{#N/A,#N/A,FALSE,"DI 2 YEAR MASTER SCHEDULE"}</definedName>
    <definedName name="wrn.Japan_Capers_Ed._.Pub." hidden="1">{"Japan_Capers_Ed_Pub",#N/A,FALSE,"DI 2 YEAR MASTER SCHEDULE"}</definedName>
    <definedName name="wrn.Priority._.list." hidden="1">{#N/A,#N/A,FALSE,"DI 2 YEAR MASTER SCHEDULE"}</definedName>
    <definedName name="wrn.Prjcted._.Mnthly._.Qtys." hidden="1">{#N/A,#N/A,FALSE,"PRJCTED MNTHLY QTY's"}</definedName>
    <definedName name="wrn.Prjcted._.Qtrly._.Dollars." hidden="1">{#N/A,#N/A,FALSE,"PRJCTED QTRLY $'s"}</definedName>
    <definedName name="wrn.Prjcted._.Qtrly._.Qtys." hidden="1">{#N/A,#N/A,FALSE,"PRJCTED QTRLY QTY's"}</definedName>
    <definedName name="wvu.CapersView." hidden="1">{TRUE,TRUE,-2.75,-17,772.5,449.25,FALSE,TRUE,TRUE,TRUE,0,19,#N/A,30,#N/A,7.04065040650407,10.9795918367347,1,FALSE,FALSE,3,FALSE,1,FALSE,100,"Swvu.CapersView.","ACwvu.CapersView.",#N/A,FALSE,FALSE,0,0,0,0,2,"","&amp;R&amp;""Arial,Bold Italic""&amp;8&amp;F&amp;A&amp;D",TRUE,TRUE,FALSE,FALSE,1,#N/A,1,1,"=R1C1:R123C107",FALSE,"Rwvu.CapersView.","Cwvu.CapersView.",FALSE,FALSE,FALSE,262,600,600,FALSE,FALSE,TRUE,TRUE,TRUE}</definedName>
    <definedName name="wvu.Japan_Capers_Ed_Pub." hidden="1">{TRUE,TRUE,-2.75,-17,772.5,449.25,FALSE,TRUE,TRUE,TRUE,0,18,#N/A,1,#N/A,80.75,104.2,1,FALSE,FALSE,3,FALSE,1,FALSE,10,"Swvu.Japan_Capers_Ed_Pub.","ACwvu.Japan_Capers_Ed_Pub.",#N/A,FALSE,FALSE,0,0,0,0,2,"","&amp;R&amp;""Arial,Bold Italic""&amp;8&amp;F&amp;A&amp;D",TRUE,TRUE,FALSE,FALSE,1,#N/A,1,1,"=R1C18:R297C107",FALSE,"Rwvu.Japan_Capers_Ed_Pub.","Cwvu.Japan_Capers_Ed_Pub.",FALSE,FALSE,FALSE,262,600,600,FALSE,FALSE,TRUE,TRUE,TRUE}</definedName>
    <definedName name="wvu.KJP_CC." hidden="1">{TRUE,TRUE,-2.75,-17,964.5,641.25,FALSE,TRUE,TRUE,TRUE,0,18,#N/A,11,#N/A,22.5227272727273,72.25,1,FALSE,FALSE,3,TRUE,1,FALSE,40,"Swvu.KJP_CC.","ACwvu.KJP_CC.",#N/A,FALSE,FALSE,0,0,0,0,2,"&amp;C&amp;""Arial,Bold""&amp;72Actual Production vs. Projected ","&amp;R&amp;""Arial,Bold Italic""&amp;8&amp;F&amp;A&amp;D",TRUE,TRUE,FALSE,FALSE,1,#N/A,1,1,"=R13C18:R168C107",FALSE,"Rwvu.KJP_CC.","Cwvu.KJP_CC.",FALSE,FALSE,FALSE,263,600,600,FALSE,FALSE,TRUE,TRUE,TRUE}</definedName>
    <definedName name="x" hidden="1">{#N/A,#N/A,FALSE,"DI 2 YEAR MASTER SCHEDULE"}</definedName>
    <definedName name="y" hidden="1">{TRUE,TRUE,-2.75,-17,772.5,449.25,FALSE,TRUE,TRUE,TRUE,0,18,#N/A,1,#N/A,80.75,104.2,1,FALSE,FALSE,3,FALSE,1,FALSE,10,"Swvu.Japan_Capers_Ed_Pub.","ACwvu.Japan_Capers_Ed_Pub.",#N/A,FALSE,FALSE,0,0,0,0,2,"","&amp;R&amp;""Arial,Bold Italic""&amp;8&amp;F&amp;A&amp;D",TRUE,TRUE,FALSE,FALSE,1,#N/A,1,1,"=R1C18:R297C107",FALSE,"Rwvu.Japan_Capers_Ed_Pub.","Cwvu.Japan_Capers_Ed_Pub.",FALSE,FALSE,FALSE,262,600,600,FALSE,FALSE,TRUE,TRUE,TRUE}</definedName>
    <definedName name="z" hidden="1">{#N/A,#N/A,FALSE,"DI 2 YEAR MASTER SCHEDULE"}</definedName>
    <definedName name="Z_9A428CE1_B4D9_11D0_A8AA_0000C071AEE7_.wvu.Cols" hidden="1">[4]Sheet1!$A$1:$Q$65536,[4]Sheet1!$Y$1:$Z$65536</definedName>
    <definedName name="Z_9A428CE1_B4D9_11D0_A8AA_0000C071AEE7_.wvu.PrintArea" hidden="1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L72" i="126" l="1"/>
  <c r="AI17" i="68"/>
  <c r="AL128" i="126"/>
  <c r="F9" i="5"/>
  <c r="G9" i="5"/>
  <c r="H9" i="5"/>
  <c r="I9" i="5"/>
  <c r="J9" i="5"/>
  <c r="K9" i="5"/>
  <c r="L9" i="5"/>
  <c r="M9" i="5"/>
  <c r="N9" i="5"/>
  <c r="O9" i="5"/>
  <c r="P9" i="5"/>
  <c r="Q9" i="5"/>
  <c r="R9" i="5"/>
  <c r="O9" i="151"/>
  <c r="P9" i="151"/>
  <c r="Q9" i="151"/>
  <c r="R9" i="151"/>
  <c r="S9" i="151"/>
  <c r="T9" i="151"/>
  <c r="U9" i="151"/>
  <c r="V9" i="151"/>
  <c r="W9" i="151"/>
  <c r="X9" i="151"/>
  <c r="Y9" i="151"/>
  <c r="Z9" i="151"/>
  <c r="AA9" i="151"/>
  <c r="AB9" i="151"/>
  <c r="AC9" i="151"/>
  <c r="AD9" i="151"/>
  <c r="AE9" i="151"/>
  <c r="AF9" i="151"/>
  <c r="N9" i="151"/>
  <c r="M9" i="151"/>
  <c r="L9" i="151"/>
  <c r="K9" i="151"/>
  <c r="J9" i="151"/>
  <c r="I9" i="151"/>
  <c r="H9" i="151"/>
  <c r="G9" i="151"/>
  <c r="F9" i="151"/>
  <c r="E9" i="151"/>
  <c r="D9" i="151"/>
  <c r="C9" i="151"/>
  <c r="B9" i="151"/>
  <c r="A9" i="151"/>
  <c r="A7" i="151"/>
  <c r="A6" i="151"/>
  <c r="A5" i="151"/>
  <c r="A4" i="151"/>
  <c r="A3" i="151"/>
  <c r="A2" i="151"/>
  <c r="A1" i="151"/>
  <c r="AL114" i="126"/>
  <c r="AL82" i="126"/>
  <c r="AL111" i="126"/>
  <c r="AL76" i="126"/>
  <c r="AL113" i="126"/>
  <c r="AL81" i="126"/>
  <c r="AL119" i="126"/>
  <c r="AL116" i="126"/>
  <c r="AL118" i="126"/>
  <c r="AL86" i="126"/>
  <c r="AL101" i="126"/>
  <c r="AL84" i="126"/>
  <c r="AL175" i="126"/>
  <c r="AL168" i="126"/>
  <c r="AL165" i="126"/>
  <c r="AL160" i="126"/>
  <c r="AL152" i="126"/>
  <c r="AL178" i="126"/>
  <c r="AL136" i="126"/>
  <c r="AL167" i="126"/>
  <c r="AL159" i="126"/>
  <c r="AL156" i="126"/>
  <c r="AL154" i="126"/>
  <c r="AL169" i="126"/>
  <c r="AL150" i="126"/>
  <c r="AL177" i="126"/>
  <c r="AL96" i="126"/>
  <c r="AL97" i="126"/>
  <c r="AL107" i="126"/>
  <c r="AL85" i="126"/>
  <c r="AL143" i="126"/>
  <c r="AL155" i="126"/>
  <c r="AL149" i="126"/>
  <c r="AL133" i="126"/>
  <c r="AL147" i="126"/>
  <c r="AL121" i="126"/>
  <c r="AL79" i="126"/>
  <c r="AL109" i="126"/>
  <c r="AL130" i="126"/>
  <c r="AL173" i="126"/>
  <c r="AL145" i="126"/>
  <c r="AL142" i="126"/>
  <c r="AL137" i="126"/>
  <c r="AL106" i="126"/>
  <c r="AL112" i="126"/>
  <c r="AL87" i="126"/>
  <c r="AL99" i="126"/>
  <c r="AL105" i="126"/>
  <c r="AL120" i="126"/>
  <c r="AL103" i="126"/>
  <c r="AL92" i="126"/>
  <c r="AL110" i="126"/>
  <c r="AL78" i="126"/>
  <c r="AL93" i="126"/>
  <c r="AL115" i="126"/>
  <c r="AL153" i="126"/>
  <c r="AL144" i="126"/>
  <c r="AL162" i="126"/>
  <c r="AL158" i="126"/>
  <c r="AL172" i="126"/>
  <c r="AL171" i="126"/>
  <c r="AL176" i="126"/>
  <c r="AL166" i="126"/>
  <c r="AL134" i="126"/>
  <c r="AL161" i="126"/>
  <c r="AL151" i="126"/>
  <c r="AL98" i="126"/>
  <c r="AL77" i="126"/>
  <c r="AL75" i="126"/>
  <c r="AL104" i="126"/>
  <c r="AL95" i="126"/>
  <c r="AL102" i="126"/>
  <c r="AL117" i="126"/>
  <c r="AL91" i="126"/>
  <c r="AL135" i="126"/>
  <c r="AL164" i="126"/>
  <c r="AL174" i="126"/>
  <c r="AL157" i="126"/>
  <c r="AL141" i="126"/>
  <c r="AL163" i="126"/>
  <c r="AL132" i="126"/>
  <c r="AL122" i="126"/>
  <c r="AL90" i="126"/>
  <c r="AL80" i="126"/>
  <c r="AL100" i="126"/>
  <c r="AL89" i="126"/>
  <c r="AL88" i="126"/>
  <c r="AL83" i="126"/>
  <c r="AL94" i="126"/>
  <c r="AL108" i="126"/>
  <c r="AL129" i="126"/>
  <c r="AL139" i="126"/>
  <c r="AL131" i="126"/>
  <c r="AL148" i="126"/>
  <c r="AL170" i="126"/>
  <c r="AL146" i="126"/>
  <c r="AL138" i="126"/>
  <c r="AL140" i="126"/>
  <c r="A8" i="151" l="1"/>
  <c r="AS9" i="126" l="1"/>
  <c r="AT9" i="126"/>
  <c r="AU9" i="126"/>
  <c r="AV9" i="126"/>
  <c r="AW9" i="126"/>
  <c r="AX9" i="126"/>
  <c r="AY9" i="126"/>
  <c r="AZ9" i="126"/>
  <c r="BA9" i="126"/>
  <c r="BB9" i="126"/>
  <c r="BC9" i="126"/>
  <c r="BD9" i="126"/>
  <c r="BE9" i="126"/>
  <c r="BF9" i="126"/>
  <c r="BG9" i="126"/>
  <c r="BH9" i="126"/>
  <c r="BI9" i="126"/>
  <c r="BJ9" i="126"/>
  <c r="BK9" i="126"/>
  <c r="BL9" i="126"/>
  <c r="BM9" i="126"/>
  <c r="BN9" i="126"/>
  <c r="BO9" i="126"/>
  <c r="BP9" i="126"/>
  <c r="AL16" i="126"/>
  <c r="AJ128" i="126"/>
  <c r="AI128" i="126"/>
  <c r="AH128" i="126"/>
  <c r="AG128" i="126"/>
  <c r="AF128" i="126"/>
  <c r="AE128" i="126"/>
  <c r="AD128" i="126"/>
  <c r="AC128" i="126"/>
  <c r="AB128" i="126"/>
  <c r="AA128" i="126"/>
  <c r="Z128" i="126"/>
  <c r="Y128" i="126"/>
  <c r="X128" i="126"/>
  <c r="W128" i="126"/>
  <c r="V128" i="126"/>
  <c r="U128" i="126"/>
  <c r="T128" i="126"/>
  <c r="S128" i="126"/>
  <c r="R128" i="126"/>
  <c r="Q128" i="126"/>
  <c r="P128" i="126"/>
  <c r="O128" i="126"/>
  <c r="N128" i="126"/>
  <c r="M128" i="126"/>
  <c r="L128" i="126"/>
  <c r="K128" i="126"/>
  <c r="J128" i="126"/>
  <c r="I128" i="126"/>
  <c r="H128" i="126"/>
  <c r="G128" i="126"/>
  <c r="F128" i="126"/>
  <c r="E128" i="126"/>
  <c r="D128" i="126"/>
  <c r="AJ72" i="126"/>
  <c r="AI72" i="126"/>
  <c r="AH72" i="126"/>
  <c r="AG72" i="126"/>
  <c r="AF72" i="126"/>
  <c r="AE72" i="126"/>
  <c r="AD72" i="126"/>
  <c r="AC72" i="126"/>
  <c r="AB72" i="126"/>
  <c r="AA72" i="126"/>
  <c r="Z72" i="126"/>
  <c r="Y72" i="126"/>
  <c r="X72" i="126"/>
  <c r="W72" i="126"/>
  <c r="V72" i="126"/>
  <c r="U72" i="126"/>
  <c r="T72" i="126"/>
  <c r="S72" i="126"/>
  <c r="R72" i="126"/>
  <c r="Q72" i="126"/>
  <c r="P72" i="126"/>
  <c r="O72" i="126"/>
  <c r="N72" i="126"/>
  <c r="M72" i="126"/>
  <c r="L72" i="126"/>
  <c r="K72" i="126"/>
  <c r="J72" i="126"/>
  <c r="I72" i="126"/>
  <c r="H72" i="126"/>
  <c r="G72" i="126"/>
  <c r="F72" i="126"/>
  <c r="E72" i="126"/>
  <c r="D72" i="126"/>
  <c r="AJ16" i="126"/>
  <c r="AI16" i="126"/>
  <c r="AH16" i="126"/>
  <c r="AG16" i="126"/>
  <c r="AF16" i="126"/>
  <c r="AE16" i="126"/>
  <c r="AD16" i="126"/>
  <c r="AC16" i="126"/>
  <c r="AB16" i="126"/>
  <c r="AA16" i="126"/>
  <c r="Z16" i="126"/>
  <c r="Y16" i="126"/>
  <c r="X16" i="126"/>
  <c r="W16" i="126"/>
  <c r="V16" i="126"/>
  <c r="U16" i="126"/>
  <c r="T16" i="126"/>
  <c r="S16" i="126"/>
  <c r="R16" i="126"/>
  <c r="Q16" i="126"/>
  <c r="P16" i="126"/>
  <c r="O16" i="126"/>
  <c r="N16" i="126"/>
  <c r="M16" i="126"/>
  <c r="L16" i="126"/>
  <c r="K16" i="126"/>
  <c r="J16" i="126"/>
  <c r="I16" i="126"/>
  <c r="H16" i="126"/>
  <c r="G16" i="126"/>
  <c r="F16" i="126"/>
  <c r="E16" i="126"/>
  <c r="D16" i="126"/>
  <c r="AM20" i="82" l="1"/>
  <c r="AP20" i="82"/>
  <c r="AR20" i="82"/>
  <c r="AK20" i="82"/>
  <c r="AL20" i="82"/>
  <c r="AN20" i="82"/>
  <c r="AO20" i="82"/>
  <c r="AQ20" i="82"/>
  <c r="AS20" i="82"/>
  <c r="AK23" i="82"/>
  <c r="AL23" i="82"/>
  <c r="AM23" i="82"/>
  <c r="AN23" i="82"/>
  <c r="AO23" i="82"/>
  <c r="AP23" i="82"/>
  <c r="AQ23" i="82"/>
  <c r="AR23" i="82"/>
  <c r="AS23" i="82"/>
  <c r="AK25" i="82"/>
  <c r="AL25" i="82"/>
  <c r="AM25" i="82"/>
  <c r="AN25" i="82"/>
  <c r="AO25" i="82"/>
  <c r="AP25" i="82"/>
  <c r="AQ25" i="82"/>
  <c r="AR25" i="82"/>
  <c r="AS25" i="82"/>
  <c r="AK33" i="82"/>
  <c r="AK47" i="82" s="1"/>
  <c r="AN33" i="82"/>
  <c r="AN47" i="82" s="1"/>
  <c r="AK55" i="82"/>
  <c r="AL55" i="82"/>
  <c r="AM55" i="82"/>
  <c r="AN55" i="82"/>
  <c r="AO55" i="82"/>
  <c r="AP55" i="82"/>
  <c r="AQ55" i="82"/>
  <c r="AR55" i="82"/>
  <c r="AS55" i="82"/>
  <c r="AK20" i="83"/>
  <c r="AQ20" i="83"/>
  <c r="AS20" i="83"/>
  <c r="AL20" i="83"/>
  <c r="AM20" i="83"/>
  <c r="AM33" i="83" s="1"/>
  <c r="AM47" i="83" s="1"/>
  <c r="AN20" i="83"/>
  <c r="AO20" i="83"/>
  <c r="AP20" i="83"/>
  <c r="AR20" i="83"/>
  <c r="AK23" i="83"/>
  <c r="AL23" i="83"/>
  <c r="AL33" i="83" s="1"/>
  <c r="AL47" i="83" s="1"/>
  <c r="AM23" i="83"/>
  <c r="AN23" i="83"/>
  <c r="AO23" i="83"/>
  <c r="AP23" i="83"/>
  <c r="AQ23" i="83"/>
  <c r="AR23" i="83"/>
  <c r="AS23" i="83"/>
  <c r="AK25" i="83"/>
  <c r="AL25" i="83"/>
  <c r="AM25" i="83"/>
  <c r="AN25" i="83"/>
  <c r="AO25" i="83"/>
  <c r="AP25" i="83"/>
  <c r="AQ25" i="83"/>
  <c r="AR25" i="83"/>
  <c r="AS25" i="83"/>
  <c r="AK55" i="83"/>
  <c r="AL55" i="83"/>
  <c r="AM55" i="83"/>
  <c r="AN55" i="83"/>
  <c r="AO55" i="83"/>
  <c r="AP55" i="83"/>
  <c r="AQ55" i="83"/>
  <c r="AR55" i="83"/>
  <c r="AS55" i="83"/>
  <c r="AL20" i="109"/>
  <c r="AL33" i="109" s="1"/>
  <c r="AL47" i="109" s="1"/>
  <c r="AR20" i="109"/>
  <c r="AK20" i="109"/>
  <c r="AK33" i="109" s="1"/>
  <c r="AK47" i="109" s="1"/>
  <c r="AM20" i="109"/>
  <c r="AN20" i="109"/>
  <c r="AO20" i="109"/>
  <c r="AP20" i="109"/>
  <c r="AQ20" i="109"/>
  <c r="AS20" i="109"/>
  <c r="AK23" i="109"/>
  <c r="AL23" i="109"/>
  <c r="AM23" i="109"/>
  <c r="AN23" i="109"/>
  <c r="AO23" i="109"/>
  <c r="AO33" i="109" s="1"/>
  <c r="AO47" i="109" s="1"/>
  <c r="AP23" i="109"/>
  <c r="AQ23" i="109"/>
  <c r="AR23" i="109"/>
  <c r="AS23" i="109"/>
  <c r="AK25" i="109"/>
  <c r="AL25" i="109"/>
  <c r="AM25" i="109"/>
  <c r="AM33" i="109" s="1"/>
  <c r="AM47" i="109" s="1"/>
  <c r="AN25" i="109"/>
  <c r="AO25" i="109"/>
  <c r="AP25" i="109"/>
  <c r="AQ25" i="109"/>
  <c r="AR25" i="109"/>
  <c r="AS25" i="109"/>
  <c r="AP33" i="109"/>
  <c r="AP47" i="109" s="1"/>
  <c r="AK55" i="109"/>
  <c r="AL55" i="109"/>
  <c r="AM55" i="109"/>
  <c r="AN55" i="109"/>
  <c r="AO55" i="109"/>
  <c r="AP55" i="109"/>
  <c r="AQ55" i="109"/>
  <c r="AR55" i="109"/>
  <c r="AS55" i="109"/>
  <c r="AK20" i="84"/>
  <c r="AM20" i="84"/>
  <c r="AM33" i="84" s="1"/>
  <c r="AM47" i="84" s="1"/>
  <c r="AO20" i="84"/>
  <c r="AO33" i="84" s="1"/>
  <c r="AO47" i="84" s="1"/>
  <c r="AP20" i="84"/>
  <c r="AR20" i="84"/>
  <c r="AR33" i="84" s="1"/>
  <c r="AR47" i="84" s="1"/>
  <c r="AS20" i="84"/>
  <c r="AL20" i="84"/>
  <c r="AN20" i="84"/>
  <c r="AN33" i="84" s="1"/>
  <c r="AN47" i="84" s="1"/>
  <c r="AQ20" i="84"/>
  <c r="AK23" i="84"/>
  <c r="AL23" i="84"/>
  <c r="AM23" i="84"/>
  <c r="AN23" i="84"/>
  <c r="AO23" i="84"/>
  <c r="AP23" i="84"/>
  <c r="AQ23" i="84"/>
  <c r="AQ33" i="84" s="1"/>
  <c r="AQ47" i="84" s="1"/>
  <c r="AR23" i="84"/>
  <c r="AS23" i="84"/>
  <c r="AK25" i="84"/>
  <c r="AL25" i="84"/>
  <c r="AM25" i="84"/>
  <c r="AN25" i="84"/>
  <c r="AO25" i="84"/>
  <c r="AP25" i="84"/>
  <c r="AQ25" i="84"/>
  <c r="AR25" i="84"/>
  <c r="AS25" i="84"/>
  <c r="AK55" i="84"/>
  <c r="AL55" i="84"/>
  <c r="AM55" i="84"/>
  <c r="AN55" i="84"/>
  <c r="AO55" i="84"/>
  <c r="AP55" i="84"/>
  <c r="AQ55" i="84"/>
  <c r="AR55" i="84"/>
  <c r="AS55" i="84"/>
  <c r="AK20" i="85"/>
  <c r="AK33" i="85" s="1"/>
  <c r="AK47" i="85" s="1"/>
  <c r="AL20" i="85"/>
  <c r="AM20" i="85"/>
  <c r="AM33" i="85" s="1"/>
  <c r="AM47" i="85" s="1"/>
  <c r="AN20" i="85"/>
  <c r="AN33" i="85" s="1"/>
  <c r="AN47" i="85" s="1"/>
  <c r="AP20" i="85"/>
  <c r="AP33" i="85" s="1"/>
  <c r="AP47" i="85" s="1"/>
  <c r="AQ20" i="85"/>
  <c r="AS20" i="85"/>
  <c r="AS33" i="85" s="1"/>
  <c r="AS47" i="85" s="1"/>
  <c r="AO20" i="85"/>
  <c r="AR20" i="85"/>
  <c r="AK23" i="85"/>
  <c r="AL23" i="85"/>
  <c r="AM23" i="85"/>
  <c r="AN23" i="85"/>
  <c r="AO23" i="85"/>
  <c r="AP23" i="85"/>
  <c r="AQ23" i="85"/>
  <c r="AR23" i="85"/>
  <c r="AR33" i="85" s="1"/>
  <c r="AR47" i="85" s="1"/>
  <c r="AS23" i="85"/>
  <c r="AK25" i="85"/>
  <c r="AL25" i="85"/>
  <c r="AM25" i="85"/>
  <c r="AN25" i="85"/>
  <c r="AO25" i="85"/>
  <c r="AP25" i="85"/>
  <c r="AQ25" i="85"/>
  <c r="AR25" i="85"/>
  <c r="AS25" i="85"/>
  <c r="AO33" i="85"/>
  <c r="AO47" i="85" s="1"/>
  <c r="AK55" i="85"/>
  <c r="AL55" i="85"/>
  <c r="AM55" i="85"/>
  <c r="AN55" i="85"/>
  <c r="AO55" i="85"/>
  <c r="AP55" i="85"/>
  <c r="AQ55" i="85"/>
  <c r="AR55" i="85"/>
  <c r="AS55" i="85"/>
  <c r="AK20" i="127"/>
  <c r="AK33" i="127" s="1"/>
  <c r="AK47" i="127" s="1"/>
  <c r="AL20" i="127"/>
  <c r="AM20" i="127"/>
  <c r="AO20" i="127"/>
  <c r="AP20" i="127"/>
  <c r="AP33" i="127" s="1"/>
  <c r="AP47" i="127" s="1"/>
  <c r="AS20" i="127"/>
  <c r="AS33" i="127" s="1"/>
  <c r="AS47" i="127" s="1"/>
  <c r="AN20" i="127"/>
  <c r="AN33" i="127" s="1"/>
  <c r="AN47" i="127" s="1"/>
  <c r="AQ20" i="127"/>
  <c r="AR20" i="127"/>
  <c r="AK23" i="127"/>
  <c r="AL23" i="127"/>
  <c r="AM23" i="127"/>
  <c r="AN23" i="127"/>
  <c r="AO23" i="127"/>
  <c r="AP23" i="127"/>
  <c r="AQ23" i="127"/>
  <c r="AR23" i="127"/>
  <c r="AS23" i="127"/>
  <c r="AK25" i="127"/>
  <c r="AL25" i="127"/>
  <c r="AM25" i="127"/>
  <c r="AN25" i="127"/>
  <c r="AO25" i="127"/>
  <c r="AP25" i="127"/>
  <c r="AQ25" i="127"/>
  <c r="AR25" i="127"/>
  <c r="AS25" i="127"/>
  <c r="AK55" i="127"/>
  <c r="AL55" i="127"/>
  <c r="AM55" i="127"/>
  <c r="AN55" i="127"/>
  <c r="AO55" i="127"/>
  <c r="AP55" i="127"/>
  <c r="AQ55" i="127"/>
  <c r="AR55" i="127"/>
  <c r="AS55" i="127"/>
  <c r="AL20" i="128"/>
  <c r="AL33" i="128" s="1"/>
  <c r="AL47" i="128" s="1"/>
  <c r="AM20" i="128"/>
  <c r="AN20" i="128"/>
  <c r="AO20" i="128"/>
  <c r="AO33" i="128" s="1"/>
  <c r="AO47" i="128" s="1"/>
  <c r="AP20" i="128"/>
  <c r="AQ20" i="128"/>
  <c r="AQ33" i="128" s="1"/>
  <c r="AQ47" i="128" s="1"/>
  <c r="AR20" i="128"/>
  <c r="AK20" i="128"/>
  <c r="AS20" i="128"/>
  <c r="AK23" i="128"/>
  <c r="AL23" i="128"/>
  <c r="AM23" i="128"/>
  <c r="AN23" i="128"/>
  <c r="AO23" i="128"/>
  <c r="AP23" i="128"/>
  <c r="AQ23" i="128"/>
  <c r="AR23" i="128"/>
  <c r="AS23" i="128"/>
  <c r="AK25" i="128"/>
  <c r="AL25" i="128"/>
  <c r="AM25" i="128"/>
  <c r="AN25" i="128"/>
  <c r="AO25" i="128"/>
  <c r="AP25" i="128"/>
  <c r="AQ25" i="128"/>
  <c r="AR25" i="128"/>
  <c r="AS25" i="128"/>
  <c r="AK55" i="128"/>
  <c r="AL55" i="128"/>
  <c r="AM55" i="128"/>
  <c r="AN55" i="128"/>
  <c r="AO55" i="128"/>
  <c r="AP55" i="128"/>
  <c r="AQ55" i="128"/>
  <c r="AR55" i="128"/>
  <c r="AS55" i="128"/>
  <c r="AM20" i="129"/>
  <c r="AM33" i="129" s="1"/>
  <c r="AM47" i="129" s="1"/>
  <c r="AN20" i="129"/>
  <c r="AO20" i="129"/>
  <c r="AP20" i="129"/>
  <c r="AP33" i="129" s="1"/>
  <c r="AP47" i="129" s="1"/>
  <c r="AQ20" i="129"/>
  <c r="AR20" i="129"/>
  <c r="AR33" i="129" s="1"/>
  <c r="AR47" i="129" s="1"/>
  <c r="AS20" i="129"/>
  <c r="AS33" i="129" s="1"/>
  <c r="AS47" i="129" s="1"/>
  <c r="AK20" i="129"/>
  <c r="AL20" i="129"/>
  <c r="AK23" i="129"/>
  <c r="AL23" i="129"/>
  <c r="AM23" i="129"/>
  <c r="AN23" i="129"/>
  <c r="AO23" i="129"/>
  <c r="AP23" i="129"/>
  <c r="AQ23" i="129"/>
  <c r="AR23" i="129"/>
  <c r="AS23" i="129"/>
  <c r="AK25" i="129"/>
  <c r="AL25" i="129"/>
  <c r="AM25" i="129"/>
  <c r="AN25" i="129"/>
  <c r="AO25" i="129"/>
  <c r="AP25" i="129"/>
  <c r="AQ25" i="129"/>
  <c r="AR25" i="129"/>
  <c r="AS25" i="129"/>
  <c r="AK55" i="129"/>
  <c r="AL55" i="129"/>
  <c r="AM55" i="129"/>
  <c r="AN55" i="129"/>
  <c r="AO55" i="129"/>
  <c r="AP55" i="129"/>
  <c r="AQ55" i="129"/>
  <c r="AR55" i="129"/>
  <c r="AS55" i="129"/>
  <c r="AL20" i="130"/>
  <c r="AL33" i="130" s="1"/>
  <c r="AL47" i="130" s="1"/>
  <c r="AO20" i="130"/>
  <c r="AP20" i="130"/>
  <c r="AQ20" i="130"/>
  <c r="AQ33" i="130" s="1"/>
  <c r="AQ47" i="130" s="1"/>
  <c r="AR20" i="130"/>
  <c r="AK20" i="130"/>
  <c r="AM20" i="130"/>
  <c r="AN20" i="130"/>
  <c r="AS20" i="130"/>
  <c r="AS33" i="130" s="1"/>
  <c r="AS47" i="130" s="1"/>
  <c r="AK23" i="130"/>
  <c r="AL23" i="130"/>
  <c r="AM23" i="130"/>
  <c r="AN23" i="130"/>
  <c r="AO23" i="130"/>
  <c r="AP23" i="130"/>
  <c r="AQ23" i="130"/>
  <c r="AR23" i="130"/>
  <c r="AS23" i="130"/>
  <c r="AK25" i="130"/>
  <c r="AL25" i="130"/>
  <c r="AM25" i="130"/>
  <c r="AN25" i="130"/>
  <c r="AO25" i="130"/>
  <c r="AP25" i="130"/>
  <c r="AQ25" i="130"/>
  <c r="AR25" i="130"/>
  <c r="AS25" i="130"/>
  <c r="AK33" i="130"/>
  <c r="AK47" i="130" s="1"/>
  <c r="AK55" i="130"/>
  <c r="AL55" i="130"/>
  <c r="AM55" i="130"/>
  <c r="AN55" i="130"/>
  <c r="AO55" i="130"/>
  <c r="AP55" i="130"/>
  <c r="AQ55" i="130"/>
  <c r="AR55" i="130"/>
  <c r="AS55" i="130"/>
  <c r="AK20" i="131"/>
  <c r="AQ20" i="131"/>
  <c r="AR20" i="131"/>
  <c r="AR33" i="131" s="1"/>
  <c r="AR47" i="131" s="1"/>
  <c r="AS20" i="131"/>
  <c r="AL20" i="131"/>
  <c r="AM20" i="131"/>
  <c r="AN20" i="131"/>
  <c r="AO20" i="131"/>
  <c r="AP20" i="131"/>
  <c r="AK23" i="131"/>
  <c r="AL23" i="131"/>
  <c r="AM23" i="131"/>
  <c r="AN23" i="131"/>
  <c r="AO23" i="131"/>
  <c r="AP23" i="131"/>
  <c r="AQ23" i="131"/>
  <c r="AR23" i="131"/>
  <c r="AS23" i="131"/>
  <c r="AK25" i="131"/>
  <c r="AL25" i="131"/>
  <c r="AM25" i="131"/>
  <c r="AM33" i="131" s="1"/>
  <c r="AM47" i="131" s="1"/>
  <c r="AN25" i="131"/>
  <c r="AO25" i="131"/>
  <c r="AP25" i="131"/>
  <c r="AQ25" i="131"/>
  <c r="AR25" i="131"/>
  <c r="AS25" i="131"/>
  <c r="AK55" i="131"/>
  <c r="AL55" i="131"/>
  <c r="AM55" i="131"/>
  <c r="AN55" i="131"/>
  <c r="AO55" i="131"/>
  <c r="AP55" i="131"/>
  <c r="AQ55" i="131"/>
  <c r="AR55" i="131"/>
  <c r="AS55" i="131"/>
  <c r="AL20" i="132"/>
  <c r="AO20" i="132"/>
  <c r="AQ20" i="132"/>
  <c r="AQ33" i="132" s="1"/>
  <c r="AQ47" i="132" s="1"/>
  <c r="AR20" i="132"/>
  <c r="AK20" i="132"/>
  <c r="AK33" i="132" s="1"/>
  <c r="AK47" i="132" s="1"/>
  <c r="AM20" i="132"/>
  <c r="AN20" i="132"/>
  <c r="AP20" i="132"/>
  <c r="AP33" i="132" s="1"/>
  <c r="AP47" i="132" s="1"/>
  <c r="AS20" i="132"/>
  <c r="AS33" i="132" s="1"/>
  <c r="AS47" i="132" s="1"/>
  <c r="AK23" i="132"/>
  <c r="AL23" i="132"/>
  <c r="AM23" i="132"/>
  <c r="AN23" i="132"/>
  <c r="AO23" i="132"/>
  <c r="AP23" i="132"/>
  <c r="AQ23" i="132"/>
  <c r="AR23" i="132"/>
  <c r="AS23" i="132"/>
  <c r="AK25" i="132"/>
  <c r="AL25" i="132"/>
  <c r="AM25" i="132"/>
  <c r="AN25" i="132"/>
  <c r="AN33" i="132" s="1"/>
  <c r="AN47" i="132" s="1"/>
  <c r="AO25" i="132"/>
  <c r="AP25" i="132"/>
  <c r="AQ25" i="132"/>
  <c r="AR25" i="132"/>
  <c r="AS25" i="132"/>
  <c r="AM33" i="132"/>
  <c r="AM47" i="132" s="1"/>
  <c r="AK55" i="132"/>
  <c r="AL55" i="132"/>
  <c r="AM55" i="132"/>
  <c r="AN55" i="132"/>
  <c r="AO55" i="132"/>
  <c r="AP55" i="132"/>
  <c r="AQ55" i="132"/>
  <c r="AR55" i="132"/>
  <c r="AS55" i="132"/>
  <c r="AK20" i="55"/>
  <c r="AM20" i="55"/>
  <c r="AN20" i="55"/>
  <c r="AN33" i="55" s="1"/>
  <c r="AN47" i="55" s="1"/>
  <c r="AP20" i="55"/>
  <c r="AQ20" i="55"/>
  <c r="AQ33" i="55" s="1"/>
  <c r="AQ47" i="55" s="1"/>
  <c r="AR20" i="55"/>
  <c r="AS20" i="55"/>
  <c r="AL20" i="55"/>
  <c r="AO20" i="55"/>
  <c r="AK23" i="55"/>
  <c r="AL23" i="55"/>
  <c r="AM23" i="55"/>
  <c r="AN23" i="55"/>
  <c r="AO23" i="55"/>
  <c r="AP23" i="55"/>
  <c r="AQ23" i="55"/>
  <c r="AR23" i="55"/>
  <c r="AS23" i="55"/>
  <c r="AK25" i="55"/>
  <c r="AL25" i="55"/>
  <c r="AM25" i="55"/>
  <c r="AN25" i="55"/>
  <c r="AO25" i="55"/>
  <c r="AP25" i="55"/>
  <c r="AQ25" i="55"/>
  <c r="AR25" i="55"/>
  <c r="AS25" i="55"/>
  <c r="AK55" i="55"/>
  <c r="AL55" i="55"/>
  <c r="AM55" i="55"/>
  <c r="AN55" i="55"/>
  <c r="AO55" i="55"/>
  <c r="AP55" i="55"/>
  <c r="AQ55" i="55"/>
  <c r="AR55" i="55"/>
  <c r="AS55" i="55"/>
  <c r="AK20" i="56"/>
  <c r="AL20" i="56"/>
  <c r="AM20" i="56"/>
  <c r="AM33" i="56" s="1"/>
  <c r="AM47" i="56" s="1"/>
  <c r="AN20" i="56"/>
  <c r="AP20" i="56"/>
  <c r="AP33" i="56" s="1"/>
  <c r="AP47" i="56" s="1"/>
  <c r="AQ20" i="56"/>
  <c r="AR20" i="56"/>
  <c r="AS20" i="56"/>
  <c r="AO20" i="56"/>
  <c r="AO33" i="56" s="1"/>
  <c r="AO47" i="56" s="1"/>
  <c r="AK23" i="56"/>
  <c r="AL23" i="56"/>
  <c r="AM23" i="56"/>
  <c r="AN23" i="56"/>
  <c r="AO23" i="56"/>
  <c r="AP23" i="56"/>
  <c r="AQ23" i="56"/>
  <c r="AR23" i="56"/>
  <c r="AS23" i="56"/>
  <c r="AK25" i="56"/>
  <c r="AL25" i="56"/>
  <c r="AM25" i="56"/>
  <c r="AN25" i="56"/>
  <c r="AO25" i="56"/>
  <c r="AP25" i="56"/>
  <c r="AQ25" i="56"/>
  <c r="AR25" i="56"/>
  <c r="AS25" i="56"/>
  <c r="AK55" i="56"/>
  <c r="AL55" i="56"/>
  <c r="AM55" i="56"/>
  <c r="AN55" i="56"/>
  <c r="AO55" i="56"/>
  <c r="AP55" i="56"/>
  <c r="AQ55" i="56"/>
  <c r="AR55" i="56"/>
  <c r="AS55" i="56"/>
  <c r="AM20" i="57"/>
  <c r="AO20" i="57"/>
  <c r="AR20" i="57"/>
  <c r="AK20" i="57"/>
  <c r="AL20" i="57"/>
  <c r="AN20" i="57"/>
  <c r="AP20" i="57"/>
  <c r="AQ20" i="57"/>
  <c r="AQ33" i="57" s="1"/>
  <c r="AQ47" i="57" s="1"/>
  <c r="AS20" i="57"/>
  <c r="AK23" i="57"/>
  <c r="AL23" i="57"/>
  <c r="AM23" i="57"/>
  <c r="AN23" i="57"/>
  <c r="AO23" i="57"/>
  <c r="AP23" i="57"/>
  <c r="AQ23" i="57"/>
  <c r="AR23" i="57"/>
  <c r="AS23" i="57"/>
  <c r="AS33" i="57" s="1"/>
  <c r="AS47" i="57" s="1"/>
  <c r="AK25" i="57"/>
  <c r="AL25" i="57"/>
  <c r="AM25" i="57"/>
  <c r="AN25" i="57"/>
  <c r="AO25" i="57"/>
  <c r="AP25" i="57"/>
  <c r="AQ25" i="57"/>
  <c r="AR25" i="57"/>
  <c r="AS25" i="57"/>
  <c r="AP33" i="57"/>
  <c r="AP47" i="57" s="1"/>
  <c r="AK55" i="57"/>
  <c r="AL55" i="57"/>
  <c r="AM55" i="57"/>
  <c r="AN55" i="57"/>
  <c r="AO55" i="57"/>
  <c r="AP55" i="57"/>
  <c r="AQ55" i="57"/>
  <c r="AR55" i="57"/>
  <c r="AS55" i="57"/>
  <c r="AK20" i="90"/>
  <c r="AN20" i="90"/>
  <c r="AO20" i="90"/>
  <c r="AO33" i="90" s="1"/>
  <c r="AO47" i="90" s="1"/>
  <c r="AP20" i="90"/>
  <c r="AR20" i="90"/>
  <c r="AL20" i="90"/>
  <c r="AM20" i="90"/>
  <c r="AQ20" i="90"/>
  <c r="AQ33" i="90" s="1"/>
  <c r="AQ47" i="90" s="1"/>
  <c r="AS20" i="90"/>
  <c r="AK23" i="90"/>
  <c r="AL23" i="90"/>
  <c r="AM23" i="90"/>
  <c r="AN23" i="90"/>
  <c r="AN33" i="90" s="1"/>
  <c r="AN47" i="90" s="1"/>
  <c r="AO23" i="90"/>
  <c r="AP23" i="90"/>
  <c r="AQ23" i="90"/>
  <c r="AR23" i="90"/>
  <c r="AS23" i="90"/>
  <c r="AK25" i="90"/>
  <c r="AL25" i="90"/>
  <c r="AM25" i="90"/>
  <c r="AN25" i="90"/>
  <c r="AO25" i="90"/>
  <c r="AP25" i="90"/>
  <c r="AQ25" i="90"/>
  <c r="AR25" i="90"/>
  <c r="AS25" i="90"/>
  <c r="AK55" i="90"/>
  <c r="AL55" i="90"/>
  <c r="AM55" i="90"/>
  <c r="AN55" i="90"/>
  <c r="AO55" i="90"/>
  <c r="AP55" i="90"/>
  <c r="AQ55" i="90"/>
  <c r="AR55" i="90"/>
  <c r="AS55" i="90"/>
  <c r="AL20" i="91"/>
  <c r="AO20" i="91"/>
  <c r="AQ20" i="91"/>
  <c r="AR20" i="91"/>
  <c r="AR33" i="91" s="1"/>
  <c r="AR47" i="91" s="1"/>
  <c r="AK20" i="91"/>
  <c r="AM20" i="91"/>
  <c r="AN20" i="91"/>
  <c r="AP20" i="91"/>
  <c r="AS20" i="91"/>
  <c r="AK23" i="91"/>
  <c r="AL23" i="91"/>
  <c r="AM23" i="91"/>
  <c r="AN23" i="91"/>
  <c r="AO23" i="91"/>
  <c r="AP23" i="91"/>
  <c r="AQ23" i="91"/>
  <c r="AR23" i="91"/>
  <c r="AS23" i="91"/>
  <c r="AK25" i="91"/>
  <c r="AK33" i="91" s="1"/>
  <c r="AK47" i="91" s="1"/>
  <c r="AL25" i="91"/>
  <c r="AM25" i="91"/>
  <c r="AM33" i="91" s="1"/>
  <c r="AM47" i="91" s="1"/>
  <c r="AN25" i="91"/>
  <c r="AO25" i="91"/>
  <c r="AP25" i="91"/>
  <c r="AQ25" i="91"/>
  <c r="AR25" i="91"/>
  <c r="AS25" i="91"/>
  <c r="AS33" i="91" s="1"/>
  <c r="AS47" i="91" s="1"/>
  <c r="AK55" i="91"/>
  <c r="AL55" i="91"/>
  <c r="AM55" i="91"/>
  <c r="AN55" i="91"/>
  <c r="AO55" i="91"/>
  <c r="AP55" i="91"/>
  <c r="AQ55" i="91"/>
  <c r="AR55" i="91"/>
  <c r="AS55" i="91"/>
  <c r="AK20" i="92"/>
  <c r="AK33" i="92" s="1"/>
  <c r="AK47" i="92" s="1"/>
  <c r="AM20" i="92"/>
  <c r="AN20" i="92"/>
  <c r="AP20" i="92"/>
  <c r="AR20" i="92"/>
  <c r="AS20" i="92"/>
  <c r="AS33" i="92" s="1"/>
  <c r="AS47" i="92" s="1"/>
  <c r="AL20" i="92"/>
  <c r="AL33" i="92" s="1"/>
  <c r="AL47" i="92" s="1"/>
  <c r="AO20" i="92"/>
  <c r="AQ20" i="92"/>
  <c r="AK23" i="92"/>
  <c r="AL23" i="92"/>
  <c r="AM23" i="92"/>
  <c r="AN23" i="92"/>
  <c r="AO23" i="92"/>
  <c r="AP23" i="92"/>
  <c r="AP33" i="92" s="1"/>
  <c r="AP47" i="92" s="1"/>
  <c r="AQ23" i="92"/>
  <c r="AR23" i="92"/>
  <c r="AS23" i="92"/>
  <c r="AK25" i="92"/>
  <c r="AL25" i="92"/>
  <c r="AM25" i="92"/>
  <c r="AN25" i="92"/>
  <c r="AO25" i="92"/>
  <c r="AP25" i="92"/>
  <c r="AQ25" i="92"/>
  <c r="AR25" i="92"/>
  <c r="AS25" i="92"/>
  <c r="AK55" i="92"/>
  <c r="AL55" i="92"/>
  <c r="AM55" i="92"/>
  <c r="AN55" i="92"/>
  <c r="AO55" i="92"/>
  <c r="AP55" i="92"/>
  <c r="AQ55" i="92"/>
  <c r="AR55" i="92"/>
  <c r="AS55" i="92"/>
  <c r="AK20" i="93"/>
  <c r="AL20" i="93"/>
  <c r="AN20" i="93"/>
  <c r="AO20" i="93"/>
  <c r="AO33" i="93" s="1"/>
  <c r="AO47" i="93" s="1"/>
  <c r="AP20" i="93"/>
  <c r="AQ20" i="93"/>
  <c r="AR20" i="93"/>
  <c r="AR33" i="93" s="1"/>
  <c r="AR47" i="93" s="1"/>
  <c r="AS20" i="93"/>
  <c r="AM20" i="93"/>
  <c r="AM33" i="93" s="1"/>
  <c r="AM47" i="93" s="1"/>
  <c r="AK23" i="93"/>
  <c r="AL23" i="93"/>
  <c r="AL33" i="93" s="1"/>
  <c r="AL47" i="93" s="1"/>
  <c r="AM23" i="93"/>
  <c r="AN23" i="93"/>
  <c r="AO23" i="93"/>
  <c r="AP23" i="93"/>
  <c r="AQ23" i="93"/>
  <c r="AR23" i="93"/>
  <c r="AS23" i="93"/>
  <c r="AK25" i="93"/>
  <c r="AL25" i="93"/>
  <c r="AM25" i="93"/>
  <c r="AN25" i="93"/>
  <c r="AO25" i="93"/>
  <c r="AP25" i="93"/>
  <c r="AQ25" i="93"/>
  <c r="AR25" i="93"/>
  <c r="AS25" i="93"/>
  <c r="AK55" i="93"/>
  <c r="AL55" i="93"/>
  <c r="AM55" i="93"/>
  <c r="AN55" i="93"/>
  <c r="AO55" i="93"/>
  <c r="AP55" i="93"/>
  <c r="AQ55" i="93"/>
  <c r="AR55" i="93"/>
  <c r="AS55" i="93"/>
  <c r="AL20" i="94"/>
  <c r="AM20" i="94"/>
  <c r="AO20" i="94"/>
  <c r="AP20" i="94"/>
  <c r="AQ20" i="94"/>
  <c r="AR20" i="94"/>
  <c r="AK20" i="94"/>
  <c r="AK33" i="94" s="1"/>
  <c r="AK47" i="94" s="1"/>
  <c r="AN20" i="94"/>
  <c r="AN33" i="94" s="1"/>
  <c r="AN47" i="94" s="1"/>
  <c r="AS20" i="94"/>
  <c r="AS33" i="94" s="1"/>
  <c r="AS47" i="94" s="1"/>
  <c r="AK23" i="94"/>
  <c r="AL23" i="94"/>
  <c r="AM23" i="94"/>
  <c r="AN23" i="94"/>
  <c r="AO23" i="94"/>
  <c r="AP23" i="94"/>
  <c r="AQ23" i="94"/>
  <c r="AR23" i="94"/>
  <c r="AS23" i="94"/>
  <c r="AK25" i="94"/>
  <c r="AL25" i="94"/>
  <c r="AM25" i="94"/>
  <c r="AN25" i="94"/>
  <c r="AO25" i="94"/>
  <c r="AP25" i="94"/>
  <c r="AQ25" i="94"/>
  <c r="AR25" i="94"/>
  <c r="AS25" i="94"/>
  <c r="AM33" i="94"/>
  <c r="AM47" i="94" s="1"/>
  <c r="AK55" i="94"/>
  <c r="AL55" i="94"/>
  <c r="AM55" i="94"/>
  <c r="AN55" i="94"/>
  <c r="AO55" i="94"/>
  <c r="AP55" i="94"/>
  <c r="AQ55" i="94"/>
  <c r="AR55" i="94"/>
  <c r="AS55" i="94"/>
  <c r="AK20" i="116"/>
  <c r="AL20" i="116"/>
  <c r="AL33" i="116" s="1"/>
  <c r="AL47" i="116" s="1"/>
  <c r="AM20" i="116"/>
  <c r="AN20" i="116"/>
  <c r="AP20" i="116"/>
  <c r="AQ20" i="116"/>
  <c r="AQ33" i="116" s="1"/>
  <c r="AQ47" i="116" s="1"/>
  <c r="AS20" i="116"/>
  <c r="AO20" i="116"/>
  <c r="AR20" i="116"/>
  <c r="AK23" i="116"/>
  <c r="AL23" i="116"/>
  <c r="AM23" i="116"/>
  <c r="AN23" i="116"/>
  <c r="AO23" i="116"/>
  <c r="AP23" i="116"/>
  <c r="AP33" i="116" s="1"/>
  <c r="AP47" i="116" s="1"/>
  <c r="AQ23" i="116"/>
  <c r="AR23" i="116"/>
  <c r="AS23" i="116"/>
  <c r="AK25" i="116"/>
  <c r="AL25" i="116"/>
  <c r="AM25" i="116"/>
  <c r="AN25" i="116"/>
  <c r="AN33" i="116" s="1"/>
  <c r="AN47" i="116" s="1"/>
  <c r="AO25" i="116"/>
  <c r="AP25" i="116"/>
  <c r="AQ25" i="116"/>
  <c r="AR25" i="116"/>
  <c r="AS25" i="116"/>
  <c r="AK55" i="116"/>
  <c r="AL55" i="116"/>
  <c r="AM55" i="116"/>
  <c r="AN55" i="116"/>
  <c r="AO55" i="116"/>
  <c r="AP55" i="116"/>
  <c r="AQ55" i="116"/>
  <c r="AR55" i="116"/>
  <c r="AS55" i="116"/>
  <c r="AK20" i="117"/>
  <c r="AL20" i="117"/>
  <c r="AM20" i="117"/>
  <c r="AM33" i="117" s="1"/>
  <c r="AM47" i="117" s="1"/>
  <c r="AN20" i="117"/>
  <c r="AO20" i="117"/>
  <c r="AP20" i="117"/>
  <c r="AQ20" i="117"/>
  <c r="AS20" i="117"/>
  <c r="AR20" i="117"/>
  <c r="AK23" i="117"/>
  <c r="AL23" i="117"/>
  <c r="AM23" i="117"/>
  <c r="AN23" i="117"/>
  <c r="AO23" i="117"/>
  <c r="AP23" i="117"/>
  <c r="AQ23" i="117"/>
  <c r="AR23" i="117"/>
  <c r="AS23" i="117"/>
  <c r="AK25" i="117"/>
  <c r="AL25" i="117"/>
  <c r="AM25" i="117"/>
  <c r="AN25" i="117"/>
  <c r="AO25" i="117"/>
  <c r="AP25" i="117"/>
  <c r="AQ25" i="117"/>
  <c r="AR25" i="117"/>
  <c r="AS25" i="117"/>
  <c r="AO33" i="117"/>
  <c r="AO47" i="117" s="1"/>
  <c r="AK55" i="117"/>
  <c r="AL55" i="117"/>
  <c r="AM55" i="117"/>
  <c r="AN55" i="117"/>
  <c r="AO55" i="117"/>
  <c r="AP55" i="117"/>
  <c r="AQ55" i="117"/>
  <c r="AR55" i="117"/>
  <c r="AS55" i="117"/>
  <c r="AL20" i="118"/>
  <c r="AM20" i="118"/>
  <c r="AO20" i="118"/>
  <c r="AO33" i="118" s="1"/>
  <c r="AO47" i="118" s="1"/>
  <c r="AP20" i="118"/>
  <c r="AQ20" i="118"/>
  <c r="AR20" i="118"/>
  <c r="AK20" i="118"/>
  <c r="AK33" i="118" s="1"/>
  <c r="AK47" i="118" s="1"/>
  <c r="AN20" i="118"/>
  <c r="AS20" i="118"/>
  <c r="AS33" i="118" s="1"/>
  <c r="AS47" i="118" s="1"/>
  <c r="AK23" i="118"/>
  <c r="AL23" i="118"/>
  <c r="AM23" i="118"/>
  <c r="AN23" i="118"/>
  <c r="AO23" i="118"/>
  <c r="AP23" i="118"/>
  <c r="AQ23" i="118"/>
  <c r="AR23" i="118"/>
  <c r="AS23" i="118"/>
  <c r="AK25" i="118"/>
  <c r="AL25" i="118"/>
  <c r="AM25" i="118"/>
  <c r="AN25" i="118"/>
  <c r="AO25" i="118"/>
  <c r="AP25" i="118"/>
  <c r="AQ25" i="118"/>
  <c r="AR25" i="118"/>
  <c r="AS25" i="118"/>
  <c r="AP33" i="118"/>
  <c r="AP47" i="118" s="1"/>
  <c r="AK55" i="118"/>
  <c r="AL55" i="118"/>
  <c r="AM55" i="118"/>
  <c r="AN55" i="118"/>
  <c r="AO55" i="118"/>
  <c r="AP55" i="118"/>
  <c r="AQ55" i="118"/>
  <c r="AR55" i="118"/>
  <c r="AS55" i="118"/>
  <c r="AK20" i="137"/>
  <c r="AN20" i="137"/>
  <c r="AP20" i="137"/>
  <c r="AQ20" i="137"/>
  <c r="AQ33" i="137" s="1"/>
  <c r="AQ47" i="137" s="1"/>
  <c r="AR20" i="137"/>
  <c r="AR33" i="137" s="1"/>
  <c r="AR47" i="137" s="1"/>
  <c r="AS20" i="137"/>
  <c r="AL20" i="137"/>
  <c r="AL33" i="137" s="1"/>
  <c r="AL47" i="137" s="1"/>
  <c r="AM20" i="137"/>
  <c r="AM33" i="137" s="1"/>
  <c r="AM47" i="137" s="1"/>
  <c r="AO20" i="137"/>
  <c r="AK23" i="137"/>
  <c r="AK33" i="137" s="1"/>
  <c r="AK47" i="137" s="1"/>
  <c r="AL23" i="137"/>
  <c r="AM23" i="137"/>
  <c r="AN23" i="137"/>
  <c r="AO23" i="137"/>
  <c r="AP23" i="137"/>
  <c r="AQ23" i="137"/>
  <c r="AR23" i="137"/>
  <c r="AS23" i="137"/>
  <c r="AS33" i="137" s="1"/>
  <c r="AS47" i="137" s="1"/>
  <c r="AK25" i="137"/>
  <c r="AL25" i="137"/>
  <c r="AM25" i="137"/>
  <c r="AN25" i="137"/>
  <c r="AO25" i="137"/>
  <c r="AP25" i="137"/>
  <c r="AQ25" i="137"/>
  <c r="AR25" i="137"/>
  <c r="AS25" i="137"/>
  <c r="AK55" i="137"/>
  <c r="AL55" i="137"/>
  <c r="AM55" i="137"/>
  <c r="AN55" i="137"/>
  <c r="AO55" i="137"/>
  <c r="AP55" i="137"/>
  <c r="AQ55" i="137"/>
  <c r="AR55" i="137"/>
  <c r="AS55" i="137"/>
  <c r="AK20" i="138"/>
  <c r="AK33" i="138" s="1"/>
  <c r="AK47" i="138" s="1"/>
  <c r="AL20" i="138"/>
  <c r="AO20" i="138"/>
  <c r="AP20" i="138"/>
  <c r="AP33" i="138" s="1"/>
  <c r="AP47" i="138" s="1"/>
  <c r="AQ20" i="138"/>
  <c r="AR20" i="138"/>
  <c r="AM20" i="138"/>
  <c r="AN20" i="138"/>
  <c r="AS20" i="138"/>
  <c r="AS33" i="138" s="1"/>
  <c r="AS47" i="138" s="1"/>
  <c r="AK23" i="138"/>
  <c r="AL23" i="138"/>
  <c r="AM23" i="138"/>
  <c r="AN23" i="138"/>
  <c r="AO23" i="138"/>
  <c r="AP23" i="138"/>
  <c r="AQ23" i="138"/>
  <c r="AR23" i="138"/>
  <c r="AR33" i="138" s="1"/>
  <c r="AR47" i="138" s="1"/>
  <c r="AS23" i="138"/>
  <c r="AK25" i="138"/>
  <c r="AL25" i="138"/>
  <c r="AM25" i="138"/>
  <c r="AN25" i="138"/>
  <c r="AO25" i="138"/>
  <c r="AP25" i="138"/>
  <c r="AQ25" i="138"/>
  <c r="AR25" i="138"/>
  <c r="AS25" i="138"/>
  <c r="AK55" i="138"/>
  <c r="AL55" i="138"/>
  <c r="AM55" i="138"/>
  <c r="AN55" i="138"/>
  <c r="AO55" i="138"/>
  <c r="AP55" i="138"/>
  <c r="AQ55" i="138"/>
  <c r="AR55" i="138"/>
  <c r="AS55" i="138"/>
  <c r="AL20" i="139"/>
  <c r="AL33" i="139" s="1"/>
  <c r="AL47" i="139" s="1"/>
  <c r="AM20" i="139"/>
  <c r="AP20" i="139"/>
  <c r="AQ20" i="139"/>
  <c r="AQ33" i="139" s="1"/>
  <c r="AQ47" i="139" s="1"/>
  <c r="AR20" i="139"/>
  <c r="AK20" i="139"/>
  <c r="AN20" i="139"/>
  <c r="AO20" i="139"/>
  <c r="AS20" i="139"/>
  <c r="AS33" i="139" s="1"/>
  <c r="AS47" i="139" s="1"/>
  <c r="AK23" i="139"/>
  <c r="AL23" i="139"/>
  <c r="AM23" i="139"/>
  <c r="AN23" i="139"/>
  <c r="AN33" i="139" s="1"/>
  <c r="AN47" i="139" s="1"/>
  <c r="AO23" i="139"/>
  <c r="AP23" i="139"/>
  <c r="AP33" i="139" s="1"/>
  <c r="AP47" i="139" s="1"/>
  <c r="AQ23" i="139"/>
  <c r="AR23" i="139"/>
  <c r="AS23" i="139"/>
  <c r="AK25" i="139"/>
  <c r="AL25" i="139"/>
  <c r="AM25" i="139"/>
  <c r="AN25" i="139"/>
  <c r="AO25" i="139"/>
  <c r="AP25" i="139"/>
  <c r="AQ25" i="139"/>
  <c r="AR25" i="139"/>
  <c r="AS25" i="139"/>
  <c r="AK33" i="139"/>
  <c r="AK47" i="139" s="1"/>
  <c r="AK55" i="139"/>
  <c r="AL55" i="139"/>
  <c r="AM55" i="139"/>
  <c r="AN55" i="139"/>
  <c r="AO55" i="139"/>
  <c r="AP55" i="139"/>
  <c r="AQ55" i="139"/>
  <c r="AR55" i="139"/>
  <c r="AS55" i="139"/>
  <c r="AK20" i="95"/>
  <c r="AL20" i="95"/>
  <c r="AN20" i="95"/>
  <c r="AO20" i="95"/>
  <c r="AQ20" i="95"/>
  <c r="AR20" i="95"/>
  <c r="AM20" i="95"/>
  <c r="AP20" i="95"/>
  <c r="AP33" i="95" s="1"/>
  <c r="AP47" i="95" s="1"/>
  <c r="AS20" i="95"/>
  <c r="AK23" i="95"/>
  <c r="AL23" i="95"/>
  <c r="AM23" i="95"/>
  <c r="AN23" i="95"/>
  <c r="AO23" i="95"/>
  <c r="AP23" i="95"/>
  <c r="AQ23" i="95"/>
  <c r="AR23" i="95"/>
  <c r="AS23" i="95"/>
  <c r="AK25" i="95"/>
  <c r="AL25" i="95"/>
  <c r="AM25" i="95"/>
  <c r="AN25" i="95"/>
  <c r="AO25" i="95"/>
  <c r="AP25" i="95"/>
  <c r="AQ25" i="95"/>
  <c r="AR25" i="95"/>
  <c r="AS25" i="95"/>
  <c r="AN33" i="95"/>
  <c r="AN47" i="95" s="1"/>
  <c r="AK55" i="95"/>
  <c r="AL55" i="95"/>
  <c r="AM55" i="95"/>
  <c r="AN55" i="95"/>
  <c r="AO55" i="95"/>
  <c r="AP55" i="95"/>
  <c r="AQ55" i="95"/>
  <c r="AR55" i="95"/>
  <c r="AS55" i="95"/>
  <c r="AK20" i="96"/>
  <c r="AM20" i="96"/>
  <c r="AO20" i="96"/>
  <c r="AO33" i="96" s="1"/>
  <c r="AO47" i="96" s="1"/>
  <c r="AP20" i="96"/>
  <c r="AP33" i="96" s="1"/>
  <c r="AP47" i="96" s="1"/>
  <c r="AQ20" i="96"/>
  <c r="AS20" i="96"/>
  <c r="AL20" i="96"/>
  <c r="AN20" i="96"/>
  <c r="AR20" i="96"/>
  <c r="AK23" i="96"/>
  <c r="AL23" i="96"/>
  <c r="AM23" i="96"/>
  <c r="AN23" i="96"/>
  <c r="AO23" i="96"/>
  <c r="AP23" i="96"/>
  <c r="AQ23" i="96"/>
  <c r="AR23" i="96"/>
  <c r="AS23" i="96"/>
  <c r="AK25" i="96"/>
  <c r="AL25" i="96"/>
  <c r="AM25" i="96"/>
  <c r="AN25" i="96"/>
  <c r="AO25" i="96"/>
  <c r="AP25" i="96"/>
  <c r="AQ25" i="96"/>
  <c r="AR25" i="96"/>
  <c r="AS25" i="96"/>
  <c r="AK55" i="96"/>
  <c r="AL55" i="96"/>
  <c r="AM55" i="96"/>
  <c r="AN55" i="96"/>
  <c r="AO55" i="96"/>
  <c r="AP55" i="96"/>
  <c r="AQ55" i="96"/>
  <c r="AR55" i="96"/>
  <c r="AS55" i="96"/>
  <c r="AL20" i="97"/>
  <c r="AN20" i="97"/>
  <c r="AP20" i="97"/>
  <c r="AR20" i="97"/>
  <c r="AS20" i="97"/>
  <c r="AS33" i="97" s="1"/>
  <c r="AS47" i="97" s="1"/>
  <c r="AK20" i="97"/>
  <c r="AK33" i="97" s="1"/>
  <c r="AK47" i="97" s="1"/>
  <c r="AM20" i="97"/>
  <c r="AO20" i="97"/>
  <c r="AO33" i="97" s="1"/>
  <c r="AO47" i="97" s="1"/>
  <c r="AQ20" i="97"/>
  <c r="AK23" i="97"/>
  <c r="AL23" i="97"/>
  <c r="AM23" i="97"/>
  <c r="AN23" i="97"/>
  <c r="AO23" i="97"/>
  <c r="AP23" i="97"/>
  <c r="AQ23" i="97"/>
  <c r="AR23" i="97"/>
  <c r="AS23" i="97"/>
  <c r="AK25" i="97"/>
  <c r="AL25" i="97"/>
  <c r="AM25" i="97"/>
  <c r="AN25" i="97"/>
  <c r="AO25" i="97"/>
  <c r="AP25" i="97"/>
  <c r="AQ25" i="97"/>
  <c r="AR25" i="97"/>
  <c r="AS25" i="97"/>
  <c r="AR33" i="97"/>
  <c r="AR47" i="97" s="1"/>
  <c r="AK55" i="97"/>
  <c r="AL55" i="97"/>
  <c r="AM55" i="97"/>
  <c r="AN55" i="97"/>
  <c r="AO55" i="97"/>
  <c r="AP55" i="97"/>
  <c r="AQ55" i="97"/>
  <c r="AR55" i="97"/>
  <c r="AS55" i="97"/>
  <c r="AK20" i="98"/>
  <c r="AK33" i="98" s="1"/>
  <c r="AK47" i="98" s="1"/>
  <c r="AM20" i="98"/>
  <c r="AO20" i="98"/>
  <c r="AP20" i="98"/>
  <c r="AP33" i="98" s="1"/>
  <c r="AP47" i="98" s="1"/>
  <c r="AQ20" i="98"/>
  <c r="AQ33" i="98" s="1"/>
  <c r="AQ47" i="98" s="1"/>
  <c r="AS20" i="98"/>
  <c r="AS33" i="98" s="1"/>
  <c r="AS47" i="98" s="1"/>
  <c r="AL20" i="98"/>
  <c r="AN20" i="98"/>
  <c r="AR20" i="98"/>
  <c r="AK23" i="98"/>
  <c r="AL23" i="98"/>
  <c r="AM23" i="98"/>
  <c r="AN23" i="98"/>
  <c r="AO23" i="98"/>
  <c r="AP23" i="98"/>
  <c r="AQ23" i="98"/>
  <c r="AR23" i="98"/>
  <c r="AS23" i="98"/>
  <c r="AK25" i="98"/>
  <c r="AL25" i="98"/>
  <c r="AM25" i="98"/>
  <c r="AN25" i="98"/>
  <c r="AO25" i="98"/>
  <c r="AP25" i="98"/>
  <c r="AQ25" i="98"/>
  <c r="AR25" i="98"/>
  <c r="AS25" i="98"/>
  <c r="AK55" i="98"/>
  <c r="AL55" i="98"/>
  <c r="AM55" i="98"/>
  <c r="AN55" i="98"/>
  <c r="AO55" i="98"/>
  <c r="AP55" i="98"/>
  <c r="AQ55" i="98"/>
  <c r="AR55" i="98"/>
  <c r="AS55" i="98"/>
  <c r="AL20" i="58"/>
  <c r="AN20" i="58"/>
  <c r="AO20" i="58"/>
  <c r="AP20" i="58"/>
  <c r="AQ20" i="58"/>
  <c r="AQ33" i="58" s="1"/>
  <c r="AQ47" i="58" s="1"/>
  <c r="AR20" i="58"/>
  <c r="AS20" i="58"/>
  <c r="AS33" i="58" s="1"/>
  <c r="AS47" i="58" s="1"/>
  <c r="AK20" i="58"/>
  <c r="AM20" i="58"/>
  <c r="AK23" i="58"/>
  <c r="AL23" i="58"/>
  <c r="AM23" i="58"/>
  <c r="AN23" i="58"/>
  <c r="AO23" i="58"/>
  <c r="AP23" i="58"/>
  <c r="AQ23" i="58"/>
  <c r="AR23" i="58"/>
  <c r="AS23" i="58"/>
  <c r="AK25" i="58"/>
  <c r="AL25" i="58"/>
  <c r="AM25" i="58"/>
  <c r="AN25" i="58"/>
  <c r="AO25" i="58"/>
  <c r="AP25" i="58"/>
  <c r="AQ25" i="58"/>
  <c r="AR25" i="58"/>
  <c r="AS25" i="58"/>
  <c r="AL33" i="58"/>
  <c r="AL47" i="58" s="1"/>
  <c r="AN33" i="58"/>
  <c r="AN47" i="58" s="1"/>
  <c r="AK55" i="58"/>
  <c r="AL55" i="58"/>
  <c r="AM55" i="58"/>
  <c r="AN55" i="58"/>
  <c r="AO55" i="58"/>
  <c r="AP55" i="58"/>
  <c r="AQ55" i="58"/>
  <c r="AR55" i="58"/>
  <c r="AS55" i="58"/>
  <c r="AK20" i="99"/>
  <c r="AK33" i="99" s="1"/>
  <c r="AK47" i="99" s="1"/>
  <c r="AM20" i="99"/>
  <c r="AM33" i="99" s="1"/>
  <c r="AM47" i="99" s="1"/>
  <c r="AO20" i="99"/>
  <c r="AQ20" i="99"/>
  <c r="AR20" i="99"/>
  <c r="AR33" i="99" s="1"/>
  <c r="AR47" i="99" s="1"/>
  <c r="AS20" i="99"/>
  <c r="AS33" i="99" s="1"/>
  <c r="AS47" i="99" s="1"/>
  <c r="AL20" i="99"/>
  <c r="AN20" i="99"/>
  <c r="AN33" i="99" s="1"/>
  <c r="AN47" i="99" s="1"/>
  <c r="AP20" i="99"/>
  <c r="AK23" i="99"/>
  <c r="AL23" i="99"/>
  <c r="AM23" i="99"/>
  <c r="AN23" i="99"/>
  <c r="AO23" i="99"/>
  <c r="AP23" i="99"/>
  <c r="AQ23" i="99"/>
  <c r="AR23" i="99"/>
  <c r="AS23" i="99"/>
  <c r="AK25" i="99"/>
  <c r="AL25" i="99"/>
  <c r="AM25" i="99"/>
  <c r="AN25" i="99"/>
  <c r="AO25" i="99"/>
  <c r="AO33" i="99" s="1"/>
  <c r="AO47" i="99" s="1"/>
  <c r="AP25" i="99"/>
  <c r="AQ25" i="99"/>
  <c r="AR25" i="99"/>
  <c r="AS25" i="99"/>
  <c r="AK55" i="99"/>
  <c r="AL55" i="99"/>
  <c r="AM55" i="99"/>
  <c r="AN55" i="99"/>
  <c r="AO55" i="99"/>
  <c r="AP55" i="99"/>
  <c r="AQ55" i="99"/>
  <c r="AR55" i="99"/>
  <c r="AS55" i="99"/>
  <c r="AL20" i="100"/>
  <c r="AN20" i="100"/>
  <c r="AO20" i="100"/>
  <c r="AP20" i="100"/>
  <c r="AR20" i="100"/>
  <c r="AK20" i="100"/>
  <c r="AM20" i="100"/>
  <c r="AQ20" i="100"/>
  <c r="AS20" i="100"/>
  <c r="AK23" i="100"/>
  <c r="AL23" i="100"/>
  <c r="AM23" i="100"/>
  <c r="AN23" i="100"/>
  <c r="AO23" i="100"/>
  <c r="AP23" i="100"/>
  <c r="AQ23" i="100"/>
  <c r="AR23" i="100"/>
  <c r="AS23" i="100"/>
  <c r="AK25" i="100"/>
  <c r="AL25" i="100"/>
  <c r="AM25" i="100"/>
  <c r="AN25" i="100"/>
  <c r="AO25" i="100"/>
  <c r="AP25" i="100"/>
  <c r="AQ25" i="100"/>
  <c r="AR25" i="100"/>
  <c r="AS25" i="100"/>
  <c r="AK55" i="100"/>
  <c r="AL55" i="100"/>
  <c r="AM55" i="100"/>
  <c r="AN55" i="100"/>
  <c r="AO55" i="100"/>
  <c r="AP55" i="100"/>
  <c r="AQ55" i="100"/>
  <c r="AR55" i="100"/>
  <c r="AS55" i="100"/>
  <c r="AK20" i="101"/>
  <c r="AM20" i="101"/>
  <c r="AM33" i="101" s="1"/>
  <c r="AM47" i="101" s="1"/>
  <c r="AO20" i="101"/>
  <c r="AP20" i="101"/>
  <c r="AQ20" i="101"/>
  <c r="AR20" i="101"/>
  <c r="AR33" i="101" s="1"/>
  <c r="AR47" i="101" s="1"/>
  <c r="AS20" i="101"/>
  <c r="AL20" i="101"/>
  <c r="AN20" i="101"/>
  <c r="AK23" i="101"/>
  <c r="AL23" i="101"/>
  <c r="AM23" i="101"/>
  <c r="AN23" i="101"/>
  <c r="AO23" i="101"/>
  <c r="AP23" i="101"/>
  <c r="AQ23" i="101"/>
  <c r="AQ33" i="101" s="1"/>
  <c r="AQ47" i="101" s="1"/>
  <c r="AR23" i="101"/>
  <c r="AS23" i="101"/>
  <c r="AK25" i="101"/>
  <c r="AL25" i="101"/>
  <c r="AM25" i="101"/>
  <c r="AN25" i="101"/>
  <c r="AO25" i="101"/>
  <c r="AO33" i="101" s="1"/>
  <c r="AO47" i="101" s="1"/>
  <c r="AP25" i="101"/>
  <c r="AQ25" i="101"/>
  <c r="AR25" i="101"/>
  <c r="AS25" i="101"/>
  <c r="AK55" i="101"/>
  <c r="AL55" i="101"/>
  <c r="AM55" i="101"/>
  <c r="AN55" i="101"/>
  <c r="AO55" i="101"/>
  <c r="AP55" i="101"/>
  <c r="AQ55" i="101"/>
  <c r="AR55" i="101"/>
  <c r="AS55" i="101"/>
  <c r="AL20" i="102"/>
  <c r="AN20" i="102"/>
  <c r="AN33" i="102" s="1"/>
  <c r="AN47" i="102" s="1"/>
  <c r="AR20" i="102"/>
  <c r="AS20" i="102"/>
  <c r="AK20" i="102"/>
  <c r="AM20" i="102"/>
  <c r="AO20" i="102"/>
  <c r="AP20" i="102"/>
  <c r="AQ20" i="102"/>
  <c r="AK23" i="102"/>
  <c r="AL23" i="102"/>
  <c r="AM23" i="102"/>
  <c r="AN23" i="102"/>
  <c r="AO23" i="102"/>
  <c r="AP23" i="102"/>
  <c r="AQ23" i="102"/>
  <c r="AR23" i="102"/>
  <c r="AS23" i="102"/>
  <c r="AK25" i="102"/>
  <c r="AL25" i="102"/>
  <c r="AM25" i="102"/>
  <c r="AN25" i="102"/>
  <c r="AO25" i="102"/>
  <c r="AP25" i="102"/>
  <c r="AQ25" i="102"/>
  <c r="AR25" i="102"/>
  <c r="AS25" i="102"/>
  <c r="AP33" i="102"/>
  <c r="AP47" i="102" s="1"/>
  <c r="AK55" i="102"/>
  <c r="AL55" i="102"/>
  <c r="AM55" i="102"/>
  <c r="AN55" i="102"/>
  <c r="AO55" i="102"/>
  <c r="AP55" i="102"/>
  <c r="AQ55" i="102"/>
  <c r="AR55" i="102"/>
  <c r="AS55" i="102"/>
  <c r="AK20" i="103"/>
  <c r="AM20" i="103"/>
  <c r="AN20" i="103"/>
  <c r="AN33" i="103" s="1"/>
  <c r="AN47" i="103" s="1"/>
  <c r="AO20" i="103"/>
  <c r="AQ20" i="103"/>
  <c r="AQ33" i="103" s="1"/>
  <c r="AQ47" i="103" s="1"/>
  <c r="AR20" i="103"/>
  <c r="AR33" i="103" s="1"/>
  <c r="AR47" i="103" s="1"/>
  <c r="AS20" i="103"/>
  <c r="AS33" i="103" s="1"/>
  <c r="AS47" i="103" s="1"/>
  <c r="AL20" i="103"/>
  <c r="AP20" i="103"/>
  <c r="AK23" i="103"/>
  <c r="AL23" i="103"/>
  <c r="AM23" i="103"/>
  <c r="AN23" i="103"/>
  <c r="AO23" i="103"/>
  <c r="AP23" i="103"/>
  <c r="AQ23" i="103"/>
  <c r="AR23" i="103"/>
  <c r="AS23" i="103"/>
  <c r="AK25" i="103"/>
  <c r="AL25" i="103"/>
  <c r="AM25" i="103"/>
  <c r="AN25" i="103"/>
  <c r="AO25" i="103"/>
  <c r="AP25" i="103"/>
  <c r="AQ25" i="103"/>
  <c r="AR25" i="103"/>
  <c r="AS25" i="103"/>
  <c r="AK55" i="103"/>
  <c r="AL55" i="103"/>
  <c r="AM55" i="103"/>
  <c r="AN55" i="103"/>
  <c r="AO55" i="103"/>
  <c r="AP55" i="103"/>
  <c r="AQ55" i="103"/>
  <c r="AR55" i="103"/>
  <c r="AS55" i="103"/>
  <c r="AK20" i="104"/>
  <c r="AK33" i="104" s="1"/>
  <c r="AK47" i="104" s="1"/>
  <c r="AL20" i="104"/>
  <c r="AN20" i="104"/>
  <c r="AP20" i="104"/>
  <c r="AR20" i="104"/>
  <c r="AR33" i="104" s="1"/>
  <c r="AR47" i="104" s="1"/>
  <c r="AS20" i="104"/>
  <c r="AS33" i="104" s="1"/>
  <c r="AS47" i="104" s="1"/>
  <c r="AM20" i="104"/>
  <c r="AO20" i="104"/>
  <c r="AQ20" i="104"/>
  <c r="AK23" i="104"/>
  <c r="AL23" i="104"/>
  <c r="AM23" i="104"/>
  <c r="AN23" i="104"/>
  <c r="AO23" i="104"/>
  <c r="AP23" i="104"/>
  <c r="AQ23" i="104"/>
  <c r="AR23" i="104"/>
  <c r="AS23" i="104"/>
  <c r="AK25" i="104"/>
  <c r="AL25" i="104"/>
  <c r="AM25" i="104"/>
  <c r="AN25" i="104"/>
  <c r="AO25" i="104"/>
  <c r="AP25" i="104"/>
  <c r="AQ25" i="104"/>
  <c r="AR25" i="104"/>
  <c r="AS25" i="104"/>
  <c r="AK55" i="104"/>
  <c r="AL55" i="104"/>
  <c r="AM55" i="104"/>
  <c r="AN55" i="104"/>
  <c r="AO55" i="104"/>
  <c r="AP55" i="104"/>
  <c r="AQ55" i="104"/>
  <c r="AR55" i="104"/>
  <c r="AS55" i="104"/>
  <c r="AL20" i="105"/>
  <c r="AL33" i="105" s="1"/>
  <c r="AL47" i="105" s="1"/>
  <c r="AM20" i="105"/>
  <c r="AO20" i="105"/>
  <c r="AQ20" i="105"/>
  <c r="AQ33" i="105" s="1"/>
  <c r="AQ47" i="105" s="1"/>
  <c r="AR20" i="105"/>
  <c r="AK20" i="105"/>
  <c r="AK33" i="105" s="1"/>
  <c r="AK47" i="105" s="1"/>
  <c r="AN20" i="105"/>
  <c r="AP20" i="105"/>
  <c r="AS20" i="105"/>
  <c r="AS33" i="105" s="1"/>
  <c r="AS47" i="105" s="1"/>
  <c r="AK23" i="105"/>
  <c r="AL23" i="105"/>
  <c r="AM23" i="105"/>
  <c r="AM33" i="105" s="1"/>
  <c r="AM47" i="105" s="1"/>
  <c r="AN23" i="105"/>
  <c r="AO23" i="105"/>
  <c r="AP23" i="105"/>
  <c r="AQ23" i="105"/>
  <c r="AR23" i="105"/>
  <c r="AS23" i="105"/>
  <c r="AK25" i="105"/>
  <c r="AL25" i="105"/>
  <c r="AM25" i="105"/>
  <c r="AN25" i="105"/>
  <c r="AO25" i="105"/>
  <c r="AP25" i="105"/>
  <c r="AQ25" i="105"/>
  <c r="AR25" i="105"/>
  <c r="AS25" i="105"/>
  <c r="AK55" i="105"/>
  <c r="AL55" i="105"/>
  <c r="AM55" i="105"/>
  <c r="AN55" i="105"/>
  <c r="AO55" i="105"/>
  <c r="AP55" i="105"/>
  <c r="AQ55" i="105"/>
  <c r="AR55" i="105"/>
  <c r="AS55" i="105"/>
  <c r="AL20" i="136"/>
  <c r="AL33" i="136" s="1"/>
  <c r="AL47" i="136" s="1"/>
  <c r="AN20" i="136"/>
  <c r="AP20" i="136"/>
  <c r="AQ20" i="136"/>
  <c r="AQ33" i="136" s="1"/>
  <c r="AQ47" i="136" s="1"/>
  <c r="AR20" i="136"/>
  <c r="AK20" i="136"/>
  <c r="AM20" i="136"/>
  <c r="AO20" i="136"/>
  <c r="AS20" i="136"/>
  <c r="AK23" i="136"/>
  <c r="AL23" i="136"/>
  <c r="AM23" i="136"/>
  <c r="AN23" i="136"/>
  <c r="AO23" i="136"/>
  <c r="AP23" i="136"/>
  <c r="AQ23" i="136"/>
  <c r="AR23" i="136"/>
  <c r="AS23" i="136"/>
  <c r="AK25" i="136"/>
  <c r="AL25" i="136"/>
  <c r="AM25" i="136"/>
  <c r="AN25" i="136"/>
  <c r="AO25" i="136"/>
  <c r="AP25" i="136"/>
  <c r="AQ25" i="136"/>
  <c r="AR25" i="136"/>
  <c r="AS25" i="136"/>
  <c r="AK55" i="136"/>
  <c r="AL55" i="136"/>
  <c r="AM55" i="136"/>
  <c r="AN55" i="136"/>
  <c r="AO55" i="136"/>
  <c r="AP55" i="136"/>
  <c r="AQ55" i="136"/>
  <c r="AR55" i="136"/>
  <c r="AS55" i="136"/>
  <c r="AK20" i="107"/>
  <c r="AO20" i="107"/>
  <c r="AP20" i="107"/>
  <c r="AQ20" i="107"/>
  <c r="AS20" i="107"/>
  <c r="AS33" i="107" s="1"/>
  <c r="AS47" i="107" s="1"/>
  <c r="AL20" i="107"/>
  <c r="AM20" i="107"/>
  <c r="AN20" i="107"/>
  <c r="AR20" i="107"/>
  <c r="AR33" i="107" s="1"/>
  <c r="AR47" i="107" s="1"/>
  <c r="AK23" i="107"/>
  <c r="AL23" i="107"/>
  <c r="AM23" i="107"/>
  <c r="AN23" i="107"/>
  <c r="AO23" i="107"/>
  <c r="AP23" i="107"/>
  <c r="AQ23" i="107"/>
  <c r="AR23" i="107"/>
  <c r="AS23" i="107"/>
  <c r="AK25" i="107"/>
  <c r="AL25" i="107"/>
  <c r="AM25" i="107"/>
  <c r="AN25" i="107"/>
  <c r="AO25" i="107"/>
  <c r="AP25" i="107"/>
  <c r="AQ25" i="107"/>
  <c r="AR25" i="107"/>
  <c r="AS25" i="107"/>
  <c r="AM33" i="107"/>
  <c r="AM47" i="107" s="1"/>
  <c r="AK55" i="107"/>
  <c r="AL55" i="107"/>
  <c r="AM55" i="107"/>
  <c r="AN55" i="107"/>
  <c r="AO55" i="107"/>
  <c r="AP55" i="107"/>
  <c r="AQ55" i="107"/>
  <c r="AR55" i="107"/>
  <c r="AS55" i="107"/>
  <c r="AK20" i="108"/>
  <c r="AK33" i="108" s="1"/>
  <c r="AK47" i="108" s="1"/>
  <c r="AL20" i="108"/>
  <c r="AM20" i="108"/>
  <c r="AP20" i="108"/>
  <c r="AR20" i="108"/>
  <c r="AS20" i="108"/>
  <c r="AS33" i="108" s="1"/>
  <c r="AS47" i="108" s="1"/>
  <c r="AN20" i="108"/>
  <c r="AN33" i="108" s="1"/>
  <c r="AN47" i="108" s="1"/>
  <c r="AO20" i="108"/>
  <c r="AQ20" i="108"/>
  <c r="AK23" i="108"/>
  <c r="AL23" i="108"/>
  <c r="AM23" i="108"/>
  <c r="AN23" i="108"/>
  <c r="AO23" i="108"/>
  <c r="AP23" i="108"/>
  <c r="AQ23" i="108"/>
  <c r="AR23" i="108"/>
  <c r="AS23" i="108"/>
  <c r="AK25" i="108"/>
  <c r="AL25" i="108"/>
  <c r="AM25" i="108"/>
  <c r="AN25" i="108"/>
  <c r="AO25" i="108"/>
  <c r="AP25" i="108"/>
  <c r="AQ25" i="108"/>
  <c r="AR25" i="108"/>
  <c r="AS25" i="108"/>
  <c r="AK55" i="108"/>
  <c r="AL55" i="108"/>
  <c r="AM55" i="108"/>
  <c r="AN55" i="108"/>
  <c r="AO55" i="108"/>
  <c r="AP55" i="108"/>
  <c r="AQ55" i="108"/>
  <c r="AR55" i="108"/>
  <c r="AS55" i="108"/>
  <c r="AK20" i="110"/>
  <c r="AM20" i="110"/>
  <c r="AN20" i="110"/>
  <c r="AQ20" i="110"/>
  <c r="AQ33" i="110" s="1"/>
  <c r="AQ47" i="110" s="1"/>
  <c r="AR20" i="110"/>
  <c r="AS20" i="110"/>
  <c r="AL20" i="110"/>
  <c r="AL33" i="110" s="1"/>
  <c r="AL47" i="110" s="1"/>
  <c r="AO20" i="110"/>
  <c r="AP20" i="110"/>
  <c r="AK23" i="110"/>
  <c r="AK33" i="110" s="1"/>
  <c r="AK47" i="110" s="1"/>
  <c r="AL23" i="110"/>
  <c r="AM23" i="110"/>
  <c r="AN23" i="110"/>
  <c r="AO23" i="110"/>
  <c r="AP23" i="110"/>
  <c r="AQ23" i="110"/>
  <c r="AR23" i="110"/>
  <c r="AS23" i="110"/>
  <c r="AS33" i="110" s="1"/>
  <c r="AS47" i="110" s="1"/>
  <c r="AK25" i="110"/>
  <c r="AL25" i="110"/>
  <c r="AM25" i="110"/>
  <c r="AN25" i="110"/>
  <c r="AO25" i="110"/>
  <c r="AP25" i="110"/>
  <c r="AQ25" i="110"/>
  <c r="AR25" i="110"/>
  <c r="AS25" i="110"/>
  <c r="AO33" i="110"/>
  <c r="AO47" i="110" s="1"/>
  <c r="AK55" i="110"/>
  <c r="AL55" i="110"/>
  <c r="AM55" i="110"/>
  <c r="AN55" i="110"/>
  <c r="AO55" i="110"/>
  <c r="AP55" i="110"/>
  <c r="AQ55" i="110"/>
  <c r="AR55" i="110"/>
  <c r="AS55" i="110"/>
  <c r="AL20" i="111"/>
  <c r="AN20" i="111"/>
  <c r="AO20" i="111"/>
  <c r="AO33" i="111" s="1"/>
  <c r="AO47" i="111" s="1"/>
  <c r="AQ20" i="111"/>
  <c r="AK20" i="111"/>
  <c r="AK33" i="111" s="1"/>
  <c r="AK47" i="111" s="1"/>
  <c r="AM20" i="111"/>
  <c r="AP20" i="111"/>
  <c r="AP33" i="111" s="1"/>
  <c r="AP47" i="111" s="1"/>
  <c r="AR20" i="111"/>
  <c r="AR33" i="111" s="1"/>
  <c r="AR47" i="111" s="1"/>
  <c r="AS20" i="111"/>
  <c r="AK23" i="111"/>
  <c r="AL23" i="111"/>
  <c r="AM23" i="111"/>
  <c r="AN23" i="111"/>
  <c r="AO23" i="111"/>
  <c r="AP23" i="111"/>
  <c r="AQ23" i="111"/>
  <c r="AR23" i="111"/>
  <c r="AS23" i="111"/>
  <c r="AK25" i="111"/>
  <c r="AL25" i="111"/>
  <c r="AM25" i="111"/>
  <c r="AN25" i="111"/>
  <c r="AO25" i="111"/>
  <c r="AP25" i="111"/>
  <c r="AQ25" i="111"/>
  <c r="AR25" i="111"/>
  <c r="AS25" i="111"/>
  <c r="AK55" i="111"/>
  <c r="AL55" i="111"/>
  <c r="AM55" i="111"/>
  <c r="AN55" i="111"/>
  <c r="AO55" i="111"/>
  <c r="AP55" i="111"/>
  <c r="AQ55" i="111"/>
  <c r="AR55" i="111"/>
  <c r="AS55" i="111"/>
  <c r="AL20" i="112"/>
  <c r="AL33" i="112" s="1"/>
  <c r="AL47" i="112" s="1"/>
  <c r="AM20" i="112"/>
  <c r="AO20" i="112"/>
  <c r="AQ20" i="112"/>
  <c r="AK20" i="112"/>
  <c r="AN20" i="112"/>
  <c r="AP20" i="112"/>
  <c r="AR20" i="112"/>
  <c r="AS20" i="112"/>
  <c r="AK23" i="112"/>
  <c r="AL23" i="112"/>
  <c r="AM23" i="112"/>
  <c r="AN23" i="112"/>
  <c r="AO23" i="112"/>
  <c r="AP23" i="112"/>
  <c r="AQ23" i="112"/>
  <c r="AR23" i="112"/>
  <c r="AS23" i="112"/>
  <c r="AS33" i="112" s="1"/>
  <c r="AS47" i="112" s="1"/>
  <c r="AK25" i="112"/>
  <c r="AL25" i="112"/>
  <c r="AM25" i="112"/>
  <c r="AN25" i="112"/>
  <c r="AO25" i="112"/>
  <c r="AP25" i="112"/>
  <c r="AQ25" i="112"/>
  <c r="AR25" i="112"/>
  <c r="AS25" i="112"/>
  <c r="AP33" i="112"/>
  <c r="AP47" i="112" s="1"/>
  <c r="AK55" i="112"/>
  <c r="AL55" i="112"/>
  <c r="AM55" i="112"/>
  <c r="AN55" i="112"/>
  <c r="AO55" i="112"/>
  <c r="AP55" i="112"/>
  <c r="AQ55" i="112"/>
  <c r="AR55" i="112"/>
  <c r="AS55" i="112"/>
  <c r="AK20" i="113"/>
  <c r="AN20" i="113"/>
  <c r="AP20" i="113"/>
  <c r="AR20" i="113"/>
  <c r="AL20" i="113"/>
  <c r="AM20" i="113"/>
  <c r="AO20" i="113"/>
  <c r="AQ20" i="113"/>
  <c r="AQ33" i="113" s="1"/>
  <c r="AQ47" i="113" s="1"/>
  <c r="AS20" i="113"/>
  <c r="AK23" i="113"/>
  <c r="AL23" i="113"/>
  <c r="AM23" i="113"/>
  <c r="AN23" i="113"/>
  <c r="AO23" i="113"/>
  <c r="AP23" i="113"/>
  <c r="AQ23" i="113"/>
  <c r="AR23" i="113"/>
  <c r="AS23" i="113"/>
  <c r="AK25" i="113"/>
  <c r="AL25" i="113"/>
  <c r="AM25" i="113"/>
  <c r="AN25" i="113"/>
  <c r="AO25" i="113"/>
  <c r="AP25" i="113"/>
  <c r="AQ25" i="113"/>
  <c r="AR25" i="113"/>
  <c r="AS25" i="113"/>
  <c r="AK55" i="113"/>
  <c r="AL55" i="113"/>
  <c r="AM55" i="113"/>
  <c r="AN55" i="113"/>
  <c r="AO55" i="113"/>
  <c r="AP55" i="113"/>
  <c r="AQ55" i="113"/>
  <c r="AR55" i="113"/>
  <c r="AS55" i="113"/>
  <c r="AK20" i="114"/>
  <c r="AL20" i="114"/>
  <c r="AO20" i="114"/>
  <c r="AQ20" i="114"/>
  <c r="AR20" i="114"/>
  <c r="AR33" i="114" s="1"/>
  <c r="AR47" i="114" s="1"/>
  <c r="AS20" i="114"/>
  <c r="AM20" i="114"/>
  <c r="AN20" i="114"/>
  <c r="AP20" i="114"/>
  <c r="AK23" i="114"/>
  <c r="AL23" i="114"/>
  <c r="AM23" i="114"/>
  <c r="AN23" i="114"/>
  <c r="AO23" i="114"/>
  <c r="AP23" i="114"/>
  <c r="AQ23" i="114"/>
  <c r="AR23" i="114"/>
  <c r="AS23" i="114"/>
  <c r="AK25" i="114"/>
  <c r="AL25" i="114"/>
  <c r="AM25" i="114"/>
  <c r="AN25" i="114"/>
  <c r="AO25" i="114"/>
  <c r="AP25" i="114"/>
  <c r="AQ25" i="114"/>
  <c r="AR25" i="114"/>
  <c r="AS25" i="114"/>
  <c r="AK55" i="114"/>
  <c r="AL55" i="114"/>
  <c r="AM55" i="114"/>
  <c r="AN55" i="114"/>
  <c r="AO55" i="114"/>
  <c r="AP55" i="114"/>
  <c r="AQ55" i="114"/>
  <c r="AR55" i="114"/>
  <c r="AS55" i="114"/>
  <c r="AL20" i="115"/>
  <c r="AP20" i="115"/>
  <c r="AQ20" i="115"/>
  <c r="AQ33" i="115" s="1"/>
  <c r="AQ47" i="115" s="1"/>
  <c r="AR20" i="115"/>
  <c r="AK20" i="115"/>
  <c r="AK33" i="115" s="1"/>
  <c r="AK47" i="115" s="1"/>
  <c r="AM20" i="115"/>
  <c r="AN20" i="115"/>
  <c r="AO20" i="115"/>
  <c r="AS20" i="115"/>
  <c r="AS33" i="115" s="1"/>
  <c r="AS47" i="115" s="1"/>
  <c r="AK23" i="115"/>
  <c r="AL23" i="115"/>
  <c r="AM23" i="115"/>
  <c r="AN23" i="115"/>
  <c r="AO23" i="115"/>
  <c r="AP23" i="115"/>
  <c r="AP33" i="115" s="1"/>
  <c r="AP47" i="115" s="1"/>
  <c r="AQ23" i="115"/>
  <c r="AR23" i="115"/>
  <c r="AR33" i="115" s="1"/>
  <c r="AR47" i="115" s="1"/>
  <c r="AS23" i="115"/>
  <c r="AK25" i="115"/>
  <c r="AL25" i="115"/>
  <c r="AM25" i="115"/>
  <c r="AN25" i="115"/>
  <c r="AO25" i="115"/>
  <c r="AP25" i="115"/>
  <c r="AQ25" i="115"/>
  <c r="AR25" i="115"/>
  <c r="AS25" i="115"/>
  <c r="AK55" i="115"/>
  <c r="AL55" i="115"/>
  <c r="AM55" i="115"/>
  <c r="AN55" i="115"/>
  <c r="AO55" i="115"/>
  <c r="AP55" i="115"/>
  <c r="AQ55" i="115"/>
  <c r="AR55" i="115"/>
  <c r="AS55" i="115"/>
  <c r="AK20" i="133"/>
  <c r="AM20" i="133"/>
  <c r="AP20" i="133"/>
  <c r="AP33" i="133" s="1"/>
  <c r="AP47" i="133" s="1"/>
  <c r="AQ20" i="133"/>
  <c r="AS20" i="133"/>
  <c r="AL20" i="133"/>
  <c r="AN20" i="133"/>
  <c r="AO20" i="133"/>
  <c r="AR20" i="133"/>
  <c r="AK23" i="133"/>
  <c r="AL23" i="133"/>
  <c r="AM23" i="133"/>
  <c r="AN23" i="133"/>
  <c r="AO23" i="133"/>
  <c r="AP23" i="133"/>
  <c r="AQ23" i="133"/>
  <c r="AR23" i="133"/>
  <c r="AS23" i="133"/>
  <c r="AK25" i="133"/>
  <c r="AL25" i="133"/>
  <c r="AL33" i="133" s="1"/>
  <c r="AL47" i="133" s="1"/>
  <c r="AM25" i="133"/>
  <c r="AN25" i="133"/>
  <c r="AO25" i="133"/>
  <c r="AP25" i="133"/>
  <c r="AQ25" i="133"/>
  <c r="AR25" i="133"/>
  <c r="AS25" i="133"/>
  <c r="AK55" i="133"/>
  <c r="AL55" i="133"/>
  <c r="AM55" i="133"/>
  <c r="AN55" i="133"/>
  <c r="AO55" i="133"/>
  <c r="AP55" i="133"/>
  <c r="AQ55" i="133"/>
  <c r="AR55" i="133"/>
  <c r="AS55" i="133"/>
  <c r="AK20" i="134"/>
  <c r="AK33" i="134" s="1"/>
  <c r="AK47" i="134" s="1"/>
  <c r="AL20" i="134"/>
  <c r="AN20" i="134"/>
  <c r="AP20" i="134"/>
  <c r="AR20" i="134"/>
  <c r="AS20" i="134"/>
  <c r="AS33" i="134" s="1"/>
  <c r="AS47" i="134" s="1"/>
  <c r="AM20" i="134"/>
  <c r="AO20" i="134"/>
  <c r="AQ20" i="134"/>
  <c r="AK23" i="134"/>
  <c r="AL23" i="134"/>
  <c r="AL33" i="134" s="1"/>
  <c r="AL47" i="134" s="1"/>
  <c r="AM23" i="134"/>
  <c r="AN23" i="134"/>
  <c r="AO23" i="134"/>
  <c r="AO33" i="134" s="1"/>
  <c r="AO47" i="134" s="1"/>
  <c r="AP23" i="134"/>
  <c r="AQ23" i="134"/>
  <c r="AR23" i="134"/>
  <c r="AS23" i="134"/>
  <c r="AK25" i="134"/>
  <c r="AL25" i="134"/>
  <c r="AM25" i="134"/>
  <c r="AN25" i="134"/>
  <c r="AO25" i="134"/>
  <c r="AP25" i="134"/>
  <c r="AQ25" i="134"/>
  <c r="AR25" i="134"/>
  <c r="AS25" i="134"/>
  <c r="AK55" i="134"/>
  <c r="AL55" i="134"/>
  <c r="AM55" i="134"/>
  <c r="AN55" i="134"/>
  <c r="AO55" i="134"/>
  <c r="AP55" i="134"/>
  <c r="AQ55" i="134"/>
  <c r="AR55" i="134"/>
  <c r="AS55" i="134"/>
  <c r="AK20" i="135"/>
  <c r="AM20" i="135"/>
  <c r="AO20" i="135"/>
  <c r="AR20" i="135"/>
  <c r="AR33" i="135" s="1"/>
  <c r="AR47" i="135" s="1"/>
  <c r="AS20" i="135"/>
  <c r="AL20" i="135"/>
  <c r="AL33" i="135" s="1"/>
  <c r="AL47" i="135" s="1"/>
  <c r="AN20" i="135"/>
  <c r="AP20" i="135"/>
  <c r="AQ20" i="135"/>
  <c r="AQ33" i="135" s="1"/>
  <c r="AQ47" i="135" s="1"/>
  <c r="AK23" i="135"/>
  <c r="AL23" i="135"/>
  <c r="AM23" i="135"/>
  <c r="AN23" i="135"/>
  <c r="AN33" i="135" s="1"/>
  <c r="AN47" i="135" s="1"/>
  <c r="AO23" i="135"/>
  <c r="AP23" i="135"/>
  <c r="AQ23" i="135"/>
  <c r="AR23" i="135"/>
  <c r="AS23" i="135"/>
  <c r="AK25" i="135"/>
  <c r="AL25" i="135"/>
  <c r="AM25" i="135"/>
  <c r="AN25" i="135"/>
  <c r="AO25" i="135"/>
  <c r="AP25" i="135"/>
  <c r="AQ25" i="135"/>
  <c r="AR25" i="135"/>
  <c r="AS25" i="135"/>
  <c r="AK55" i="135"/>
  <c r="AL55" i="135"/>
  <c r="AM55" i="135"/>
  <c r="AN55" i="135"/>
  <c r="AO55" i="135"/>
  <c r="AP55" i="135"/>
  <c r="AQ55" i="135"/>
  <c r="AR55" i="135"/>
  <c r="AS55" i="135"/>
  <c r="AK20" i="81"/>
  <c r="AL20" i="81"/>
  <c r="AM20" i="81"/>
  <c r="AN20" i="81"/>
  <c r="AO20" i="81"/>
  <c r="AP20" i="81"/>
  <c r="AP33" i="81" s="1"/>
  <c r="AP47" i="81" s="1"/>
  <c r="AQ20" i="81"/>
  <c r="AR20" i="81"/>
  <c r="AS20" i="81"/>
  <c r="AK23" i="81"/>
  <c r="AL23" i="81"/>
  <c r="AM23" i="81"/>
  <c r="AN23" i="81"/>
  <c r="AO23" i="81"/>
  <c r="AO33" i="81" s="1"/>
  <c r="AO47" i="81" s="1"/>
  <c r="AP23" i="81"/>
  <c r="AQ23" i="81"/>
  <c r="AR23" i="81"/>
  <c r="AS23" i="81"/>
  <c r="AK25" i="81"/>
  <c r="AL25" i="81"/>
  <c r="AM25" i="81"/>
  <c r="AN25" i="81"/>
  <c r="AO25" i="81"/>
  <c r="AP25" i="81"/>
  <c r="AQ25" i="81"/>
  <c r="AQ33" i="81" s="1"/>
  <c r="AQ47" i="81" s="1"/>
  <c r="AR25" i="81"/>
  <c r="AS25" i="81"/>
  <c r="AK33" i="81"/>
  <c r="AK47" i="81" s="1"/>
  <c r="AK55" i="81"/>
  <c r="AL55" i="81"/>
  <c r="AM55" i="81"/>
  <c r="AN55" i="81"/>
  <c r="AO55" i="81"/>
  <c r="AP55" i="81"/>
  <c r="AQ55" i="81"/>
  <c r="AR55" i="81"/>
  <c r="AS55" i="81"/>
  <c r="AJ55" i="82"/>
  <c r="AJ25" i="82"/>
  <c r="AJ23" i="82"/>
  <c r="AJ20" i="82"/>
  <c r="AJ55" i="83"/>
  <c r="AJ25" i="83"/>
  <c r="AJ23" i="83"/>
  <c r="AJ20" i="83"/>
  <c r="AJ55" i="109"/>
  <c r="AJ25" i="109"/>
  <c r="AJ23" i="109"/>
  <c r="AJ20" i="109"/>
  <c r="AJ55" i="84"/>
  <c r="AJ25" i="84"/>
  <c r="AJ23" i="84"/>
  <c r="AJ20" i="84"/>
  <c r="AJ55" i="85"/>
  <c r="AJ25" i="85"/>
  <c r="AJ23" i="85"/>
  <c r="AJ20" i="85"/>
  <c r="AJ55" i="127"/>
  <c r="AJ25" i="127"/>
  <c r="AJ23" i="127"/>
  <c r="AJ20" i="127"/>
  <c r="AJ55" i="128"/>
  <c r="AJ25" i="128"/>
  <c r="AJ23" i="128"/>
  <c r="AJ20" i="128"/>
  <c r="AJ55" i="129"/>
  <c r="AJ25" i="129"/>
  <c r="AJ23" i="129"/>
  <c r="AJ20" i="129"/>
  <c r="AJ55" i="130"/>
  <c r="AJ25" i="130"/>
  <c r="AJ23" i="130"/>
  <c r="AJ20" i="130"/>
  <c r="AJ55" i="131"/>
  <c r="AJ25" i="131"/>
  <c r="AJ23" i="131"/>
  <c r="AJ20" i="131"/>
  <c r="AJ55" i="132"/>
  <c r="AJ25" i="132"/>
  <c r="AJ23" i="132"/>
  <c r="AJ20" i="132"/>
  <c r="AJ55" i="55"/>
  <c r="AJ25" i="55"/>
  <c r="AJ23" i="55"/>
  <c r="AJ20" i="55"/>
  <c r="AJ55" i="56"/>
  <c r="AJ25" i="56"/>
  <c r="AJ23" i="56"/>
  <c r="AJ20" i="56"/>
  <c r="AJ55" i="57"/>
  <c r="AJ25" i="57"/>
  <c r="AJ23" i="57"/>
  <c r="AJ20" i="57"/>
  <c r="AJ55" i="90"/>
  <c r="AJ25" i="90"/>
  <c r="AJ23" i="90"/>
  <c r="AJ20" i="90"/>
  <c r="AJ55" i="91"/>
  <c r="AJ25" i="91"/>
  <c r="AJ23" i="91"/>
  <c r="AJ20" i="91"/>
  <c r="AJ55" i="92"/>
  <c r="AJ25" i="92"/>
  <c r="AJ23" i="92"/>
  <c r="AJ20" i="92"/>
  <c r="AJ55" i="93"/>
  <c r="AJ25" i="93"/>
  <c r="AJ23" i="93"/>
  <c r="AJ20" i="93"/>
  <c r="AJ55" i="94"/>
  <c r="AJ25" i="94"/>
  <c r="AJ23" i="94"/>
  <c r="AJ20" i="94"/>
  <c r="AJ55" i="116"/>
  <c r="AJ25" i="116"/>
  <c r="AJ23" i="116"/>
  <c r="AJ20" i="116"/>
  <c r="AJ33" i="116" s="1"/>
  <c r="AJ47" i="116" s="1"/>
  <c r="AJ55" i="117"/>
  <c r="AJ25" i="117"/>
  <c r="AJ23" i="117"/>
  <c r="AJ20" i="117"/>
  <c r="AJ33" i="117" s="1"/>
  <c r="AJ47" i="117" s="1"/>
  <c r="AJ55" i="118"/>
  <c r="AJ25" i="118"/>
  <c r="AJ23" i="118"/>
  <c r="AJ20" i="118"/>
  <c r="AJ55" i="137"/>
  <c r="AJ25" i="137"/>
  <c r="AJ23" i="137"/>
  <c r="AJ20" i="137"/>
  <c r="AJ55" i="138"/>
  <c r="AJ25" i="138"/>
  <c r="AJ23" i="138"/>
  <c r="AJ20" i="138"/>
  <c r="AJ55" i="139"/>
  <c r="AJ25" i="139"/>
  <c r="AJ23" i="139"/>
  <c r="AJ20" i="139"/>
  <c r="AJ55" i="95"/>
  <c r="AJ25" i="95"/>
  <c r="AJ23" i="95"/>
  <c r="AJ20" i="95"/>
  <c r="AJ55" i="96"/>
  <c r="AJ25" i="96"/>
  <c r="AJ23" i="96"/>
  <c r="AJ20" i="96"/>
  <c r="AJ55" i="97"/>
  <c r="AJ25" i="97"/>
  <c r="AJ23" i="97"/>
  <c r="AJ20" i="97"/>
  <c r="AJ55" i="98"/>
  <c r="AJ25" i="98"/>
  <c r="AJ23" i="98"/>
  <c r="AJ20" i="98"/>
  <c r="AJ55" i="58"/>
  <c r="AJ25" i="58"/>
  <c r="AJ23" i="58"/>
  <c r="AJ20" i="58"/>
  <c r="AJ55" i="99"/>
  <c r="AJ25" i="99"/>
  <c r="AJ23" i="99"/>
  <c r="AJ20" i="99"/>
  <c r="AJ55" i="100"/>
  <c r="AJ25" i="100"/>
  <c r="AJ23" i="100"/>
  <c r="AJ20" i="100"/>
  <c r="AJ33" i="100" s="1"/>
  <c r="AJ47" i="100" s="1"/>
  <c r="AJ55" i="101"/>
  <c r="AJ25" i="101"/>
  <c r="AJ23" i="101"/>
  <c r="AJ20" i="101"/>
  <c r="AJ55" i="102"/>
  <c r="AJ25" i="102"/>
  <c r="AJ23" i="102"/>
  <c r="AJ20" i="102"/>
  <c r="AJ55" i="103"/>
  <c r="AJ25" i="103"/>
  <c r="AJ23" i="103"/>
  <c r="AJ20" i="103"/>
  <c r="AJ55" i="104"/>
  <c r="AJ25" i="104"/>
  <c r="AJ23" i="104"/>
  <c r="AJ20" i="104"/>
  <c r="AJ55" i="105"/>
  <c r="AJ25" i="105"/>
  <c r="AJ23" i="105"/>
  <c r="AJ20" i="105"/>
  <c r="AJ55" i="136"/>
  <c r="AJ25" i="136"/>
  <c r="AJ23" i="136"/>
  <c r="AJ20" i="136"/>
  <c r="AJ55" i="107"/>
  <c r="AJ25" i="107"/>
  <c r="AJ23" i="107"/>
  <c r="AJ20" i="107"/>
  <c r="AJ55" i="108"/>
  <c r="AJ25" i="108"/>
  <c r="AJ23" i="108"/>
  <c r="AJ20" i="108"/>
  <c r="AJ33" i="108" s="1"/>
  <c r="AJ47" i="108" s="1"/>
  <c r="AJ55" i="110"/>
  <c r="AJ25" i="110"/>
  <c r="AJ23" i="110"/>
  <c r="AJ20" i="110"/>
  <c r="AJ55" i="111"/>
  <c r="AJ25" i="111"/>
  <c r="AJ23" i="111"/>
  <c r="AJ20" i="111"/>
  <c r="AJ55" i="112"/>
  <c r="AJ25" i="112"/>
  <c r="AJ23" i="112"/>
  <c r="AJ20" i="112"/>
  <c r="AJ55" i="113"/>
  <c r="AJ25" i="113"/>
  <c r="AJ23" i="113"/>
  <c r="AJ20" i="113"/>
  <c r="AJ33" i="113" s="1"/>
  <c r="AJ47" i="113" s="1"/>
  <c r="AJ55" i="114"/>
  <c r="AJ25" i="114"/>
  <c r="AJ23" i="114"/>
  <c r="AJ20" i="114"/>
  <c r="AJ33" i="114" s="1"/>
  <c r="AJ47" i="114" s="1"/>
  <c r="AJ55" i="115"/>
  <c r="AJ25" i="115"/>
  <c r="AJ23" i="115"/>
  <c r="AJ20" i="115"/>
  <c r="AJ55" i="133"/>
  <c r="AJ25" i="133"/>
  <c r="AJ23" i="133"/>
  <c r="AJ20" i="133"/>
  <c r="AJ55" i="134"/>
  <c r="AJ25" i="134"/>
  <c r="AJ23" i="134"/>
  <c r="AJ20" i="134"/>
  <c r="AJ33" i="134" s="1"/>
  <c r="AJ47" i="134" s="1"/>
  <c r="AJ55" i="135"/>
  <c r="AJ25" i="135"/>
  <c r="AJ23" i="135"/>
  <c r="AJ20" i="135"/>
  <c r="AJ33" i="135" s="1"/>
  <c r="AJ47" i="135" s="1"/>
  <c r="AJ55" i="81"/>
  <c r="AJ25" i="81"/>
  <c r="AJ23" i="81"/>
  <c r="AJ20" i="81"/>
  <c r="AA20" i="82"/>
  <c r="AA33" i="82" s="1"/>
  <c r="AA47" i="82" s="1"/>
  <c r="AC20" i="82"/>
  <c r="AE20" i="82"/>
  <c r="X20" i="82"/>
  <c r="Y20" i="82"/>
  <c r="Z20" i="82"/>
  <c r="AB20" i="82"/>
  <c r="AD20" i="82"/>
  <c r="AF20" i="82"/>
  <c r="X23" i="82"/>
  <c r="Y23" i="82"/>
  <c r="Z23" i="82"/>
  <c r="AA23" i="82"/>
  <c r="AB23" i="82"/>
  <c r="AC23" i="82"/>
  <c r="AD23" i="82"/>
  <c r="AE23" i="82"/>
  <c r="AF23" i="82"/>
  <c r="X25" i="82"/>
  <c r="Y25" i="82"/>
  <c r="Z25" i="82"/>
  <c r="AA25" i="82"/>
  <c r="AB25" i="82"/>
  <c r="AC25" i="82"/>
  <c r="AD25" i="82"/>
  <c r="AE25" i="82"/>
  <c r="AF25" i="82"/>
  <c r="X33" i="82"/>
  <c r="X47" i="82" s="1"/>
  <c r="Y33" i="82"/>
  <c r="Y47" i="82" s="1"/>
  <c r="X55" i="82"/>
  <c r="Y55" i="82"/>
  <c r="Z55" i="82"/>
  <c r="AA55" i="82"/>
  <c r="AB55" i="82"/>
  <c r="AC55" i="82"/>
  <c r="AD55" i="82"/>
  <c r="AE55" i="82"/>
  <c r="AF55" i="82"/>
  <c r="X20" i="83"/>
  <c r="AD20" i="83"/>
  <c r="AF20" i="83"/>
  <c r="Y20" i="83"/>
  <c r="Z20" i="83"/>
  <c r="AA20" i="83"/>
  <c r="AB20" i="83"/>
  <c r="AC20" i="83"/>
  <c r="AE20" i="83"/>
  <c r="X23" i="83"/>
  <c r="Y23" i="83"/>
  <c r="Z23" i="83"/>
  <c r="AA23" i="83"/>
  <c r="AB23" i="83"/>
  <c r="AC23" i="83"/>
  <c r="AD23" i="83"/>
  <c r="AE23" i="83"/>
  <c r="AF23" i="83"/>
  <c r="X25" i="83"/>
  <c r="Y25" i="83"/>
  <c r="Z25" i="83"/>
  <c r="AA25" i="83"/>
  <c r="AB25" i="83"/>
  <c r="AB33" i="83" s="1"/>
  <c r="AB47" i="83" s="1"/>
  <c r="AC25" i="83"/>
  <c r="AD25" i="83"/>
  <c r="AE25" i="83"/>
  <c r="AF25" i="83"/>
  <c r="Z33" i="83"/>
  <c r="Z47" i="83" s="1"/>
  <c r="X55" i="83"/>
  <c r="Y55" i="83"/>
  <c r="Z55" i="83"/>
  <c r="AA55" i="83"/>
  <c r="AB55" i="83"/>
  <c r="AC55" i="83"/>
  <c r="AD55" i="83"/>
  <c r="AE55" i="83"/>
  <c r="AF55" i="83"/>
  <c r="Y20" i="109"/>
  <c r="Z20" i="109"/>
  <c r="AB20" i="109"/>
  <c r="AE20" i="109"/>
  <c r="X20" i="109"/>
  <c r="X33" i="109" s="1"/>
  <c r="X47" i="109" s="1"/>
  <c r="AA20" i="109"/>
  <c r="AC20" i="109"/>
  <c r="AD20" i="109"/>
  <c r="AF20" i="109"/>
  <c r="X23" i="109"/>
  <c r="Y23" i="109"/>
  <c r="Z23" i="109"/>
  <c r="AA23" i="109"/>
  <c r="AB23" i="109"/>
  <c r="AC23" i="109"/>
  <c r="AC33" i="109" s="1"/>
  <c r="AC47" i="109" s="1"/>
  <c r="AD23" i="109"/>
  <c r="AE23" i="109"/>
  <c r="AF23" i="109"/>
  <c r="X25" i="109"/>
  <c r="Y25" i="109"/>
  <c r="Z25" i="109"/>
  <c r="AA25" i="109"/>
  <c r="AB25" i="109"/>
  <c r="AC25" i="109"/>
  <c r="AD25" i="109"/>
  <c r="AE25" i="109"/>
  <c r="AF25" i="109"/>
  <c r="AA33" i="109"/>
  <c r="AA47" i="109" s="1"/>
  <c r="X55" i="109"/>
  <c r="Y55" i="109"/>
  <c r="Z55" i="109"/>
  <c r="AA55" i="109"/>
  <c r="AB55" i="109"/>
  <c r="AC55" i="109"/>
  <c r="AD55" i="109"/>
  <c r="AE55" i="109"/>
  <c r="AF55" i="109"/>
  <c r="X20" i="84"/>
  <c r="Z20" i="84"/>
  <c r="AA20" i="84"/>
  <c r="AF20" i="84"/>
  <c r="Y20" i="84"/>
  <c r="AB20" i="84"/>
  <c r="AB33" i="84" s="1"/>
  <c r="AB47" i="84" s="1"/>
  <c r="AC20" i="84"/>
  <c r="AD20" i="84"/>
  <c r="AE20" i="84"/>
  <c r="X23" i="84"/>
  <c r="Y23" i="84"/>
  <c r="Z23" i="84"/>
  <c r="AA23" i="84"/>
  <c r="AB23" i="84"/>
  <c r="AC23" i="84"/>
  <c r="AD23" i="84"/>
  <c r="AE23" i="84"/>
  <c r="AF23" i="84"/>
  <c r="X25" i="84"/>
  <c r="Y25" i="84"/>
  <c r="Z25" i="84"/>
  <c r="AA25" i="84"/>
  <c r="AB25" i="84"/>
  <c r="AC25" i="84"/>
  <c r="AD25" i="84"/>
  <c r="AE25" i="84"/>
  <c r="AF25" i="84"/>
  <c r="AA33" i="84"/>
  <c r="AA47" i="84" s="1"/>
  <c r="X55" i="84"/>
  <c r="Y55" i="84"/>
  <c r="Z55" i="84"/>
  <c r="AA55" i="84"/>
  <c r="AB55" i="84"/>
  <c r="AC55" i="84"/>
  <c r="AD55" i="84"/>
  <c r="AE55" i="84"/>
  <c r="AF55" i="84"/>
  <c r="X20" i="85"/>
  <c r="X33" i="85" s="1"/>
  <c r="X47" i="85" s="1"/>
  <c r="Y20" i="85"/>
  <c r="AA20" i="85"/>
  <c r="AA33" i="85" s="1"/>
  <c r="AA47" i="85" s="1"/>
  <c r="AB20" i="85"/>
  <c r="AF20" i="85"/>
  <c r="AF33" i="85" s="1"/>
  <c r="AF47" i="85" s="1"/>
  <c r="Z20" i="85"/>
  <c r="AC20" i="85"/>
  <c r="AC33" i="85" s="1"/>
  <c r="AC47" i="85" s="1"/>
  <c r="AD20" i="85"/>
  <c r="AE20" i="85"/>
  <c r="X23" i="85"/>
  <c r="Y23" i="85"/>
  <c r="Z23" i="85"/>
  <c r="AA23" i="85"/>
  <c r="AB23" i="85"/>
  <c r="AB33" i="85" s="1"/>
  <c r="AB47" i="85" s="1"/>
  <c r="AC23" i="85"/>
  <c r="AD23" i="85"/>
  <c r="AE23" i="85"/>
  <c r="AE33" i="85" s="1"/>
  <c r="AE47" i="85" s="1"/>
  <c r="AF23" i="85"/>
  <c r="X25" i="85"/>
  <c r="Y25" i="85"/>
  <c r="Z25" i="85"/>
  <c r="AA25" i="85"/>
  <c r="AB25" i="85"/>
  <c r="AC25" i="85"/>
  <c r="AD25" i="85"/>
  <c r="AE25" i="85"/>
  <c r="AF25" i="85"/>
  <c r="X55" i="85"/>
  <c r="Y55" i="85"/>
  <c r="Z55" i="85"/>
  <c r="AA55" i="85"/>
  <c r="AB55" i="85"/>
  <c r="AC55" i="85"/>
  <c r="AD55" i="85"/>
  <c r="AE55" i="85"/>
  <c r="AF55" i="85"/>
  <c r="Y20" i="127"/>
  <c r="Z20" i="127"/>
  <c r="AA20" i="127"/>
  <c r="AA33" i="127" s="1"/>
  <c r="AA47" i="127" s="1"/>
  <c r="AB20" i="127"/>
  <c r="AC20" i="127"/>
  <c r="AD20" i="127"/>
  <c r="X20" i="127"/>
  <c r="AE20" i="127"/>
  <c r="AF20" i="127"/>
  <c r="X23" i="127"/>
  <c r="X33" i="127" s="1"/>
  <c r="X47" i="127" s="1"/>
  <c r="Y23" i="127"/>
  <c r="Z23" i="127"/>
  <c r="AA23" i="127"/>
  <c r="AB23" i="127"/>
  <c r="AC23" i="127"/>
  <c r="AD23" i="127"/>
  <c r="AE23" i="127"/>
  <c r="AF23" i="127"/>
  <c r="AF33" i="127" s="1"/>
  <c r="AF47" i="127" s="1"/>
  <c r="X25" i="127"/>
  <c r="Y25" i="127"/>
  <c r="Z25" i="127"/>
  <c r="AA25" i="127"/>
  <c r="AB25" i="127"/>
  <c r="AC25" i="127"/>
  <c r="AD25" i="127"/>
  <c r="AE25" i="127"/>
  <c r="AF25" i="127"/>
  <c r="X55" i="127"/>
  <c r="Y55" i="127"/>
  <c r="Z55" i="127"/>
  <c r="AA55" i="127"/>
  <c r="AB55" i="127"/>
  <c r="AC55" i="127"/>
  <c r="AD55" i="127"/>
  <c r="AE55" i="127"/>
  <c r="AF55" i="127"/>
  <c r="X20" i="128"/>
  <c r="AA20" i="128"/>
  <c r="AC20" i="128"/>
  <c r="AD20" i="128"/>
  <c r="AF20" i="128"/>
  <c r="Y20" i="128"/>
  <c r="Z20" i="128"/>
  <c r="Z33" i="128" s="1"/>
  <c r="Z47" i="128" s="1"/>
  <c r="AB20" i="128"/>
  <c r="AE20" i="128"/>
  <c r="X23" i="128"/>
  <c r="Y23" i="128"/>
  <c r="Z23" i="128"/>
  <c r="AA23" i="128"/>
  <c r="AB23" i="128"/>
  <c r="AC23" i="128"/>
  <c r="AD23" i="128"/>
  <c r="AE23" i="128"/>
  <c r="AE33" i="128" s="1"/>
  <c r="AE47" i="128" s="1"/>
  <c r="AF23" i="128"/>
  <c r="X25" i="128"/>
  <c r="Y25" i="128"/>
  <c r="Z25" i="128"/>
  <c r="AA25" i="128"/>
  <c r="AB25" i="128"/>
  <c r="AC25" i="128"/>
  <c r="AD25" i="128"/>
  <c r="AE25" i="128"/>
  <c r="AF25" i="128"/>
  <c r="X55" i="128"/>
  <c r="Y55" i="128"/>
  <c r="Z55" i="128"/>
  <c r="AA55" i="128"/>
  <c r="AB55" i="128"/>
  <c r="AC55" i="128"/>
  <c r="AD55" i="128"/>
  <c r="AE55" i="128"/>
  <c r="AF55" i="128"/>
  <c r="Y20" i="129"/>
  <c r="AB20" i="129"/>
  <c r="AD20" i="129"/>
  <c r="AE20" i="129"/>
  <c r="AE33" i="129" s="1"/>
  <c r="AE47" i="129" s="1"/>
  <c r="X20" i="129"/>
  <c r="Z20" i="129"/>
  <c r="AA20" i="129"/>
  <c r="AC20" i="129"/>
  <c r="AF20" i="129"/>
  <c r="X23" i="129"/>
  <c r="Y23" i="129"/>
  <c r="Y33" i="129" s="1"/>
  <c r="Y47" i="129" s="1"/>
  <c r="Z23" i="129"/>
  <c r="AA23" i="129"/>
  <c r="AB23" i="129"/>
  <c r="AC23" i="129"/>
  <c r="AD23" i="129"/>
  <c r="AE23" i="129"/>
  <c r="AF23" i="129"/>
  <c r="X25" i="129"/>
  <c r="Y25" i="129"/>
  <c r="Z25" i="129"/>
  <c r="AA25" i="129"/>
  <c r="AB25" i="129"/>
  <c r="AC25" i="129"/>
  <c r="AD25" i="129"/>
  <c r="AE25" i="129"/>
  <c r="AF25" i="129"/>
  <c r="AF33" i="129" s="1"/>
  <c r="AF47" i="129" s="1"/>
  <c r="X55" i="129"/>
  <c r="Y55" i="129"/>
  <c r="Z55" i="129"/>
  <c r="AA55" i="129"/>
  <c r="AB55" i="129"/>
  <c r="AC55" i="129"/>
  <c r="AD55" i="129"/>
  <c r="AE55" i="129"/>
  <c r="AF55" i="129"/>
  <c r="X20" i="130"/>
  <c r="Z20" i="130"/>
  <c r="AB20" i="130"/>
  <c r="AC20" i="130"/>
  <c r="AE20" i="130"/>
  <c r="AF20" i="130"/>
  <c r="Y20" i="130"/>
  <c r="AA20" i="130"/>
  <c r="AD20" i="130"/>
  <c r="X23" i="130"/>
  <c r="Y23" i="130"/>
  <c r="Z23" i="130"/>
  <c r="AA23" i="130"/>
  <c r="AB23" i="130"/>
  <c r="AC23" i="130"/>
  <c r="AD23" i="130"/>
  <c r="AE23" i="130"/>
  <c r="AF23" i="130"/>
  <c r="X25" i="130"/>
  <c r="Y25" i="130"/>
  <c r="Z25" i="130"/>
  <c r="AA25" i="130"/>
  <c r="AB25" i="130"/>
  <c r="AC25" i="130"/>
  <c r="AD25" i="130"/>
  <c r="AE25" i="130"/>
  <c r="AF25" i="130"/>
  <c r="X55" i="130"/>
  <c r="Y55" i="130"/>
  <c r="Z55" i="130"/>
  <c r="AA55" i="130"/>
  <c r="AB55" i="130"/>
  <c r="AC55" i="130"/>
  <c r="AD55" i="130"/>
  <c r="AE55" i="130"/>
  <c r="AF55" i="130"/>
  <c r="X20" i="131"/>
  <c r="Y20" i="131"/>
  <c r="Y33" i="131" s="1"/>
  <c r="Y47" i="131" s="1"/>
  <c r="AA20" i="131"/>
  <c r="AB20" i="131"/>
  <c r="AB33" i="131" s="1"/>
  <c r="AB47" i="131" s="1"/>
  <c r="AC20" i="131"/>
  <c r="AD20" i="131"/>
  <c r="AF20" i="131"/>
  <c r="Z20" i="131"/>
  <c r="Z33" i="131" s="1"/>
  <c r="Z47" i="131" s="1"/>
  <c r="AE20" i="131"/>
  <c r="X23" i="131"/>
  <c r="Y23" i="131"/>
  <c r="Z23" i="131"/>
  <c r="AA23" i="131"/>
  <c r="AB23" i="131"/>
  <c r="AC23" i="131"/>
  <c r="AD23" i="131"/>
  <c r="AE23" i="131"/>
  <c r="AF23" i="131"/>
  <c r="X25" i="131"/>
  <c r="Y25" i="131"/>
  <c r="Z25" i="131"/>
  <c r="AA25" i="131"/>
  <c r="AB25" i="131"/>
  <c r="AC25" i="131"/>
  <c r="AD25" i="131"/>
  <c r="AE25" i="131"/>
  <c r="AF25" i="131"/>
  <c r="X55" i="131"/>
  <c r="Y55" i="131"/>
  <c r="Z55" i="131"/>
  <c r="AA55" i="131"/>
  <c r="AB55" i="131"/>
  <c r="AC55" i="131"/>
  <c r="AD55" i="131"/>
  <c r="AE55" i="131"/>
  <c r="AF55" i="131"/>
  <c r="Y20" i="132"/>
  <c r="Z20" i="132"/>
  <c r="Z33" i="132" s="1"/>
  <c r="Z47" i="132" s="1"/>
  <c r="AB20" i="132"/>
  <c r="AD20" i="132"/>
  <c r="AE20" i="132"/>
  <c r="X20" i="132"/>
  <c r="AA20" i="132"/>
  <c r="AA33" i="132" s="1"/>
  <c r="AA47" i="132" s="1"/>
  <c r="AC20" i="132"/>
  <c r="AF20" i="132"/>
  <c r="X23" i="132"/>
  <c r="Y23" i="132"/>
  <c r="Z23" i="132"/>
  <c r="AA23" i="132"/>
  <c r="AB23" i="132"/>
  <c r="AC23" i="132"/>
  <c r="AD23" i="132"/>
  <c r="AE23" i="132"/>
  <c r="AF23" i="132"/>
  <c r="X25" i="132"/>
  <c r="Y25" i="132"/>
  <c r="Z25" i="132"/>
  <c r="AA25" i="132"/>
  <c r="AB25" i="132"/>
  <c r="AC25" i="132"/>
  <c r="AD25" i="132"/>
  <c r="AE25" i="132"/>
  <c r="AF25" i="132"/>
  <c r="X55" i="132"/>
  <c r="Y55" i="132"/>
  <c r="Z55" i="132"/>
  <c r="AA55" i="132"/>
  <c r="AB55" i="132"/>
  <c r="AC55" i="132"/>
  <c r="AD55" i="132"/>
  <c r="AE55" i="132"/>
  <c r="AF55" i="132"/>
  <c r="X20" i="55"/>
  <c r="Z20" i="55"/>
  <c r="AC20" i="55"/>
  <c r="AE20" i="55"/>
  <c r="AF20" i="55"/>
  <c r="Y20" i="55"/>
  <c r="AA20" i="55"/>
  <c r="AB20" i="55"/>
  <c r="AD20" i="55"/>
  <c r="X23" i="55"/>
  <c r="Y23" i="55"/>
  <c r="Z23" i="55"/>
  <c r="AA23" i="55"/>
  <c r="AA33" i="55" s="1"/>
  <c r="AA47" i="55" s="1"/>
  <c r="AB23" i="55"/>
  <c r="AC23" i="55"/>
  <c r="AD23" i="55"/>
  <c r="AE23" i="55"/>
  <c r="AF23" i="55"/>
  <c r="X25" i="55"/>
  <c r="Y25" i="55"/>
  <c r="Z25" i="55"/>
  <c r="AA25" i="55"/>
  <c r="AB25" i="55"/>
  <c r="AC25" i="55"/>
  <c r="AD25" i="55"/>
  <c r="AE25" i="55"/>
  <c r="AF25" i="55"/>
  <c r="AB33" i="55"/>
  <c r="AB47" i="55" s="1"/>
  <c r="AD33" i="55"/>
  <c r="AD47" i="55" s="1"/>
  <c r="X55" i="55"/>
  <c r="Y55" i="55"/>
  <c r="Z55" i="55"/>
  <c r="AA55" i="55"/>
  <c r="AB55" i="55"/>
  <c r="AC55" i="55"/>
  <c r="AD55" i="55"/>
  <c r="AE55" i="55"/>
  <c r="AF55" i="55"/>
  <c r="X20" i="56"/>
  <c r="Y20" i="56"/>
  <c r="AA20" i="56"/>
  <c r="AB20" i="56"/>
  <c r="AB33" i="56" s="1"/>
  <c r="AB47" i="56" s="1"/>
  <c r="AC20" i="56"/>
  <c r="AC33" i="56" s="1"/>
  <c r="AC47" i="56" s="1"/>
  <c r="AD20" i="56"/>
  <c r="AF20" i="56"/>
  <c r="Z20" i="56"/>
  <c r="Z33" i="56" s="1"/>
  <c r="Z47" i="56" s="1"/>
  <c r="AE20" i="56"/>
  <c r="X23" i="56"/>
  <c r="Y23" i="56"/>
  <c r="Z23" i="56"/>
  <c r="AA23" i="56"/>
  <c r="AB23" i="56"/>
  <c r="AC23" i="56"/>
  <c r="AD23" i="56"/>
  <c r="AE23" i="56"/>
  <c r="AF23" i="56"/>
  <c r="X25" i="56"/>
  <c r="Y25" i="56"/>
  <c r="Z25" i="56"/>
  <c r="AA25" i="56"/>
  <c r="AB25" i="56"/>
  <c r="AC25" i="56"/>
  <c r="AD25" i="56"/>
  <c r="AE25" i="56"/>
  <c r="AE33" i="56" s="1"/>
  <c r="AE47" i="56" s="1"/>
  <c r="AF25" i="56"/>
  <c r="X55" i="56"/>
  <c r="Y55" i="56"/>
  <c r="Z55" i="56"/>
  <c r="AA55" i="56"/>
  <c r="AB55" i="56"/>
  <c r="AC55" i="56"/>
  <c r="AD55" i="56"/>
  <c r="AE55" i="56"/>
  <c r="AF55" i="56"/>
  <c r="Y20" i="57"/>
  <c r="Y33" i="57" s="1"/>
  <c r="Y47" i="57" s="1"/>
  <c r="Z20" i="57"/>
  <c r="AB20" i="57"/>
  <c r="AD20" i="57"/>
  <c r="AD33" i="57" s="1"/>
  <c r="AD47" i="57" s="1"/>
  <c r="X20" i="57"/>
  <c r="AA20" i="57"/>
  <c r="AC20" i="57"/>
  <c r="AE20" i="57"/>
  <c r="AF20" i="57"/>
  <c r="X23" i="57"/>
  <c r="Y23" i="57"/>
  <c r="Z23" i="57"/>
  <c r="Z33" i="57" s="1"/>
  <c r="Z47" i="57" s="1"/>
  <c r="AA23" i="57"/>
  <c r="AB23" i="57"/>
  <c r="AC23" i="57"/>
  <c r="AD23" i="57"/>
  <c r="AE23" i="57"/>
  <c r="AF23" i="57"/>
  <c r="X25" i="57"/>
  <c r="Y25" i="57"/>
  <c r="Z25" i="57"/>
  <c r="AA25" i="57"/>
  <c r="AB25" i="57"/>
  <c r="AC25" i="57"/>
  <c r="AD25" i="57"/>
  <c r="AE25" i="57"/>
  <c r="AF25" i="57"/>
  <c r="AC33" i="57"/>
  <c r="AC47" i="57" s="1"/>
  <c r="X55" i="57"/>
  <c r="Y55" i="57"/>
  <c r="Z55" i="57"/>
  <c r="AA55" i="57"/>
  <c r="AB55" i="57"/>
  <c r="AC55" i="57"/>
  <c r="AD55" i="57"/>
  <c r="AE55" i="57"/>
  <c r="AF55" i="57"/>
  <c r="Z20" i="90"/>
  <c r="AA20" i="90"/>
  <c r="AC20" i="90"/>
  <c r="AC33" i="90" s="1"/>
  <c r="AC47" i="90" s="1"/>
  <c r="X20" i="90"/>
  <c r="Y20" i="90"/>
  <c r="AB20" i="90"/>
  <c r="AD20" i="90"/>
  <c r="AE20" i="90"/>
  <c r="AE33" i="90" s="1"/>
  <c r="AE47" i="90" s="1"/>
  <c r="AF20" i="90"/>
  <c r="X23" i="90"/>
  <c r="Y23" i="90"/>
  <c r="Z23" i="90"/>
  <c r="AA23" i="90"/>
  <c r="AA33" i="90" s="1"/>
  <c r="AA47" i="90" s="1"/>
  <c r="AB23" i="90"/>
  <c r="AC23" i="90"/>
  <c r="AD23" i="90"/>
  <c r="AE23" i="90"/>
  <c r="AF23" i="90"/>
  <c r="X25" i="90"/>
  <c r="Y25" i="90"/>
  <c r="Z25" i="90"/>
  <c r="AA25" i="90"/>
  <c r="AB25" i="90"/>
  <c r="AC25" i="90"/>
  <c r="AD25" i="90"/>
  <c r="AE25" i="90"/>
  <c r="AF25" i="90"/>
  <c r="X55" i="90"/>
  <c r="Y55" i="90"/>
  <c r="Z55" i="90"/>
  <c r="AA55" i="90"/>
  <c r="AB55" i="90"/>
  <c r="AC55" i="90"/>
  <c r="AD55" i="90"/>
  <c r="AE55" i="90"/>
  <c r="AF55" i="90"/>
  <c r="AB20" i="91"/>
  <c r="AD20" i="91"/>
  <c r="AE20" i="91"/>
  <c r="AE33" i="91" s="1"/>
  <c r="AE47" i="91" s="1"/>
  <c r="X20" i="91"/>
  <c r="Y20" i="91"/>
  <c r="Z20" i="91"/>
  <c r="AA20" i="91"/>
  <c r="AC20" i="91"/>
  <c r="AF20" i="91"/>
  <c r="AF33" i="91" s="1"/>
  <c r="AF47" i="91" s="1"/>
  <c r="X23" i="91"/>
  <c r="Y23" i="91"/>
  <c r="Z23" i="91"/>
  <c r="Z33" i="91" s="1"/>
  <c r="Z47" i="91" s="1"/>
  <c r="AA23" i="91"/>
  <c r="AB23" i="91"/>
  <c r="AC23" i="91"/>
  <c r="AD23" i="91"/>
  <c r="AE23" i="91"/>
  <c r="AF23" i="91"/>
  <c r="X25" i="91"/>
  <c r="Y25" i="91"/>
  <c r="Z25" i="91"/>
  <c r="AA25" i="91"/>
  <c r="AB25" i="91"/>
  <c r="AC25" i="91"/>
  <c r="AD25" i="91"/>
  <c r="AE25" i="91"/>
  <c r="AF25" i="91"/>
  <c r="X33" i="91"/>
  <c r="X47" i="91" s="1"/>
  <c r="X55" i="91"/>
  <c r="Y55" i="91"/>
  <c r="Z55" i="91"/>
  <c r="AA55" i="91"/>
  <c r="AB55" i="91"/>
  <c r="AC55" i="91"/>
  <c r="AD55" i="91"/>
  <c r="AE55" i="91"/>
  <c r="AF55" i="91"/>
  <c r="X20" i="92"/>
  <c r="AC20" i="92"/>
  <c r="AE20" i="92"/>
  <c r="AF20" i="92"/>
  <c r="AF33" i="92" s="1"/>
  <c r="AF47" i="92" s="1"/>
  <c r="Y20" i="92"/>
  <c r="Z20" i="92"/>
  <c r="AA20" i="92"/>
  <c r="AA33" i="92" s="1"/>
  <c r="AA47" i="92" s="1"/>
  <c r="AB20" i="92"/>
  <c r="AD20" i="92"/>
  <c r="X23" i="92"/>
  <c r="Y23" i="92"/>
  <c r="Z23" i="92"/>
  <c r="AA23" i="92"/>
  <c r="AB23" i="92"/>
  <c r="AC23" i="92"/>
  <c r="AD23" i="92"/>
  <c r="AE23" i="92"/>
  <c r="AF23" i="92"/>
  <c r="X25" i="92"/>
  <c r="Y25" i="92"/>
  <c r="Y33" i="92" s="1"/>
  <c r="Y47" i="92" s="1"/>
  <c r="Z25" i="92"/>
  <c r="AA25" i="92"/>
  <c r="AB25" i="92"/>
  <c r="AC25" i="92"/>
  <c r="AD25" i="92"/>
  <c r="AE25" i="92"/>
  <c r="AF25" i="92"/>
  <c r="X33" i="92"/>
  <c r="X47" i="92" s="1"/>
  <c r="X55" i="92"/>
  <c r="Y55" i="92"/>
  <c r="Z55" i="92"/>
  <c r="AA55" i="92"/>
  <c r="AB55" i="92"/>
  <c r="AC55" i="92"/>
  <c r="AD55" i="92"/>
  <c r="AE55" i="92"/>
  <c r="AF55" i="92"/>
  <c r="X20" i="93"/>
  <c r="AD20" i="93"/>
  <c r="AF20" i="93"/>
  <c r="Y20" i="93"/>
  <c r="Z20" i="93"/>
  <c r="AA20" i="93"/>
  <c r="AB20" i="93"/>
  <c r="AC20" i="93"/>
  <c r="AE20" i="93"/>
  <c r="X23" i="93"/>
  <c r="Y23" i="93"/>
  <c r="Y33" i="93" s="1"/>
  <c r="Y47" i="93" s="1"/>
  <c r="Z23" i="93"/>
  <c r="AA23" i="93"/>
  <c r="AB23" i="93"/>
  <c r="AC23" i="93"/>
  <c r="AD23" i="93"/>
  <c r="AE23" i="93"/>
  <c r="AF23" i="93"/>
  <c r="X25" i="93"/>
  <c r="Y25" i="93"/>
  <c r="Z25" i="93"/>
  <c r="AA25" i="93"/>
  <c r="AB25" i="93"/>
  <c r="AC25" i="93"/>
  <c r="AD25" i="93"/>
  <c r="AE25" i="93"/>
  <c r="AF25" i="93"/>
  <c r="Z33" i="93"/>
  <c r="Z47" i="93" s="1"/>
  <c r="X55" i="93"/>
  <c r="Y55" i="93"/>
  <c r="Z55" i="93"/>
  <c r="AA55" i="93"/>
  <c r="AB55" i="93"/>
  <c r="AC55" i="93"/>
  <c r="AD55" i="93"/>
  <c r="AE55" i="93"/>
  <c r="AF55" i="93"/>
  <c r="Y20" i="94"/>
  <c r="Y33" i="94" s="1"/>
  <c r="Y47" i="94" s="1"/>
  <c r="Z20" i="94"/>
  <c r="AB20" i="94"/>
  <c r="AD20" i="94"/>
  <c r="AE20" i="94"/>
  <c r="X20" i="94"/>
  <c r="X33" i="94" s="1"/>
  <c r="X47" i="94" s="1"/>
  <c r="AA20" i="94"/>
  <c r="AC20" i="94"/>
  <c r="AC33" i="94" s="1"/>
  <c r="AC47" i="94" s="1"/>
  <c r="AF20" i="94"/>
  <c r="X23" i="94"/>
  <c r="Y23" i="94"/>
  <c r="Z23" i="94"/>
  <c r="AA23" i="94"/>
  <c r="AB23" i="94"/>
  <c r="AC23" i="94"/>
  <c r="AD23" i="94"/>
  <c r="AE23" i="94"/>
  <c r="AE33" i="94" s="1"/>
  <c r="AE47" i="94" s="1"/>
  <c r="AF23" i="94"/>
  <c r="X25" i="94"/>
  <c r="Y25" i="94"/>
  <c r="Z25" i="94"/>
  <c r="AA25" i="94"/>
  <c r="AB25" i="94"/>
  <c r="AC25" i="94"/>
  <c r="AD25" i="94"/>
  <c r="AE25" i="94"/>
  <c r="AF25" i="94"/>
  <c r="X55" i="94"/>
  <c r="Y55" i="94"/>
  <c r="Z55" i="94"/>
  <c r="AA55" i="94"/>
  <c r="AB55" i="94"/>
  <c r="AC55" i="94"/>
  <c r="AD55" i="94"/>
  <c r="AE55" i="94"/>
  <c r="AF55" i="94"/>
  <c r="X20" i="116"/>
  <c r="Y20" i="116"/>
  <c r="Y33" i="116" s="1"/>
  <c r="Y47" i="116" s="1"/>
  <c r="Z20" i="116"/>
  <c r="AA20" i="116"/>
  <c r="AD20" i="116"/>
  <c r="AF20" i="116"/>
  <c r="AB20" i="116"/>
  <c r="AC20" i="116"/>
  <c r="AE20" i="116"/>
  <c r="X23" i="116"/>
  <c r="Y23" i="116"/>
  <c r="Z23" i="116"/>
  <c r="AA23" i="116"/>
  <c r="AB23" i="116"/>
  <c r="AC23" i="116"/>
  <c r="AD23" i="116"/>
  <c r="AE23" i="116"/>
  <c r="AF23" i="116"/>
  <c r="X25" i="116"/>
  <c r="Y25" i="116"/>
  <c r="Z25" i="116"/>
  <c r="AA25" i="116"/>
  <c r="AB25" i="116"/>
  <c r="AB33" i="116" s="1"/>
  <c r="AB47" i="116" s="1"/>
  <c r="AC25" i="116"/>
  <c r="AD25" i="116"/>
  <c r="AE25" i="116"/>
  <c r="AF25" i="116"/>
  <c r="X55" i="116"/>
  <c r="Y55" i="116"/>
  <c r="Z55" i="116"/>
  <c r="AA55" i="116"/>
  <c r="AB55" i="116"/>
  <c r="AC55" i="116"/>
  <c r="AD55" i="116"/>
  <c r="AE55" i="116"/>
  <c r="AF55" i="116"/>
  <c r="Y20" i="117"/>
  <c r="AA20" i="117"/>
  <c r="AB20" i="117"/>
  <c r="AE20" i="117"/>
  <c r="X20" i="117"/>
  <c r="Z20" i="117"/>
  <c r="AC20" i="117"/>
  <c r="AD20" i="117"/>
  <c r="AF20" i="117"/>
  <c r="X23" i="117"/>
  <c r="Y23" i="117"/>
  <c r="Z23" i="117"/>
  <c r="AA23" i="117"/>
  <c r="AB23" i="117"/>
  <c r="AC23" i="117"/>
  <c r="AC33" i="117" s="1"/>
  <c r="AC47" i="117" s="1"/>
  <c r="AD23" i="117"/>
  <c r="AE23" i="117"/>
  <c r="AF23" i="117"/>
  <c r="X25" i="117"/>
  <c r="Y25" i="117"/>
  <c r="Z25" i="117"/>
  <c r="AA25" i="117"/>
  <c r="AB25" i="117"/>
  <c r="AC25" i="117"/>
  <c r="AD25" i="117"/>
  <c r="AE25" i="117"/>
  <c r="AF25" i="117"/>
  <c r="X55" i="117"/>
  <c r="Y55" i="117"/>
  <c r="Z55" i="117"/>
  <c r="AA55" i="117"/>
  <c r="AB55" i="117"/>
  <c r="AC55" i="117"/>
  <c r="AD55" i="117"/>
  <c r="AE55" i="117"/>
  <c r="AF55" i="117"/>
  <c r="X20" i="118"/>
  <c r="X33" i="118" s="1"/>
  <c r="X47" i="118" s="1"/>
  <c r="Z20" i="118"/>
  <c r="AA20" i="118"/>
  <c r="AA33" i="118" s="1"/>
  <c r="AA47" i="118" s="1"/>
  <c r="AB20" i="118"/>
  <c r="AC20" i="118"/>
  <c r="AF20" i="118"/>
  <c r="AF33" i="118" s="1"/>
  <c r="AF47" i="118" s="1"/>
  <c r="Y20" i="118"/>
  <c r="AD20" i="118"/>
  <c r="AE20" i="118"/>
  <c r="X23" i="118"/>
  <c r="Y23" i="118"/>
  <c r="Z23" i="118"/>
  <c r="AA23" i="118"/>
  <c r="AB23" i="118"/>
  <c r="AC23" i="118"/>
  <c r="AD23" i="118"/>
  <c r="AE23" i="118"/>
  <c r="AF23" i="118"/>
  <c r="X25" i="118"/>
  <c r="Y25" i="118"/>
  <c r="Z25" i="118"/>
  <c r="AA25" i="118"/>
  <c r="AB25" i="118"/>
  <c r="AC25" i="118"/>
  <c r="AD25" i="118"/>
  <c r="AE25" i="118"/>
  <c r="AF25" i="118"/>
  <c r="AC33" i="118"/>
  <c r="AC47" i="118" s="1"/>
  <c r="X55" i="118"/>
  <c r="Y55" i="118"/>
  <c r="Z55" i="118"/>
  <c r="AA55" i="118"/>
  <c r="AB55" i="118"/>
  <c r="AC55" i="118"/>
  <c r="AD55" i="118"/>
  <c r="AE55" i="118"/>
  <c r="AF55" i="118"/>
  <c r="AA20" i="137"/>
  <c r="AC20" i="137"/>
  <c r="AD20" i="137"/>
  <c r="AD33" i="137" s="1"/>
  <c r="AD47" i="137" s="1"/>
  <c r="X20" i="137"/>
  <c r="Y20" i="137"/>
  <c r="Z20" i="137"/>
  <c r="Z33" i="137" s="1"/>
  <c r="Z47" i="137" s="1"/>
  <c r="AB20" i="137"/>
  <c r="AE20" i="137"/>
  <c r="AF20" i="137"/>
  <c r="X23" i="137"/>
  <c r="Y23" i="137"/>
  <c r="Z23" i="137"/>
  <c r="AA23" i="137"/>
  <c r="AB23" i="137"/>
  <c r="AC23" i="137"/>
  <c r="AD23" i="137"/>
  <c r="AE23" i="137"/>
  <c r="AE33" i="137" s="1"/>
  <c r="AE47" i="137" s="1"/>
  <c r="AF23" i="137"/>
  <c r="X25" i="137"/>
  <c r="Y25" i="137"/>
  <c r="Z25" i="137"/>
  <c r="AA25" i="137"/>
  <c r="AB25" i="137"/>
  <c r="AC25" i="137"/>
  <c r="AD25" i="137"/>
  <c r="AE25" i="137"/>
  <c r="AF25" i="137"/>
  <c r="Y33" i="137"/>
  <c r="Y47" i="137" s="1"/>
  <c r="X55" i="137"/>
  <c r="Y55" i="137"/>
  <c r="Z55" i="137"/>
  <c r="AA55" i="137"/>
  <c r="AB55" i="137"/>
  <c r="AC55" i="137"/>
  <c r="AD55" i="137"/>
  <c r="AE55" i="137"/>
  <c r="AF55" i="137"/>
  <c r="Y20" i="138"/>
  <c r="AA20" i="138"/>
  <c r="AB20" i="138"/>
  <c r="AD20" i="138"/>
  <c r="AD33" i="138" s="1"/>
  <c r="AD47" i="138" s="1"/>
  <c r="AE20" i="138"/>
  <c r="X20" i="138"/>
  <c r="Z20" i="138"/>
  <c r="AC20" i="138"/>
  <c r="AF20" i="138"/>
  <c r="X23" i="138"/>
  <c r="Y23" i="138"/>
  <c r="Z23" i="138"/>
  <c r="AA23" i="138"/>
  <c r="AB23" i="138"/>
  <c r="AC23" i="138"/>
  <c r="AD23" i="138"/>
  <c r="AE23" i="138"/>
  <c r="AF23" i="138"/>
  <c r="X25" i="138"/>
  <c r="Y25" i="138"/>
  <c r="Z25" i="138"/>
  <c r="Z33" i="138" s="1"/>
  <c r="Z47" i="138" s="1"/>
  <c r="AA25" i="138"/>
  <c r="AB25" i="138"/>
  <c r="AC25" i="138"/>
  <c r="AD25" i="138"/>
  <c r="AE25" i="138"/>
  <c r="AF25" i="138"/>
  <c r="AE33" i="138"/>
  <c r="AE47" i="138" s="1"/>
  <c r="X55" i="138"/>
  <c r="Y55" i="138"/>
  <c r="Z55" i="138"/>
  <c r="AA55" i="138"/>
  <c r="AB55" i="138"/>
  <c r="AC55" i="138"/>
  <c r="AD55" i="138"/>
  <c r="AE55" i="138"/>
  <c r="AF55" i="138"/>
  <c r="X20" i="139"/>
  <c r="X33" i="139" s="1"/>
  <c r="X47" i="139" s="1"/>
  <c r="AC20" i="139"/>
  <c r="AE20" i="139"/>
  <c r="AF20" i="139"/>
  <c r="Y20" i="139"/>
  <c r="Z20" i="139"/>
  <c r="AA20" i="139"/>
  <c r="AB20" i="139"/>
  <c r="AD20" i="139"/>
  <c r="AD33" i="139" s="1"/>
  <c r="AD47" i="139" s="1"/>
  <c r="X23" i="139"/>
  <c r="Y23" i="139"/>
  <c r="Z23" i="139"/>
  <c r="AA23" i="139"/>
  <c r="AB23" i="139"/>
  <c r="AC23" i="139"/>
  <c r="AD23" i="139"/>
  <c r="AE23" i="139"/>
  <c r="AF23" i="139"/>
  <c r="X25" i="139"/>
  <c r="Y25" i="139"/>
  <c r="Z25" i="139"/>
  <c r="AA25" i="139"/>
  <c r="AB25" i="139"/>
  <c r="AC25" i="139"/>
  <c r="AD25" i="139"/>
  <c r="AE25" i="139"/>
  <c r="AF25" i="139"/>
  <c r="Y33" i="139"/>
  <c r="Y47" i="139" s="1"/>
  <c r="AF33" i="139"/>
  <c r="AF47" i="139" s="1"/>
  <c r="X55" i="139"/>
  <c r="Y55" i="139"/>
  <c r="Z55" i="139"/>
  <c r="AA55" i="139"/>
  <c r="AB55" i="139"/>
  <c r="AC55" i="139"/>
  <c r="AD55" i="139"/>
  <c r="AE55" i="139"/>
  <c r="AF55" i="139"/>
  <c r="X20" i="95"/>
  <c r="Y20" i="95"/>
  <c r="AB20" i="95"/>
  <c r="AD20" i="95"/>
  <c r="AE20" i="95"/>
  <c r="AF20" i="95"/>
  <c r="Z20" i="95"/>
  <c r="Z33" i="95" s="1"/>
  <c r="Z47" i="95" s="1"/>
  <c r="AA20" i="95"/>
  <c r="AA33" i="95" s="1"/>
  <c r="AA47" i="95" s="1"/>
  <c r="AC20" i="95"/>
  <c r="X23" i="95"/>
  <c r="X33" i="95" s="1"/>
  <c r="X47" i="95" s="1"/>
  <c r="Y23" i="95"/>
  <c r="Z23" i="95"/>
  <c r="AA23" i="95"/>
  <c r="AB23" i="95"/>
  <c r="AC23" i="95"/>
  <c r="AD23" i="95"/>
  <c r="AE23" i="95"/>
  <c r="AF23" i="95"/>
  <c r="X25" i="95"/>
  <c r="Y25" i="95"/>
  <c r="Z25" i="95"/>
  <c r="AA25" i="95"/>
  <c r="AB25" i="95"/>
  <c r="AC25" i="95"/>
  <c r="AD25" i="95"/>
  <c r="AD33" i="95" s="1"/>
  <c r="AD47" i="95" s="1"/>
  <c r="AE25" i="95"/>
  <c r="AF25" i="95"/>
  <c r="X55" i="95"/>
  <c r="Y55" i="95"/>
  <c r="Z55" i="95"/>
  <c r="AA55" i="95"/>
  <c r="AB55" i="95"/>
  <c r="AC55" i="95"/>
  <c r="AD55" i="95"/>
  <c r="AE55" i="95"/>
  <c r="AF55" i="95"/>
  <c r="X20" i="96"/>
  <c r="Z20" i="96"/>
  <c r="AA20" i="96"/>
  <c r="AC20" i="96"/>
  <c r="AE20" i="96"/>
  <c r="AF20" i="96"/>
  <c r="Y20" i="96"/>
  <c r="AB20" i="96"/>
  <c r="AB33" i="96" s="1"/>
  <c r="AB47" i="96" s="1"/>
  <c r="AD20" i="96"/>
  <c r="X23" i="96"/>
  <c r="Y23" i="96"/>
  <c r="Z23" i="96"/>
  <c r="AA23" i="96"/>
  <c r="AB23" i="96"/>
  <c r="AC23" i="96"/>
  <c r="AD23" i="96"/>
  <c r="AD33" i="96" s="1"/>
  <c r="AD47" i="96" s="1"/>
  <c r="AE23" i="96"/>
  <c r="AF23" i="96"/>
  <c r="AF33" i="96" s="1"/>
  <c r="AF47" i="96" s="1"/>
  <c r="X25" i="96"/>
  <c r="Y25" i="96"/>
  <c r="Z25" i="96"/>
  <c r="AA25" i="96"/>
  <c r="AB25" i="96"/>
  <c r="AC25" i="96"/>
  <c r="AD25" i="96"/>
  <c r="AE25" i="96"/>
  <c r="AF25" i="96"/>
  <c r="X55" i="96"/>
  <c r="Y55" i="96"/>
  <c r="Z55" i="96"/>
  <c r="AA55" i="96"/>
  <c r="AB55" i="96"/>
  <c r="AC55" i="96"/>
  <c r="AD55" i="96"/>
  <c r="AE55" i="96"/>
  <c r="AF55" i="96"/>
  <c r="Y20" i="97"/>
  <c r="AA20" i="97"/>
  <c r="AB20" i="97"/>
  <c r="AD20" i="97"/>
  <c r="X20" i="97"/>
  <c r="X33" i="97" s="1"/>
  <c r="X47" i="97" s="1"/>
  <c r="Z20" i="97"/>
  <c r="AC20" i="97"/>
  <c r="AE20" i="97"/>
  <c r="AE33" i="97" s="1"/>
  <c r="AE47" i="97" s="1"/>
  <c r="AF20" i="97"/>
  <c r="X23" i="97"/>
  <c r="Y23" i="97"/>
  <c r="Z23" i="97"/>
  <c r="AA23" i="97"/>
  <c r="AA33" i="97" s="1"/>
  <c r="AA47" i="97" s="1"/>
  <c r="AB23" i="97"/>
  <c r="AC23" i="97"/>
  <c r="AD23" i="97"/>
  <c r="AE23" i="97"/>
  <c r="AF23" i="97"/>
  <c r="X25" i="97"/>
  <c r="Y25" i="97"/>
  <c r="Z25" i="97"/>
  <c r="AA25" i="97"/>
  <c r="AB25" i="97"/>
  <c r="AC25" i="97"/>
  <c r="AC33" i="97" s="1"/>
  <c r="AC47" i="97" s="1"/>
  <c r="AD25" i="97"/>
  <c r="AE25" i="97"/>
  <c r="AF25" i="97"/>
  <c r="X55" i="97"/>
  <c r="Y55" i="97"/>
  <c r="Z55" i="97"/>
  <c r="AA55" i="97"/>
  <c r="AB55" i="97"/>
  <c r="AC55" i="97"/>
  <c r="AD55" i="97"/>
  <c r="AE55" i="97"/>
  <c r="AF55" i="97"/>
  <c r="X20" i="98"/>
  <c r="Z20" i="98"/>
  <c r="AB20" i="98"/>
  <c r="AC20" i="98"/>
  <c r="AC33" i="98" s="1"/>
  <c r="AC47" i="98" s="1"/>
  <c r="AE20" i="98"/>
  <c r="Y20" i="98"/>
  <c r="Y33" i="98" s="1"/>
  <c r="Y47" i="98" s="1"/>
  <c r="AA20" i="98"/>
  <c r="AD20" i="98"/>
  <c r="AF20" i="98"/>
  <c r="X23" i="98"/>
  <c r="Y23" i="98"/>
  <c r="Z23" i="98"/>
  <c r="AA23" i="98"/>
  <c r="AB23" i="98"/>
  <c r="AC23" i="98"/>
  <c r="AD23" i="98"/>
  <c r="AE23" i="98"/>
  <c r="AF23" i="98"/>
  <c r="X25" i="98"/>
  <c r="Y25" i="98"/>
  <c r="Z25" i="98"/>
  <c r="AA25" i="98"/>
  <c r="AB25" i="98"/>
  <c r="AC25" i="98"/>
  <c r="AD25" i="98"/>
  <c r="AD33" i="98" s="1"/>
  <c r="AD47" i="98" s="1"/>
  <c r="AE25" i="98"/>
  <c r="AF25" i="98"/>
  <c r="X55" i="98"/>
  <c r="Y55" i="98"/>
  <c r="Z55" i="98"/>
  <c r="AA55" i="98"/>
  <c r="AB55" i="98"/>
  <c r="AC55" i="98"/>
  <c r="AD55" i="98"/>
  <c r="AE55" i="98"/>
  <c r="AF55" i="98"/>
  <c r="X20" i="58"/>
  <c r="AA20" i="58"/>
  <c r="AC20" i="58"/>
  <c r="AD20" i="58"/>
  <c r="AE20" i="58"/>
  <c r="AE33" i="58" s="1"/>
  <c r="AE47" i="58" s="1"/>
  <c r="AF20" i="58"/>
  <c r="Y20" i="58"/>
  <c r="Z20" i="58"/>
  <c r="AB20" i="58"/>
  <c r="X23" i="58"/>
  <c r="Y23" i="58"/>
  <c r="Z23" i="58"/>
  <c r="AA23" i="58"/>
  <c r="AA33" i="58" s="1"/>
  <c r="AA47" i="58" s="1"/>
  <c r="AB23" i="58"/>
  <c r="AC23" i="58"/>
  <c r="AD23" i="58"/>
  <c r="AE23" i="58"/>
  <c r="AF23" i="58"/>
  <c r="X25" i="58"/>
  <c r="Y25" i="58"/>
  <c r="Z25" i="58"/>
  <c r="AA25" i="58"/>
  <c r="AB25" i="58"/>
  <c r="AC25" i="58"/>
  <c r="AD25" i="58"/>
  <c r="AE25" i="58"/>
  <c r="AF25" i="58"/>
  <c r="X55" i="58"/>
  <c r="Y55" i="58"/>
  <c r="Z55" i="58"/>
  <c r="AA55" i="58"/>
  <c r="AB55" i="58"/>
  <c r="AC55" i="58"/>
  <c r="AD55" i="58"/>
  <c r="AE55" i="58"/>
  <c r="AF55" i="58"/>
  <c r="Y20" i="99"/>
  <c r="AB20" i="99"/>
  <c r="AD20" i="99"/>
  <c r="AE20" i="99"/>
  <c r="X20" i="99"/>
  <c r="X33" i="99" s="1"/>
  <c r="X47" i="99" s="1"/>
  <c r="Z20" i="99"/>
  <c r="AA20" i="99"/>
  <c r="AC20" i="99"/>
  <c r="AF20" i="99"/>
  <c r="X23" i="99"/>
  <c r="Y23" i="99"/>
  <c r="Z23" i="99"/>
  <c r="AA23" i="99"/>
  <c r="AB23" i="99"/>
  <c r="AC23" i="99"/>
  <c r="AD23" i="99"/>
  <c r="AE23" i="99"/>
  <c r="AF23" i="99"/>
  <c r="X25" i="99"/>
  <c r="Y25" i="99"/>
  <c r="Z25" i="99"/>
  <c r="AA25" i="99"/>
  <c r="AB25" i="99"/>
  <c r="AC25" i="99"/>
  <c r="AD25" i="99"/>
  <c r="AE25" i="99"/>
  <c r="AF25" i="99"/>
  <c r="Z33" i="99"/>
  <c r="Z47" i="99" s="1"/>
  <c r="X55" i="99"/>
  <c r="Y55" i="99"/>
  <c r="Z55" i="99"/>
  <c r="AA55" i="99"/>
  <c r="AB55" i="99"/>
  <c r="AC55" i="99"/>
  <c r="AD55" i="99"/>
  <c r="AE55" i="99"/>
  <c r="AF55" i="99"/>
  <c r="X20" i="100"/>
  <c r="Z20" i="100"/>
  <c r="AB20" i="100"/>
  <c r="AB33" i="100" s="1"/>
  <c r="AB47" i="100" s="1"/>
  <c r="AC20" i="100"/>
  <c r="AE20" i="100"/>
  <c r="AF20" i="100"/>
  <c r="Y20" i="100"/>
  <c r="Y33" i="100" s="1"/>
  <c r="Y47" i="100" s="1"/>
  <c r="AA20" i="100"/>
  <c r="AD20" i="100"/>
  <c r="X23" i="100"/>
  <c r="Y23" i="100"/>
  <c r="Z23" i="100"/>
  <c r="AA23" i="100"/>
  <c r="AB23" i="100"/>
  <c r="AC23" i="100"/>
  <c r="AD23" i="100"/>
  <c r="AE23" i="100"/>
  <c r="AF23" i="100"/>
  <c r="X25" i="100"/>
  <c r="Y25" i="100"/>
  <c r="Z25" i="100"/>
  <c r="AA25" i="100"/>
  <c r="AA33" i="100" s="1"/>
  <c r="AA47" i="100" s="1"/>
  <c r="AB25" i="100"/>
  <c r="AC25" i="100"/>
  <c r="AD25" i="100"/>
  <c r="AE25" i="100"/>
  <c r="AF25" i="100"/>
  <c r="X55" i="100"/>
  <c r="Y55" i="100"/>
  <c r="Z55" i="100"/>
  <c r="AA55" i="100"/>
  <c r="AB55" i="100"/>
  <c r="AC55" i="100"/>
  <c r="AD55" i="100"/>
  <c r="AE55" i="100"/>
  <c r="AF55" i="100"/>
  <c r="X20" i="101"/>
  <c r="X33" i="101" s="1"/>
  <c r="X47" i="101" s="1"/>
  <c r="Y20" i="101"/>
  <c r="AA20" i="101"/>
  <c r="AC20" i="101"/>
  <c r="AD20" i="101"/>
  <c r="AF20" i="101"/>
  <c r="AF33" i="101" s="1"/>
  <c r="AF47" i="101" s="1"/>
  <c r="Z20" i="101"/>
  <c r="AB20" i="101"/>
  <c r="AB33" i="101" s="1"/>
  <c r="AB47" i="101" s="1"/>
  <c r="AE20" i="101"/>
  <c r="X23" i="101"/>
  <c r="Y23" i="101"/>
  <c r="Z23" i="101"/>
  <c r="AA23" i="101"/>
  <c r="AA33" i="101" s="1"/>
  <c r="AA47" i="101" s="1"/>
  <c r="AB23" i="101"/>
  <c r="AC23" i="101"/>
  <c r="AD23" i="101"/>
  <c r="AE23" i="101"/>
  <c r="AF23" i="101"/>
  <c r="X25" i="101"/>
  <c r="Y25" i="101"/>
  <c r="Z25" i="101"/>
  <c r="Z33" i="101" s="1"/>
  <c r="Z47" i="101" s="1"/>
  <c r="AA25" i="101"/>
  <c r="AB25" i="101"/>
  <c r="AC25" i="101"/>
  <c r="AD25" i="101"/>
  <c r="AE25" i="101"/>
  <c r="AF25" i="101"/>
  <c r="X55" i="101"/>
  <c r="Y55" i="101"/>
  <c r="Z55" i="101"/>
  <c r="AA55" i="101"/>
  <c r="AB55" i="101"/>
  <c r="AC55" i="101"/>
  <c r="AD55" i="101"/>
  <c r="AE55" i="101"/>
  <c r="AF55" i="101"/>
  <c r="Y20" i="102"/>
  <c r="Z20" i="102"/>
  <c r="AB20" i="102"/>
  <c r="AC20" i="102"/>
  <c r="AC33" i="102" s="1"/>
  <c r="AC47" i="102" s="1"/>
  <c r="AE20" i="102"/>
  <c r="X20" i="102"/>
  <c r="X33" i="102" s="1"/>
  <c r="X47" i="102" s="1"/>
  <c r="AA20" i="102"/>
  <c r="AD20" i="102"/>
  <c r="AF20" i="102"/>
  <c r="AF33" i="102" s="1"/>
  <c r="AF47" i="102" s="1"/>
  <c r="X23" i="102"/>
  <c r="Y23" i="102"/>
  <c r="Z23" i="102"/>
  <c r="AA23" i="102"/>
  <c r="AA33" i="102" s="1"/>
  <c r="AA47" i="102" s="1"/>
  <c r="AB23" i="102"/>
  <c r="AC23" i="102"/>
  <c r="AD23" i="102"/>
  <c r="AE23" i="102"/>
  <c r="AF23" i="102"/>
  <c r="X25" i="102"/>
  <c r="Y25" i="102"/>
  <c r="Z25" i="102"/>
  <c r="AA25" i="102"/>
  <c r="AB25" i="102"/>
  <c r="AC25" i="102"/>
  <c r="AD25" i="102"/>
  <c r="AE25" i="102"/>
  <c r="AF25" i="102"/>
  <c r="X55" i="102"/>
  <c r="Y55" i="102"/>
  <c r="Z55" i="102"/>
  <c r="AA55" i="102"/>
  <c r="AB55" i="102"/>
  <c r="AC55" i="102"/>
  <c r="AD55" i="102"/>
  <c r="AE55" i="102"/>
  <c r="AF55" i="102"/>
  <c r="X20" i="103"/>
  <c r="Z20" i="103"/>
  <c r="Z33" i="103" s="1"/>
  <c r="Z47" i="103" s="1"/>
  <c r="AA20" i="103"/>
  <c r="AC20" i="103"/>
  <c r="AD20" i="103"/>
  <c r="AD33" i="103" s="1"/>
  <c r="AD47" i="103" s="1"/>
  <c r="AE20" i="103"/>
  <c r="AF20" i="103"/>
  <c r="Y20" i="103"/>
  <c r="AB20" i="103"/>
  <c r="AB33" i="103" s="1"/>
  <c r="AB47" i="103" s="1"/>
  <c r="X23" i="103"/>
  <c r="Y23" i="103"/>
  <c r="Z23" i="103"/>
  <c r="AA23" i="103"/>
  <c r="AB23" i="103"/>
  <c r="AC23" i="103"/>
  <c r="AD23" i="103"/>
  <c r="AE23" i="103"/>
  <c r="AF23" i="103"/>
  <c r="X25" i="103"/>
  <c r="Y25" i="103"/>
  <c r="Z25" i="103"/>
  <c r="AA25" i="103"/>
  <c r="AB25" i="103"/>
  <c r="AC25" i="103"/>
  <c r="AD25" i="103"/>
  <c r="AE25" i="103"/>
  <c r="AF25" i="103"/>
  <c r="X55" i="103"/>
  <c r="Y55" i="103"/>
  <c r="Z55" i="103"/>
  <c r="AA55" i="103"/>
  <c r="AB55" i="103"/>
  <c r="AC55" i="103"/>
  <c r="AD55" i="103"/>
  <c r="AE55" i="103"/>
  <c r="AF55" i="103"/>
  <c r="X20" i="104"/>
  <c r="X33" i="104" s="1"/>
  <c r="X47" i="104" s="1"/>
  <c r="Y20" i="104"/>
  <c r="AA20" i="104"/>
  <c r="AB20" i="104"/>
  <c r="AD20" i="104"/>
  <c r="AF20" i="104"/>
  <c r="Z20" i="104"/>
  <c r="AC20" i="104"/>
  <c r="AE20" i="104"/>
  <c r="X23" i="104"/>
  <c r="Y23" i="104"/>
  <c r="Z23" i="104"/>
  <c r="AA23" i="104"/>
  <c r="AB23" i="104"/>
  <c r="AC23" i="104"/>
  <c r="AD23" i="104"/>
  <c r="AE23" i="104"/>
  <c r="AF23" i="104"/>
  <c r="X25" i="104"/>
  <c r="Y25" i="104"/>
  <c r="Z25" i="104"/>
  <c r="AA25" i="104"/>
  <c r="AB25" i="104"/>
  <c r="AC25" i="104"/>
  <c r="AD25" i="104"/>
  <c r="AE25" i="104"/>
  <c r="AF25" i="104"/>
  <c r="AC33" i="104"/>
  <c r="AC47" i="104" s="1"/>
  <c r="AE33" i="104"/>
  <c r="AE47" i="104" s="1"/>
  <c r="X55" i="104"/>
  <c r="Y55" i="104"/>
  <c r="Z55" i="104"/>
  <c r="AA55" i="104"/>
  <c r="AB55" i="104"/>
  <c r="AC55" i="104"/>
  <c r="AD55" i="104"/>
  <c r="AE55" i="104"/>
  <c r="AF55" i="104"/>
  <c r="Z20" i="105"/>
  <c r="AB20" i="105"/>
  <c r="AB33" i="105" s="1"/>
  <c r="AB47" i="105" s="1"/>
  <c r="AC20" i="105"/>
  <c r="AE20" i="105"/>
  <c r="X20" i="105"/>
  <c r="Y20" i="105"/>
  <c r="AA20" i="105"/>
  <c r="AD20" i="105"/>
  <c r="AD33" i="105" s="1"/>
  <c r="AD47" i="105" s="1"/>
  <c r="AF20" i="105"/>
  <c r="X23" i="105"/>
  <c r="Y23" i="105"/>
  <c r="Z23" i="105"/>
  <c r="AA23" i="105"/>
  <c r="AB23" i="105"/>
  <c r="AC23" i="105"/>
  <c r="AD23" i="105"/>
  <c r="AE23" i="105"/>
  <c r="AF23" i="105"/>
  <c r="AF33" i="105" s="1"/>
  <c r="AF47" i="105" s="1"/>
  <c r="X25" i="105"/>
  <c r="Y25" i="105"/>
  <c r="Z25" i="105"/>
  <c r="AA25" i="105"/>
  <c r="AB25" i="105"/>
  <c r="AC25" i="105"/>
  <c r="AD25" i="105"/>
  <c r="AE25" i="105"/>
  <c r="AF25" i="105"/>
  <c r="X55" i="105"/>
  <c r="Y55" i="105"/>
  <c r="Z55" i="105"/>
  <c r="AA55" i="105"/>
  <c r="AB55" i="105"/>
  <c r="AC55" i="105"/>
  <c r="AD55" i="105"/>
  <c r="AE55" i="105"/>
  <c r="AF55" i="105"/>
  <c r="X20" i="136"/>
  <c r="X33" i="136" s="1"/>
  <c r="X47" i="136" s="1"/>
  <c r="Z20" i="136"/>
  <c r="AA20" i="136"/>
  <c r="AC20" i="136"/>
  <c r="AF20" i="136"/>
  <c r="AF33" i="136" s="1"/>
  <c r="AF47" i="136" s="1"/>
  <c r="Y20" i="136"/>
  <c r="Y33" i="136" s="1"/>
  <c r="Y47" i="136" s="1"/>
  <c r="AB20" i="136"/>
  <c r="AD20" i="136"/>
  <c r="AE20" i="136"/>
  <c r="AE33" i="136" s="1"/>
  <c r="AE47" i="136" s="1"/>
  <c r="X23" i="136"/>
  <c r="Y23" i="136"/>
  <c r="Z23" i="136"/>
  <c r="AA23" i="136"/>
  <c r="AB23" i="136"/>
  <c r="AC23" i="136"/>
  <c r="AD23" i="136"/>
  <c r="AE23" i="136"/>
  <c r="AF23" i="136"/>
  <c r="X25" i="136"/>
  <c r="Y25" i="136"/>
  <c r="Z25" i="136"/>
  <c r="AA25" i="136"/>
  <c r="AB25" i="136"/>
  <c r="AC25" i="136"/>
  <c r="AD25" i="136"/>
  <c r="AE25" i="136"/>
  <c r="AF25" i="136"/>
  <c r="X55" i="136"/>
  <c r="Y55" i="136"/>
  <c r="Z55" i="136"/>
  <c r="AA55" i="136"/>
  <c r="AB55" i="136"/>
  <c r="AC55" i="136"/>
  <c r="AD55" i="136"/>
  <c r="AE55" i="136"/>
  <c r="AF55" i="136"/>
  <c r="Y20" i="107"/>
  <c r="AB20" i="107"/>
  <c r="AD20" i="107"/>
  <c r="AD33" i="107" s="1"/>
  <c r="AD47" i="107" s="1"/>
  <c r="X20" i="107"/>
  <c r="X33" i="107" s="1"/>
  <c r="X47" i="107" s="1"/>
  <c r="Z20" i="107"/>
  <c r="AA20" i="107"/>
  <c r="AC20" i="107"/>
  <c r="AE20" i="107"/>
  <c r="AF20" i="107"/>
  <c r="AF33" i="107" s="1"/>
  <c r="AF47" i="107" s="1"/>
  <c r="X23" i="107"/>
  <c r="Y23" i="107"/>
  <c r="Z23" i="107"/>
  <c r="AA23" i="107"/>
  <c r="AB23" i="107"/>
  <c r="AC23" i="107"/>
  <c r="AD23" i="107"/>
  <c r="AE23" i="107"/>
  <c r="AF23" i="107"/>
  <c r="X25" i="107"/>
  <c r="Y25" i="107"/>
  <c r="Z25" i="107"/>
  <c r="AA25" i="107"/>
  <c r="AB25" i="107"/>
  <c r="AC25" i="107"/>
  <c r="AD25" i="107"/>
  <c r="AE25" i="107"/>
  <c r="AF25" i="107"/>
  <c r="Z33" i="107"/>
  <c r="Z47" i="107" s="1"/>
  <c r="X55" i="107"/>
  <c r="Y55" i="107"/>
  <c r="Z55" i="107"/>
  <c r="AA55" i="107"/>
  <c r="AB55" i="107"/>
  <c r="AC55" i="107"/>
  <c r="AD55" i="107"/>
  <c r="AE55" i="107"/>
  <c r="AF55" i="107"/>
  <c r="Y20" i="108"/>
  <c r="Y33" i="108" s="1"/>
  <c r="Y47" i="108" s="1"/>
  <c r="AC20" i="108"/>
  <c r="AE20" i="108"/>
  <c r="X20" i="108"/>
  <c r="X33" i="108" s="1"/>
  <c r="X47" i="108" s="1"/>
  <c r="Z20" i="108"/>
  <c r="AA20" i="108"/>
  <c r="AB20" i="108"/>
  <c r="AD20" i="108"/>
  <c r="AF20" i="108"/>
  <c r="X23" i="108"/>
  <c r="Y23" i="108"/>
  <c r="Z23" i="108"/>
  <c r="AA23" i="108"/>
  <c r="AB23" i="108"/>
  <c r="AC23" i="108"/>
  <c r="AD23" i="108"/>
  <c r="AE23" i="108"/>
  <c r="AF23" i="108"/>
  <c r="X25" i="108"/>
  <c r="Y25" i="108"/>
  <c r="Z25" i="108"/>
  <c r="Z33" i="108" s="1"/>
  <c r="Z47" i="108" s="1"/>
  <c r="AA25" i="108"/>
  <c r="AB25" i="108"/>
  <c r="AC25" i="108"/>
  <c r="AD25" i="108"/>
  <c r="AE25" i="108"/>
  <c r="AF25" i="108"/>
  <c r="X55" i="108"/>
  <c r="Y55" i="108"/>
  <c r="Z55" i="108"/>
  <c r="AA55" i="108"/>
  <c r="AB55" i="108"/>
  <c r="AC55" i="108"/>
  <c r="AD55" i="108"/>
  <c r="AE55" i="108"/>
  <c r="AF55" i="108"/>
  <c r="X20" i="110"/>
  <c r="AD20" i="110"/>
  <c r="AF20" i="110"/>
  <c r="Y20" i="110"/>
  <c r="Z20" i="110"/>
  <c r="AA20" i="110"/>
  <c r="AB20" i="110"/>
  <c r="AC20" i="110"/>
  <c r="AE20" i="110"/>
  <c r="X23" i="110"/>
  <c r="Y23" i="110"/>
  <c r="Z23" i="110"/>
  <c r="Z33" i="110" s="1"/>
  <c r="Z47" i="110" s="1"/>
  <c r="AA23" i="110"/>
  <c r="AB23" i="110"/>
  <c r="AC23" i="110"/>
  <c r="AD23" i="110"/>
  <c r="AE23" i="110"/>
  <c r="AF23" i="110"/>
  <c r="X25" i="110"/>
  <c r="Y25" i="110"/>
  <c r="Z25" i="110"/>
  <c r="AA25" i="110"/>
  <c r="AA33" i="110" s="1"/>
  <c r="AB25" i="110"/>
  <c r="AC25" i="110"/>
  <c r="AD25" i="110"/>
  <c r="AE25" i="110"/>
  <c r="AF25" i="110"/>
  <c r="Y33" i="110"/>
  <c r="Y47" i="110" s="1"/>
  <c r="AB33" i="110"/>
  <c r="AB47" i="110" s="1"/>
  <c r="AA47" i="110"/>
  <c r="X55" i="110"/>
  <c r="Y55" i="110"/>
  <c r="Z55" i="110"/>
  <c r="AA55" i="110"/>
  <c r="AB55" i="110"/>
  <c r="AC55" i="110"/>
  <c r="AD55" i="110"/>
  <c r="AE55" i="110"/>
  <c r="AF55" i="110"/>
  <c r="Y20" i="111"/>
  <c r="Z20" i="111"/>
  <c r="Z33" i="111" s="1"/>
  <c r="Z47" i="111" s="1"/>
  <c r="AE20" i="111"/>
  <c r="X20" i="111"/>
  <c r="AA20" i="111"/>
  <c r="AA33" i="111" s="1"/>
  <c r="AA47" i="111" s="1"/>
  <c r="AB20" i="111"/>
  <c r="AC20" i="111"/>
  <c r="AD20" i="111"/>
  <c r="AF20" i="111"/>
  <c r="X23" i="111"/>
  <c r="Y23" i="111"/>
  <c r="Z23" i="111"/>
  <c r="AA23" i="111"/>
  <c r="AB23" i="111"/>
  <c r="AC23" i="111"/>
  <c r="AD23" i="111"/>
  <c r="AE23" i="111"/>
  <c r="AF23" i="111"/>
  <c r="X25" i="111"/>
  <c r="Y25" i="111"/>
  <c r="Z25" i="111"/>
  <c r="AA25" i="111"/>
  <c r="AB25" i="111"/>
  <c r="AB33" i="111" s="1"/>
  <c r="AC25" i="111"/>
  <c r="AD25" i="111"/>
  <c r="AE25" i="111"/>
  <c r="AF25" i="111"/>
  <c r="AB47" i="111"/>
  <c r="X55" i="111"/>
  <c r="Y55" i="111"/>
  <c r="Z55" i="111"/>
  <c r="AA55" i="111"/>
  <c r="AB55" i="111"/>
  <c r="AC55" i="111"/>
  <c r="AD55" i="111"/>
  <c r="AE55" i="111"/>
  <c r="AF55" i="111"/>
  <c r="X20" i="112"/>
  <c r="Z20" i="112"/>
  <c r="AA20" i="112"/>
  <c r="AA33" i="112" s="1"/>
  <c r="AA47" i="112" s="1"/>
  <c r="AF20" i="112"/>
  <c r="Y20" i="112"/>
  <c r="AB20" i="112"/>
  <c r="AB33" i="112" s="1"/>
  <c r="AB47" i="112" s="1"/>
  <c r="AC20" i="112"/>
  <c r="AD20" i="112"/>
  <c r="AE20" i="112"/>
  <c r="X23" i="112"/>
  <c r="Y23" i="112"/>
  <c r="Z23" i="112"/>
  <c r="AA23" i="112"/>
  <c r="AB23" i="112"/>
  <c r="AC23" i="112"/>
  <c r="AD23" i="112"/>
  <c r="AE23" i="112"/>
  <c r="AF23" i="112"/>
  <c r="X25" i="112"/>
  <c r="Y25" i="112"/>
  <c r="Z25" i="112"/>
  <c r="AA25" i="112"/>
  <c r="AB25" i="112"/>
  <c r="AC25" i="112"/>
  <c r="AD25" i="112"/>
  <c r="AE25" i="112"/>
  <c r="AF25" i="112"/>
  <c r="AD33" i="112"/>
  <c r="AD47" i="112" s="1"/>
  <c r="X55" i="112"/>
  <c r="Y55" i="112"/>
  <c r="Z55" i="112"/>
  <c r="AA55" i="112"/>
  <c r="AB55" i="112"/>
  <c r="AC55" i="112"/>
  <c r="AD55" i="112"/>
  <c r="AE55" i="112"/>
  <c r="AF55" i="112"/>
  <c r="Y20" i="113"/>
  <c r="AA20" i="113"/>
  <c r="AB20" i="113"/>
  <c r="AB33" i="113" s="1"/>
  <c r="AB47" i="113" s="1"/>
  <c r="X20" i="113"/>
  <c r="Z20" i="113"/>
  <c r="AC20" i="113"/>
  <c r="AC33" i="113" s="1"/>
  <c r="AC47" i="113" s="1"/>
  <c r="AD20" i="113"/>
  <c r="AE20" i="113"/>
  <c r="AF20" i="113"/>
  <c r="X23" i="113"/>
  <c r="Y23" i="113"/>
  <c r="Z23" i="113"/>
  <c r="AA23" i="113"/>
  <c r="AB23" i="113"/>
  <c r="AC23" i="113"/>
  <c r="AD23" i="113"/>
  <c r="AE23" i="113"/>
  <c r="AF23" i="113"/>
  <c r="X25" i="113"/>
  <c r="Y25" i="113"/>
  <c r="Z25" i="113"/>
  <c r="AA25" i="113"/>
  <c r="AB25" i="113"/>
  <c r="AC25" i="113"/>
  <c r="AD25" i="113"/>
  <c r="AE25" i="113"/>
  <c r="AF25" i="113"/>
  <c r="AE33" i="113"/>
  <c r="AE47" i="113" s="1"/>
  <c r="X55" i="113"/>
  <c r="Y55" i="113"/>
  <c r="Z55" i="113"/>
  <c r="AA55" i="113"/>
  <c r="AB55" i="113"/>
  <c r="AC55" i="113"/>
  <c r="AD55" i="113"/>
  <c r="AE55" i="113"/>
  <c r="AF55" i="113"/>
  <c r="Y20" i="114"/>
  <c r="AA20" i="114"/>
  <c r="AB20" i="114"/>
  <c r="AC20" i="114"/>
  <c r="AC33" i="114" s="1"/>
  <c r="AC47" i="114" s="1"/>
  <c r="X20" i="114"/>
  <c r="Z20" i="114"/>
  <c r="AD20" i="114"/>
  <c r="AE20" i="114"/>
  <c r="AF20" i="114"/>
  <c r="X23" i="114"/>
  <c r="Y23" i="114"/>
  <c r="Z23" i="114"/>
  <c r="Z33" i="114" s="1"/>
  <c r="Z47" i="114" s="1"/>
  <c r="AA23" i="114"/>
  <c r="AB23" i="114"/>
  <c r="AC23" i="114"/>
  <c r="AD23" i="114"/>
  <c r="AD33" i="114" s="1"/>
  <c r="AD47" i="114" s="1"/>
  <c r="AE23" i="114"/>
  <c r="AF23" i="114"/>
  <c r="X25" i="114"/>
  <c r="Y25" i="114"/>
  <c r="Z25" i="114"/>
  <c r="AA25" i="114"/>
  <c r="AB25" i="114"/>
  <c r="AC25" i="114"/>
  <c r="AD25" i="114"/>
  <c r="AE25" i="114"/>
  <c r="AF25" i="114"/>
  <c r="X55" i="114"/>
  <c r="Y55" i="114"/>
  <c r="Z55" i="114"/>
  <c r="AA55" i="114"/>
  <c r="AB55" i="114"/>
  <c r="AC55" i="114"/>
  <c r="AD55" i="114"/>
  <c r="AE55" i="114"/>
  <c r="AF55" i="114"/>
  <c r="Z20" i="115"/>
  <c r="AB20" i="115"/>
  <c r="AC20" i="115"/>
  <c r="X20" i="115"/>
  <c r="Y20" i="115"/>
  <c r="Y33" i="115" s="1"/>
  <c r="Y47" i="115" s="1"/>
  <c r="AA20" i="115"/>
  <c r="AD20" i="115"/>
  <c r="AE20" i="115"/>
  <c r="AF20" i="115"/>
  <c r="X23" i="115"/>
  <c r="Y23" i="115"/>
  <c r="Z23" i="115"/>
  <c r="AA23" i="115"/>
  <c r="AB23" i="115"/>
  <c r="AC23" i="115"/>
  <c r="AD23" i="115"/>
  <c r="AE23" i="115"/>
  <c r="AF23" i="115"/>
  <c r="AF33" i="115" s="1"/>
  <c r="AF47" i="115" s="1"/>
  <c r="X25" i="115"/>
  <c r="Y25" i="115"/>
  <c r="Z25" i="115"/>
  <c r="AA25" i="115"/>
  <c r="AB25" i="115"/>
  <c r="AC25" i="115"/>
  <c r="AD25" i="115"/>
  <c r="AD33" i="115" s="1"/>
  <c r="AD47" i="115" s="1"/>
  <c r="AE25" i="115"/>
  <c r="AF25" i="115"/>
  <c r="X55" i="115"/>
  <c r="Y55" i="115"/>
  <c r="Z55" i="115"/>
  <c r="AA55" i="115"/>
  <c r="AB55" i="115"/>
  <c r="AC55" i="115"/>
  <c r="AD55" i="115"/>
  <c r="AE55" i="115"/>
  <c r="AF55" i="115"/>
  <c r="AA20" i="133"/>
  <c r="AC20" i="133"/>
  <c r="AD20" i="133"/>
  <c r="AE20" i="133"/>
  <c r="AE33" i="133" s="1"/>
  <c r="AE47" i="133" s="1"/>
  <c r="X20" i="133"/>
  <c r="Y20" i="133"/>
  <c r="Z20" i="133"/>
  <c r="AB20" i="133"/>
  <c r="AF20" i="133"/>
  <c r="X23" i="133"/>
  <c r="X33" i="133" s="1"/>
  <c r="X47" i="133" s="1"/>
  <c r="Y23" i="133"/>
  <c r="Z23" i="133"/>
  <c r="AA23" i="133"/>
  <c r="AB23" i="133"/>
  <c r="AC23" i="133"/>
  <c r="AD23" i="133"/>
  <c r="AE23" i="133"/>
  <c r="AF23" i="133"/>
  <c r="AF33" i="133" s="1"/>
  <c r="AF47" i="133" s="1"/>
  <c r="X25" i="133"/>
  <c r="Y25" i="133"/>
  <c r="Z25" i="133"/>
  <c r="AA25" i="133"/>
  <c r="AB25" i="133"/>
  <c r="AC25" i="133"/>
  <c r="AD25" i="133"/>
  <c r="AE25" i="133"/>
  <c r="AF25" i="133"/>
  <c r="X55" i="133"/>
  <c r="Y55" i="133"/>
  <c r="Z55" i="133"/>
  <c r="AA55" i="133"/>
  <c r="AB55" i="133"/>
  <c r="AC55" i="133"/>
  <c r="AD55" i="133"/>
  <c r="AE55" i="133"/>
  <c r="AF55" i="133"/>
  <c r="AB20" i="134"/>
  <c r="AD20" i="134"/>
  <c r="AE20" i="134"/>
  <c r="X20" i="134"/>
  <c r="Y20" i="134"/>
  <c r="Z20" i="134"/>
  <c r="AA20" i="134"/>
  <c r="AA33" i="134" s="1"/>
  <c r="AA47" i="134" s="1"/>
  <c r="AC20" i="134"/>
  <c r="AF20" i="134"/>
  <c r="X23" i="134"/>
  <c r="Y23" i="134"/>
  <c r="Z23" i="134"/>
  <c r="AA23" i="134"/>
  <c r="AB23" i="134"/>
  <c r="AC23" i="134"/>
  <c r="AC33" i="134" s="1"/>
  <c r="AC47" i="134" s="1"/>
  <c r="AD23" i="134"/>
  <c r="AE23" i="134"/>
  <c r="AF23" i="134"/>
  <c r="X25" i="134"/>
  <c r="Y25" i="134"/>
  <c r="Z25" i="134"/>
  <c r="AA25" i="134"/>
  <c r="AB25" i="134"/>
  <c r="AC25" i="134"/>
  <c r="AD25" i="134"/>
  <c r="AE25" i="134"/>
  <c r="AF25" i="134"/>
  <c r="AF33" i="134" s="1"/>
  <c r="AF47" i="134" s="1"/>
  <c r="X33" i="134"/>
  <c r="X47" i="134" s="1"/>
  <c r="X55" i="134"/>
  <c r="Y55" i="134"/>
  <c r="Z55" i="134"/>
  <c r="AA55" i="134"/>
  <c r="AB55" i="134"/>
  <c r="AC55" i="134"/>
  <c r="AD55" i="134"/>
  <c r="AE55" i="134"/>
  <c r="AF55" i="134"/>
  <c r="X20" i="135"/>
  <c r="X33" i="135" s="1"/>
  <c r="X47" i="135" s="1"/>
  <c r="AC20" i="135"/>
  <c r="AE20" i="135"/>
  <c r="AF20" i="135"/>
  <c r="AF33" i="135" s="1"/>
  <c r="AF47" i="135" s="1"/>
  <c r="Y20" i="135"/>
  <c r="Z20" i="135"/>
  <c r="AA20" i="135"/>
  <c r="AB20" i="135"/>
  <c r="AD20" i="135"/>
  <c r="X23" i="135"/>
  <c r="Y23" i="135"/>
  <c r="Z23" i="135"/>
  <c r="Z33" i="135" s="1"/>
  <c r="Z47" i="135" s="1"/>
  <c r="AA23" i="135"/>
  <c r="AB23" i="135"/>
  <c r="AC23" i="135"/>
  <c r="AD23" i="135"/>
  <c r="AE23" i="135"/>
  <c r="AF23" i="135"/>
  <c r="X25" i="135"/>
  <c r="Y25" i="135"/>
  <c r="Z25" i="135"/>
  <c r="AA25" i="135"/>
  <c r="AB25" i="135"/>
  <c r="AC25" i="135"/>
  <c r="AD25" i="135"/>
  <c r="AE25" i="135"/>
  <c r="AF25" i="135"/>
  <c r="Y33" i="135"/>
  <c r="Y47" i="135" s="1"/>
  <c r="X55" i="135"/>
  <c r="Y55" i="135"/>
  <c r="Z55" i="135"/>
  <c r="AA55" i="135"/>
  <c r="AB55" i="135"/>
  <c r="AC55" i="135"/>
  <c r="AD55" i="135"/>
  <c r="AE55" i="135"/>
  <c r="AF55" i="135"/>
  <c r="X20" i="81"/>
  <c r="Y20" i="81"/>
  <c r="Z20" i="81"/>
  <c r="AA20" i="81"/>
  <c r="AA33" i="81" s="1"/>
  <c r="AA47" i="81" s="1"/>
  <c r="AB20" i="81"/>
  <c r="AC20" i="81"/>
  <c r="AD20" i="81"/>
  <c r="AE20" i="81"/>
  <c r="AF20" i="81"/>
  <c r="X23" i="81"/>
  <c r="Y23" i="81"/>
  <c r="Z23" i="81"/>
  <c r="AA23" i="81"/>
  <c r="AB23" i="81"/>
  <c r="AC23" i="81"/>
  <c r="AC33" i="81" s="1"/>
  <c r="AC47" i="81" s="1"/>
  <c r="AD23" i="81"/>
  <c r="AE23" i="81"/>
  <c r="AF23" i="81"/>
  <c r="X25" i="81"/>
  <c r="Y25" i="81"/>
  <c r="Z25" i="81"/>
  <c r="AA25" i="81"/>
  <c r="AB25" i="81"/>
  <c r="AC25" i="81"/>
  <c r="AD25" i="81"/>
  <c r="AE25" i="81"/>
  <c r="AF25" i="81"/>
  <c r="Z33" i="81"/>
  <c r="Z47" i="81" s="1"/>
  <c r="X55" i="81"/>
  <c r="Y55" i="81"/>
  <c r="Z55" i="81"/>
  <c r="AA55" i="81"/>
  <c r="AB55" i="81"/>
  <c r="AC55" i="81"/>
  <c r="AD55" i="81"/>
  <c r="AE55" i="81"/>
  <c r="AF55" i="81"/>
  <c r="W55" i="82"/>
  <c r="W25" i="82"/>
  <c r="W23" i="82"/>
  <c r="W20" i="82"/>
  <c r="W55" i="83"/>
  <c r="W25" i="83"/>
  <c r="W23" i="83"/>
  <c r="W20" i="83"/>
  <c r="W55" i="109"/>
  <c r="W25" i="109"/>
  <c r="W23" i="109"/>
  <c r="W20" i="109"/>
  <c r="W55" i="84"/>
  <c r="W25" i="84"/>
  <c r="W23" i="84"/>
  <c r="W20" i="84"/>
  <c r="W33" i="84" s="1"/>
  <c r="W47" i="84" s="1"/>
  <c r="W55" i="85"/>
  <c r="W25" i="85"/>
  <c r="W23" i="85"/>
  <c r="W20" i="85"/>
  <c r="W55" i="127"/>
  <c r="W25" i="127"/>
  <c r="W23" i="127"/>
  <c r="W20" i="127"/>
  <c r="W55" i="128"/>
  <c r="W25" i="128"/>
  <c r="W23" i="128"/>
  <c r="W20" i="128"/>
  <c r="W55" i="129"/>
  <c r="W25" i="129"/>
  <c r="W23" i="129"/>
  <c r="W33" i="129" s="1"/>
  <c r="W47" i="129" s="1"/>
  <c r="W20" i="129"/>
  <c r="W55" i="130"/>
  <c r="W25" i="130"/>
  <c r="W23" i="130"/>
  <c r="W20" i="130"/>
  <c r="W33" i="130" s="1"/>
  <c r="W47" i="130" s="1"/>
  <c r="W55" i="131"/>
  <c r="W25" i="131"/>
  <c r="W23" i="131"/>
  <c r="W20" i="131"/>
  <c r="W55" i="132"/>
  <c r="W25" i="132"/>
  <c r="W23" i="132"/>
  <c r="W20" i="132"/>
  <c r="W55" i="55"/>
  <c r="W25" i="55"/>
  <c r="W23" i="55"/>
  <c r="W20" i="55"/>
  <c r="W33" i="55" s="1"/>
  <c r="W47" i="55" s="1"/>
  <c r="W55" i="56"/>
  <c r="W25" i="56"/>
  <c r="W23" i="56"/>
  <c r="W20" i="56"/>
  <c r="W55" i="57"/>
  <c r="W25" i="57"/>
  <c r="W23" i="57"/>
  <c r="W20" i="57"/>
  <c r="W55" i="90"/>
  <c r="W25" i="90"/>
  <c r="W23" i="90"/>
  <c r="W20" i="90"/>
  <c r="W55" i="91"/>
  <c r="W25" i="91"/>
  <c r="W23" i="91"/>
  <c r="W20" i="91"/>
  <c r="W55" i="92"/>
  <c r="W25" i="92"/>
  <c r="W23" i="92"/>
  <c r="W20" i="92"/>
  <c r="W33" i="92" s="1"/>
  <c r="W47" i="92" s="1"/>
  <c r="W55" i="93"/>
  <c r="W25" i="93"/>
  <c r="W23" i="93"/>
  <c r="W33" i="93" s="1"/>
  <c r="W47" i="93" s="1"/>
  <c r="W20" i="93"/>
  <c r="W55" i="94"/>
  <c r="W25" i="94"/>
  <c r="W23" i="94"/>
  <c r="W20" i="94"/>
  <c r="W55" i="116"/>
  <c r="W25" i="116"/>
  <c r="W23" i="116"/>
  <c r="W20" i="116"/>
  <c r="W55" i="117"/>
  <c r="W25" i="117"/>
  <c r="W23" i="117"/>
  <c r="W20" i="117"/>
  <c r="W55" i="118"/>
  <c r="W25" i="118"/>
  <c r="W23" i="118"/>
  <c r="W20" i="118"/>
  <c r="W55" i="137"/>
  <c r="W25" i="137"/>
  <c r="W23" i="137"/>
  <c r="W20" i="137"/>
  <c r="W55" i="138"/>
  <c r="W25" i="138"/>
  <c r="W23" i="138"/>
  <c r="W33" i="138" s="1"/>
  <c r="W47" i="138" s="1"/>
  <c r="W20" i="138"/>
  <c r="W55" i="139"/>
  <c r="W25" i="139"/>
  <c r="W23" i="139"/>
  <c r="W20" i="139"/>
  <c r="W33" i="139" s="1"/>
  <c r="W47" i="139" s="1"/>
  <c r="W55" i="95"/>
  <c r="W25" i="95"/>
  <c r="W23" i="95"/>
  <c r="W20" i="95"/>
  <c r="W55" i="96"/>
  <c r="W25" i="96"/>
  <c r="W23" i="96"/>
  <c r="W20" i="96"/>
  <c r="W55" i="97"/>
  <c r="W25" i="97"/>
  <c r="W23" i="97"/>
  <c r="W20" i="97"/>
  <c r="W33" i="97" s="1"/>
  <c r="W47" i="97" s="1"/>
  <c r="W55" i="98"/>
  <c r="W25" i="98"/>
  <c r="W23" i="98"/>
  <c r="W20" i="98"/>
  <c r="W55" i="58"/>
  <c r="W25" i="58"/>
  <c r="W23" i="58"/>
  <c r="W20" i="58"/>
  <c r="W33" i="58" s="1"/>
  <c r="W47" i="58" s="1"/>
  <c r="W55" i="99"/>
  <c r="W25" i="99"/>
  <c r="W23" i="99"/>
  <c r="W20" i="99"/>
  <c r="W55" i="100"/>
  <c r="W25" i="100"/>
  <c r="W23" i="100"/>
  <c r="W20" i="100"/>
  <c r="W55" i="101"/>
  <c r="W25" i="101"/>
  <c r="W23" i="101"/>
  <c r="W20" i="101"/>
  <c r="W55" i="102"/>
  <c r="W25" i="102"/>
  <c r="W23" i="102"/>
  <c r="W20" i="102"/>
  <c r="W55" i="103"/>
  <c r="W25" i="103"/>
  <c r="W23" i="103"/>
  <c r="W20" i="103"/>
  <c r="W55" i="104"/>
  <c r="W25" i="104"/>
  <c r="W23" i="104"/>
  <c r="W20" i="104"/>
  <c r="W33" i="104" s="1"/>
  <c r="W47" i="104" s="1"/>
  <c r="W55" i="105"/>
  <c r="W25" i="105"/>
  <c r="W23" i="105"/>
  <c r="W20" i="105"/>
  <c r="W55" i="136"/>
  <c r="W25" i="136"/>
  <c r="W23" i="136"/>
  <c r="W20" i="136"/>
  <c r="W33" i="136" s="1"/>
  <c r="W47" i="136" s="1"/>
  <c r="W55" i="107"/>
  <c r="W25" i="107"/>
  <c r="W23" i="107"/>
  <c r="W20" i="107"/>
  <c r="W55" i="108"/>
  <c r="W25" i="108"/>
  <c r="W23" i="108"/>
  <c r="W33" i="108" s="1"/>
  <c r="W47" i="108" s="1"/>
  <c r="W20" i="108"/>
  <c r="W55" i="110"/>
  <c r="W25" i="110"/>
  <c r="W23" i="110"/>
  <c r="W20" i="110"/>
  <c r="W55" i="111"/>
  <c r="W25" i="111"/>
  <c r="W23" i="111"/>
  <c r="W20" i="111"/>
  <c r="W55" i="112"/>
  <c r="W25" i="112"/>
  <c r="W23" i="112"/>
  <c r="W20" i="112"/>
  <c r="W55" i="113"/>
  <c r="W25" i="113"/>
  <c r="W23" i="113"/>
  <c r="W20" i="113"/>
  <c r="W55" i="114"/>
  <c r="W25" i="114"/>
  <c r="W23" i="114"/>
  <c r="W20" i="114"/>
  <c r="W55" i="115"/>
  <c r="W25" i="115"/>
  <c r="W23" i="115"/>
  <c r="W20" i="115"/>
  <c r="W33" i="115" s="1"/>
  <c r="W47" i="115" s="1"/>
  <c r="W55" i="133"/>
  <c r="W25" i="133"/>
  <c r="W23" i="133"/>
  <c r="W20" i="133"/>
  <c r="W33" i="133" s="1"/>
  <c r="W47" i="133" s="1"/>
  <c r="W55" i="134"/>
  <c r="W25" i="134"/>
  <c r="W23" i="134"/>
  <c r="W20" i="134"/>
  <c r="W55" i="135"/>
  <c r="W25" i="135"/>
  <c r="W23" i="135"/>
  <c r="W20" i="135"/>
  <c r="W55" i="81"/>
  <c r="W25" i="81"/>
  <c r="W23" i="81"/>
  <c r="W20" i="81"/>
  <c r="I20" i="82"/>
  <c r="K20" i="82"/>
  <c r="M20" i="82"/>
  <c r="O20" i="82"/>
  <c r="O33" i="82" s="1"/>
  <c r="O47" i="82" s="1"/>
  <c r="H20" i="82"/>
  <c r="J20" i="82"/>
  <c r="J33" i="82" s="1"/>
  <c r="J47" i="82" s="1"/>
  <c r="L20" i="82"/>
  <c r="N20" i="82"/>
  <c r="N33" i="82" s="1"/>
  <c r="N47" i="82" s="1"/>
  <c r="P20" i="82"/>
  <c r="H23" i="82"/>
  <c r="I23" i="82"/>
  <c r="I33" i="82" s="1"/>
  <c r="I47" i="82" s="1"/>
  <c r="J23" i="82"/>
  <c r="K23" i="82"/>
  <c r="L23" i="82"/>
  <c r="M23" i="82"/>
  <c r="N23" i="82"/>
  <c r="O23" i="82"/>
  <c r="P23" i="82"/>
  <c r="P33" i="82" s="1"/>
  <c r="H25" i="82"/>
  <c r="I25" i="82"/>
  <c r="J25" i="82"/>
  <c r="K25" i="82"/>
  <c r="L25" i="82"/>
  <c r="L33" i="82" s="1"/>
  <c r="L47" i="82" s="1"/>
  <c r="M25" i="82"/>
  <c r="N25" i="82"/>
  <c r="O25" i="82"/>
  <c r="P25" i="82"/>
  <c r="H55" i="82"/>
  <c r="I55" i="82"/>
  <c r="J55" i="82"/>
  <c r="K55" i="82"/>
  <c r="L55" i="82"/>
  <c r="M55" i="82"/>
  <c r="N55" i="82"/>
  <c r="O55" i="82"/>
  <c r="P55" i="82"/>
  <c r="H20" i="83"/>
  <c r="H33" i="83" s="1"/>
  <c r="H47" i="83" s="1"/>
  <c r="J20" i="83"/>
  <c r="L20" i="83"/>
  <c r="L33" i="83" s="1"/>
  <c r="L47" i="83" s="1"/>
  <c r="N20" i="83"/>
  <c r="P20" i="83"/>
  <c r="P33" i="83" s="1"/>
  <c r="P47" i="83" s="1"/>
  <c r="I20" i="83"/>
  <c r="K20" i="83"/>
  <c r="K33" i="83" s="1"/>
  <c r="K47" i="83" s="1"/>
  <c r="M20" i="83"/>
  <c r="O20" i="83"/>
  <c r="O33" i="83" s="1"/>
  <c r="O47" i="83" s="1"/>
  <c r="H23" i="83"/>
  <c r="I23" i="83"/>
  <c r="J23" i="83"/>
  <c r="K23" i="83"/>
  <c r="L23" i="83"/>
  <c r="M23" i="83"/>
  <c r="N23" i="83"/>
  <c r="O23" i="83"/>
  <c r="P23" i="83"/>
  <c r="H25" i="83"/>
  <c r="I25" i="83"/>
  <c r="J25" i="83"/>
  <c r="K25" i="83"/>
  <c r="L25" i="83"/>
  <c r="M25" i="83"/>
  <c r="M33" i="83" s="1"/>
  <c r="M47" i="83" s="1"/>
  <c r="N25" i="83"/>
  <c r="O25" i="83"/>
  <c r="P25" i="83"/>
  <c r="H55" i="83"/>
  <c r="I55" i="83"/>
  <c r="J55" i="83"/>
  <c r="K55" i="83"/>
  <c r="L55" i="83"/>
  <c r="M55" i="83"/>
  <c r="N55" i="83"/>
  <c r="O55" i="83"/>
  <c r="P55" i="83"/>
  <c r="I20" i="109"/>
  <c r="I33" i="109" s="1"/>
  <c r="I47" i="109" s="1"/>
  <c r="K20" i="109"/>
  <c r="M20" i="109"/>
  <c r="O20" i="109"/>
  <c r="H20" i="109"/>
  <c r="H33" i="109" s="1"/>
  <c r="H47" i="109" s="1"/>
  <c r="J20" i="109"/>
  <c r="L20" i="109"/>
  <c r="L33" i="109" s="1"/>
  <c r="N20" i="109"/>
  <c r="P20" i="109"/>
  <c r="P33" i="109" s="1"/>
  <c r="P47" i="109" s="1"/>
  <c r="H23" i="109"/>
  <c r="I23" i="109"/>
  <c r="J23" i="109"/>
  <c r="J33" i="109" s="1"/>
  <c r="J47" i="109" s="1"/>
  <c r="K23" i="109"/>
  <c r="L23" i="109"/>
  <c r="M23" i="109"/>
  <c r="N23" i="109"/>
  <c r="O23" i="109"/>
  <c r="P23" i="109"/>
  <c r="H25" i="109"/>
  <c r="I25" i="109"/>
  <c r="J25" i="109"/>
  <c r="K25" i="109"/>
  <c r="L25" i="109"/>
  <c r="M25" i="109"/>
  <c r="N25" i="109"/>
  <c r="O25" i="109"/>
  <c r="P25" i="109"/>
  <c r="M33" i="109"/>
  <c r="M47" i="109" s="1"/>
  <c r="L47" i="109"/>
  <c r="H55" i="109"/>
  <c r="I55" i="109"/>
  <c r="J55" i="109"/>
  <c r="K55" i="109"/>
  <c r="L55" i="109"/>
  <c r="M55" i="109"/>
  <c r="N55" i="109"/>
  <c r="O55" i="109"/>
  <c r="P55" i="109"/>
  <c r="H20" i="84"/>
  <c r="J20" i="84"/>
  <c r="J33" i="84" s="1"/>
  <c r="J47" i="84" s="1"/>
  <c r="L20" i="84"/>
  <c r="N20" i="84"/>
  <c r="P20" i="84"/>
  <c r="I20" i="84"/>
  <c r="I33" i="84" s="1"/>
  <c r="I47" i="84" s="1"/>
  <c r="K20" i="84"/>
  <c r="M20" i="84"/>
  <c r="M33" i="84" s="1"/>
  <c r="M47" i="84" s="1"/>
  <c r="O20" i="84"/>
  <c r="H23" i="84"/>
  <c r="H33" i="84" s="1"/>
  <c r="H47" i="84" s="1"/>
  <c r="I23" i="84"/>
  <c r="J23" i="84"/>
  <c r="K23" i="84"/>
  <c r="L23" i="84"/>
  <c r="M23" i="84"/>
  <c r="N23" i="84"/>
  <c r="O23" i="84"/>
  <c r="P23" i="84"/>
  <c r="P33" i="84" s="1"/>
  <c r="P47" i="84" s="1"/>
  <c r="H25" i="84"/>
  <c r="I25" i="84"/>
  <c r="J25" i="84"/>
  <c r="K25" i="84"/>
  <c r="L25" i="84"/>
  <c r="M25" i="84"/>
  <c r="N25" i="84"/>
  <c r="O25" i="84"/>
  <c r="O33" i="84" s="1"/>
  <c r="O47" i="84" s="1"/>
  <c r="P25" i="84"/>
  <c r="N33" i="84"/>
  <c r="N47" i="84" s="1"/>
  <c r="H55" i="84"/>
  <c r="I55" i="84"/>
  <c r="J55" i="84"/>
  <c r="K55" i="84"/>
  <c r="L55" i="84"/>
  <c r="M55" i="84"/>
  <c r="N55" i="84"/>
  <c r="O55" i="84"/>
  <c r="P55" i="84"/>
  <c r="I20" i="85"/>
  <c r="K20" i="85"/>
  <c r="K33" i="85" s="1"/>
  <c r="K47" i="85" s="1"/>
  <c r="M20" i="85"/>
  <c r="O20" i="85"/>
  <c r="H20" i="85"/>
  <c r="J20" i="85"/>
  <c r="J33" i="85" s="1"/>
  <c r="J47" i="85" s="1"/>
  <c r="L20" i="85"/>
  <c r="N20" i="85"/>
  <c r="N33" i="85" s="1"/>
  <c r="N47" i="85" s="1"/>
  <c r="P20" i="85"/>
  <c r="H23" i="85"/>
  <c r="I23" i="85"/>
  <c r="J23" i="85"/>
  <c r="K23" i="85"/>
  <c r="L23" i="85"/>
  <c r="M23" i="85"/>
  <c r="N23" i="85"/>
  <c r="O23" i="85"/>
  <c r="P23" i="85"/>
  <c r="H25" i="85"/>
  <c r="I25" i="85"/>
  <c r="J25" i="85"/>
  <c r="K25" i="85"/>
  <c r="L25" i="85"/>
  <c r="M25" i="85"/>
  <c r="N25" i="85"/>
  <c r="O25" i="85"/>
  <c r="P25" i="85"/>
  <c r="P33" i="85" s="1"/>
  <c r="P47" i="85" s="1"/>
  <c r="O33" i="85"/>
  <c r="O47" i="85" s="1"/>
  <c r="H55" i="85"/>
  <c r="I55" i="85"/>
  <c r="J55" i="85"/>
  <c r="K55" i="85"/>
  <c r="L55" i="85"/>
  <c r="M55" i="85"/>
  <c r="N55" i="85"/>
  <c r="O55" i="85"/>
  <c r="P55" i="85"/>
  <c r="H20" i="127"/>
  <c r="H33" i="127" s="1"/>
  <c r="H47" i="127" s="1"/>
  <c r="J20" i="127"/>
  <c r="L20" i="127"/>
  <c r="L33" i="127" s="1"/>
  <c r="L47" i="127" s="1"/>
  <c r="N20" i="127"/>
  <c r="P20" i="127"/>
  <c r="I20" i="127"/>
  <c r="K20" i="127"/>
  <c r="K33" i="127" s="1"/>
  <c r="K47" i="127" s="1"/>
  <c r="M20" i="127"/>
  <c r="O20" i="127"/>
  <c r="O33" i="127" s="1"/>
  <c r="O47" i="127" s="1"/>
  <c r="H23" i="127"/>
  <c r="I23" i="127"/>
  <c r="J23" i="127"/>
  <c r="K23" i="127"/>
  <c r="L23" i="127"/>
  <c r="M23" i="127"/>
  <c r="N23" i="127"/>
  <c r="O23" i="127"/>
  <c r="P23" i="127"/>
  <c r="H25" i="127"/>
  <c r="I25" i="127"/>
  <c r="I33" i="127" s="1"/>
  <c r="I47" i="127" s="1"/>
  <c r="J25" i="127"/>
  <c r="K25" i="127"/>
  <c r="L25" i="127"/>
  <c r="M25" i="127"/>
  <c r="N25" i="127"/>
  <c r="O25" i="127"/>
  <c r="P25" i="127"/>
  <c r="P33" i="127"/>
  <c r="P47" i="127" s="1"/>
  <c r="H55" i="127"/>
  <c r="I55" i="127"/>
  <c r="J55" i="127"/>
  <c r="K55" i="127"/>
  <c r="L55" i="127"/>
  <c r="M55" i="127"/>
  <c r="N55" i="127"/>
  <c r="O55" i="127"/>
  <c r="P55" i="127"/>
  <c r="I20" i="128"/>
  <c r="I33" i="128" s="1"/>
  <c r="I47" i="128" s="1"/>
  <c r="K20" i="128"/>
  <c r="M20" i="128"/>
  <c r="M33" i="128" s="1"/>
  <c r="M47" i="128" s="1"/>
  <c r="O20" i="128"/>
  <c r="H20" i="128"/>
  <c r="H33" i="128" s="1"/>
  <c r="J20" i="128"/>
  <c r="L20" i="128"/>
  <c r="L33" i="128" s="1"/>
  <c r="L47" i="128" s="1"/>
  <c r="N20" i="128"/>
  <c r="P20" i="128"/>
  <c r="P33" i="128" s="1"/>
  <c r="P47" i="128" s="1"/>
  <c r="H23" i="128"/>
  <c r="I23" i="128"/>
  <c r="J23" i="128"/>
  <c r="K23" i="128"/>
  <c r="L23" i="128"/>
  <c r="M23" i="128"/>
  <c r="N23" i="128"/>
  <c r="N33" i="128" s="1"/>
  <c r="N47" i="128" s="1"/>
  <c r="O23" i="128"/>
  <c r="P23" i="128"/>
  <c r="H25" i="128"/>
  <c r="I25" i="128"/>
  <c r="J25" i="128"/>
  <c r="J33" i="128" s="1"/>
  <c r="J47" i="128" s="1"/>
  <c r="K25" i="128"/>
  <c r="L25" i="128"/>
  <c r="M25" i="128"/>
  <c r="N25" i="128"/>
  <c r="O25" i="128"/>
  <c r="P25" i="128"/>
  <c r="H47" i="128"/>
  <c r="H55" i="128"/>
  <c r="I55" i="128"/>
  <c r="J55" i="128"/>
  <c r="K55" i="128"/>
  <c r="L55" i="128"/>
  <c r="M55" i="128"/>
  <c r="N55" i="128"/>
  <c r="O55" i="128"/>
  <c r="P55" i="128"/>
  <c r="H20" i="129"/>
  <c r="J20" i="129"/>
  <c r="J33" i="129" s="1"/>
  <c r="J47" i="129" s="1"/>
  <c r="L20" i="129"/>
  <c r="N20" i="129"/>
  <c r="N33" i="129" s="1"/>
  <c r="N47" i="129" s="1"/>
  <c r="P20" i="129"/>
  <c r="I20" i="129"/>
  <c r="I33" i="129" s="1"/>
  <c r="I47" i="129" s="1"/>
  <c r="K20" i="129"/>
  <c r="M20" i="129"/>
  <c r="M33" i="129" s="1"/>
  <c r="M47" i="129" s="1"/>
  <c r="O20" i="129"/>
  <c r="H23" i="129"/>
  <c r="I23" i="129"/>
  <c r="J23" i="129"/>
  <c r="K23" i="129"/>
  <c r="L23" i="129"/>
  <c r="L33" i="129" s="1"/>
  <c r="L47" i="129" s="1"/>
  <c r="M23" i="129"/>
  <c r="N23" i="129"/>
  <c r="O23" i="129"/>
  <c r="O33" i="129" s="1"/>
  <c r="O47" i="129" s="1"/>
  <c r="P23" i="129"/>
  <c r="H25" i="129"/>
  <c r="I25" i="129"/>
  <c r="J25" i="129"/>
  <c r="K25" i="129"/>
  <c r="L25" i="129"/>
  <c r="M25" i="129"/>
  <c r="N25" i="129"/>
  <c r="O25" i="129"/>
  <c r="P25" i="129"/>
  <c r="H55" i="129"/>
  <c r="I55" i="129"/>
  <c r="J55" i="129"/>
  <c r="K55" i="129"/>
  <c r="L55" i="129"/>
  <c r="M55" i="129"/>
  <c r="N55" i="129"/>
  <c r="O55" i="129"/>
  <c r="P55" i="129"/>
  <c r="I20" i="130"/>
  <c r="K20" i="130"/>
  <c r="O20" i="130"/>
  <c r="O33" i="130" s="1"/>
  <c r="O47" i="130" s="1"/>
  <c r="H20" i="130"/>
  <c r="J20" i="130"/>
  <c r="J33" i="130" s="1"/>
  <c r="L20" i="130"/>
  <c r="M20" i="130"/>
  <c r="N20" i="130"/>
  <c r="N33" i="130" s="1"/>
  <c r="N47" i="130" s="1"/>
  <c r="P20" i="130"/>
  <c r="H23" i="130"/>
  <c r="H33" i="130" s="1"/>
  <c r="H47" i="130" s="1"/>
  <c r="I23" i="130"/>
  <c r="J23" i="130"/>
  <c r="K23" i="130"/>
  <c r="L23" i="130"/>
  <c r="M23" i="130"/>
  <c r="M33" i="130" s="1"/>
  <c r="M47" i="130" s="1"/>
  <c r="N23" i="130"/>
  <c r="O23" i="130"/>
  <c r="P23" i="130"/>
  <c r="H25" i="130"/>
  <c r="I25" i="130"/>
  <c r="J25" i="130"/>
  <c r="K25" i="130"/>
  <c r="L25" i="130"/>
  <c r="M25" i="130"/>
  <c r="N25" i="130"/>
  <c r="O25" i="130"/>
  <c r="P25" i="130"/>
  <c r="K33" i="130"/>
  <c r="K47" i="130" s="1"/>
  <c r="J47" i="130"/>
  <c r="H55" i="130"/>
  <c r="I55" i="130"/>
  <c r="J55" i="130"/>
  <c r="K55" i="130"/>
  <c r="L55" i="130"/>
  <c r="M55" i="130"/>
  <c r="N55" i="130"/>
  <c r="O55" i="130"/>
  <c r="P55" i="130"/>
  <c r="H20" i="131"/>
  <c r="H33" i="131" s="1"/>
  <c r="H47" i="131" s="1"/>
  <c r="J20" i="131"/>
  <c r="L20" i="131"/>
  <c r="L33" i="131" s="1"/>
  <c r="L47" i="131" s="1"/>
  <c r="N20" i="131"/>
  <c r="P20" i="131"/>
  <c r="P33" i="131" s="1"/>
  <c r="P47" i="131" s="1"/>
  <c r="I20" i="131"/>
  <c r="K20" i="131"/>
  <c r="K33" i="131" s="1"/>
  <c r="K47" i="131" s="1"/>
  <c r="M20" i="131"/>
  <c r="O20" i="131"/>
  <c r="O33" i="131" s="1"/>
  <c r="O47" i="131" s="1"/>
  <c r="H23" i="131"/>
  <c r="I23" i="131"/>
  <c r="I33" i="131" s="1"/>
  <c r="I47" i="131" s="1"/>
  <c r="J23" i="131"/>
  <c r="K23" i="131"/>
  <c r="L23" i="131"/>
  <c r="M23" i="131"/>
  <c r="N23" i="131"/>
  <c r="N33" i="131" s="1"/>
  <c r="N47" i="131" s="1"/>
  <c r="O23" i="131"/>
  <c r="P23" i="131"/>
  <c r="H25" i="131"/>
  <c r="I25" i="131"/>
  <c r="J25" i="131"/>
  <c r="K25" i="131"/>
  <c r="L25" i="131"/>
  <c r="M25" i="131"/>
  <c r="M33" i="131" s="1"/>
  <c r="M47" i="131" s="1"/>
  <c r="N25" i="131"/>
  <c r="O25" i="131"/>
  <c r="P25" i="131"/>
  <c r="H55" i="131"/>
  <c r="I55" i="131"/>
  <c r="J55" i="131"/>
  <c r="K55" i="131"/>
  <c r="L55" i="131"/>
  <c r="M55" i="131"/>
  <c r="N55" i="131"/>
  <c r="O55" i="131"/>
  <c r="P55" i="131"/>
  <c r="I20" i="132"/>
  <c r="I33" i="132" s="1"/>
  <c r="I47" i="132" s="1"/>
  <c r="K20" i="132"/>
  <c r="M20" i="132"/>
  <c r="O20" i="132"/>
  <c r="H20" i="132"/>
  <c r="H33" i="132" s="1"/>
  <c r="H47" i="132" s="1"/>
  <c r="J20" i="132"/>
  <c r="L20" i="132"/>
  <c r="L33" i="132" s="1"/>
  <c r="L47" i="132" s="1"/>
  <c r="N20" i="132"/>
  <c r="P20" i="132"/>
  <c r="P33" i="132" s="1"/>
  <c r="P47" i="132" s="1"/>
  <c r="H23" i="132"/>
  <c r="I23" i="132"/>
  <c r="J23" i="132"/>
  <c r="K23" i="132"/>
  <c r="L23" i="132"/>
  <c r="M23" i="132"/>
  <c r="N23" i="132"/>
  <c r="O23" i="132"/>
  <c r="O33" i="132" s="1"/>
  <c r="O47" i="132" s="1"/>
  <c r="P23" i="132"/>
  <c r="H25" i="132"/>
  <c r="I25" i="132"/>
  <c r="J25" i="132"/>
  <c r="K25" i="132"/>
  <c r="L25" i="132"/>
  <c r="M25" i="132"/>
  <c r="N25" i="132"/>
  <c r="O25" i="132"/>
  <c r="P25" i="132"/>
  <c r="M33" i="132"/>
  <c r="M47" i="132" s="1"/>
  <c r="H55" i="132"/>
  <c r="I55" i="132"/>
  <c r="J55" i="132"/>
  <c r="K55" i="132"/>
  <c r="L55" i="132"/>
  <c r="M55" i="132"/>
  <c r="N55" i="132"/>
  <c r="O55" i="132"/>
  <c r="P55" i="132"/>
  <c r="J20" i="55"/>
  <c r="J33" i="55" s="1"/>
  <c r="J47" i="55" s="1"/>
  <c r="L20" i="55"/>
  <c r="N20" i="55"/>
  <c r="N33" i="55" s="1"/>
  <c r="N47" i="55" s="1"/>
  <c r="H20" i="55"/>
  <c r="I20" i="55"/>
  <c r="I33" i="55" s="1"/>
  <c r="I47" i="55" s="1"/>
  <c r="K20" i="55"/>
  <c r="M20" i="55"/>
  <c r="M33" i="55" s="1"/>
  <c r="O20" i="55"/>
  <c r="P20" i="55"/>
  <c r="H23" i="55"/>
  <c r="I23" i="55"/>
  <c r="J23" i="55"/>
  <c r="K23" i="55"/>
  <c r="K33" i="55" s="1"/>
  <c r="K47" i="55" s="1"/>
  <c r="L23" i="55"/>
  <c r="L33" i="55" s="1"/>
  <c r="L47" i="55" s="1"/>
  <c r="M23" i="55"/>
  <c r="N23" i="55"/>
  <c r="O23" i="55"/>
  <c r="P23" i="55"/>
  <c r="H25" i="55"/>
  <c r="I25" i="55"/>
  <c r="J25" i="55"/>
  <c r="K25" i="55"/>
  <c r="L25" i="55"/>
  <c r="M25" i="55"/>
  <c r="N25" i="55"/>
  <c r="O25" i="55"/>
  <c r="O33" i="55" s="1"/>
  <c r="O47" i="55" s="1"/>
  <c r="P25" i="55"/>
  <c r="M47" i="55"/>
  <c r="H55" i="55"/>
  <c r="I55" i="55"/>
  <c r="J55" i="55"/>
  <c r="K55" i="55"/>
  <c r="L55" i="55"/>
  <c r="M55" i="55"/>
  <c r="N55" i="55"/>
  <c r="O55" i="55"/>
  <c r="P55" i="55"/>
  <c r="K20" i="56"/>
  <c r="K33" i="56" s="1"/>
  <c r="K47" i="56" s="1"/>
  <c r="M20" i="56"/>
  <c r="O20" i="56"/>
  <c r="H20" i="56"/>
  <c r="I20" i="56"/>
  <c r="J20" i="56"/>
  <c r="J33" i="56" s="1"/>
  <c r="J47" i="56" s="1"/>
  <c r="L20" i="56"/>
  <c r="N20" i="56"/>
  <c r="N33" i="56" s="1"/>
  <c r="N47" i="56" s="1"/>
  <c r="P20" i="56"/>
  <c r="H23" i="56"/>
  <c r="I23" i="56"/>
  <c r="J23" i="56"/>
  <c r="K23" i="56"/>
  <c r="L23" i="56"/>
  <c r="L33" i="56" s="1"/>
  <c r="L47" i="56" s="1"/>
  <c r="M23" i="56"/>
  <c r="M33" i="56" s="1"/>
  <c r="M47" i="56" s="1"/>
  <c r="N23" i="56"/>
  <c r="O23" i="56"/>
  <c r="P23" i="56"/>
  <c r="H25" i="56"/>
  <c r="I25" i="56"/>
  <c r="J25" i="56"/>
  <c r="K25" i="56"/>
  <c r="L25" i="56"/>
  <c r="M25" i="56"/>
  <c r="N25" i="56"/>
  <c r="O25" i="56"/>
  <c r="P25" i="56"/>
  <c r="O33" i="56"/>
  <c r="O47" i="56" s="1"/>
  <c r="H55" i="56"/>
  <c r="I55" i="56"/>
  <c r="J55" i="56"/>
  <c r="K55" i="56"/>
  <c r="L55" i="56"/>
  <c r="M55" i="56"/>
  <c r="N55" i="56"/>
  <c r="O55" i="56"/>
  <c r="P55" i="56"/>
  <c r="H20" i="57"/>
  <c r="L20" i="57"/>
  <c r="L33" i="57" s="1"/>
  <c r="L47" i="57" s="1"/>
  <c r="N20" i="57"/>
  <c r="P20" i="57"/>
  <c r="P33" i="57" s="1"/>
  <c r="P47" i="57" s="1"/>
  <c r="I20" i="57"/>
  <c r="J20" i="57"/>
  <c r="K20" i="57"/>
  <c r="K33" i="57" s="1"/>
  <c r="K47" i="57" s="1"/>
  <c r="M20" i="57"/>
  <c r="O20" i="57"/>
  <c r="O33" i="57" s="1"/>
  <c r="O47" i="57" s="1"/>
  <c r="H23" i="57"/>
  <c r="I23" i="57"/>
  <c r="J23" i="57"/>
  <c r="K23" i="57"/>
  <c r="L23" i="57"/>
  <c r="M23" i="57"/>
  <c r="N23" i="57"/>
  <c r="O23" i="57"/>
  <c r="P23" i="57"/>
  <c r="H25" i="57"/>
  <c r="I25" i="57"/>
  <c r="I33" i="57" s="1"/>
  <c r="I47" i="57" s="1"/>
  <c r="J25" i="57"/>
  <c r="K25" i="57"/>
  <c r="L25" i="57"/>
  <c r="M25" i="57"/>
  <c r="N25" i="57"/>
  <c r="O25" i="57"/>
  <c r="P25" i="57"/>
  <c r="H33" i="57"/>
  <c r="H47" i="57" s="1"/>
  <c r="H55" i="57"/>
  <c r="I55" i="57"/>
  <c r="J55" i="57"/>
  <c r="K55" i="57"/>
  <c r="L55" i="57"/>
  <c r="M55" i="57"/>
  <c r="N55" i="57"/>
  <c r="O55" i="57"/>
  <c r="P55" i="57"/>
  <c r="I20" i="90"/>
  <c r="I33" i="90" s="1"/>
  <c r="I47" i="90" s="1"/>
  <c r="K20" i="90"/>
  <c r="M20" i="90"/>
  <c r="M33" i="90" s="1"/>
  <c r="M47" i="90" s="1"/>
  <c r="O20" i="90"/>
  <c r="H20" i="90"/>
  <c r="H33" i="90" s="1"/>
  <c r="H47" i="90" s="1"/>
  <c r="J20" i="90"/>
  <c r="L20" i="90"/>
  <c r="L33" i="90" s="1"/>
  <c r="L47" i="90" s="1"/>
  <c r="N20" i="90"/>
  <c r="P20" i="90"/>
  <c r="P33" i="90" s="1"/>
  <c r="P47" i="90" s="1"/>
  <c r="H23" i="90"/>
  <c r="I23" i="90"/>
  <c r="J23" i="90"/>
  <c r="K23" i="90"/>
  <c r="K33" i="90" s="1"/>
  <c r="K47" i="90" s="1"/>
  <c r="L23" i="90"/>
  <c r="M23" i="90"/>
  <c r="N23" i="90"/>
  <c r="N33" i="90" s="1"/>
  <c r="N47" i="90" s="1"/>
  <c r="O23" i="90"/>
  <c r="P23" i="90"/>
  <c r="H25" i="90"/>
  <c r="I25" i="90"/>
  <c r="J25" i="90"/>
  <c r="J33" i="90" s="1"/>
  <c r="J47" i="90" s="1"/>
  <c r="K25" i="90"/>
  <c r="L25" i="90"/>
  <c r="M25" i="90"/>
  <c r="N25" i="90"/>
  <c r="O25" i="90"/>
  <c r="P25" i="90"/>
  <c r="H55" i="90"/>
  <c r="I55" i="90"/>
  <c r="J55" i="90"/>
  <c r="K55" i="90"/>
  <c r="L55" i="90"/>
  <c r="M55" i="90"/>
  <c r="N55" i="90"/>
  <c r="O55" i="90"/>
  <c r="P55" i="90"/>
  <c r="H20" i="91"/>
  <c r="J20" i="91"/>
  <c r="N20" i="91"/>
  <c r="N33" i="91" s="1"/>
  <c r="N47" i="91" s="1"/>
  <c r="P20" i="91"/>
  <c r="I20" i="91"/>
  <c r="I33" i="91" s="1"/>
  <c r="K20" i="91"/>
  <c r="L20" i="91"/>
  <c r="M20" i="91"/>
  <c r="M33" i="91" s="1"/>
  <c r="M47" i="91" s="1"/>
  <c r="O20" i="91"/>
  <c r="H23" i="91"/>
  <c r="H33" i="91" s="1"/>
  <c r="H47" i="91" s="1"/>
  <c r="I23" i="91"/>
  <c r="J23" i="91"/>
  <c r="K23" i="91"/>
  <c r="L23" i="91"/>
  <c r="L33" i="91" s="1"/>
  <c r="L47" i="91" s="1"/>
  <c r="M23" i="91"/>
  <c r="N23" i="91"/>
  <c r="O23" i="91"/>
  <c r="O33" i="91" s="1"/>
  <c r="O47" i="91" s="1"/>
  <c r="P23" i="91"/>
  <c r="H25" i="91"/>
  <c r="I25" i="91"/>
  <c r="J25" i="91"/>
  <c r="K25" i="91"/>
  <c r="K33" i="91" s="1"/>
  <c r="K47" i="91" s="1"/>
  <c r="L25" i="91"/>
  <c r="M25" i="91"/>
  <c r="N25" i="91"/>
  <c r="O25" i="91"/>
  <c r="P25" i="91"/>
  <c r="J33" i="91"/>
  <c r="J47" i="91" s="1"/>
  <c r="I47" i="91"/>
  <c r="H55" i="91"/>
  <c r="I55" i="91"/>
  <c r="J55" i="91"/>
  <c r="K55" i="91"/>
  <c r="L55" i="91"/>
  <c r="M55" i="91"/>
  <c r="N55" i="91"/>
  <c r="O55" i="91"/>
  <c r="P55" i="91"/>
  <c r="I20" i="92"/>
  <c r="K20" i="92"/>
  <c r="K33" i="92" s="1"/>
  <c r="K47" i="92" s="1"/>
  <c r="O20" i="92"/>
  <c r="O33" i="92" s="1"/>
  <c r="O47" i="92" s="1"/>
  <c r="H20" i="92"/>
  <c r="J20" i="92"/>
  <c r="J33" i="92" s="1"/>
  <c r="L20" i="92"/>
  <c r="M20" i="92"/>
  <c r="N20" i="92"/>
  <c r="N33" i="92" s="1"/>
  <c r="N47" i="92" s="1"/>
  <c r="P20" i="92"/>
  <c r="H23" i="92"/>
  <c r="H33" i="92" s="1"/>
  <c r="H47" i="92" s="1"/>
  <c r="I23" i="92"/>
  <c r="I33" i="92" s="1"/>
  <c r="I47" i="92" s="1"/>
  <c r="J23" i="92"/>
  <c r="K23" i="92"/>
  <c r="L23" i="92"/>
  <c r="M23" i="92"/>
  <c r="M33" i="92" s="1"/>
  <c r="M47" i="92" s="1"/>
  <c r="N23" i="92"/>
  <c r="O23" i="92"/>
  <c r="P23" i="92"/>
  <c r="P33" i="92" s="1"/>
  <c r="P47" i="92" s="1"/>
  <c r="H25" i="92"/>
  <c r="I25" i="92"/>
  <c r="J25" i="92"/>
  <c r="K25" i="92"/>
  <c r="L25" i="92"/>
  <c r="M25" i="92"/>
  <c r="N25" i="92"/>
  <c r="O25" i="92"/>
  <c r="P25" i="92"/>
  <c r="J47" i="92"/>
  <c r="H55" i="92"/>
  <c r="I55" i="92"/>
  <c r="J55" i="92"/>
  <c r="K55" i="92"/>
  <c r="L55" i="92"/>
  <c r="M55" i="92"/>
  <c r="N55" i="92"/>
  <c r="O55" i="92"/>
  <c r="P55" i="92"/>
  <c r="H20" i="93"/>
  <c r="H33" i="93" s="1"/>
  <c r="H47" i="93" s="1"/>
  <c r="J20" i="93"/>
  <c r="L20" i="93"/>
  <c r="L33" i="93" s="1"/>
  <c r="L47" i="93" s="1"/>
  <c r="P20" i="93"/>
  <c r="P33" i="93" s="1"/>
  <c r="P47" i="93" s="1"/>
  <c r="I20" i="93"/>
  <c r="K20" i="93"/>
  <c r="K33" i="93" s="1"/>
  <c r="M20" i="93"/>
  <c r="N20" i="93"/>
  <c r="O20" i="93"/>
  <c r="O33" i="93" s="1"/>
  <c r="O47" i="93" s="1"/>
  <c r="H23" i="93"/>
  <c r="I23" i="93"/>
  <c r="I33" i="93" s="1"/>
  <c r="I47" i="93" s="1"/>
  <c r="J23" i="93"/>
  <c r="J33" i="93" s="1"/>
  <c r="J47" i="93" s="1"/>
  <c r="K23" i="93"/>
  <c r="L23" i="93"/>
  <c r="M23" i="93"/>
  <c r="N23" i="93"/>
  <c r="N33" i="93" s="1"/>
  <c r="N47" i="93" s="1"/>
  <c r="O23" i="93"/>
  <c r="P23" i="93"/>
  <c r="H25" i="93"/>
  <c r="I25" i="93"/>
  <c r="J25" i="93"/>
  <c r="K25" i="93"/>
  <c r="L25" i="93"/>
  <c r="M25" i="93"/>
  <c r="M33" i="93" s="1"/>
  <c r="M47" i="93" s="1"/>
  <c r="N25" i="93"/>
  <c r="O25" i="93"/>
  <c r="P25" i="93"/>
  <c r="K47" i="93"/>
  <c r="H55" i="93"/>
  <c r="I55" i="93"/>
  <c r="J55" i="93"/>
  <c r="K55" i="93"/>
  <c r="L55" i="93"/>
  <c r="M55" i="93"/>
  <c r="N55" i="93"/>
  <c r="O55" i="93"/>
  <c r="P55" i="93"/>
  <c r="I20" i="94"/>
  <c r="I33" i="94" s="1"/>
  <c r="I47" i="94" s="1"/>
  <c r="K20" i="94"/>
  <c r="M20" i="94"/>
  <c r="H20" i="94"/>
  <c r="H33" i="94" s="1"/>
  <c r="H47" i="94" s="1"/>
  <c r="J20" i="94"/>
  <c r="L20" i="94"/>
  <c r="L33" i="94" s="1"/>
  <c r="L47" i="94" s="1"/>
  <c r="N20" i="94"/>
  <c r="O20" i="94"/>
  <c r="P20" i="94"/>
  <c r="P33" i="94" s="1"/>
  <c r="P47" i="94" s="1"/>
  <c r="H23" i="94"/>
  <c r="I23" i="94"/>
  <c r="J23" i="94"/>
  <c r="J33" i="94" s="1"/>
  <c r="J47" i="94" s="1"/>
  <c r="K23" i="94"/>
  <c r="L23" i="94"/>
  <c r="M23" i="94"/>
  <c r="N23" i="94"/>
  <c r="O23" i="94"/>
  <c r="O33" i="94" s="1"/>
  <c r="O47" i="94" s="1"/>
  <c r="P23" i="94"/>
  <c r="H25" i="94"/>
  <c r="I25" i="94"/>
  <c r="J25" i="94"/>
  <c r="K25" i="94"/>
  <c r="L25" i="94"/>
  <c r="M25" i="94"/>
  <c r="N25" i="94"/>
  <c r="N33" i="94" s="1"/>
  <c r="N47" i="94" s="1"/>
  <c r="O25" i="94"/>
  <c r="P25" i="94"/>
  <c r="M33" i="94"/>
  <c r="M47" i="94" s="1"/>
  <c r="H55" i="94"/>
  <c r="I55" i="94"/>
  <c r="J55" i="94"/>
  <c r="K55" i="94"/>
  <c r="L55" i="94"/>
  <c r="M55" i="94"/>
  <c r="N55" i="94"/>
  <c r="O55" i="94"/>
  <c r="P55" i="94"/>
  <c r="J20" i="116"/>
  <c r="J33" i="116" s="1"/>
  <c r="J47" i="116" s="1"/>
  <c r="L20" i="116"/>
  <c r="N20" i="116"/>
  <c r="H20" i="116"/>
  <c r="I20" i="116"/>
  <c r="I33" i="116" s="1"/>
  <c r="I47" i="116" s="1"/>
  <c r="K20" i="116"/>
  <c r="M20" i="116"/>
  <c r="M33" i="116" s="1"/>
  <c r="M47" i="116" s="1"/>
  <c r="O20" i="116"/>
  <c r="P20" i="116"/>
  <c r="H23" i="116"/>
  <c r="I23" i="116"/>
  <c r="J23" i="116"/>
  <c r="K23" i="116"/>
  <c r="K33" i="116" s="1"/>
  <c r="K47" i="116" s="1"/>
  <c r="L23" i="116"/>
  <c r="M23" i="116"/>
  <c r="N23" i="116"/>
  <c r="O23" i="116"/>
  <c r="P23" i="116"/>
  <c r="H25" i="116"/>
  <c r="I25" i="116"/>
  <c r="J25" i="116"/>
  <c r="K25" i="116"/>
  <c r="L25" i="116"/>
  <c r="M25" i="116"/>
  <c r="N25" i="116"/>
  <c r="O25" i="116"/>
  <c r="O33" i="116" s="1"/>
  <c r="O47" i="116" s="1"/>
  <c r="P25" i="116"/>
  <c r="N33" i="116"/>
  <c r="N47" i="116" s="1"/>
  <c r="H55" i="116"/>
  <c r="I55" i="116"/>
  <c r="J55" i="116"/>
  <c r="K55" i="116"/>
  <c r="L55" i="116"/>
  <c r="M55" i="116"/>
  <c r="N55" i="116"/>
  <c r="O55" i="116"/>
  <c r="P55" i="116"/>
  <c r="K20" i="117"/>
  <c r="K33" i="117" s="1"/>
  <c r="K47" i="117" s="1"/>
  <c r="O20" i="117"/>
  <c r="H20" i="117"/>
  <c r="I20" i="117"/>
  <c r="J20" i="117"/>
  <c r="J33" i="117" s="1"/>
  <c r="J47" i="117" s="1"/>
  <c r="L20" i="117"/>
  <c r="M20" i="117"/>
  <c r="N20" i="117"/>
  <c r="N33" i="117" s="1"/>
  <c r="P20" i="117"/>
  <c r="H23" i="117"/>
  <c r="I23" i="117"/>
  <c r="I33" i="117" s="1"/>
  <c r="I47" i="117" s="1"/>
  <c r="J23" i="117"/>
  <c r="K23" i="117"/>
  <c r="L23" i="117"/>
  <c r="L33" i="117" s="1"/>
  <c r="L47" i="117" s="1"/>
  <c r="M23" i="117"/>
  <c r="M33" i="117" s="1"/>
  <c r="M47" i="117" s="1"/>
  <c r="N23" i="117"/>
  <c r="O23" i="117"/>
  <c r="P23" i="117"/>
  <c r="H25" i="117"/>
  <c r="I25" i="117"/>
  <c r="J25" i="117"/>
  <c r="K25" i="117"/>
  <c r="L25" i="117"/>
  <c r="M25" i="117"/>
  <c r="N25" i="117"/>
  <c r="O25" i="117"/>
  <c r="P25" i="117"/>
  <c r="P33" i="117" s="1"/>
  <c r="P47" i="117" s="1"/>
  <c r="O33" i="117"/>
  <c r="O47" i="117" s="1"/>
  <c r="N47" i="117"/>
  <c r="H55" i="117"/>
  <c r="I55" i="117"/>
  <c r="J55" i="117"/>
  <c r="K55" i="117"/>
  <c r="L55" i="117"/>
  <c r="M55" i="117"/>
  <c r="N55" i="117"/>
  <c r="O55" i="117"/>
  <c r="P55" i="117"/>
  <c r="H20" i="118"/>
  <c r="J20" i="118"/>
  <c r="L20" i="118"/>
  <c r="L33" i="118" s="1"/>
  <c r="L47" i="118" s="1"/>
  <c r="M20" i="118"/>
  <c r="P20" i="118"/>
  <c r="I20" i="118"/>
  <c r="K20" i="118"/>
  <c r="K33" i="118" s="1"/>
  <c r="K47" i="118" s="1"/>
  <c r="N20" i="118"/>
  <c r="O20" i="118"/>
  <c r="O33" i="118" s="1"/>
  <c r="H23" i="118"/>
  <c r="I23" i="118"/>
  <c r="J23" i="118"/>
  <c r="J33" i="118" s="1"/>
  <c r="J47" i="118" s="1"/>
  <c r="K23" i="118"/>
  <c r="L23" i="118"/>
  <c r="M23" i="118"/>
  <c r="N23" i="118"/>
  <c r="N33" i="118" s="1"/>
  <c r="N47" i="118" s="1"/>
  <c r="O23" i="118"/>
  <c r="P23" i="118"/>
  <c r="H25" i="118"/>
  <c r="I25" i="118"/>
  <c r="I33" i="118" s="1"/>
  <c r="I47" i="118" s="1"/>
  <c r="J25" i="118"/>
  <c r="K25" i="118"/>
  <c r="L25" i="118"/>
  <c r="M25" i="118"/>
  <c r="N25" i="118"/>
  <c r="O25" i="118"/>
  <c r="P25" i="118"/>
  <c r="H33" i="118"/>
  <c r="H47" i="118" s="1"/>
  <c r="P33" i="118"/>
  <c r="P47" i="118" s="1"/>
  <c r="O47" i="118"/>
  <c r="H55" i="118"/>
  <c r="I55" i="118"/>
  <c r="J55" i="118"/>
  <c r="K55" i="118"/>
  <c r="L55" i="118"/>
  <c r="M55" i="118"/>
  <c r="N55" i="118"/>
  <c r="O55" i="118"/>
  <c r="P55" i="118"/>
  <c r="H20" i="137"/>
  <c r="H33" i="137" s="1"/>
  <c r="H47" i="137" s="1"/>
  <c r="I20" i="137"/>
  <c r="M20" i="137"/>
  <c r="M33" i="137" s="1"/>
  <c r="M47" i="137" s="1"/>
  <c r="J20" i="137"/>
  <c r="J33" i="137" s="1"/>
  <c r="J47" i="137" s="1"/>
  <c r="K20" i="137"/>
  <c r="L20" i="137"/>
  <c r="N20" i="137"/>
  <c r="O20" i="137"/>
  <c r="P20" i="137"/>
  <c r="P33" i="137" s="1"/>
  <c r="P47" i="137" s="1"/>
  <c r="H23" i="137"/>
  <c r="I23" i="137"/>
  <c r="J23" i="137"/>
  <c r="K23" i="137"/>
  <c r="L23" i="137"/>
  <c r="M23" i="137"/>
  <c r="N23" i="137"/>
  <c r="O23" i="137"/>
  <c r="O33" i="137" s="1"/>
  <c r="O47" i="137" s="1"/>
  <c r="P23" i="137"/>
  <c r="H25" i="137"/>
  <c r="I25" i="137"/>
  <c r="J25" i="137"/>
  <c r="K25" i="137"/>
  <c r="L25" i="137"/>
  <c r="M25" i="137"/>
  <c r="N25" i="137"/>
  <c r="O25" i="137"/>
  <c r="P25" i="137"/>
  <c r="I33" i="137"/>
  <c r="I47" i="137" s="1"/>
  <c r="K33" i="137"/>
  <c r="K47" i="137" s="1"/>
  <c r="H55" i="137"/>
  <c r="I55" i="137"/>
  <c r="J55" i="137"/>
  <c r="K55" i="137"/>
  <c r="L55" i="137"/>
  <c r="M55" i="137"/>
  <c r="N55" i="137"/>
  <c r="O55" i="137"/>
  <c r="P55" i="137"/>
  <c r="I20" i="138"/>
  <c r="I33" i="138" s="1"/>
  <c r="I47" i="138" s="1"/>
  <c r="J20" i="138"/>
  <c r="L20" i="138"/>
  <c r="L33" i="138" s="1"/>
  <c r="L47" i="138" s="1"/>
  <c r="N20" i="138"/>
  <c r="P20" i="138"/>
  <c r="H20" i="138"/>
  <c r="K20" i="138"/>
  <c r="M20" i="138"/>
  <c r="O20" i="138"/>
  <c r="H23" i="138"/>
  <c r="I23" i="138"/>
  <c r="J23" i="138"/>
  <c r="K23" i="138"/>
  <c r="L23" i="138"/>
  <c r="M23" i="138"/>
  <c r="N23" i="138"/>
  <c r="N33" i="138" s="1"/>
  <c r="N47" i="138" s="1"/>
  <c r="O23" i="138"/>
  <c r="P23" i="138"/>
  <c r="H25" i="138"/>
  <c r="I25" i="138"/>
  <c r="J25" i="138"/>
  <c r="K25" i="138"/>
  <c r="L25" i="138"/>
  <c r="M25" i="138"/>
  <c r="N25" i="138"/>
  <c r="O25" i="138"/>
  <c r="P25" i="138"/>
  <c r="J33" i="138"/>
  <c r="K33" i="138"/>
  <c r="K47" i="138" s="1"/>
  <c r="J47" i="138"/>
  <c r="H55" i="138"/>
  <c r="I55" i="138"/>
  <c r="J55" i="138"/>
  <c r="K55" i="138"/>
  <c r="L55" i="138"/>
  <c r="M55" i="138"/>
  <c r="N55" i="138"/>
  <c r="O55" i="138"/>
  <c r="P55" i="138"/>
  <c r="I20" i="139"/>
  <c r="K20" i="139"/>
  <c r="H20" i="139"/>
  <c r="J20" i="139"/>
  <c r="J33" i="139" s="1"/>
  <c r="J47" i="139" s="1"/>
  <c r="L20" i="139"/>
  <c r="M20" i="139"/>
  <c r="N20" i="139"/>
  <c r="O20" i="139"/>
  <c r="O33" i="139" s="1"/>
  <c r="O47" i="139" s="1"/>
  <c r="P20" i="139"/>
  <c r="H23" i="139"/>
  <c r="H33" i="139" s="1"/>
  <c r="H47" i="139" s="1"/>
  <c r="I23" i="139"/>
  <c r="J23" i="139"/>
  <c r="K23" i="139"/>
  <c r="L23" i="139"/>
  <c r="M23" i="139"/>
  <c r="N23" i="139"/>
  <c r="N33" i="139" s="1"/>
  <c r="N47" i="139" s="1"/>
  <c r="O23" i="139"/>
  <c r="P23" i="139"/>
  <c r="P33" i="139" s="1"/>
  <c r="P47" i="139" s="1"/>
  <c r="H25" i="139"/>
  <c r="I25" i="139"/>
  <c r="J25" i="139"/>
  <c r="K25" i="139"/>
  <c r="L25" i="139"/>
  <c r="L33" i="139" s="1"/>
  <c r="L47" i="139" s="1"/>
  <c r="M25" i="139"/>
  <c r="N25" i="139"/>
  <c r="O25" i="139"/>
  <c r="P25" i="139"/>
  <c r="K33" i="139"/>
  <c r="K47" i="139" s="1"/>
  <c r="H55" i="139"/>
  <c r="I55" i="139"/>
  <c r="J55" i="139"/>
  <c r="K55" i="139"/>
  <c r="L55" i="139"/>
  <c r="M55" i="139"/>
  <c r="N55" i="139"/>
  <c r="O55" i="139"/>
  <c r="P55" i="139"/>
  <c r="H20" i="95"/>
  <c r="J20" i="95"/>
  <c r="M20" i="95"/>
  <c r="O20" i="95"/>
  <c r="P20" i="95"/>
  <c r="I20" i="95"/>
  <c r="I33" i="95" s="1"/>
  <c r="I47" i="95" s="1"/>
  <c r="K20" i="95"/>
  <c r="L20" i="95"/>
  <c r="L33" i="95" s="1"/>
  <c r="L47" i="95" s="1"/>
  <c r="N20" i="95"/>
  <c r="H23" i="95"/>
  <c r="H33" i="95" s="1"/>
  <c r="H47" i="95" s="1"/>
  <c r="I23" i="95"/>
  <c r="J23" i="95"/>
  <c r="J33" i="95" s="1"/>
  <c r="J47" i="95" s="1"/>
  <c r="K23" i="95"/>
  <c r="L23" i="95"/>
  <c r="M23" i="95"/>
  <c r="N23" i="95"/>
  <c r="N33" i="95" s="1"/>
  <c r="N47" i="95" s="1"/>
  <c r="O23" i="95"/>
  <c r="P23" i="95"/>
  <c r="P33" i="95" s="1"/>
  <c r="P47" i="95" s="1"/>
  <c r="H25" i="95"/>
  <c r="I25" i="95"/>
  <c r="J25" i="95"/>
  <c r="K25" i="95"/>
  <c r="L25" i="95"/>
  <c r="M25" i="95"/>
  <c r="N25" i="95"/>
  <c r="O25" i="95"/>
  <c r="P25" i="95"/>
  <c r="K33" i="95"/>
  <c r="K47" i="95" s="1"/>
  <c r="H55" i="95"/>
  <c r="I55" i="95"/>
  <c r="J55" i="95"/>
  <c r="K55" i="95"/>
  <c r="L55" i="95"/>
  <c r="M55" i="95"/>
  <c r="N55" i="95"/>
  <c r="O55" i="95"/>
  <c r="P55" i="95"/>
  <c r="H20" i="96"/>
  <c r="I20" i="96"/>
  <c r="K20" i="96"/>
  <c r="N20" i="96"/>
  <c r="P20" i="96"/>
  <c r="J20" i="96"/>
  <c r="J33" i="96" s="1"/>
  <c r="J47" i="96" s="1"/>
  <c r="L20" i="96"/>
  <c r="M20" i="96"/>
  <c r="M33" i="96" s="1"/>
  <c r="M47" i="96" s="1"/>
  <c r="O20" i="96"/>
  <c r="H23" i="96"/>
  <c r="I23" i="96"/>
  <c r="J23" i="96"/>
  <c r="K23" i="96"/>
  <c r="K33" i="96" s="1"/>
  <c r="K47" i="96" s="1"/>
  <c r="L23" i="96"/>
  <c r="M23" i="96"/>
  <c r="N23" i="96"/>
  <c r="O23" i="96"/>
  <c r="O33" i="96" s="1"/>
  <c r="O47" i="96" s="1"/>
  <c r="P23" i="96"/>
  <c r="H25" i="96"/>
  <c r="I25" i="96"/>
  <c r="J25" i="96"/>
  <c r="K25" i="96"/>
  <c r="L25" i="96"/>
  <c r="M25" i="96"/>
  <c r="N25" i="96"/>
  <c r="O25" i="96"/>
  <c r="P25" i="96"/>
  <c r="L33" i="96"/>
  <c r="L47" i="96" s="1"/>
  <c r="H55" i="96"/>
  <c r="I55" i="96"/>
  <c r="J55" i="96"/>
  <c r="K55" i="96"/>
  <c r="L55" i="96"/>
  <c r="M55" i="96"/>
  <c r="N55" i="96"/>
  <c r="O55" i="96"/>
  <c r="P55" i="96"/>
  <c r="J20" i="97"/>
  <c r="L20" i="97"/>
  <c r="O20" i="97"/>
  <c r="H20" i="97"/>
  <c r="I20" i="97"/>
  <c r="K20" i="97"/>
  <c r="K33" i="97" s="1"/>
  <c r="K47" i="97" s="1"/>
  <c r="M20" i="97"/>
  <c r="N20" i="97"/>
  <c r="P20" i="97"/>
  <c r="H23" i="97"/>
  <c r="I23" i="97"/>
  <c r="J23" i="97"/>
  <c r="K23" i="97"/>
  <c r="L23" i="97"/>
  <c r="M23" i="97"/>
  <c r="N23" i="97"/>
  <c r="O23" i="97"/>
  <c r="P23" i="97"/>
  <c r="P33" i="97" s="1"/>
  <c r="P47" i="97" s="1"/>
  <c r="H25" i="97"/>
  <c r="I25" i="97"/>
  <c r="J25" i="97"/>
  <c r="K25" i="97"/>
  <c r="L25" i="97"/>
  <c r="M25" i="97"/>
  <c r="N25" i="97"/>
  <c r="N33" i="97" s="1"/>
  <c r="N47" i="97" s="1"/>
  <c r="O25" i="97"/>
  <c r="P25" i="97"/>
  <c r="M33" i="97"/>
  <c r="M47" i="97" s="1"/>
  <c r="H55" i="97"/>
  <c r="I55" i="97"/>
  <c r="J55" i="97"/>
  <c r="K55" i="97"/>
  <c r="L55" i="97"/>
  <c r="M55" i="97"/>
  <c r="N55" i="97"/>
  <c r="O55" i="97"/>
  <c r="P55" i="97"/>
  <c r="H20" i="98"/>
  <c r="K20" i="98"/>
  <c r="M20" i="98"/>
  <c r="P20" i="98"/>
  <c r="I20" i="98"/>
  <c r="J20" i="98"/>
  <c r="L20" i="98"/>
  <c r="L33" i="98" s="1"/>
  <c r="L47" i="98" s="1"/>
  <c r="N20" i="98"/>
  <c r="O20" i="98"/>
  <c r="H23" i="98"/>
  <c r="I23" i="98"/>
  <c r="J23" i="98"/>
  <c r="K23" i="98"/>
  <c r="K33" i="98" s="1"/>
  <c r="K47" i="98" s="1"/>
  <c r="L23" i="98"/>
  <c r="M23" i="98"/>
  <c r="N23" i="98"/>
  <c r="O23" i="98"/>
  <c r="P23" i="98"/>
  <c r="H25" i="98"/>
  <c r="I25" i="98"/>
  <c r="J25" i="98"/>
  <c r="K25" i="98"/>
  <c r="L25" i="98"/>
  <c r="M25" i="98"/>
  <c r="N25" i="98"/>
  <c r="O25" i="98"/>
  <c r="O33" i="98" s="1"/>
  <c r="O47" i="98" s="1"/>
  <c r="P25" i="98"/>
  <c r="N33" i="98"/>
  <c r="N47" i="98" s="1"/>
  <c r="H55" i="98"/>
  <c r="I55" i="98"/>
  <c r="J55" i="98"/>
  <c r="K55" i="98"/>
  <c r="L55" i="98"/>
  <c r="M55" i="98"/>
  <c r="N55" i="98"/>
  <c r="O55" i="98"/>
  <c r="P55" i="98"/>
  <c r="I20" i="58"/>
  <c r="L20" i="58"/>
  <c r="N20" i="58"/>
  <c r="H20" i="58"/>
  <c r="J20" i="58"/>
  <c r="K20" i="58"/>
  <c r="M20" i="58"/>
  <c r="M33" i="58" s="1"/>
  <c r="M47" i="58" s="1"/>
  <c r="O20" i="58"/>
  <c r="O33" i="58" s="1"/>
  <c r="O47" i="58" s="1"/>
  <c r="P20" i="58"/>
  <c r="H23" i="58"/>
  <c r="I23" i="58"/>
  <c r="J23" i="58"/>
  <c r="K23" i="58"/>
  <c r="L23" i="58"/>
  <c r="M23" i="58"/>
  <c r="N23" i="58"/>
  <c r="O23" i="58"/>
  <c r="P23" i="58"/>
  <c r="H25" i="58"/>
  <c r="I25" i="58"/>
  <c r="J25" i="58"/>
  <c r="K25" i="58"/>
  <c r="L25" i="58"/>
  <c r="M25" i="58"/>
  <c r="N25" i="58"/>
  <c r="O25" i="58"/>
  <c r="P25" i="58"/>
  <c r="P33" i="58" s="1"/>
  <c r="P47" i="58" s="1"/>
  <c r="H33" i="58"/>
  <c r="H47" i="58" s="1"/>
  <c r="H55" i="58"/>
  <c r="I55" i="58"/>
  <c r="J55" i="58"/>
  <c r="K55" i="58"/>
  <c r="L55" i="58"/>
  <c r="M55" i="58"/>
  <c r="N55" i="58"/>
  <c r="O55" i="58"/>
  <c r="P55" i="58"/>
  <c r="J20" i="99"/>
  <c r="M20" i="99"/>
  <c r="O20" i="99"/>
  <c r="H20" i="99"/>
  <c r="I20" i="99"/>
  <c r="K20" i="99"/>
  <c r="L20" i="99"/>
  <c r="N20" i="99"/>
  <c r="N33" i="99" s="1"/>
  <c r="N47" i="99" s="1"/>
  <c r="P20" i="99"/>
  <c r="P33" i="99" s="1"/>
  <c r="P47" i="99" s="1"/>
  <c r="H23" i="99"/>
  <c r="I23" i="99"/>
  <c r="J23" i="99"/>
  <c r="K23" i="99"/>
  <c r="L23" i="99"/>
  <c r="M23" i="99"/>
  <c r="N23" i="99"/>
  <c r="O23" i="99"/>
  <c r="P23" i="99"/>
  <c r="H25" i="99"/>
  <c r="I25" i="99"/>
  <c r="J25" i="99"/>
  <c r="K25" i="99"/>
  <c r="L25" i="99"/>
  <c r="M25" i="99"/>
  <c r="N25" i="99"/>
  <c r="O25" i="99"/>
  <c r="P25" i="99"/>
  <c r="H33" i="99"/>
  <c r="H47" i="99" s="1"/>
  <c r="I33" i="99"/>
  <c r="I47" i="99" s="1"/>
  <c r="H55" i="99"/>
  <c r="I55" i="99"/>
  <c r="J55" i="99"/>
  <c r="K55" i="99"/>
  <c r="L55" i="99"/>
  <c r="M55" i="99"/>
  <c r="N55" i="99"/>
  <c r="O55" i="99"/>
  <c r="P55" i="99"/>
  <c r="H20" i="100"/>
  <c r="I20" i="100"/>
  <c r="I33" i="100" s="1"/>
  <c r="I47" i="100" s="1"/>
  <c r="K20" i="100"/>
  <c r="N20" i="100"/>
  <c r="P20" i="100"/>
  <c r="J20" i="100"/>
  <c r="L20" i="100"/>
  <c r="L33" i="100" s="1"/>
  <c r="L47" i="100" s="1"/>
  <c r="M20" i="100"/>
  <c r="O20" i="100"/>
  <c r="O33" i="100" s="1"/>
  <c r="O47" i="100" s="1"/>
  <c r="H23" i="100"/>
  <c r="H33" i="100" s="1"/>
  <c r="H47" i="100" s="1"/>
  <c r="I23" i="100"/>
  <c r="J23" i="100"/>
  <c r="K23" i="100"/>
  <c r="L23" i="100"/>
  <c r="M23" i="100"/>
  <c r="N23" i="100"/>
  <c r="O23" i="100"/>
  <c r="P23" i="100"/>
  <c r="P33" i="100" s="1"/>
  <c r="P47" i="100" s="1"/>
  <c r="H25" i="100"/>
  <c r="I25" i="100"/>
  <c r="J25" i="100"/>
  <c r="K25" i="100"/>
  <c r="L25" i="100"/>
  <c r="M25" i="100"/>
  <c r="N25" i="100"/>
  <c r="O25" i="100"/>
  <c r="P25" i="100"/>
  <c r="J33" i="100"/>
  <c r="J47" i="100" s="1"/>
  <c r="H55" i="100"/>
  <c r="I55" i="100"/>
  <c r="J55" i="100"/>
  <c r="K55" i="100"/>
  <c r="L55" i="100"/>
  <c r="M55" i="100"/>
  <c r="N55" i="100"/>
  <c r="O55" i="100"/>
  <c r="P55" i="100"/>
  <c r="I20" i="101"/>
  <c r="J20" i="101"/>
  <c r="J33" i="101" s="1"/>
  <c r="J47" i="101" s="1"/>
  <c r="L20" i="101"/>
  <c r="O20" i="101"/>
  <c r="H20" i="101"/>
  <c r="H33" i="101" s="1"/>
  <c r="H47" i="101" s="1"/>
  <c r="K20" i="101"/>
  <c r="K33" i="101" s="1"/>
  <c r="K47" i="101" s="1"/>
  <c r="M20" i="101"/>
  <c r="N20" i="101"/>
  <c r="P20" i="101"/>
  <c r="P33" i="101" s="1"/>
  <c r="P47" i="101" s="1"/>
  <c r="H23" i="101"/>
  <c r="I23" i="101"/>
  <c r="I33" i="101" s="1"/>
  <c r="I47" i="101" s="1"/>
  <c r="J23" i="101"/>
  <c r="K23" i="101"/>
  <c r="L23" i="101"/>
  <c r="M23" i="101"/>
  <c r="M33" i="101" s="1"/>
  <c r="M47" i="101" s="1"/>
  <c r="N23" i="101"/>
  <c r="O23" i="101"/>
  <c r="P23" i="101"/>
  <c r="H25" i="101"/>
  <c r="I25" i="101"/>
  <c r="J25" i="101"/>
  <c r="K25" i="101"/>
  <c r="L25" i="101"/>
  <c r="M25" i="101"/>
  <c r="N25" i="101"/>
  <c r="O25" i="101"/>
  <c r="P25" i="101"/>
  <c r="H55" i="101"/>
  <c r="I55" i="101"/>
  <c r="J55" i="101"/>
  <c r="K55" i="101"/>
  <c r="L55" i="101"/>
  <c r="M55" i="101"/>
  <c r="N55" i="101"/>
  <c r="O55" i="101"/>
  <c r="P55" i="101"/>
  <c r="H20" i="102"/>
  <c r="J20" i="102"/>
  <c r="K20" i="102"/>
  <c r="M20" i="102"/>
  <c r="O20" i="102"/>
  <c r="O33" i="102" s="1"/>
  <c r="O47" i="102" s="1"/>
  <c r="P20" i="102"/>
  <c r="I20" i="102"/>
  <c r="I33" i="102" s="1"/>
  <c r="I47" i="102" s="1"/>
  <c r="L20" i="102"/>
  <c r="N20" i="102"/>
  <c r="H23" i="102"/>
  <c r="I23" i="102"/>
  <c r="J23" i="102"/>
  <c r="K23" i="102"/>
  <c r="L23" i="102"/>
  <c r="M23" i="102"/>
  <c r="N23" i="102"/>
  <c r="O23" i="102"/>
  <c r="P23" i="102"/>
  <c r="H25" i="102"/>
  <c r="I25" i="102"/>
  <c r="J25" i="102"/>
  <c r="K25" i="102"/>
  <c r="L25" i="102"/>
  <c r="M25" i="102"/>
  <c r="N25" i="102"/>
  <c r="O25" i="102"/>
  <c r="P25" i="102"/>
  <c r="K33" i="102"/>
  <c r="K47" i="102" s="1"/>
  <c r="L33" i="102"/>
  <c r="L47" i="102" s="1"/>
  <c r="H55" i="102"/>
  <c r="I55" i="102"/>
  <c r="J55" i="102"/>
  <c r="K55" i="102"/>
  <c r="L55" i="102"/>
  <c r="M55" i="102"/>
  <c r="N55" i="102"/>
  <c r="O55" i="102"/>
  <c r="P55" i="102"/>
  <c r="H20" i="103"/>
  <c r="H33" i="103" s="1"/>
  <c r="H47" i="103" s="1"/>
  <c r="I20" i="103"/>
  <c r="K20" i="103"/>
  <c r="L20" i="103"/>
  <c r="N20" i="103"/>
  <c r="P20" i="103"/>
  <c r="P33" i="103" s="1"/>
  <c r="P47" i="103" s="1"/>
  <c r="J20" i="103"/>
  <c r="J33" i="103" s="1"/>
  <c r="J47" i="103" s="1"/>
  <c r="M20" i="103"/>
  <c r="O20" i="103"/>
  <c r="O33" i="103" s="1"/>
  <c r="O47" i="103" s="1"/>
  <c r="H23" i="103"/>
  <c r="I23" i="103"/>
  <c r="I33" i="103" s="1"/>
  <c r="I47" i="103" s="1"/>
  <c r="J23" i="103"/>
  <c r="K23" i="103"/>
  <c r="L23" i="103"/>
  <c r="M23" i="103"/>
  <c r="N23" i="103"/>
  <c r="N33" i="103" s="1"/>
  <c r="N47" i="103" s="1"/>
  <c r="O23" i="103"/>
  <c r="P23" i="103"/>
  <c r="H25" i="103"/>
  <c r="I25" i="103"/>
  <c r="J25" i="103"/>
  <c r="K25" i="103"/>
  <c r="L25" i="103"/>
  <c r="M25" i="103"/>
  <c r="M33" i="103" s="1"/>
  <c r="M47" i="103" s="1"/>
  <c r="N25" i="103"/>
  <c r="O25" i="103"/>
  <c r="P25" i="103"/>
  <c r="L33" i="103"/>
  <c r="L47" i="103" s="1"/>
  <c r="H55" i="103"/>
  <c r="I55" i="103"/>
  <c r="J55" i="103"/>
  <c r="K55" i="103"/>
  <c r="L55" i="103"/>
  <c r="M55" i="103"/>
  <c r="N55" i="103"/>
  <c r="O55" i="103"/>
  <c r="P55" i="103"/>
  <c r="I20" i="104"/>
  <c r="I33" i="104" s="1"/>
  <c r="I47" i="104" s="1"/>
  <c r="J20" i="104"/>
  <c r="L20" i="104"/>
  <c r="M20" i="104"/>
  <c r="O20" i="104"/>
  <c r="H20" i="104"/>
  <c r="H33" i="104" s="1"/>
  <c r="H47" i="104" s="1"/>
  <c r="K20" i="104"/>
  <c r="K33" i="104" s="1"/>
  <c r="K47" i="104" s="1"/>
  <c r="N20" i="104"/>
  <c r="P20" i="104"/>
  <c r="P33" i="104" s="1"/>
  <c r="P47" i="104" s="1"/>
  <c r="H23" i="104"/>
  <c r="I23" i="104"/>
  <c r="J23" i="104"/>
  <c r="K23" i="104"/>
  <c r="L23" i="104"/>
  <c r="L33" i="104" s="1"/>
  <c r="L47" i="104" s="1"/>
  <c r="M23" i="104"/>
  <c r="N23" i="104"/>
  <c r="O23" i="104"/>
  <c r="O33" i="104" s="1"/>
  <c r="O47" i="104" s="1"/>
  <c r="P23" i="104"/>
  <c r="H25" i="104"/>
  <c r="I25" i="104"/>
  <c r="J25" i="104"/>
  <c r="K25" i="104"/>
  <c r="L25" i="104"/>
  <c r="M25" i="104"/>
  <c r="N25" i="104"/>
  <c r="O25" i="104"/>
  <c r="P25" i="104"/>
  <c r="M33" i="104"/>
  <c r="M47" i="104" s="1"/>
  <c r="H55" i="104"/>
  <c r="I55" i="104"/>
  <c r="J55" i="104"/>
  <c r="K55" i="104"/>
  <c r="L55" i="104"/>
  <c r="M55" i="104"/>
  <c r="N55" i="104"/>
  <c r="O55" i="104"/>
  <c r="P55" i="104"/>
  <c r="H20" i="105"/>
  <c r="K20" i="105"/>
  <c r="M20" i="105"/>
  <c r="N20" i="105"/>
  <c r="N33" i="105" s="1"/>
  <c r="N47" i="105" s="1"/>
  <c r="P20" i="105"/>
  <c r="I20" i="105"/>
  <c r="I33" i="105" s="1"/>
  <c r="I47" i="105" s="1"/>
  <c r="J20" i="105"/>
  <c r="L20" i="105"/>
  <c r="L33" i="105" s="1"/>
  <c r="L47" i="105" s="1"/>
  <c r="O20" i="105"/>
  <c r="H23" i="105"/>
  <c r="I23" i="105"/>
  <c r="J23" i="105"/>
  <c r="K23" i="105"/>
  <c r="L23" i="105"/>
  <c r="M23" i="105"/>
  <c r="N23" i="105"/>
  <c r="O23" i="105"/>
  <c r="P23" i="105"/>
  <c r="H25" i="105"/>
  <c r="I25" i="105"/>
  <c r="J25" i="105"/>
  <c r="K25" i="105"/>
  <c r="L25" i="105"/>
  <c r="M25" i="105"/>
  <c r="N25" i="105"/>
  <c r="O25" i="105"/>
  <c r="P25" i="105"/>
  <c r="O33" i="105"/>
  <c r="O47" i="105" s="1"/>
  <c r="H55" i="105"/>
  <c r="I55" i="105"/>
  <c r="J55" i="105"/>
  <c r="K55" i="105"/>
  <c r="L55" i="105"/>
  <c r="M55" i="105"/>
  <c r="N55" i="105"/>
  <c r="O55" i="105"/>
  <c r="P55" i="105"/>
  <c r="I20" i="136"/>
  <c r="L20" i="136"/>
  <c r="N20" i="136"/>
  <c r="O20" i="136"/>
  <c r="O33" i="136" s="1"/>
  <c r="O47" i="136" s="1"/>
  <c r="H20" i="136"/>
  <c r="J20" i="136"/>
  <c r="J33" i="136" s="1"/>
  <c r="J47" i="136" s="1"/>
  <c r="K20" i="136"/>
  <c r="M20" i="136"/>
  <c r="M33" i="136" s="1"/>
  <c r="M47" i="136" s="1"/>
  <c r="P20" i="136"/>
  <c r="H23" i="136"/>
  <c r="I23" i="136"/>
  <c r="J23" i="136"/>
  <c r="K23" i="136"/>
  <c r="L23" i="136"/>
  <c r="M23" i="136"/>
  <c r="N23" i="136"/>
  <c r="N33" i="136" s="1"/>
  <c r="N47" i="136" s="1"/>
  <c r="O23" i="136"/>
  <c r="P23" i="136"/>
  <c r="H25" i="136"/>
  <c r="I25" i="136"/>
  <c r="J25" i="136"/>
  <c r="K25" i="136"/>
  <c r="L25" i="136"/>
  <c r="M25" i="136"/>
  <c r="N25" i="136"/>
  <c r="O25" i="136"/>
  <c r="P25" i="136"/>
  <c r="H33" i="136"/>
  <c r="H47" i="136" s="1"/>
  <c r="P33" i="136"/>
  <c r="P47" i="136" s="1"/>
  <c r="H55" i="136"/>
  <c r="I55" i="136"/>
  <c r="J55" i="136"/>
  <c r="K55" i="136"/>
  <c r="L55" i="136"/>
  <c r="M55" i="136"/>
  <c r="N55" i="136"/>
  <c r="O55" i="136"/>
  <c r="P55" i="136"/>
  <c r="H20" i="107"/>
  <c r="H33" i="107" s="1"/>
  <c r="H47" i="107" s="1"/>
  <c r="J20" i="107"/>
  <c r="L20" i="107"/>
  <c r="L33" i="107" s="1"/>
  <c r="L47" i="107" s="1"/>
  <c r="M20" i="107"/>
  <c r="O20" i="107"/>
  <c r="P20" i="107"/>
  <c r="I20" i="107"/>
  <c r="I33" i="107" s="1"/>
  <c r="I47" i="107" s="1"/>
  <c r="K20" i="107"/>
  <c r="K33" i="107" s="1"/>
  <c r="K47" i="107" s="1"/>
  <c r="N20" i="107"/>
  <c r="N33" i="107" s="1"/>
  <c r="N47" i="107" s="1"/>
  <c r="H23" i="107"/>
  <c r="I23" i="107"/>
  <c r="J23" i="107"/>
  <c r="K23" i="107"/>
  <c r="L23" i="107"/>
  <c r="M23" i="107"/>
  <c r="M33" i="107" s="1"/>
  <c r="M47" i="107" s="1"/>
  <c r="N23" i="107"/>
  <c r="O23" i="107"/>
  <c r="P23" i="107"/>
  <c r="H25" i="107"/>
  <c r="I25" i="107"/>
  <c r="J25" i="107"/>
  <c r="K25" i="107"/>
  <c r="L25" i="107"/>
  <c r="M25" i="107"/>
  <c r="N25" i="107"/>
  <c r="O25" i="107"/>
  <c r="P25" i="107"/>
  <c r="P33" i="107"/>
  <c r="P47" i="107" s="1"/>
  <c r="H55" i="107"/>
  <c r="I55" i="107"/>
  <c r="J55" i="107"/>
  <c r="K55" i="107"/>
  <c r="L55" i="107"/>
  <c r="M55" i="107"/>
  <c r="N55" i="107"/>
  <c r="O55" i="107"/>
  <c r="P55" i="107"/>
  <c r="H20" i="108"/>
  <c r="I20" i="108"/>
  <c r="I33" i="108" s="1"/>
  <c r="I47" i="108" s="1"/>
  <c r="K20" i="108"/>
  <c r="N20" i="108"/>
  <c r="P20" i="108"/>
  <c r="J20" i="108"/>
  <c r="L20" i="108"/>
  <c r="L33" i="108" s="1"/>
  <c r="L47" i="108" s="1"/>
  <c r="M20" i="108"/>
  <c r="O20" i="108"/>
  <c r="O33" i="108" s="1"/>
  <c r="O47" i="108" s="1"/>
  <c r="H23" i="108"/>
  <c r="I23" i="108"/>
  <c r="J23" i="108"/>
  <c r="K23" i="108"/>
  <c r="L23" i="108"/>
  <c r="M23" i="108"/>
  <c r="N23" i="108"/>
  <c r="O23" i="108"/>
  <c r="P23" i="108"/>
  <c r="H25" i="108"/>
  <c r="I25" i="108"/>
  <c r="J25" i="108"/>
  <c r="K25" i="108"/>
  <c r="L25" i="108"/>
  <c r="M25" i="108"/>
  <c r="N25" i="108"/>
  <c r="O25" i="108"/>
  <c r="P25" i="108"/>
  <c r="J33" i="108"/>
  <c r="J47" i="108" s="1"/>
  <c r="H55" i="108"/>
  <c r="I55" i="108"/>
  <c r="J55" i="108"/>
  <c r="K55" i="108"/>
  <c r="L55" i="108"/>
  <c r="M55" i="108"/>
  <c r="N55" i="108"/>
  <c r="O55" i="108"/>
  <c r="P55" i="108"/>
  <c r="I20" i="110"/>
  <c r="J20" i="110"/>
  <c r="L20" i="110"/>
  <c r="N20" i="110"/>
  <c r="N33" i="110" s="1"/>
  <c r="N47" i="110" s="1"/>
  <c r="O20" i="110"/>
  <c r="H20" i="110"/>
  <c r="H33" i="110" s="1"/>
  <c r="H47" i="110" s="1"/>
  <c r="K20" i="110"/>
  <c r="M20" i="110"/>
  <c r="P20" i="110"/>
  <c r="H23" i="110"/>
  <c r="I23" i="110"/>
  <c r="J23" i="110"/>
  <c r="K23" i="110"/>
  <c r="L23" i="110"/>
  <c r="M23" i="110"/>
  <c r="N23" i="110"/>
  <c r="O23" i="110"/>
  <c r="O33" i="110" s="1"/>
  <c r="O47" i="110" s="1"/>
  <c r="P23" i="110"/>
  <c r="H25" i="110"/>
  <c r="I25" i="110"/>
  <c r="J25" i="110"/>
  <c r="K25" i="110"/>
  <c r="L25" i="110"/>
  <c r="M25" i="110"/>
  <c r="N25" i="110"/>
  <c r="O25" i="110"/>
  <c r="P25" i="110"/>
  <c r="J33" i="110"/>
  <c r="J47" i="110" s="1"/>
  <c r="K33" i="110"/>
  <c r="K47" i="110" s="1"/>
  <c r="M33" i="110"/>
  <c r="M47" i="110" s="1"/>
  <c r="P33" i="110"/>
  <c r="P47" i="110" s="1"/>
  <c r="H55" i="110"/>
  <c r="I55" i="110"/>
  <c r="J55" i="110"/>
  <c r="K55" i="110"/>
  <c r="L55" i="110"/>
  <c r="M55" i="110"/>
  <c r="N55" i="110"/>
  <c r="O55" i="110"/>
  <c r="P55" i="110"/>
  <c r="H20" i="111"/>
  <c r="K20" i="111"/>
  <c r="M20" i="111"/>
  <c r="O20" i="111"/>
  <c r="O33" i="111" s="1"/>
  <c r="O47" i="111" s="1"/>
  <c r="P20" i="111"/>
  <c r="I20" i="111"/>
  <c r="J20" i="111"/>
  <c r="L20" i="111"/>
  <c r="L33" i="111" s="1"/>
  <c r="L47" i="111" s="1"/>
  <c r="N20" i="111"/>
  <c r="H23" i="111"/>
  <c r="I23" i="111"/>
  <c r="I33" i="111" s="1"/>
  <c r="I47" i="111" s="1"/>
  <c r="J23" i="111"/>
  <c r="K23" i="111"/>
  <c r="L23" i="111"/>
  <c r="M23" i="111"/>
  <c r="N23" i="111"/>
  <c r="N33" i="111" s="1"/>
  <c r="N47" i="111" s="1"/>
  <c r="O23" i="111"/>
  <c r="P23" i="111"/>
  <c r="H25" i="111"/>
  <c r="I25" i="111"/>
  <c r="J25" i="111"/>
  <c r="K25" i="111"/>
  <c r="L25" i="111"/>
  <c r="M25" i="111"/>
  <c r="N25" i="111"/>
  <c r="O25" i="111"/>
  <c r="P25" i="111"/>
  <c r="K33" i="111"/>
  <c r="K47" i="111" s="1"/>
  <c r="H55" i="111"/>
  <c r="I55" i="111"/>
  <c r="J55" i="111"/>
  <c r="K55" i="111"/>
  <c r="L55" i="111"/>
  <c r="M55" i="111"/>
  <c r="N55" i="111"/>
  <c r="O55" i="111"/>
  <c r="P55" i="111"/>
  <c r="I20" i="112"/>
  <c r="L20" i="112"/>
  <c r="N20" i="112"/>
  <c r="P20" i="112"/>
  <c r="P33" i="112" s="1"/>
  <c r="P47" i="112" s="1"/>
  <c r="H20" i="112"/>
  <c r="J20" i="112"/>
  <c r="K20" i="112"/>
  <c r="M20" i="112"/>
  <c r="O20" i="112"/>
  <c r="H23" i="112"/>
  <c r="I23" i="112"/>
  <c r="J23" i="112"/>
  <c r="K23" i="112"/>
  <c r="L23" i="112"/>
  <c r="M23" i="112"/>
  <c r="N23" i="112"/>
  <c r="N33" i="112" s="1"/>
  <c r="N47" i="112" s="1"/>
  <c r="O23" i="112"/>
  <c r="P23" i="112"/>
  <c r="H25" i="112"/>
  <c r="I25" i="112"/>
  <c r="J25" i="112"/>
  <c r="K25" i="112"/>
  <c r="L25" i="112"/>
  <c r="M25" i="112"/>
  <c r="M33" i="112" s="1"/>
  <c r="M47" i="112" s="1"/>
  <c r="N25" i="112"/>
  <c r="O25" i="112"/>
  <c r="P25" i="112"/>
  <c r="H33" i="112"/>
  <c r="H47" i="112" s="1"/>
  <c r="L33" i="112"/>
  <c r="L47" i="112" s="1"/>
  <c r="O33" i="112"/>
  <c r="O47" i="112" s="1"/>
  <c r="H55" i="112"/>
  <c r="I55" i="112"/>
  <c r="J55" i="112"/>
  <c r="K55" i="112"/>
  <c r="L55" i="112"/>
  <c r="M55" i="112"/>
  <c r="N55" i="112"/>
  <c r="O55" i="112"/>
  <c r="P55" i="112"/>
  <c r="J20" i="113"/>
  <c r="L20" i="113"/>
  <c r="M20" i="113"/>
  <c r="O20" i="113"/>
  <c r="H20" i="113"/>
  <c r="I20" i="113"/>
  <c r="I33" i="113" s="1"/>
  <c r="I47" i="113" s="1"/>
  <c r="K20" i="113"/>
  <c r="N20" i="113"/>
  <c r="P20" i="113"/>
  <c r="P33" i="113" s="1"/>
  <c r="P47" i="113" s="1"/>
  <c r="H23" i="113"/>
  <c r="I23" i="113"/>
  <c r="J23" i="113"/>
  <c r="K23" i="113"/>
  <c r="L23" i="113"/>
  <c r="M23" i="113"/>
  <c r="M33" i="113" s="1"/>
  <c r="M47" i="113" s="1"/>
  <c r="N23" i="113"/>
  <c r="O23" i="113"/>
  <c r="P23" i="113"/>
  <c r="H25" i="113"/>
  <c r="I25" i="113"/>
  <c r="J25" i="113"/>
  <c r="K25" i="113"/>
  <c r="L25" i="113"/>
  <c r="M25" i="113"/>
  <c r="N25" i="113"/>
  <c r="O25" i="113"/>
  <c r="P25" i="113"/>
  <c r="H33" i="113"/>
  <c r="H47" i="113" s="1"/>
  <c r="J33" i="113"/>
  <c r="J47" i="113" s="1"/>
  <c r="K33" i="113"/>
  <c r="K47" i="113" s="1"/>
  <c r="N33" i="113"/>
  <c r="N47" i="113" s="1"/>
  <c r="H55" i="113"/>
  <c r="I55" i="113"/>
  <c r="J55" i="113"/>
  <c r="K55" i="113"/>
  <c r="L55" i="113"/>
  <c r="M55" i="113"/>
  <c r="N55" i="113"/>
  <c r="O55" i="113"/>
  <c r="P55" i="113"/>
  <c r="H20" i="114"/>
  <c r="K20" i="114"/>
  <c r="K33" i="114" s="1"/>
  <c r="K47" i="114" s="1"/>
  <c r="N20" i="114"/>
  <c r="N33" i="114" s="1"/>
  <c r="N47" i="114" s="1"/>
  <c r="P20" i="114"/>
  <c r="I20" i="114"/>
  <c r="J20" i="114"/>
  <c r="L20" i="114"/>
  <c r="M20" i="114"/>
  <c r="O20" i="114"/>
  <c r="H23" i="114"/>
  <c r="I23" i="114"/>
  <c r="I33" i="114" s="1"/>
  <c r="I47" i="114" s="1"/>
  <c r="J23" i="114"/>
  <c r="K23" i="114"/>
  <c r="L23" i="114"/>
  <c r="M23" i="114"/>
  <c r="M33" i="114" s="1"/>
  <c r="M47" i="114" s="1"/>
  <c r="N23" i="114"/>
  <c r="O23" i="114"/>
  <c r="P23" i="114"/>
  <c r="H25" i="114"/>
  <c r="I25" i="114"/>
  <c r="J25" i="114"/>
  <c r="K25" i="114"/>
  <c r="L25" i="114"/>
  <c r="M25" i="114"/>
  <c r="N25" i="114"/>
  <c r="O25" i="114"/>
  <c r="P25" i="114"/>
  <c r="J33" i="114"/>
  <c r="J47" i="114" s="1"/>
  <c r="L33" i="114"/>
  <c r="L47" i="114" s="1"/>
  <c r="O33" i="114"/>
  <c r="O47" i="114" s="1"/>
  <c r="H55" i="114"/>
  <c r="I55" i="114"/>
  <c r="J55" i="114"/>
  <c r="K55" i="114"/>
  <c r="L55" i="114"/>
  <c r="M55" i="114"/>
  <c r="N55" i="114"/>
  <c r="O55" i="114"/>
  <c r="P55" i="114"/>
  <c r="I20" i="115"/>
  <c r="L20" i="115"/>
  <c r="L33" i="115" s="1"/>
  <c r="L47" i="115" s="1"/>
  <c r="O20" i="115"/>
  <c r="O33" i="115" s="1"/>
  <c r="O47" i="115" s="1"/>
  <c r="H20" i="115"/>
  <c r="H33" i="115" s="1"/>
  <c r="H47" i="115" s="1"/>
  <c r="J20" i="115"/>
  <c r="K20" i="115"/>
  <c r="M20" i="115"/>
  <c r="N20" i="115"/>
  <c r="P20" i="115"/>
  <c r="P33" i="115" s="1"/>
  <c r="P47" i="115" s="1"/>
  <c r="H23" i="115"/>
  <c r="I23" i="115"/>
  <c r="I33" i="115" s="1"/>
  <c r="J23" i="115"/>
  <c r="K23" i="115"/>
  <c r="L23" i="115"/>
  <c r="M23" i="115"/>
  <c r="M33" i="115" s="1"/>
  <c r="M47" i="115" s="1"/>
  <c r="N23" i="115"/>
  <c r="O23" i="115"/>
  <c r="P23" i="115"/>
  <c r="H25" i="115"/>
  <c r="I25" i="115"/>
  <c r="J25" i="115"/>
  <c r="K25" i="115"/>
  <c r="L25" i="115"/>
  <c r="M25" i="115"/>
  <c r="N25" i="115"/>
  <c r="O25" i="115"/>
  <c r="P25" i="115"/>
  <c r="J33" i="115"/>
  <c r="J47" i="115" s="1"/>
  <c r="K33" i="115"/>
  <c r="K47" i="115" s="1"/>
  <c r="I47" i="115"/>
  <c r="H55" i="115"/>
  <c r="I55" i="115"/>
  <c r="J55" i="115"/>
  <c r="K55" i="115"/>
  <c r="L55" i="115"/>
  <c r="M55" i="115"/>
  <c r="N55" i="115"/>
  <c r="O55" i="115"/>
  <c r="P55" i="115"/>
  <c r="I20" i="133"/>
  <c r="I33" i="133" s="1"/>
  <c r="I47" i="133" s="1"/>
  <c r="M20" i="133"/>
  <c r="O20" i="133"/>
  <c r="H20" i="133"/>
  <c r="J20" i="133"/>
  <c r="K20" i="133"/>
  <c r="L20" i="133"/>
  <c r="N20" i="133"/>
  <c r="N33" i="133" s="1"/>
  <c r="N47" i="133" s="1"/>
  <c r="P20" i="133"/>
  <c r="H23" i="133"/>
  <c r="I23" i="133"/>
  <c r="J23" i="133"/>
  <c r="J33" i="133" s="1"/>
  <c r="J47" i="133" s="1"/>
  <c r="K23" i="133"/>
  <c r="L23" i="133"/>
  <c r="L33" i="133" s="1"/>
  <c r="L47" i="133" s="1"/>
  <c r="M23" i="133"/>
  <c r="N23" i="133"/>
  <c r="O23" i="133"/>
  <c r="P23" i="133"/>
  <c r="H25" i="133"/>
  <c r="I25" i="133"/>
  <c r="J25" i="133"/>
  <c r="K25" i="133"/>
  <c r="L25" i="133"/>
  <c r="M25" i="133"/>
  <c r="N25" i="133"/>
  <c r="O25" i="133"/>
  <c r="P25" i="133"/>
  <c r="H33" i="133"/>
  <c r="H47" i="133" s="1"/>
  <c r="K33" i="133"/>
  <c r="K47" i="133" s="1"/>
  <c r="P33" i="133"/>
  <c r="P47" i="133" s="1"/>
  <c r="H55" i="133"/>
  <c r="I55" i="133"/>
  <c r="J55" i="133"/>
  <c r="K55" i="133"/>
  <c r="L55" i="133"/>
  <c r="M55" i="133"/>
  <c r="N55" i="133"/>
  <c r="O55" i="133"/>
  <c r="P55" i="133"/>
  <c r="H20" i="134"/>
  <c r="J20" i="134"/>
  <c r="J33" i="134" s="1"/>
  <c r="J47" i="134" s="1"/>
  <c r="N20" i="134"/>
  <c r="P20" i="134"/>
  <c r="I20" i="134"/>
  <c r="K20" i="134"/>
  <c r="L20" i="134"/>
  <c r="M20" i="134"/>
  <c r="O20" i="134"/>
  <c r="O33" i="134" s="1"/>
  <c r="O47" i="134" s="1"/>
  <c r="H23" i="134"/>
  <c r="I23" i="134"/>
  <c r="J23" i="134"/>
  <c r="K23" i="134"/>
  <c r="K33" i="134" s="1"/>
  <c r="K47" i="134" s="1"/>
  <c r="L23" i="134"/>
  <c r="M23" i="134"/>
  <c r="M33" i="134" s="1"/>
  <c r="M47" i="134" s="1"/>
  <c r="N23" i="134"/>
  <c r="O23" i="134"/>
  <c r="P23" i="134"/>
  <c r="H25" i="134"/>
  <c r="I25" i="134"/>
  <c r="J25" i="134"/>
  <c r="K25" i="134"/>
  <c r="L25" i="134"/>
  <c r="M25" i="134"/>
  <c r="N25" i="134"/>
  <c r="O25" i="134"/>
  <c r="P25" i="134"/>
  <c r="I33" i="134"/>
  <c r="I47" i="134" s="1"/>
  <c r="L33" i="134"/>
  <c r="L47" i="134" s="1"/>
  <c r="H55" i="134"/>
  <c r="I55" i="134"/>
  <c r="J55" i="134"/>
  <c r="K55" i="134"/>
  <c r="L55" i="134"/>
  <c r="M55" i="134"/>
  <c r="N55" i="134"/>
  <c r="O55" i="134"/>
  <c r="P55" i="134"/>
  <c r="I20" i="135"/>
  <c r="K20" i="135"/>
  <c r="K33" i="135" s="1"/>
  <c r="K47" i="135" s="1"/>
  <c r="O20" i="135"/>
  <c r="H20" i="135"/>
  <c r="H33" i="135" s="1"/>
  <c r="H47" i="135" s="1"/>
  <c r="J20" i="135"/>
  <c r="L20" i="135"/>
  <c r="M20" i="135"/>
  <c r="N20" i="135"/>
  <c r="P20" i="135"/>
  <c r="P33" i="135" s="1"/>
  <c r="P47" i="135" s="1"/>
  <c r="H23" i="135"/>
  <c r="I23" i="135"/>
  <c r="I33" i="135" s="1"/>
  <c r="I47" i="135" s="1"/>
  <c r="J23" i="135"/>
  <c r="K23" i="135"/>
  <c r="L23" i="135"/>
  <c r="L33" i="135" s="1"/>
  <c r="L47" i="135" s="1"/>
  <c r="M23" i="135"/>
  <c r="N23" i="135"/>
  <c r="N33" i="135" s="1"/>
  <c r="N47" i="135" s="1"/>
  <c r="O23" i="135"/>
  <c r="O33" i="135" s="1"/>
  <c r="O47" i="135" s="1"/>
  <c r="P23" i="135"/>
  <c r="H25" i="135"/>
  <c r="I25" i="135"/>
  <c r="J25" i="135"/>
  <c r="K25" i="135"/>
  <c r="L25" i="135"/>
  <c r="M25" i="135"/>
  <c r="N25" i="135"/>
  <c r="O25" i="135"/>
  <c r="P25" i="135"/>
  <c r="J33" i="135"/>
  <c r="J47" i="135" s="1"/>
  <c r="M33" i="135"/>
  <c r="M47" i="135" s="1"/>
  <c r="H55" i="135"/>
  <c r="I55" i="135"/>
  <c r="J55" i="135"/>
  <c r="K55" i="135"/>
  <c r="L55" i="135"/>
  <c r="M55" i="135"/>
  <c r="N55" i="135"/>
  <c r="O55" i="135"/>
  <c r="P55" i="135"/>
  <c r="H20" i="81"/>
  <c r="I20" i="81"/>
  <c r="J20" i="81"/>
  <c r="J33" i="81" s="1"/>
  <c r="J47" i="81" s="1"/>
  <c r="K20" i="81"/>
  <c r="L20" i="81"/>
  <c r="M20" i="81"/>
  <c r="N20" i="81"/>
  <c r="O20" i="81"/>
  <c r="P20" i="81"/>
  <c r="H23" i="81"/>
  <c r="H33" i="81" s="1"/>
  <c r="H47" i="81" s="1"/>
  <c r="I23" i="81"/>
  <c r="I33" i="81" s="1"/>
  <c r="I47" i="81" s="1"/>
  <c r="J23" i="81"/>
  <c r="K23" i="81"/>
  <c r="L23" i="81"/>
  <c r="M23" i="81"/>
  <c r="N23" i="81"/>
  <c r="O23" i="81"/>
  <c r="P23" i="81"/>
  <c r="H25" i="81"/>
  <c r="I25" i="81"/>
  <c r="J25" i="81"/>
  <c r="K25" i="81"/>
  <c r="L25" i="81"/>
  <c r="M25" i="81"/>
  <c r="N25" i="81"/>
  <c r="O25" i="81"/>
  <c r="P25" i="81"/>
  <c r="M33" i="81"/>
  <c r="M47" i="81" s="1"/>
  <c r="O33" i="81"/>
  <c r="O47" i="81" s="1"/>
  <c r="H55" i="81"/>
  <c r="I55" i="81"/>
  <c r="J55" i="81"/>
  <c r="K55" i="81"/>
  <c r="L55" i="81"/>
  <c r="M55" i="81"/>
  <c r="N55" i="81"/>
  <c r="O55" i="81"/>
  <c r="P55" i="81"/>
  <c r="G20" i="82"/>
  <c r="G20" i="83"/>
  <c r="G20" i="109"/>
  <c r="G20" i="84"/>
  <c r="G20" i="85"/>
  <c r="G20" i="127"/>
  <c r="G20" i="128"/>
  <c r="G20" i="129"/>
  <c r="G20" i="130"/>
  <c r="G20" i="131"/>
  <c r="G20" i="132"/>
  <c r="G20" i="55"/>
  <c r="G20" i="56"/>
  <c r="G20" i="57"/>
  <c r="G20" i="90"/>
  <c r="G20" i="91"/>
  <c r="G20" i="92"/>
  <c r="G20" i="93"/>
  <c r="G20" i="94"/>
  <c r="G20" i="116"/>
  <c r="G20" i="117"/>
  <c r="G20" i="118"/>
  <c r="G20" i="137"/>
  <c r="G20" i="138"/>
  <c r="G20" i="139"/>
  <c r="G20" i="95"/>
  <c r="G20" i="96"/>
  <c r="G20" i="97"/>
  <c r="G20" i="98"/>
  <c r="G20" i="58"/>
  <c r="G20" i="99"/>
  <c r="G20" i="100"/>
  <c r="G20" i="101"/>
  <c r="G20" i="102"/>
  <c r="G20" i="103"/>
  <c r="G20" i="104"/>
  <c r="G20" i="105"/>
  <c r="G20" i="136"/>
  <c r="G20" i="107"/>
  <c r="G20" i="108"/>
  <c r="G20" i="110"/>
  <c r="G20" i="111"/>
  <c r="G20" i="112"/>
  <c r="G20" i="113"/>
  <c r="G20" i="114"/>
  <c r="G20" i="115"/>
  <c r="G20" i="133"/>
  <c r="G20" i="134"/>
  <c r="G20" i="135"/>
  <c r="G20" i="81"/>
  <c r="G23" i="81"/>
  <c r="K33" i="82" l="1"/>
  <c r="P47" i="82"/>
  <c r="L33" i="81"/>
  <c r="L47" i="81" s="1"/>
  <c r="K33" i="81"/>
  <c r="K47" i="81" s="1"/>
  <c r="N33" i="81"/>
  <c r="N47" i="81" s="1"/>
  <c r="AS33" i="82"/>
  <c r="AF33" i="82"/>
  <c r="P33" i="81"/>
  <c r="H33" i="82"/>
  <c r="H47" i="82" s="1"/>
  <c r="AM33" i="115"/>
  <c r="AM47" i="115" s="1"/>
  <c r="AL33" i="107"/>
  <c r="AL47" i="107" s="1"/>
  <c r="AK33" i="57"/>
  <c r="AK47" i="57" s="1"/>
  <c r="AL33" i="113"/>
  <c r="AL47" i="113" s="1"/>
  <c r="AR33" i="102"/>
  <c r="AR47" i="102" s="1"/>
  <c r="AO33" i="138"/>
  <c r="AO47" i="138" s="1"/>
  <c r="AR33" i="94"/>
  <c r="AR47" i="94" s="1"/>
  <c r="AL33" i="131"/>
  <c r="AL47" i="131" s="1"/>
  <c r="AJ33" i="96"/>
  <c r="AJ47" i="96" s="1"/>
  <c r="AN33" i="93"/>
  <c r="AN47" i="93" s="1"/>
  <c r="AK33" i="103"/>
  <c r="AK47" i="103" s="1"/>
  <c r="AM33" i="138"/>
  <c r="AM47" i="138" s="1"/>
  <c r="AP33" i="130"/>
  <c r="AP47" i="130" s="1"/>
  <c r="AR33" i="109"/>
  <c r="AR47" i="109" s="1"/>
  <c r="AL33" i="82"/>
  <c r="AL47" i="82" s="1"/>
  <c r="AM33" i="112"/>
  <c r="AM47" i="112" s="1"/>
  <c r="AP33" i="103"/>
  <c r="AP47" i="103" s="1"/>
  <c r="AM33" i="81"/>
  <c r="AM47" i="81" s="1"/>
  <c r="AM33" i="134"/>
  <c r="AM47" i="134" s="1"/>
  <c r="AL33" i="104"/>
  <c r="AL47" i="104" s="1"/>
  <c r="AN33" i="109"/>
  <c r="AN47" i="109" s="1"/>
  <c r="AA33" i="115"/>
  <c r="AA47" i="115" s="1"/>
  <c r="AF33" i="99"/>
  <c r="AF47" i="99" s="1"/>
  <c r="AC33" i="116"/>
  <c r="AC47" i="116" s="1"/>
  <c r="Z33" i="134"/>
  <c r="Z47" i="134" s="1"/>
  <c r="AE33" i="111"/>
  <c r="AE47" i="111" s="1"/>
  <c r="Z33" i="92"/>
  <c r="Z47" i="92" s="1"/>
  <c r="AD33" i="83"/>
  <c r="AD47" i="83" s="1"/>
  <c r="AF33" i="108"/>
  <c r="AF47" i="108" s="1"/>
  <c r="AE33" i="107"/>
  <c r="AE47" i="107" s="1"/>
  <c r="AC33" i="95"/>
  <c r="AC47" i="95" s="1"/>
  <c r="AC33" i="132"/>
  <c r="AC47" i="132" s="1"/>
  <c r="X33" i="129"/>
  <c r="X47" i="129" s="1"/>
  <c r="W33" i="103"/>
  <c r="W47" i="103" s="1"/>
  <c r="W33" i="137"/>
  <c r="W47" i="137" s="1"/>
  <c r="W33" i="90"/>
  <c r="W47" i="90" s="1"/>
  <c r="W33" i="128"/>
  <c r="W47" i="128" s="1"/>
  <c r="W33" i="109"/>
  <c r="W47" i="109" s="1"/>
  <c r="AE33" i="102"/>
  <c r="AE47" i="102" s="1"/>
  <c r="AE33" i="109"/>
  <c r="AE47" i="109" s="1"/>
  <c r="AC33" i="112"/>
  <c r="AC47" i="112" s="1"/>
  <c r="AD33" i="104"/>
  <c r="AD47" i="104" s="1"/>
  <c r="AB33" i="91"/>
  <c r="AB47" i="91" s="1"/>
  <c r="AD33" i="113"/>
  <c r="AD47" i="113" s="1"/>
  <c r="AF33" i="103"/>
  <c r="AF47" i="103" s="1"/>
  <c r="AB33" i="102"/>
  <c r="AB47" i="102" s="1"/>
  <c r="Y33" i="95"/>
  <c r="Y47" i="95" s="1"/>
  <c r="AD33" i="118"/>
  <c r="AD47" i="118" s="1"/>
  <c r="Z33" i="94"/>
  <c r="Z47" i="94" s="1"/>
  <c r="AD33" i="90"/>
  <c r="AD47" i="90" s="1"/>
  <c r="X33" i="130"/>
  <c r="X47" i="130" s="1"/>
  <c r="Y33" i="128"/>
  <c r="Y47" i="128" s="1"/>
  <c r="AC33" i="127"/>
  <c r="AC47" i="127" s="1"/>
  <c r="Y33" i="83"/>
  <c r="Y47" i="83" s="1"/>
  <c r="J33" i="112"/>
  <c r="J47" i="112" s="1"/>
  <c r="N33" i="134"/>
  <c r="N47" i="134" s="1"/>
  <c r="K33" i="103"/>
  <c r="K47" i="103" s="1"/>
  <c r="P33" i="56"/>
  <c r="P47" i="56" s="1"/>
  <c r="H33" i="56"/>
  <c r="H47" i="56" s="1"/>
  <c r="I33" i="56"/>
  <c r="I47" i="56" s="1"/>
  <c r="O33" i="128"/>
  <c r="O47" i="128" s="1"/>
  <c r="M33" i="127"/>
  <c r="M47" i="127" s="1"/>
  <c r="I33" i="83"/>
  <c r="I47" i="83" s="1"/>
  <c r="H33" i="117"/>
  <c r="H47" i="117" s="1"/>
  <c r="H33" i="97"/>
  <c r="H47" i="97" s="1"/>
  <c r="L33" i="58"/>
  <c r="L47" i="58" s="1"/>
  <c r="I33" i="98"/>
  <c r="I47" i="98" s="1"/>
  <c r="P33" i="91"/>
  <c r="P47" i="91" s="1"/>
  <c r="J33" i="57"/>
  <c r="J47" i="57" s="1"/>
  <c r="J33" i="132"/>
  <c r="J47" i="132" s="1"/>
  <c r="L33" i="130"/>
  <c r="L47" i="130" s="1"/>
  <c r="H33" i="85"/>
  <c r="H47" i="85" s="1"/>
  <c r="M33" i="133"/>
  <c r="M47" i="133" s="1"/>
  <c r="O33" i="113"/>
  <c r="O47" i="113" s="1"/>
  <c r="K33" i="109"/>
  <c r="K47" i="109" s="1"/>
  <c r="O33" i="99"/>
  <c r="O47" i="99" s="1"/>
  <c r="O33" i="107"/>
  <c r="O47" i="107" s="1"/>
  <c r="J33" i="104"/>
  <c r="J47" i="104" s="1"/>
  <c r="N33" i="102"/>
  <c r="N47" i="102" s="1"/>
  <c r="K33" i="99"/>
  <c r="K47" i="99" s="1"/>
  <c r="J33" i="58"/>
  <c r="J47" i="58" s="1"/>
  <c r="N33" i="83"/>
  <c r="N47" i="83" s="1"/>
  <c r="I33" i="96"/>
  <c r="I47" i="96" s="1"/>
  <c r="P33" i="116"/>
  <c r="P47" i="116" s="1"/>
  <c r="H33" i="116"/>
  <c r="H47" i="116" s="1"/>
  <c r="N33" i="132"/>
  <c r="N47" i="132" s="1"/>
  <c r="K33" i="128"/>
  <c r="K47" i="128" s="1"/>
  <c r="K33" i="84"/>
  <c r="K47" i="84" s="1"/>
  <c r="L33" i="137"/>
  <c r="L47" i="137" s="1"/>
  <c r="N33" i="104"/>
  <c r="N47" i="104" s="1"/>
  <c r="L33" i="92"/>
  <c r="L47" i="92" s="1"/>
  <c r="M33" i="57"/>
  <c r="M47" i="57" s="1"/>
  <c r="P33" i="55"/>
  <c r="P47" i="55" s="1"/>
  <c r="H33" i="55"/>
  <c r="H47" i="55" s="1"/>
  <c r="P33" i="130"/>
  <c r="P47" i="130" s="1"/>
  <c r="K33" i="129"/>
  <c r="K47" i="129" s="1"/>
  <c r="L33" i="85"/>
  <c r="L47" i="85" s="1"/>
  <c r="N33" i="109"/>
  <c r="N47" i="109" s="1"/>
  <c r="AQ33" i="134"/>
  <c r="AQ47" i="134" s="1"/>
  <c r="AR33" i="82"/>
  <c r="AR47" i="82" s="1"/>
  <c r="AJ33" i="101"/>
  <c r="AJ47" i="101" s="1"/>
  <c r="AJ33" i="98"/>
  <c r="AJ47" i="98" s="1"/>
  <c r="AJ33" i="118"/>
  <c r="AJ47" i="118" s="1"/>
  <c r="AJ33" i="91"/>
  <c r="AJ47" i="91" s="1"/>
  <c r="AJ33" i="83"/>
  <c r="AJ47" i="83" s="1"/>
  <c r="AM33" i="135"/>
  <c r="AM47" i="135" s="1"/>
  <c r="AP33" i="134"/>
  <c r="AP47" i="134" s="1"/>
  <c r="AM33" i="114"/>
  <c r="AM47" i="114" s="1"/>
  <c r="AS33" i="114"/>
  <c r="AS47" i="114" s="1"/>
  <c r="AK33" i="114"/>
  <c r="AK47" i="114" s="1"/>
  <c r="AO33" i="113"/>
  <c r="AO47" i="113" s="1"/>
  <c r="AL33" i="108"/>
  <c r="AL47" i="108" s="1"/>
  <c r="AQ33" i="107"/>
  <c r="AQ47" i="107" s="1"/>
  <c r="AS33" i="136"/>
  <c r="AS47" i="136" s="1"/>
  <c r="AK33" i="136"/>
  <c r="AK47" i="136" s="1"/>
  <c r="AM33" i="102"/>
  <c r="AM47" i="102" s="1"/>
  <c r="AL33" i="99"/>
  <c r="AL47" i="99" s="1"/>
  <c r="AM33" i="98"/>
  <c r="AM47" i="98" s="1"/>
  <c r="AL33" i="95"/>
  <c r="AL47" i="95" s="1"/>
  <c r="AQ33" i="91"/>
  <c r="AQ47" i="91" s="1"/>
  <c r="AR33" i="56"/>
  <c r="AR47" i="56" s="1"/>
  <c r="AR33" i="55"/>
  <c r="AR47" i="55" s="1"/>
  <c r="AQ33" i="129"/>
  <c r="AQ47" i="129" s="1"/>
  <c r="AP33" i="128"/>
  <c r="AP47" i="128" s="1"/>
  <c r="AM33" i="127"/>
  <c r="AM47" i="127" s="1"/>
  <c r="AL33" i="127"/>
  <c r="AL47" i="127" s="1"/>
  <c r="AQ33" i="85"/>
  <c r="AQ47" i="85" s="1"/>
  <c r="AL33" i="84"/>
  <c r="AL47" i="84" s="1"/>
  <c r="AQ33" i="82"/>
  <c r="AQ47" i="82" s="1"/>
  <c r="AJ33" i="133"/>
  <c r="AJ47" i="133" s="1"/>
  <c r="AJ33" i="111"/>
  <c r="AJ47" i="111" s="1"/>
  <c r="AJ33" i="99"/>
  <c r="AJ47" i="99" s="1"/>
  <c r="AJ33" i="93"/>
  <c r="AJ47" i="93" s="1"/>
  <c r="AJ33" i="56"/>
  <c r="AJ47" i="56" s="1"/>
  <c r="AN33" i="134"/>
  <c r="AN47" i="134" s="1"/>
  <c r="AO33" i="115"/>
  <c r="AO47" i="115" s="1"/>
  <c r="AL33" i="114"/>
  <c r="AL47" i="114" s="1"/>
  <c r="AM33" i="113"/>
  <c r="AM47" i="113" s="1"/>
  <c r="AK33" i="112"/>
  <c r="AK47" i="112" s="1"/>
  <c r="AQ33" i="111"/>
  <c r="AQ47" i="111" s="1"/>
  <c r="AP33" i="110"/>
  <c r="AP47" i="110" s="1"/>
  <c r="AR33" i="136"/>
  <c r="AR47" i="136" s="1"/>
  <c r="AP33" i="105"/>
  <c r="AP47" i="105" s="1"/>
  <c r="AO33" i="103"/>
  <c r="AO47" i="103" s="1"/>
  <c r="AS33" i="100"/>
  <c r="AS47" i="100" s="1"/>
  <c r="AN33" i="97"/>
  <c r="AN47" i="97" s="1"/>
  <c r="AL33" i="97"/>
  <c r="AL47" i="97" s="1"/>
  <c r="AN33" i="96"/>
  <c r="AN47" i="96" s="1"/>
  <c r="AR33" i="139"/>
  <c r="AR47" i="139" s="1"/>
  <c r="AN33" i="118"/>
  <c r="AN47" i="118" s="1"/>
  <c r="AR33" i="117"/>
  <c r="AR47" i="117" s="1"/>
  <c r="AN33" i="117"/>
  <c r="AN47" i="117" s="1"/>
  <c r="AP33" i="93"/>
  <c r="AP47" i="93" s="1"/>
  <c r="AN33" i="92"/>
  <c r="AN47" i="92" s="1"/>
  <c r="AN33" i="56"/>
  <c r="AN47" i="56" s="1"/>
  <c r="AS33" i="131"/>
  <c r="AS47" i="131" s="1"/>
  <c r="AK33" i="131"/>
  <c r="AK47" i="131" s="1"/>
  <c r="AR33" i="130"/>
  <c r="AR47" i="130" s="1"/>
  <c r="AS33" i="109"/>
  <c r="AS47" i="109" s="1"/>
  <c r="AR33" i="83"/>
  <c r="AR47" i="83" s="1"/>
  <c r="AO33" i="82"/>
  <c r="AO47" i="82" s="1"/>
  <c r="AJ33" i="104"/>
  <c r="AJ47" i="104" s="1"/>
  <c r="AJ33" i="128"/>
  <c r="AJ47" i="128" s="1"/>
  <c r="AR33" i="133"/>
  <c r="AR47" i="133" s="1"/>
  <c r="AR33" i="112"/>
  <c r="AR47" i="112" s="1"/>
  <c r="AQ33" i="112"/>
  <c r="AQ47" i="112" s="1"/>
  <c r="AO33" i="107"/>
  <c r="AO47" i="107" s="1"/>
  <c r="AL33" i="102"/>
  <c r="AL47" i="102" s="1"/>
  <c r="AQ33" i="100"/>
  <c r="AQ47" i="100" s="1"/>
  <c r="AR33" i="95"/>
  <c r="AR47" i="95" s="1"/>
  <c r="AL33" i="118"/>
  <c r="AL47" i="118" s="1"/>
  <c r="AP33" i="117"/>
  <c r="AP47" i="117" s="1"/>
  <c r="AL33" i="94"/>
  <c r="AL47" i="94" s="1"/>
  <c r="AP33" i="91"/>
  <c r="AP47" i="91" s="1"/>
  <c r="AO33" i="132"/>
  <c r="AO47" i="132" s="1"/>
  <c r="AQ33" i="109"/>
  <c r="AQ47" i="109" s="1"/>
  <c r="AQ33" i="83"/>
  <c r="AQ47" i="83" s="1"/>
  <c r="AQ33" i="118"/>
  <c r="AQ47" i="118" s="1"/>
  <c r="AJ33" i="136"/>
  <c r="AJ47" i="136" s="1"/>
  <c r="AJ33" i="137"/>
  <c r="AJ47" i="137" s="1"/>
  <c r="AJ33" i="57"/>
  <c r="AJ47" i="57" s="1"/>
  <c r="AJ33" i="55"/>
  <c r="AJ47" i="55" s="1"/>
  <c r="AJ33" i="109"/>
  <c r="AJ47" i="109" s="1"/>
  <c r="AS33" i="81"/>
  <c r="AS47" i="81" s="1"/>
  <c r="AN33" i="115"/>
  <c r="AN47" i="115" s="1"/>
  <c r="AN33" i="110"/>
  <c r="AN47" i="110" s="1"/>
  <c r="AM33" i="110"/>
  <c r="AM47" i="110" s="1"/>
  <c r="AQ33" i="104"/>
  <c r="AQ47" i="104" s="1"/>
  <c r="AN33" i="101"/>
  <c r="AN47" i="101" s="1"/>
  <c r="AL33" i="101"/>
  <c r="AL47" i="101" s="1"/>
  <c r="AP33" i="100"/>
  <c r="AP47" i="100" s="1"/>
  <c r="AN33" i="100"/>
  <c r="AN47" i="100" s="1"/>
  <c r="AM33" i="58"/>
  <c r="AM47" i="58" s="1"/>
  <c r="AR33" i="98"/>
  <c r="AR47" i="98" s="1"/>
  <c r="AR33" i="92"/>
  <c r="AR47" i="92" s="1"/>
  <c r="AN33" i="91"/>
  <c r="AN47" i="91" s="1"/>
  <c r="AL33" i="90"/>
  <c r="AL47" i="90" s="1"/>
  <c r="AO33" i="129"/>
  <c r="AO47" i="129" s="1"/>
  <c r="AN33" i="129"/>
  <c r="AN47" i="129" s="1"/>
  <c r="AN33" i="128"/>
  <c r="AN47" i="128" s="1"/>
  <c r="AM33" i="128"/>
  <c r="AM47" i="128" s="1"/>
  <c r="AQ33" i="127"/>
  <c r="AQ47" i="127" s="1"/>
  <c r="AR33" i="127"/>
  <c r="AR47" i="127" s="1"/>
  <c r="AO33" i="83"/>
  <c r="AO47" i="83" s="1"/>
  <c r="AS33" i="83"/>
  <c r="AS47" i="83" s="1"/>
  <c r="AJ33" i="81"/>
  <c r="AJ47" i="81" s="1"/>
  <c r="AJ33" i="110"/>
  <c r="AJ47" i="110" s="1"/>
  <c r="AJ33" i="102"/>
  <c r="AJ47" i="102" s="1"/>
  <c r="AJ33" i="97"/>
  <c r="AJ47" i="97" s="1"/>
  <c r="AJ33" i="129"/>
  <c r="AJ47" i="129" s="1"/>
  <c r="AJ33" i="85"/>
  <c r="AJ47" i="85" s="1"/>
  <c r="AO33" i="135"/>
  <c r="AO47" i="135" s="1"/>
  <c r="AL33" i="115"/>
  <c r="AL47" i="115" s="1"/>
  <c r="AP33" i="114"/>
  <c r="AP47" i="114" s="1"/>
  <c r="AQ33" i="108"/>
  <c r="AQ47" i="108" s="1"/>
  <c r="AK33" i="107"/>
  <c r="AK47" i="107" s="1"/>
  <c r="AP33" i="104"/>
  <c r="AP47" i="104" s="1"/>
  <c r="AL33" i="103"/>
  <c r="AL47" i="103" s="1"/>
  <c r="AM33" i="100"/>
  <c r="AM47" i="100" s="1"/>
  <c r="AK33" i="58"/>
  <c r="AK47" i="58" s="1"/>
  <c r="AP33" i="137"/>
  <c r="AP47" i="137" s="1"/>
  <c r="AS33" i="117"/>
  <c r="AS47" i="117" s="1"/>
  <c r="AK33" i="117"/>
  <c r="AK47" i="117" s="1"/>
  <c r="AR33" i="116"/>
  <c r="AR47" i="116" s="1"/>
  <c r="AO33" i="91"/>
  <c r="AO47" i="91" s="1"/>
  <c r="AR33" i="90"/>
  <c r="AR47" i="90" s="1"/>
  <c r="AS33" i="56"/>
  <c r="AS47" i="56" s="1"/>
  <c r="AL33" i="132"/>
  <c r="AL47" i="132" s="1"/>
  <c r="AO33" i="130"/>
  <c r="AO47" i="130" s="1"/>
  <c r="AM33" i="82"/>
  <c r="AM47" i="82" s="1"/>
  <c r="AM33" i="108"/>
  <c r="AM47" i="108" s="1"/>
  <c r="AM33" i="57"/>
  <c r="AM47" i="57" s="1"/>
  <c r="AK33" i="83"/>
  <c r="AK47" i="83" s="1"/>
  <c r="AJ33" i="138"/>
  <c r="AJ47" i="138" s="1"/>
  <c r="AJ33" i="131"/>
  <c r="AJ47" i="131" s="1"/>
  <c r="AP33" i="135"/>
  <c r="AP47" i="135" s="1"/>
  <c r="AO33" i="133"/>
  <c r="AO47" i="133" s="1"/>
  <c r="AM33" i="133"/>
  <c r="AM47" i="133" s="1"/>
  <c r="AN33" i="114"/>
  <c r="AN47" i="114" s="1"/>
  <c r="AS33" i="113"/>
  <c r="AS47" i="113" s="1"/>
  <c r="AK33" i="113"/>
  <c r="AK47" i="113" s="1"/>
  <c r="AR33" i="113"/>
  <c r="AR47" i="113" s="1"/>
  <c r="AO33" i="112"/>
  <c r="AO47" i="112" s="1"/>
  <c r="AN33" i="111"/>
  <c r="AN47" i="111" s="1"/>
  <c r="AP33" i="108"/>
  <c r="AP47" i="108" s="1"/>
  <c r="AM33" i="136"/>
  <c r="AM47" i="136" s="1"/>
  <c r="AN33" i="136"/>
  <c r="AN47" i="136" s="1"/>
  <c r="AM33" i="103"/>
  <c r="AM47" i="103" s="1"/>
  <c r="AQ33" i="102"/>
  <c r="AQ47" i="102" s="1"/>
  <c r="AK33" i="100"/>
  <c r="AK47" i="100" s="1"/>
  <c r="AL33" i="100"/>
  <c r="AL47" i="100" s="1"/>
  <c r="AN33" i="98"/>
  <c r="AN47" i="98" s="1"/>
  <c r="AP33" i="97"/>
  <c r="AP47" i="97" s="1"/>
  <c r="AQ33" i="96"/>
  <c r="AQ47" i="96" s="1"/>
  <c r="AO33" i="95"/>
  <c r="AO47" i="95" s="1"/>
  <c r="AQ33" i="94"/>
  <c r="AQ47" i="94" s="1"/>
  <c r="AO33" i="57"/>
  <c r="AO47" i="57" s="1"/>
  <c r="AO33" i="55"/>
  <c r="AO47" i="55" s="1"/>
  <c r="AM33" i="55"/>
  <c r="AM47" i="55" s="1"/>
  <c r="AO33" i="131"/>
  <c r="AO47" i="131" s="1"/>
  <c r="AO33" i="127"/>
  <c r="AO47" i="127" s="1"/>
  <c r="AL33" i="85"/>
  <c r="AL47" i="85" s="1"/>
  <c r="AN33" i="83"/>
  <c r="AN47" i="83" s="1"/>
  <c r="AJ33" i="115"/>
  <c r="AJ47" i="115" s="1"/>
  <c r="AJ33" i="107"/>
  <c r="AJ47" i="107" s="1"/>
  <c r="AJ33" i="105"/>
  <c r="AJ47" i="105" s="1"/>
  <c r="AJ33" i="95"/>
  <c r="AJ47" i="95" s="1"/>
  <c r="AJ33" i="90"/>
  <c r="AJ47" i="90" s="1"/>
  <c r="AJ33" i="127"/>
  <c r="AJ47" i="127" s="1"/>
  <c r="AJ33" i="84"/>
  <c r="AJ47" i="84" s="1"/>
  <c r="AN33" i="133"/>
  <c r="AN47" i="133" s="1"/>
  <c r="AO33" i="114"/>
  <c r="AO47" i="114" s="1"/>
  <c r="AN33" i="112"/>
  <c r="AN47" i="112" s="1"/>
  <c r="AM33" i="111"/>
  <c r="AM47" i="111" s="1"/>
  <c r="AR33" i="105"/>
  <c r="AR47" i="105" s="1"/>
  <c r="AO33" i="104"/>
  <c r="AO47" i="104" s="1"/>
  <c r="AO33" i="102"/>
  <c r="AO47" i="102" s="1"/>
  <c r="AQ33" i="99"/>
  <c r="AQ47" i="99" s="1"/>
  <c r="AR33" i="58"/>
  <c r="AR47" i="58" s="1"/>
  <c r="AQ33" i="97"/>
  <c r="AQ47" i="97" s="1"/>
  <c r="AS33" i="96"/>
  <c r="AS47" i="96" s="1"/>
  <c r="AK33" i="96"/>
  <c r="AK47" i="96" s="1"/>
  <c r="AM33" i="95"/>
  <c r="AM47" i="95" s="1"/>
  <c r="AQ33" i="138"/>
  <c r="AQ47" i="138" s="1"/>
  <c r="AO33" i="137"/>
  <c r="AO47" i="137" s="1"/>
  <c r="AO33" i="116"/>
  <c r="AO47" i="116" s="1"/>
  <c r="AM33" i="116"/>
  <c r="AM47" i="116" s="1"/>
  <c r="AS33" i="93"/>
  <c r="AS47" i="93" s="1"/>
  <c r="AK33" i="93"/>
  <c r="AK47" i="93" s="1"/>
  <c r="AQ33" i="92"/>
  <c r="AQ47" i="92" s="1"/>
  <c r="AP33" i="90"/>
  <c r="AP47" i="90" s="1"/>
  <c r="AN33" i="57"/>
  <c r="AN47" i="57" s="1"/>
  <c r="AL33" i="56"/>
  <c r="AL47" i="56" s="1"/>
  <c r="AL33" i="55"/>
  <c r="AL47" i="55" s="1"/>
  <c r="AN33" i="130"/>
  <c r="AN47" i="130" s="1"/>
  <c r="AK33" i="129"/>
  <c r="AK47" i="129" s="1"/>
  <c r="AL33" i="129"/>
  <c r="AL47" i="129" s="1"/>
  <c r="AR33" i="128"/>
  <c r="AR47" i="128" s="1"/>
  <c r="AS33" i="128"/>
  <c r="AS47" i="128" s="1"/>
  <c r="AK33" i="128"/>
  <c r="AK47" i="128" s="1"/>
  <c r="W33" i="96"/>
  <c r="W47" i="96" s="1"/>
  <c r="W33" i="91"/>
  <c r="W47" i="91" s="1"/>
  <c r="W33" i="57"/>
  <c r="W47" i="57" s="1"/>
  <c r="W33" i="132"/>
  <c r="W47" i="132" s="1"/>
  <c r="AE33" i="135"/>
  <c r="AE47" i="135" s="1"/>
  <c r="AB33" i="134"/>
  <c r="AB47" i="134" s="1"/>
  <c r="AD33" i="133"/>
  <c r="AD47" i="133" s="1"/>
  <c r="Z33" i="115"/>
  <c r="Z47" i="115" s="1"/>
  <c r="AB33" i="114"/>
  <c r="AB47" i="114" s="1"/>
  <c r="AA33" i="113"/>
  <c r="AA47" i="113" s="1"/>
  <c r="Z33" i="112"/>
  <c r="Z47" i="112" s="1"/>
  <c r="X33" i="111"/>
  <c r="X47" i="111" s="1"/>
  <c r="Y33" i="111"/>
  <c r="Y47" i="111" s="1"/>
  <c r="AF33" i="110"/>
  <c r="AF47" i="110" s="1"/>
  <c r="X33" i="110"/>
  <c r="X47" i="110" s="1"/>
  <c r="AA33" i="136"/>
  <c r="AA47" i="136" s="1"/>
  <c r="AC33" i="105"/>
  <c r="AC47" i="105" s="1"/>
  <c r="AA33" i="105"/>
  <c r="AA47" i="105" s="1"/>
  <c r="Y33" i="103"/>
  <c r="Y47" i="103" s="1"/>
  <c r="AD33" i="102"/>
  <c r="AD47" i="102" s="1"/>
  <c r="AD33" i="100"/>
  <c r="AD47" i="100" s="1"/>
  <c r="Z33" i="97"/>
  <c r="Z47" i="97" s="1"/>
  <c r="AE33" i="95"/>
  <c r="AE47" i="95" s="1"/>
  <c r="AB33" i="139"/>
  <c r="AB47" i="139" s="1"/>
  <c r="AC33" i="137"/>
  <c r="AC47" i="137" s="1"/>
  <c r="Y33" i="118"/>
  <c r="Y47" i="118" s="1"/>
  <c r="AE33" i="117"/>
  <c r="AE47" i="117" s="1"/>
  <c r="AF33" i="117"/>
  <c r="AF47" i="117" s="1"/>
  <c r="AA33" i="93"/>
  <c r="AA47" i="93" s="1"/>
  <c r="AE33" i="92"/>
  <c r="AE47" i="92" s="1"/>
  <c r="AD33" i="91"/>
  <c r="AD47" i="91" s="1"/>
  <c r="AA33" i="56"/>
  <c r="AA47" i="56" s="1"/>
  <c r="AE33" i="55"/>
  <c r="AE47" i="55" s="1"/>
  <c r="X33" i="132"/>
  <c r="X47" i="132" s="1"/>
  <c r="Y33" i="132"/>
  <c r="Y47" i="132" s="1"/>
  <c r="AE33" i="131"/>
  <c r="AE47" i="131" s="1"/>
  <c r="AB33" i="130"/>
  <c r="AB47" i="130" s="1"/>
  <c r="AD33" i="129"/>
  <c r="AD47" i="129" s="1"/>
  <c r="AD33" i="127"/>
  <c r="AD47" i="127" s="1"/>
  <c r="Z33" i="85"/>
  <c r="Z47" i="85" s="1"/>
  <c r="W33" i="135"/>
  <c r="W47" i="135" s="1"/>
  <c r="W33" i="99"/>
  <c r="W47" i="99" s="1"/>
  <c r="W33" i="114"/>
  <c r="W47" i="114" s="1"/>
  <c r="W33" i="102"/>
  <c r="W47" i="102" s="1"/>
  <c r="W33" i="117"/>
  <c r="W47" i="117" s="1"/>
  <c r="W33" i="85"/>
  <c r="W47" i="85" s="1"/>
  <c r="W33" i="83"/>
  <c r="W47" i="83" s="1"/>
  <c r="AC33" i="133"/>
  <c r="AC47" i="133" s="1"/>
  <c r="AA33" i="114"/>
  <c r="AA47" i="114" s="1"/>
  <c r="Z33" i="113"/>
  <c r="Z47" i="113" s="1"/>
  <c r="Y33" i="112"/>
  <c r="Y47" i="112" s="1"/>
  <c r="AE33" i="108"/>
  <c r="AE47" i="108" s="1"/>
  <c r="AC33" i="107"/>
  <c r="AC47" i="107" s="1"/>
  <c r="Y33" i="105"/>
  <c r="Y47" i="105" s="1"/>
  <c r="AA33" i="103"/>
  <c r="AA47" i="103" s="1"/>
  <c r="AC33" i="100"/>
  <c r="AC47" i="100" s="1"/>
  <c r="AE33" i="99"/>
  <c r="AE47" i="99" s="1"/>
  <c r="AC33" i="139"/>
  <c r="AC47" i="139" s="1"/>
  <c r="AF33" i="138"/>
  <c r="AF47" i="138" s="1"/>
  <c r="X33" i="138"/>
  <c r="X47" i="138" s="1"/>
  <c r="Y33" i="138"/>
  <c r="Y47" i="138" s="1"/>
  <c r="AB33" i="137"/>
  <c r="AB47" i="137" s="1"/>
  <c r="AD33" i="117"/>
  <c r="AD47" i="117" s="1"/>
  <c r="AA33" i="94"/>
  <c r="AA47" i="94" s="1"/>
  <c r="AB33" i="94"/>
  <c r="AB47" i="94" s="1"/>
  <c r="AC33" i="91"/>
  <c r="AC47" i="91" s="1"/>
  <c r="AB33" i="90"/>
  <c r="AB47" i="90" s="1"/>
  <c r="AF33" i="57"/>
  <c r="AF47" i="57" s="1"/>
  <c r="X33" i="57"/>
  <c r="X47" i="57" s="1"/>
  <c r="AD33" i="131"/>
  <c r="AD47" i="131" s="1"/>
  <c r="AD33" i="130"/>
  <c r="AD47" i="130" s="1"/>
  <c r="AB33" i="127"/>
  <c r="AB47" i="127" s="1"/>
  <c r="Z33" i="109"/>
  <c r="Z47" i="109" s="1"/>
  <c r="AF33" i="83"/>
  <c r="AF47" i="83" s="1"/>
  <c r="X33" i="83"/>
  <c r="X47" i="83" s="1"/>
  <c r="X33" i="115"/>
  <c r="X47" i="115" s="1"/>
  <c r="AF33" i="111"/>
  <c r="AF47" i="111" s="1"/>
  <c r="AE33" i="110"/>
  <c r="AE47" i="110" s="1"/>
  <c r="AD33" i="108"/>
  <c r="AD47" i="108" s="1"/>
  <c r="AB33" i="107"/>
  <c r="AB47" i="107" s="1"/>
  <c r="Z33" i="102"/>
  <c r="Z47" i="102" s="1"/>
  <c r="Z33" i="96"/>
  <c r="Z47" i="96" s="1"/>
  <c r="AB33" i="117"/>
  <c r="AB47" i="117" s="1"/>
  <c r="AF33" i="93"/>
  <c r="AF47" i="93" s="1"/>
  <c r="X33" i="93"/>
  <c r="X47" i="93" s="1"/>
  <c r="AD33" i="92"/>
  <c r="AD47" i="92" s="1"/>
  <c r="Z33" i="90"/>
  <c r="Z47" i="90" s="1"/>
  <c r="AF33" i="55"/>
  <c r="AF47" i="55" s="1"/>
  <c r="X33" i="55"/>
  <c r="X47" i="55" s="1"/>
  <c r="AC33" i="129"/>
  <c r="AC47" i="129" s="1"/>
  <c r="Y33" i="109"/>
  <c r="Y47" i="109" s="1"/>
  <c r="W33" i="134"/>
  <c r="W47" i="134" s="1"/>
  <c r="W33" i="110"/>
  <c r="W47" i="110" s="1"/>
  <c r="W33" i="105"/>
  <c r="W47" i="105" s="1"/>
  <c r="W33" i="94"/>
  <c r="W47" i="94" s="1"/>
  <c r="AD33" i="135"/>
  <c r="AD47" i="135" s="1"/>
  <c r="AB33" i="135"/>
  <c r="AB47" i="135" s="1"/>
  <c r="Y33" i="134"/>
  <c r="Y47" i="134" s="1"/>
  <c r="AB33" i="133"/>
  <c r="AB47" i="133" s="1"/>
  <c r="Z33" i="133"/>
  <c r="Z47" i="133" s="1"/>
  <c r="AE33" i="115"/>
  <c r="AE47" i="115" s="1"/>
  <c r="X33" i="114"/>
  <c r="X47" i="114" s="1"/>
  <c r="AC33" i="108"/>
  <c r="AC47" i="108" s="1"/>
  <c r="Y33" i="102"/>
  <c r="Y47" i="102" s="1"/>
  <c r="AE33" i="101"/>
  <c r="AE47" i="101" s="1"/>
  <c r="AF33" i="100"/>
  <c r="AF47" i="100" s="1"/>
  <c r="X33" i="100"/>
  <c r="X47" i="100" s="1"/>
  <c r="Y33" i="58"/>
  <c r="Y47" i="58" s="1"/>
  <c r="AD33" i="58"/>
  <c r="AD47" i="58" s="1"/>
  <c r="Y33" i="96"/>
  <c r="Y47" i="96" s="1"/>
  <c r="AA33" i="139"/>
  <c r="AA47" i="139" s="1"/>
  <c r="AA33" i="117"/>
  <c r="AA47" i="117" s="1"/>
  <c r="AF33" i="56"/>
  <c r="AF47" i="56" s="1"/>
  <c r="X33" i="56"/>
  <c r="X47" i="56" s="1"/>
  <c r="AD33" i="132"/>
  <c r="AD47" i="132" s="1"/>
  <c r="AF33" i="131"/>
  <c r="AF47" i="131" s="1"/>
  <c r="X33" i="131"/>
  <c r="X47" i="131" s="1"/>
  <c r="AD33" i="84"/>
  <c r="AD47" i="84" s="1"/>
  <c r="AE33" i="83"/>
  <c r="AE47" i="83" s="1"/>
  <c r="AE33" i="82"/>
  <c r="AE47" i="82" s="1"/>
  <c r="W33" i="107"/>
  <c r="W47" i="107" s="1"/>
  <c r="W33" i="56"/>
  <c r="W47" i="56" s="1"/>
  <c r="AE33" i="134"/>
  <c r="AE47" i="134" s="1"/>
  <c r="AC33" i="115"/>
  <c r="AC47" i="115" s="1"/>
  <c r="AC33" i="111"/>
  <c r="AC47" i="111" s="1"/>
  <c r="AC33" i="136"/>
  <c r="AC47" i="136" s="1"/>
  <c r="AA33" i="104"/>
  <c r="AA47" i="104" s="1"/>
  <c r="X33" i="103"/>
  <c r="X47" i="103" s="1"/>
  <c r="AE33" i="100"/>
  <c r="AE47" i="100" s="1"/>
  <c r="AD33" i="99"/>
  <c r="AD47" i="99" s="1"/>
  <c r="AD33" i="97"/>
  <c r="AD47" i="97" s="1"/>
  <c r="AB33" i="97"/>
  <c r="AB47" i="97" s="1"/>
  <c r="X33" i="96"/>
  <c r="X47" i="96" s="1"/>
  <c r="AC33" i="138"/>
  <c r="AC47" i="138" s="1"/>
  <c r="Z33" i="117"/>
  <c r="Z47" i="117" s="1"/>
  <c r="AD33" i="116"/>
  <c r="AD47" i="116" s="1"/>
  <c r="AE33" i="93"/>
  <c r="AE47" i="93" s="1"/>
  <c r="Y33" i="90"/>
  <c r="Y47" i="90" s="1"/>
  <c r="AB33" i="57"/>
  <c r="AB47" i="57" s="1"/>
  <c r="AA33" i="131"/>
  <c r="AA47" i="131" s="1"/>
  <c r="AF33" i="130"/>
  <c r="AF47" i="130" s="1"/>
  <c r="AD33" i="128"/>
  <c r="AD47" i="128" s="1"/>
  <c r="Y33" i="127"/>
  <c r="Y47" i="127" s="1"/>
  <c r="AC33" i="84"/>
  <c r="AC47" i="84" s="1"/>
  <c r="AC33" i="83"/>
  <c r="AC47" i="83" s="1"/>
  <c r="AD33" i="82"/>
  <c r="AD47" i="82" s="1"/>
  <c r="W33" i="113"/>
  <c r="W47" i="113" s="1"/>
  <c r="W33" i="101"/>
  <c r="W47" i="101" s="1"/>
  <c r="W33" i="118"/>
  <c r="W47" i="118" s="1"/>
  <c r="W33" i="116"/>
  <c r="W47" i="116" s="1"/>
  <c r="W33" i="127"/>
  <c r="W47" i="127" s="1"/>
  <c r="AD33" i="134"/>
  <c r="AD47" i="134" s="1"/>
  <c r="AB33" i="115"/>
  <c r="AB47" i="115" s="1"/>
  <c r="AA33" i="108"/>
  <c r="AA47" i="108" s="1"/>
  <c r="AD33" i="136"/>
  <c r="AD47" i="136" s="1"/>
  <c r="X33" i="105"/>
  <c r="X47" i="105" s="1"/>
  <c r="Z33" i="104"/>
  <c r="Z47" i="104" s="1"/>
  <c r="AC33" i="99"/>
  <c r="AC47" i="99" s="1"/>
  <c r="AA33" i="99"/>
  <c r="AA47" i="99" s="1"/>
  <c r="AE33" i="139"/>
  <c r="AE47" i="139" s="1"/>
  <c r="AA33" i="138"/>
  <c r="AA47" i="138" s="1"/>
  <c r="X33" i="117"/>
  <c r="X47" i="117" s="1"/>
  <c r="AA33" i="116"/>
  <c r="AA47" i="116" s="1"/>
  <c r="AD33" i="94"/>
  <c r="AD47" i="94" s="1"/>
  <c r="AD33" i="93"/>
  <c r="AD47" i="93" s="1"/>
  <c r="Z33" i="55"/>
  <c r="Z47" i="55" s="1"/>
  <c r="AE33" i="132"/>
  <c r="AE47" i="132" s="1"/>
  <c r="AF33" i="132"/>
  <c r="AF47" i="132" s="1"/>
  <c r="AA33" i="130"/>
  <c r="AA47" i="130" s="1"/>
  <c r="AE33" i="130"/>
  <c r="AE47" i="130" s="1"/>
  <c r="AC33" i="128"/>
  <c r="AC47" i="128" s="1"/>
  <c r="Z33" i="127"/>
  <c r="Z47" i="127" s="1"/>
  <c r="Z33" i="84"/>
  <c r="Z47" i="84" s="1"/>
  <c r="AF33" i="109"/>
  <c r="AF47" i="109" s="1"/>
  <c r="AC33" i="82"/>
  <c r="AC47" i="82" s="1"/>
  <c r="W33" i="98"/>
  <c r="W47" i="98" s="1"/>
  <c r="W33" i="82"/>
  <c r="W47" i="82" s="1"/>
  <c r="AA33" i="135"/>
  <c r="AA47" i="135" s="1"/>
  <c r="Y33" i="133"/>
  <c r="Y47" i="133" s="1"/>
  <c r="AE33" i="114"/>
  <c r="AE47" i="114" s="1"/>
  <c r="AF33" i="114"/>
  <c r="AF47" i="114" s="1"/>
  <c r="AB33" i="136"/>
  <c r="AB47" i="136" s="1"/>
  <c r="Y33" i="101"/>
  <c r="Y47" i="101" s="1"/>
  <c r="AF33" i="98"/>
  <c r="AF47" i="98" s="1"/>
  <c r="X33" i="98"/>
  <c r="X47" i="98" s="1"/>
  <c r="AA33" i="96"/>
  <c r="AA47" i="96" s="1"/>
  <c r="AB33" i="138"/>
  <c r="AB47" i="138" s="1"/>
  <c r="AB33" i="118"/>
  <c r="AB47" i="118" s="1"/>
  <c r="Z33" i="116"/>
  <c r="Z47" i="116" s="1"/>
  <c r="AF33" i="94"/>
  <c r="AF47" i="94" s="1"/>
  <c r="AB33" i="93"/>
  <c r="AB47" i="93" s="1"/>
  <c r="AA33" i="57"/>
  <c r="AA47" i="57" s="1"/>
  <c r="Y33" i="56"/>
  <c r="Y47" i="56" s="1"/>
  <c r="Y33" i="55"/>
  <c r="Y47" i="55" s="1"/>
  <c r="AC33" i="131"/>
  <c r="AC47" i="131" s="1"/>
  <c r="Y33" i="130"/>
  <c r="Y47" i="130" s="1"/>
  <c r="Z33" i="130"/>
  <c r="Z47" i="130" s="1"/>
  <c r="Z33" i="129"/>
  <c r="Z47" i="129" s="1"/>
  <c r="AB33" i="128"/>
  <c r="AB47" i="128" s="1"/>
  <c r="Y33" i="84"/>
  <c r="Y47" i="84" s="1"/>
  <c r="AN33" i="81"/>
  <c r="AN47" i="81" s="1"/>
  <c r="AL33" i="81"/>
  <c r="AL47" i="81" s="1"/>
  <c r="AR33" i="81"/>
  <c r="AR47" i="81" s="1"/>
  <c r="AF33" i="81"/>
  <c r="AF47" i="81" s="1"/>
  <c r="X33" i="81"/>
  <c r="X47" i="81" s="1"/>
  <c r="Y33" i="81"/>
  <c r="Y47" i="81" s="1"/>
  <c r="AE33" i="81"/>
  <c r="AE47" i="81" s="1"/>
  <c r="AD33" i="81"/>
  <c r="AD47" i="81" s="1"/>
  <c r="W33" i="81"/>
  <c r="W47" i="81" s="1"/>
  <c r="AB33" i="81"/>
  <c r="AB47" i="81" s="1"/>
  <c r="AP33" i="113"/>
  <c r="AP47" i="113" s="1"/>
  <c r="AS33" i="133"/>
  <c r="AS47" i="133" s="1"/>
  <c r="AK33" i="133"/>
  <c r="AK47" i="133" s="1"/>
  <c r="AS33" i="135"/>
  <c r="AS47" i="135" s="1"/>
  <c r="AK33" i="135"/>
  <c r="AK47" i="135" s="1"/>
  <c r="AN33" i="113"/>
  <c r="AN47" i="113" s="1"/>
  <c r="AQ33" i="133"/>
  <c r="AQ47" i="133" s="1"/>
  <c r="AQ33" i="114"/>
  <c r="AQ47" i="114" s="1"/>
  <c r="AR33" i="134"/>
  <c r="AR47" i="134" s="1"/>
  <c r="AP33" i="107"/>
  <c r="AP47" i="107" s="1"/>
  <c r="AO33" i="92"/>
  <c r="AO47" i="92" s="1"/>
  <c r="AR33" i="108"/>
  <c r="AR47" i="108" s="1"/>
  <c r="AN33" i="107"/>
  <c r="AN47" i="107" s="1"/>
  <c r="AR33" i="100"/>
  <c r="AR47" i="100" s="1"/>
  <c r="AM33" i="97"/>
  <c r="AM47" i="97" s="1"/>
  <c r="AM33" i="96"/>
  <c r="AM47" i="96" s="1"/>
  <c r="AS33" i="95"/>
  <c r="AS47" i="95" s="1"/>
  <c r="AQ33" i="95"/>
  <c r="AQ47" i="95" s="1"/>
  <c r="AP33" i="94"/>
  <c r="AP47" i="94" s="1"/>
  <c r="AK33" i="56"/>
  <c r="AK47" i="56" s="1"/>
  <c r="AL33" i="111"/>
  <c r="AL47" i="111" s="1"/>
  <c r="AO33" i="108"/>
  <c r="AO47" i="108" s="1"/>
  <c r="AO33" i="100"/>
  <c r="AO47" i="100" s="1"/>
  <c r="AR33" i="110"/>
  <c r="AR47" i="110" s="1"/>
  <c r="AK33" i="102"/>
  <c r="AK47" i="102" s="1"/>
  <c r="AS33" i="101"/>
  <c r="AS47" i="101" s="1"/>
  <c r="AK33" i="101"/>
  <c r="AK47" i="101" s="1"/>
  <c r="AO33" i="98"/>
  <c r="AO47" i="98" s="1"/>
  <c r="AL33" i="98"/>
  <c r="AL47" i="98" s="1"/>
  <c r="AR33" i="96"/>
  <c r="AR47" i="96" s="1"/>
  <c r="AP33" i="82"/>
  <c r="AP47" i="82" s="1"/>
  <c r="AS33" i="111"/>
  <c r="AS47" i="111" s="1"/>
  <c r="AP33" i="58"/>
  <c r="AP47" i="58" s="1"/>
  <c r="AO33" i="58"/>
  <c r="AO47" i="58" s="1"/>
  <c r="AP33" i="101"/>
  <c r="AP47" i="101" s="1"/>
  <c r="AP33" i="136"/>
  <c r="AP47" i="136" s="1"/>
  <c r="AO33" i="136"/>
  <c r="AO47" i="136" s="1"/>
  <c r="AO33" i="105"/>
  <c r="AO47" i="105" s="1"/>
  <c r="AN33" i="105"/>
  <c r="AN47" i="105" s="1"/>
  <c r="AN33" i="104"/>
  <c r="AN47" i="104" s="1"/>
  <c r="AM33" i="104"/>
  <c r="AM47" i="104" s="1"/>
  <c r="AS33" i="102"/>
  <c r="AS47" i="102" s="1"/>
  <c r="AP33" i="99"/>
  <c r="AP47" i="99" s="1"/>
  <c r="AL33" i="96"/>
  <c r="AL47" i="96" s="1"/>
  <c r="AK33" i="95"/>
  <c r="AK47" i="95" s="1"/>
  <c r="AM33" i="139"/>
  <c r="AM47" i="139" s="1"/>
  <c r="AN33" i="137"/>
  <c r="AN47" i="137" s="1"/>
  <c r="AM33" i="118"/>
  <c r="AM47" i="118" s="1"/>
  <c r="AL33" i="117"/>
  <c r="AL47" i="117" s="1"/>
  <c r="AS33" i="116"/>
  <c r="AS47" i="116" s="1"/>
  <c r="AK33" i="116"/>
  <c r="AK47" i="116" s="1"/>
  <c r="AQ33" i="93"/>
  <c r="AQ47" i="93" s="1"/>
  <c r="AR33" i="57"/>
  <c r="AR47" i="57" s="1"/>
  <c r="AS33" i="55"/>
  <c r="AS47" i="55" s="1"/>
  <c r="AK33" i="55"/>
  <c r="AK47" i="55" s="1"/>
  <c r="AR33" i="132"/>
  <c r="AR47" i="132" s="1"/>
  <c r="AM33" i="130"/>
  <c r="AM47" i="130" s="1"/>
  <c r="AL33" i="138"/>
  <c r="AL47" i="138" s="1"/>
  <c r="AO33" i="94"/>
  <c r="AO47" i="94" s="1"/>
  <c r="AQ33" i="56"/>
  <c r="AQ47" i="56" s="1"/>
  <c r="AQ33" i="131"/>
  <c r="AQ47" i="131" s="1"/>
  <c r="AP33" i="131"/>
  <c r="AP47" i="131" s="1"/>
  <c r="AS33" i="84"/>
  <c r="AS47" i="84" s="1"/>
  <c r="AK33" i="84"/>
  <c r="AK47" i="84" s="1"/>
  <c r="AR33" i="118"/>
  <c r="AR47" i="118" s="1"/>
  <c r="AQ33" i="117"/>
  <c r="AQ47" i="117" s="1"/>
  <c r="AM33" i="90"/>
  <c r="AM47" i="90" s="1"/>
  <c r="AP33" i="55"/>
  <c r="AP47" i="55" s="1"/>
  <c r="AM33" i="92"/>
  <c r="AM47" i="92" s="1"/>
  <c r="AO33" i="139"/>
  <c r="AO47" i="139" s="1"/>
  <c r="AL33" i="91"/>
  <c r="AL47" i="91" s="1"/>
  <c r="AL33" i="57"/>
  <c r="AL47" i="57" s="1"/>
  <c r="AN33" i="131"/>
  <c r="AN47" i="131" s="1"/>
  <c r="AP33" i="84"/>
  <c r="AP47" i="84" s="1"/>
  <c r="AN33" i="138"/>
  <c r="AN47" i="138" s="1"/>
  <c r="AS33" i="90"/>
  <c r="AS47" i="90" s="1"/>
  <c r="AK33" i="90"/>
  <c r="AK47" i="90" s="1"/>
  <c r="AP33" i="83"/>
  <c r="AP47" i="83" s="1"/>
  <c r="AJ33" i="103"/>
  <c r="AJ47" i="103" s="1"/>
  <c r="AJ33" i="132"/>
  <c r="AJ47" i="132" s="1"/>
  <c r="AJ33" i="130"/>
  <c r="AJ47" i="130" s="1"/>
  <c r="AJ33" i="139"/>
  <c r="AJ47" i="139" s="1"/>
  <c r="AJ33" i="112"/>
  <c r="AJ47" i="112" s="1"/>
  <c r="AJ33" i="94"/>
  <c r="AJ47" i="94" s="1"/>
  <c r="AJ33" i="82"/>
  <c r="AJ47" i="82" s="1"/>
  <c r="AJ33" i="58"/>
  <c r="AJ47" i="58" s="1"/>
  <c r="AJ33" i="92"/>
  <c r="AJ47" i="92" s="1"/>
  <c r="AC33" i="135"/>
  <c r="AC47" i="135" s="1"/>
  <c r="AA33" i="133"/>
  <c r="AA47" i="133" s="1"/>
  <c r="Y33" i="114"/>
  <c r="Y47" i="114" s="1"/>
  <c r="AF33" i="113"/>
  <c r="AF47" i="113" s="1"/>
  <c r="AE33" i="112"/>
  <c r="AE47" i="112" s="1"/>
  <c r="AD33" i="111"/>
  <c r="AD47" i="111" s="1"/>
  <c r="AD33" i="110"/>
  <c r="AD47" i="110" s="1"/>
  <c r="AC33" i="110"/>
  <c r="AC47" i="110" s="1"/>
  <c r="Y33" i="104"/>
  <c r="Y47" i="104" s="1"/>
  <c r="Y33" i="99"/>
  <c r="Y47" i="99" s="1"/>
  <c r="AB33" i="98"/>
  <c r="AB47" i="98" s="1"/>
  <c r="Y33" i="97"/>
  <c r="Y47" i="97" s="1"/>
  <c r="AF33" i="112"/>
  <c r="AF47" i="112" s="1"/>
  <c r="AF33" i="58"/>
  <c r="AF47" i="58" s="1"/>
  <c r="AC33" i="103"/>
  <c r="AC47" i="103" s="1"/>
  <c r="AD33" i="101"/>
  <c r="AD47" i="101" s="1"/>
  <c r="AC33" i="101"/>
  <c r="AC47" i="101" s="1"/>
  <c r="AA33" i="98"/>
  <c r="AA47" i="98" s="1"/>
  <c r="AC33" i="96"/>
  <c r="AC47" i="96" s="1"/>
  <c r="AC33" i="92"/>
  <c r="AC47" i="92" s="1"/>
  <c r="AF33" i="84"/>
  <c r="AF47" i="84" s="1"/>
  <c r="X33" i="84"/>
  <c r="X47" i="84" s="1"/>
  <c r="X33" i="113"/>
  <c r="X47" i="113" s="1"/>
  <c r="X33" i="58"/>
  <c r="X47" i="58" s="1"/>
  <c r="AE33" i="96"/>
  <c r="AE47" i="96" s="1"/>
  <c r="AB33" i="108"/>
  <c r="AB47" i="108" s="1"/>
  <c r="Z33" i="136"/>
  <c r="Z47" i="136" s="1"/>
  <c r="Z33" i="105"/>
  <c r="Z47" i="105" s="1"/>
  <c r="AF33" i="104"/>
  <c r="AF47" i="104" s="1"/>
  <c r="Z33" i="100"/>
  <c r="Z47" i="100" s="1"/>
  <c r="AC33" i="58"/>
  <c r="AC47" i="58" s="1"/>
  <c r="Z33" i="58"/>
  <c r="Z47" i="58" s="1"/>
  <c r="Z33" i="98"/>
  <c r="Z47" i="98" s="1"/>
  <c r="AF33" i="97"/>
  <c r="AF47" i="97" s="1"/>
  <c r="AE33" i="103"/>
  <c r="AE47" i="103" s="1"/>
  <c r="AA33" i="107"/>
  <c r="AA47" i="107" s="1"/>
  <c r="AB33" i="58"/>
  <c r="AB47" i="58" s="1"/>
  <c r="AF33" i="95"/>
  <c r="AF47" i="95" s="1"/>
  <c r="X33" i="112"/>
  <c r="X47" i="112" s="1"/>
  <c r="Y33" i="113"/>
  <c r="Y47" i="113" s="1"/>
  <c r="AB33" i="95"/>
  <c r="AB47" i="95" s="1"/>
  <c r="Y33" i="107"/>
  <c r="Y47" i="107" s="1"/>
  <c r="AE33" i="105"/>
  <c r="AE47" i="105" s="1"/>
  <c r="AB33" i="104"/>
  <c r="AB47" i="104" s="1"/>
  <c r="AB33" i="99"/>
  <c r="AB47" i="99" s="1"/>
  <c r="AE33" i="98"/>
  <c r="AE47" i="98" s="1"/>
  <c r="Z33" i="139"/>
  <c r="Z47" i="139" s="1"/>
  <c r="AA33" i="137"/>
  <c r="AA47" i="137" s="1"/>
  <c r="AB33" i="92"/>
  <c r="AB47" i="92" s="1"/>
  <c r="AF33" i="90"/>
  <c r="AF47" i="90" s="1"/>
  <c r="X33" i="90"/>
  <c r="X47" i="90" s="1"/>
  <c r="AF33" i="128"/>
  <c r="AF47" i="128" s="1"/>
  <c r="X33" i="128"/>
  <c r="X47" i="128" s="1"/>
  <c r="Y33" i="85"/>
  <c r="Y47" i="85" s="1"/>
  <c r="AD33" i="109"/>
  <c r="AD47" i="109" s="1"/>
  <c r="Z33" i="118"/>
  <c r="Z47" i="118" s="1"/>
  <c r="AA33" i="91"/>
  <c r="AA47" i="91" s="1"/>
  <c r="AE33" i="127"/>
  <c r="AE47" i="127" s="1"/>
  <c r="AE33" i="84"/>
  <c r="AE47" i="84" s="1"/>
  <c r="AB33" i="109"/>
  <c r="AB47" i="109" s="1"/>
  <c r="AA33" i="83"/>
  <c r="AA47" i="83" s="1"/>
  <c r="AB33" i="82"/>
  <c r="AB47" i="82" s="1"/>
  <c r="AF33" i="137"/>
  <c r="AF47" i="137" s="1"/>
  <c r="X33" i="137"/>
  <c r="X47" i="137" s="1"/>
  <c r="Y33" i="117"/>
  <c r="Y47" i="117" s="1"/>
  <c r="AE33" i="57"/>
  <c r="AE47" i="57" s="1"/>
  <c r="AA33" i="129"/>
  <c r="AA47" i="129" s="1"/>
  <c r="AD33" i="85"/>
  <c r="AD47" i="85" s="1"/>
  <c r="AF33" i="116"/>
  <c r="AF47" i="116" s="1"/>
  <c r="X33" i="116"/>
  <c r="X47" i="116" s="1"/>
  <c r="AC33" i="130"/>
  <c r="AC47" i="130" s="1"/>
  <c r="AB33" i="129"/>
  <c r="AB47" i="129" s="1"/>
  <c r="Z33" i="82"/>
  <c r="Z47" i="82" s="1"/>
  <c r="AE33" i="118"/>
  <c r="AE47" i="118" s="1"/>
  <c r="AE33" i="116"/>
  <c r="AE47" i="116" s="1"/>
  <c r="Y33" i="91"/>
  <c r="Y47" i="91" s="1"/>
  <c r="AD33" i="56"/>
  <c r="AD47" i="56" s="1"/>
  <c r="AC33" i="55"/>
  <c r="AC47" i="55" s="1"/>
  <c r="AB33" i="132"/>
  <c r="AB47" i="132" s="1"/>
  <c r="AA33" i="128"/>
  <c r="AA47" i="128" s="1"/>
  <c r="AC33" i="93"/>
  <c r="AC47" i="93" s="1"/>
  <c r="W33" i="112"/>
  <c r="W47" i="112" s="1"/>
  <c r="W33" i="100"/>
  <c r="W47" i="100" s="1"/>
  <c r="W33" i="95"/>
  <c r="W47" i="95" s="1"/>
  <c r="W33" i="131"/>
  <c r="W47" i="131" s="1"/>
  <c r="W33" i="111"/>
  <c r="W47" i="111" s="1"/>
  <c r="O33" i="133"/>
  <c r="O47" i="133" s="1"/>
  <c r="P33" i="134"/>
  <c r="P47" i="134" s="1"/>
  <c r="H33" i="134"/>
  <c r="H47" i="134" s="1"/>
  <c r="N33" i="115"/>
  <c r="N47" i="115" s="1"/>
  <c r="K33" i="112"/>
  <c r="K47" i="112" s="1"/>
  <c r="P33" i="111"/>
  <c r="P47" i="111" s="1"/>
  <c r="H33" i="111"/>
  <c r="H47" i="111" s="1"/>
  <c r="L33" i="110"/>
  <c r="L47" i="110" s="1"/>
  <c r="N33" i="108"/>
  <c r="N47" i="108" s="1"/>
  <c r="M33" i="108"/>
  <c r="M47" i="108" s="1"/>
  <c r="K33" i="136"/>
  <c r="K47" i="136" s="1"/>
  <c r="M33" i="105"/>
  <c r="M47" i="105" s="1"/>
  <c r="J33" i="105"/>
  <c r="J47" i="105" s="1"/>
  <c r="J33" i="102"/>
  <c r="J47" i="102" s="1"/>
  <c r="I33" i="58"/>
  <c r="I47" i="58" s="1"/>
  <c r="J33" i="98"/>
  <c r="J47" i="98" s="1"/>
  <c r="J33" i="97"/>
  <c r="J47" i="97" s="1"/>
  <c r="J33" i="127"/>
  <c r="J47" i="127" s="1"/>
  <c r="I33" i="97"/>
  <c r="I47" i="97" s="1"/>
  <c r="L33" i="113"/>
  <c r="L47" i="113" s="1"/>
  <c r="K33" i="105"/>
  <c r="K47" i="105" s="1"/>
  <c r="P33" i="102"/>
  <c r="P47" i="102" s="1"/>
  <c r="H33" i="102"/>
  <c r="H47" i="102" s="1"/>
  <c r="N33" i="101"/>
  <c r="N47" i="101" s="1"/>
  <c r="N33" i="100"/>
  <c r="N47" i="100" s="1"/>
  <c r="M33" i="100"/>
  <c r="M47" i="100" s="1"/>
  <c r="P33" i="98"/>
  <c r="P47" i="98" s="1"/>
  <c r="H33" i="98"/>
  <c r="H47" i="98" s="1"/>
  <c r="P33" i="96"/>
  <c r="P47" i="96" s="1"/>
  <c r="H33" i="96"/>
  <c r="H47" i="96" s="1"/>
  <c r="M33" i="139"/>
  <c r="M47" i="139" s="1"/>
  <c r="M33" i="138"/>
  <c r="M47" i="138" s="1"/>
  <c r="I33" i="112"/>
  <c r="I47" i="112" s="1"/>
  <c r="M33" i="111"/>
  <c r="M47" i="111" s="1"/>
  <c r="I33" i="110"/>
  <c r="I47" i="110" s="1"/>
  <c r="K33" i="108"/>
  <c r="K47" i="108" s="1"/>
  <c r="M33" i="99"/>
  <c r="M47" i="99" s="1"/>
  <c r="L33" i="99"/>
  <c r="L47" i="99" s="1"/>
  <c r="N33" i="58"/>
  <c r="N47" i="58" s="1"/>
  <c r="O33" i="97"/>
  <c r="O47" i="97" s="1"/>
  <c r="O33" i="95"/>
  <c r="O47" i="95" s="1"/>
  <c r="K33" i="132"/>
  <c r="K47" i="132" s="1"/>
  <c r="J33" i="107"/>
  <c r="J47" i="107" s="1"/>
  <c r="I33" i="136"/>
  <c r="I47" i="136" s="1"/>
  <c r="L33" i="101"/>
  <c r="L47" i="101" s="1"/>
  <c r="N33" i="96"/>
  <c r="N47" i="96" s="1"/>
  <c r="L33" i="136"/>
  <c r="L47" i="136" s="1"/>
  <c r="O33" i="101"/>
  <c r="O47" i="101" s="1"/>
  <c r="P33" i="105"/>
  <c r="P47" i="105" s="1"/>
  <c r="H33" i="105"/>
  <c r="H47" i="105" s="1"/>
  <c r="M33" i="102"/>
  <c r="M47" i="102" s="1"/>
  <c r="K33" i="100"/>
  <c r="K47" i="100" s="1"/>
  <c r="K33" i="58"/>
  <c r="K47" i="58" s="1"/>
  <c r="M33" i="98"/>
  <c r="M47" i="98" s="1"/>
  <c r="M33" i="95"/>
  <c r="M47" i="95" s="1"/>
  <c r="P33" i="114"/>
  <c r="P47" i="114" s="1"/>
  <c r="H33" i="114"/>
  <c r="H47" i="114" s="1"/>
  <c r="J33" i="111"/>
  <c r="J47" i="111" s="1"/>
  <c r="P33" i="108"/>
  <c r="P47" i="108" s="1"/>
  <c r="H33" i="108"/>
  <c r="H47" i="108" s="1"/>
  <c r="J33" i="99"/>
  <c r="J47" i="99" s="1"/>
  <c r="L33" i="97"/>
  <c r="L47" i="97" s="1"/>
  <c r="M33" i="85"/>
  <c r="M47" i="85" s="1"/>
  <c r="I33" i="130"/>
  <c r="I47" i="130" s="1"/>
  <c r="K33" i="94"/>
  <c r="K47" i="94" s="1"/>
  <c r="N33" i="57"/>
  <c r="N47" i="57" s="1"/>
  <c r="M33" i="82"/>
  <c r="M47" i="82" s="1"/>
  <c r="O33" i="109"/>
  <c r="O47" i="109" s="1"/>
  <c r="J33" i="83"/>
  <c r="J47" i="83" s="1"/>
  <c r="P33" i="138"/>
  <c r="P47" i="138" s="1"/>
  <c r="H33" i="138"/>
  <c r="H47" i="138" s="1"/>
  <c r="N33" i="137"/>
  <c r="N47" i="137" s="1"/>
  <c r="J33" i="131"/>
  <c r="J47" i="131" s="1"/>
  <c r="P33" i="129"/>
  <c r="P47" i="129" s="1"/>
  <c r="H33" i="129"/>
  <c r="H47" i="129" s="1"/>
  <c r="I33" i="85"/>
  <c r="I47" i="85" s="1"/>
  <c r="L33" i="84"/>
  <c r="L47" i="84" s="1"/>
  <c r="I33" i="139"/>
  <c r="I47" i="139" s="1"/>
  <c r="O33" i="138"/>
  <c r="O47" i="138" s="1"/>
  <c r="M33" i="118"/>
  <c r="M47" i="118" s="1"/>
  <c r="L33" i="116"/>
  <c r="L47" i="116" s="1"/>
  <c r="O33" i="90"/>
  <c r="O47" i="90" s="1"/>
  <c r="N33" i="127"/>
  <c r="N47" i="127" s="1"/>
  <c r="K47" i="82" l="1"/>
  <c r="AS47" i="82"/>
  <c r="AF47" i="82"/>
  <c r="P47" i="81"/>
  <c r="N17" i="20"/>
  <c r="V17" i="20"/>
  <c r="V18" i="20"/>
  <c r="S141" i="1" l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5" i="1"/>
  <c r="A16" i="1" l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I16" i="68"/>
  <c r="J16" i="68"/>
  <c r="K16" i="68"/>
  <c r="H16" i="68"/>
  <c r="B49" i="83"/>
  <c r="C49" i="83"/>
  <c r="D49" i="83"/>
  <c r="B50" i="83"/>
  <c r="C50" i="83"/>
  <c r="D50" i="83"/>
  <c r="B51" i="83"/>
  <c r="C51" i="83"/>
  <c r="D51" i="83"/>
  <c r="B52" i="83"/>
  <c r="C52" i="83"/>
  <c r="D52" i="83"/>
  <c r="B53" i="83"/>
  <c r="C53" i="83"/>
  <c r="D53" i="83"/>
  <c r="B54" i="83"/>
  <c r="C54" i="83"/>
  <c r="D54" i="83"/>
  <c r="B55" i="83"/>
  <c r="C55" i="83"/>
  <c r="D55" i="83"/>
  <c r="B49" i="109"/>
  <c r="C49" i="109"/>
  <c r="D49" i="109"/>
  <c r="B50" i="109"/>
  <c r="C50" i="109"/>
  <c r="D50" i="109"/>
  <c r="B51" i="109"/>
  <c r="C51" i="109"/>
  <c r="D51" i="109"/>
  <c r="B52" i="109"/>
  <c r="C52" i="109"/>
  <c r="D52" i="109"/>
  <c r="B53" i="109"/>
  <c r="C53" i="109"/>
  <c r="D53" i="109"/>
  <c r="B54" i="109"/>
  <c r="C54" i="109"/>
  <c r="D54" i="109"/>
  <c r="B55" i="109"/>
  <c r="C55" i="109"/>
  <c r="D55" i="109"/>
  <c r="B49" i="84"/>
  <c r="C49" i="84"/>
  <c r="D49" i="84"/>
  <c r="B50" i="84"/>
  <c r="C50" i="84"/>
  <c r="D50" i="84"/>
  <c r="B51" i="84"/>
  <c r="C51" i="84"/>
  <c r="D51" i="84"/>
  <c r="B52" i="84"/>
  <c r="C52" i="84"/>
  <c r="D52" i="84"/>
  <c r="B53" i="84"/>
  <c r="C53" i="84"/>
  <c r="D53" i="84"/>
  <c r="B54" i="84"/>
  <c r="C54" i="84"/>
  <c r="D54" i="84"/>
  <c r="B55" i="84"/>
  <c r="C55" i="84"/>
  <c r="D55" i="84"/>
  <c r="B49" i="85"/>
  <c r="C49" i="85"/>
  <c r="D49" i="85"/>
  <c r="B50" i="85"/>
  <c r="C50" i="85"/>
  <c r="D50" i="85"/>
  <c r="B51" i="85"/>
  <c r="C51" i="85"/>
  <c r="D51" i="85"/>
  <c r="B52" i="85"/>
  <c r="C52" i="85"/>
  <c r="D52" i="85"/>
  <c r="B53" i="85"/>
  <c r="C53" i="85"/>
  <c r="D53" i="85"/>
  <c r="B54" i="85"/>
  <c r="C54" i="85"/>
  <c r="D54" i="85"/>
  <c r="B55" i="85"/>
  <c r="C55" i="85"/>
  <c r="D55" i="85"/>
  <c r="B49" i="127"/>
  <c r="C49" i="127"/>
  <c r="D49" i="127"/>
  <c r="B50" i="127"/>
  <c r="C50" i="127"/>
  <c r="D50" i="127"/>
  <c r="B51" i="127"/>
  <c r="C51" i="127"/>
  <c r="D51" i="127"/>
  <c r="B52" i="127"/>
  <c r="C52" i="127"/>
  <c r="D52" i="127"/>
  <c r="B53" i="127"/>
  <c r="C53" i="127"/>
  <c r="D53" i="127"/>
  <c r="B54" i="127"/>
  <c r="C54" i="127"/>
  <c r="D54" i="127"/>
  <c r="B55" i="127"/>
  <c r="C55" i="127"/>
  <c r="D55" i="127"/>
  <c r="B49" i="128"/>
  <c r="C49" i="128"/>
  <c r="D49" i="128"/>
  <c r="B50" i="128"/>
  <c r="C50" i="128"/>
  <c r="D50" i="128"/>
  <c r="B51" i="128"/>
  <c r="C51" i="128"/>
  <c r="D51" i="128"/>
  <c r="B52" i="128"/>
  <c r="C52" i="128"/>
  <c r="D52" i="128"/>
  <c r="B53" i="128"/>
  <c r="C53" i="128"/>
  <c r="D53" i="128"/>
  <c r="B54" i="128"/>
  <c r="C54" i="128"/>
  <c r="D54" i="128"/>
  <c r="B55" i="128"/>
  <c r="C55" i="128"/>
  <c r="D55" i="128"/>
  <c r="B49" i="129"/>
  <c r="C49" i="129"/>
  <c r="D49" i="129"/>
  <c r="B50" i="129"/>
  <c r="C50" i="129"/>
  <c r="D50" i="129"/>
  <c r="B51" i="129"/>
  <c r="C51" i="129"/>
  <c r="D51" i="129"/>
  <c r="B52" i="129"/>
  <c r="C52" i="129"/>
  <c r="D52" i="129"/>
  <c r="B53" i="129"/>
  <c r="C53" i="129"/>
  <c r="D53" i="129"/>
  <c r="B54" i="129"/>
  <c r="C54" i="129"/>
  <c r="D54" i="129"/>
  <c r="B55" i="129"/>
  <c r="C55" i="129"/>
  <c r="D55" i="129"/>
  <c r="B49" i="130"/>
  <c r="C49" i="130"/>
  <c r="D49" i="130"/>
  <c r="B50" i="130"/>
  <c r="C50" i="130"/>
  <c r="D50" i="130"/>
  <c r="B51" i="130"/>
  <c r="C51" i="130"/>
  <c r="D51" i="130"/>
  <c r="B52" i="130"/>
  <c r="C52" i="130"/>
  <c r="D52" i="130"/>
  <c r="B53" i="130"/>
  <c r="C53" i="130"/>
  <c r="D53" i="130"/>
  <c r="B54" i="130"/>
  <c r="C54" i="130"/>
  <c r="D54" i="130"/>
  <c r="B55" i="130"/>
  <c r="C55" i="130"/>
  <c r="D55" i="130"/>
  <c r="B49" i="131"/>
  <c r="C49" i="131"/>
  <c r="D49" i="131"/>
  <c r="B50" i="131"/>
  <c r="C50" i="131"/>
  <c r="D50" i="131"/>
  <c r="B51" i="131"/>
  <c r="C51" i="131"/>
  <c r="D51" i="131"/>
  <c r="B52" i="131"/>
  <c r="C52" i="131"/>
  <c r="D52" i="131"/>
  <c r="B53" i="131"/>
  <c r="C53" i="131"/>
  <c r="D53" i="131"/>
  <c r="B54" i="131"/>
  <c r="C54" i="131"/>
  <c r="D54" i="131"/>
  <c r="B55" i="131"/>
  <c r="C55" i="131"/>
  <c r="D55" i="131"/>
  <c r="B49" i="132"/>
  <c r="C49" i="132"/>
  <c r="D49" i="132"/>
  <c r="B50" i="132"/>
  <c r="C50" i="132"/>
  <c r="D50" i="132"/>
  <c r="B51" i="132"/>
  <c r="C51" i="132"/>
  <c r="D51" i="132"/>
  <c r="B52" i="132"/>
  <c r="C52" i="132"/>
  <c r="D52" i="132"/>
  <c r="B53" i="132"/>
  <c r="C53" i="132"/>
  <c r="D53" i="132"/>
  <c r="B54" i="132"/>
  <c r="C54" i="132"/>
  <c r="D54" i="132"/>
  <c r="B55" i="132"/>
  <c r="C55" i="132"/>
  <c r="D55" i="132"/>
  <c r="B49" i="55"/>
  <c r="C49" i="55"/>
  <c r="D49" i="55"/>
  <c r="B50" i="55"/>
  <c r="C50" i="55"/>
  <c r="D50" i="55"/>
  <c r="B51" i="55"/>
  <c r="C51" i="55"/>
  <c r="D51" i="55"/>
  <c r="B52" i="55"/>
  <c r="C52" i="55"/>
  <c r="D52" i="55"/>
  <c r="B53" i="55"/>
  <c r="C53" i="55"/>
  <c r="D53" i="55"/>
  <c r="B54" i="55"/>
  <c r="C54" i="55"/>
  <c r="D54" i="55"/>
  <c r="B55" i="55"/>
  <c r="C55" i="55"/>
  <c r="D55" i="55"/>
  <c r="B49" i="56"/>
  <c r="C49" i="56"/>
  <c r="D49" i="56"/>
  <c r="B50" i="56"/>
  <c r="C50" i="56"/>
  <c r="D50" i="56"/>
  <c r="B51" i="56"/>
  <c r="C51" i="56"/>
  <c r="D51" i="56"/>
  <c r="B52" i="56"/>
  <c r="C52" i="56"/>
  <c r="D52" i="56"/>
  <c r="B53" i="56"/>
  <c r="C53" i="56"/>
  <c r="D53" i="56"/>
  <c r="B54" i="56"/>
  <c r="C54" i="56"/>
  <c r="D54" i="56"/>
  <c r="B55" i="56"/>
  <c r="C55" i="56"/>
  <c r="D55" i="56"/>
  <c r="B49" i="57"/>
  <c r="C49" i="57"/>
  <c r="D49" i="57"/>
  <c r="B50" i="57"/>
  <c r="C50" i="57"/>
  <c r="D50" i="57"/>
  <c r="B51" i="57"/>
  <c r="C51" i="57"/>
  <c r="D51" i="57"/>
  <c r="B52" i="57"/>
  <c r="C52" i="57"/>
  <c r="D52" i="57"/>
  <c r="B53" i="57"/>
  <c r="C53" i="57"/>
  <c r="D53" i="57"/>
  <c r="B54" i="57"/>
  <c r="C54" i="57"/>
  <c r="D54" i="57"/>
  <c r="B55" i="57"/>
  <c r="C55" i="57"/>
  <c r="D55" i="57"/>
  <c r="B49" i="90"/>
  <c r="C49" i="90"/>
  <c r="D49" i="90"/>
  <c r="B50" i="90"/>
  <c r="C50" i="90"/>
  <c r="D50" i="90"/>
  <c r="B51" i="90"/>
  <c r="C51" i="90"/>
  <c r="D51" i="90"/>
  <c r="B52" i="90"/>
  <c r="C52" i="90"/>
  <c r="D52" i="90"/>
  <c r="B53" i="90"/>
  <c r="C53" i="90"/>
  <c r="D53" i="90"/>
  <c r="B54" i="90"/>
  <c r="C54" i="90"/>
  <c r="D54" i="90"/>
  <c r="B55" i="90"/>
  <c r="C55" i="90"/>
  <c r="D55" i="90"/>
  <c r="B49" i="91"/>
  <c r="C49" i="91"/>
  <c r="D49" i="91"/>
  <c r="B50" i="91"/>
  <c r="C50" i="91"/>
  <c r="D50" i="91"/>
  <c r="B51" i="91"/>
  <c r="C51" i="91"/>
  <c r="D51" i="91"/>
  <c r="B52" i="91"/>
  <c r="C52" i="91"/>
  <c r="D52" i="91"/>
  <c r="B53" i="91"/>
  <c r="C53" i="91"/>
  <c r="D53" i="91"/>
  <c r="B54" i="91"/>
  <c r="C54" i="91"/>
  <c r="D54" i="91"/>
  <c r="B55" i="91"/>
  <c r="C55" i="91"/>
  <c r="D55" i="91"/>
  <c r="B49" i="92"/>
  <c r="C49" i="92"/>
  <c r="D49" i="92"/>
  <c r="B50" i="92"/>
  <c r="C50" i="92"/>
  <c r="D50" i="92"/>
  <c r="B51" i="92"/>
  <c r="C51" i="92"/>
  <c r="D51" i="92"/>
  <c r="B52" i="92"/>
  <c r="C52" i="92"/>
  <c r="D52" i="92"/>
  <c r="B53" i="92"/>
  <c r="C53" i="92"/>
  <c r="D53" i="92"/>
  <c r="B54" i="92"/>
  <c r="C54" i="92"/>
  <c r="D54" i="92"/>
  <c r="B55" i="92"/>
  <c r="C55" i="92"/>
  <c r="D55" i="92"/>
  <c r="B49" i="93"/>
  <c r="C49" i="93"/>
  <c r="D49" i="93"/>
  <c r="B50" i="93"/>
  <c r="C50" i="93"/>
  <c r="D50" i="93"/>
  <c r="B51" i="93"/>
  <c r="C51" i="93"/>
  <c r="D51" i="93"/>
  <c r="B52" i="93"/>
  <c r="C52" i="93"/>
  <c r="D52" i="93"/>
  <c r="B53" i="93"/>
  <c r="C53" i="93"/>
  <c r="D53" i="93"/>
  <c r="B54" i="93"/>
  <c r="C54" i="93"/>
  <c r="D54" i="93"/>
  <c r="B55" i="93"/>
  <c r="C55" i="93"/>
  <c r="D55" i="93"/>
  <c r="B49" i="94"/>
  <c r="C49" i="94"/>
  <c r="D49" i="94"/>
  <c r="B50" i="94"/>
  <c r="C50" i="94"/>
  <c r="D50" i="94"/>
  <c r="B51" i="94"/>
  <c r="C51" i="94"/>
  <c r="D51" i="94"/>
  <c r="B52" i="94"/>
  <c r="C52" i="94"/>
  <c r="D52" i="94"/>
  <c r="B53" i="94"/>
  <c r="C53" i="94"/>
  <c r="D53" i="94"/>
  <c r="B54" i="94"/>
  <c r="C54" i="94"/>
  <c r="D54" i="94"/>
  <c r="B55" i="94"/>
  <c r="C55" i="94"/>
  <c r="D55" i="94"/>
  <c r="B49" i="116"/>
  <c r="C49" i="116"/>
  <c r="D49" i="116"/>
  <c r="B50" i="116"/>
  <c r="C50" i="116"/>
  <c r="D50" i="116"/>
  <c r="B51" i="116"/>
  <c r="C51" i="116"/>
  <c r="D51" i="116"/>
  <c r="B52" i="116"/>
  <c r="C52" i="116"/>
  <c r="D52" i="116"/>
  <c r="B53" i="116"/>
  <c r="C53" i="116"/>
  <c r="D53" i="116"/>
  <c r="B54" i="116"/>
  <c r="C54" i="116"/>
  <c r="D54" i="116"/>
  <c r="B55" i="116"/>
  <c r="C55" i="116"/>
  <c r="D55" i="116"/>
  <c r="B49" i="117"/>
  <c r="C49" i="117"/>
  <c r="D49" i="117"/>
  <c r="B50" i="117"/>
  <c r="C50" i="117"/>
  <c r="D50" i="117"/>
  <c r="B51" i="117"/>
  <c r="C51" i="117"/>
  <c r="D51" i="117"/>
  <c r="B52" i="117"/>
  <c r="C52" i="117"/>
  <c r="D52" i="117"/>
  <c r="B53" i="117"/>
  <c r="C53" i="117"/>
  <c r="D53" i="117"/>
  <c r="B54" i="117"/>
  <c r="C54" i="117"/>
  <c r="D54" i="117"/>
  <c r="B55" i="117"/>
  <c r="C55" i="117"/>
  <c r="D55" i="117"/>
  <c r="B49" i="118"/>
  <c r="C49" i="118"/>
  <c r="D49" i="118"/>
  <c r="B50" i="118"/>
  <c r="C50" i="118"/>
  <c r="D50" i="118"/>
  <c r="B51" i="118"/>
  <c r="C51" i="118"/>
  <c r="D51" i="118"/>
  <c r="B52" i="118"/>
  <c r="C52" i="118"/>
  <c r="D52" i="118"/>
  <c r="B53" i="118"/>
  <c r="C53" i="118"/>
  <c r="D53" i="118"/>
  <c r="B54" i="118"/>
  <c r="C54" i="118"/>
  <c r="D54" i="118"/>
  <c r="B55" i="118"/>
  <c r="C55" i="118"/>
  <c r="D55" i="118"/>
  <c r="B49" i="137"/>
  <c r="C49" i="137"/>
  <c r="D49" i="137"/>
  <c r="B50" i="137"/>
  <c r="C50" i="137"/>
  <c r="D50" i="137"/>
  <c r="B51" i="137"/>
  <c r="C51" i="137"/>
  <c r="D51" i="137"/>
  <c r="B52" i="137"/>
  <c r="C52" i="137"/>
  <c r="D52" i="137"/>
  <c r="B53" i="137"/>
  <c r="C53" i="137"/>
  <c r="D53" i="137"/>
  <c r="B54" i="137"/>
  <c r="C54" i="137"/>
  <c r="D54" i="137"/>
  <c r="B55" i="137"/>
  <c r="C55" i="137"/>
  <c r="D55" i="137"/>
  <c r="B49" i="138"/>
  <c r="C49" i="138"/>
  <c r="D49" i="138"/>
  <c r="B50" i="138"/>
  <c r="C50" i="138"/>
  <c r="D50" i="138"/>
  <c r="B51" i="138"/>
  <c r="C51" i="138"/>
  <c r="D51" i="138"/>
  <c r="B52" i="138"/>
  <c r="C52" i="138"/>
  <c r="D52" i="138"/>
  <c r="B53" i="138"/>
  <c r="C53" i="138"/>
  <c r="D53" i="138"/>
  <c r="B54" i="138"/>
  <c r="C54" i="138"/>
  <c r="D54" i="138"/>
  <c r="B55" i="138"/>
  <c r="C55" i="138"/>
  <c r="D55" i="138"/>
  <c r="B49" i="139"/>
  <c r="C49" i="139"/>
  <c r="D49" i="139"/>
  <c r="B50" i="139"/>
  <c r="C50" i="139"/>
  <c r="D50" i="139"/>
  <c r="B51" i="139"/>
  <c r="C51" i="139"/>
  <c r="D51" i="139"/>
  <c r="B52" i="139"/>
  <c r="C52" i="139"/>
  <c r="D52" i="139"/>
  <c r="B53" i="139"/>
  <c r="C53" i="139"/>
  <c r="D53" i="139"/>
  <c r="B54" i="139"/>
  <c r="C54" i="139"/>
  <c r="D54" i="139"/>
  <c r="B55" i="139"/>
  <c r="C55" i="139"/>
  <c r="D55" i="139"/>
  <c r="B49" i="95"/>
  <c r="C49" i="95"/>
  <c r="D49" i="95"/>
  <c r="B50" i="95"/>
  <c r="C50" i="95"/>
  <c r="D50" i="95"/>
  <c r="B51" i="95"/>
  <c r="C51" i="95"/>
  <c r="D51" i="95"/>
  <c r="B52" i="95"/>
  <c r="C52" i="95"/>
  <c r="D52" i="95"/>
  <c r="B53" i="95"/>
  <c r="C53" i="95"/>
  <c r="D53" i="95"/>
  <c r="B54" i="95"/>
  <c r="C54" i="95"/>
  <c r="D54" i="95"/>
  <c r="B55" i="95"/>
  <c r="C55" i="95"/>
  <c r="D55" i="95"/>
  <c r="B49" i="96"/>
  <c r="C49" i="96"/>
  <c r="D49" i="96"/>
  <c r="B50" i="96"/>
  <c r="C50" i="96"/>
  <c r="D50" i="96"/>
  <c r="B51" i="96"/>
  <c r="C51" i="96"/>
  <c r="D51" i="96"/>
  <c r="B52" i="96"/>
  <c r="C52" i="96"/>
  <c r="D52" i="96"/>
  <c r="B53" i="96"/>
  <c r="C53" i="96"/>
  <c r="D53" i="96"/>
  <c r="B54" i="96"/>
  <c r="C54" i="96"/>
  <c r="D54" i="96"/>
  <c r="B55" i="96"/>
  <c r="C55" i="96"/>
  <c r="D55" i="96"/>
  <c r="B49" i="97"/>
  <c r="C49" i="97"/>
  <c r="D49" i="97"/>
  <c r="B50" i="97"/>
  <c r="C50" i="97"/>
  <c r="D50" i="97"/>
  <c r="B51" i="97"/>
  <c r="C51" i="97"/>
  <c r="D51" i="97"/>
  <c r="B52" i="97"/>
  <c r="C52" i="97"/>
  <c r="D52" i="97"/>
  <c r="B53" i="97"/>
  <c r="C53" i="97"/>
  <c r="D53" i="97"/>
  <c r="B54" i="97"/>
  <c r="C54" i="97"/>
  <c r="D54" i="97"/>
  <c r="B55" i="97"/>
  <c r="C55" i="97"/>
  <c r="D55" i="97"/>
  <c r="B49" i="98"/>
  <c r="C49" i="98"/>
  <c r="D49" i="98"/>
  <c r="B50" i="98"/>
  <c r="C50" i="98"/>
  <c r="D50" i="98"/>
  <c r="B51" i="98"/>
  <c r="C51" i="98"/>
  <c r="D51" i="98"/>
  <c r="B52" i="98"/>
  <c r="C52" i="98"/>
  <c r="D52" i="98"/>
  <c r="B53" i="98"/>
  <c r="C53" i="98"/>
  <c r="D53" i="98"/>
  <c r="B54" i="98"/>
  <c r="C54" i="98"/>
  <c r="D54" i="98"/>
  <c r="B55" i="98"/>
  <c r="C55" i="98"/>
  <c r="D55" i="98"/>
  <c r="B49" i="58"/>
  <c r="C49" i="58"/>
  <c r="D49" i="58"/>
  <c r="B50" i="58"/>
  <c r="C50" i="58"/>
  <c r="D50" i="58"/>
  <c r="B51" i="58"/>
  <c r="C51" i="58"/>
  <c r="D51" i="58"/>
  <c r="B52" i="58"/>
  <c r="C52" i="58"/>
  <c r="D52" i="58"/>
  <c r="B53" i="58"/>
  <c r="C53" i="58"/>
  <c r="D53" i="58"/>
  <c r="B54" i="58"/>
  <c r="C54" i="58"/>
  <c r="D54" i="58"/>
  <c r="B55" i="58"/>
  <c r="C55" i="58"/>
  <c r="D55" i="58"/>
  <c r="B49" i="99"/>
  <c r="C49" i="99"/>
  <c r="D49" i="99"/>
  <c r="B50" i="99"/>
  <c r="C50" i="99"/>
  <c r="D50" i="99"/>
  <c r="B51" i="99"/>
  <c r="C51" i="99"/>
  <c r="D51" i="99"/>
  <c r="B52" i="99"/>
  <c r="C52" i="99"/>
  <c r="D52" i="99"/>
  <c r="B53" i="99"/>
  <c r="C53" i="99"/>
  <c r="D53" i="99"/>
  <c r="B54" i="99"/>
  <c r="C54" i="99"/>
  <c r="D54" i="99"/>
  <c r="B55" i="99"/>
  <c r="C55" i="99"/>
  <c r="D55" i="99"/>
  <c r="B49" i="100"/>
  <c r="C49" i="100"/>
  <c r="D49" i="100"/>
  <c r="B50" i="100"/>
  <c r="C50" i="100"/>
  <c r="D50" i="100"/>
  <c r="B51" i="100"/>
  <c r="C51" i="100"/>
  <c r="D51" i="100"/>
  <c r="B52" i="100"/>
  <c r="C52" i="100"/>
  <c r="D52" i="100"/>
  <c r="B53" i="100"/>
  <c r="C53" i="100"/>
  <c r="D53" i="100"/>
  <c r="B54" i="100"/>
  <c r="C54" i="100"/>
  <c r="D54" i="100"/>
  <c r="B55" i="100"/>
  <c r="C55" i="100"/>
  <c r="D55" i="100"/>
  <c r="B49" i="101"/>
  <c r="C49" i="101"/>
  <c r="D49" i="101"/>
  <c r="B50" i="101"/>
  <c r="C50" i="101"/>
  <c r="D50" i="101"/>
  <c r="B51" i="101"/>
  <c r="C51" i="101"/>
  <c r="D51" i="101"/>
  <c r="B52" i="101"/>
  <c r="C52" i="101"/>
  <c r="D52" i="101"/>
  <c r="B53" i="101"/>
  <c r="C53" i="101"/>
  <c r="D53" i="101"/>
  <c r="B54" i="101"/>
  <c r="C54" i="101"/>
  <c r="D54" i="101"/>
  <c r="B55" i="101"/>
  <c r="C55" i="101"/>
  <c r="D55" i="101"/>
  <c r="B49" i="102"/>
  <c r="C49" i="102"/>
  <c r="D49" i="102"/>
  <c r="B50" i="102"/>
  <c r="C50" i="102"/>
  <c r="D50" i="102"/>
  <c r="B51" i="102"/>
  <c r="C51" i="102"/>
  <c r="D51" i="102"/>
  <c r="B52" i="102"/>
  <c r="C52" i="102"/>
  <c r="D52" i="102"/>
  <c r="B53" i="102"/>
  <c r="C53" i="102"/>
  <c r="D53" i="102"/>
  <c r="B54" i="102"/>
  <c r="C54" i="102"/>
  <c r="D54" i="102"/>
  <c r="B55" i="102"/>
  <c r="C55" i="102"/>
  <c r="D55" i="102"/>
  <c r="B49" i="103"/>
  <c r="C49" i="103"/>
  <c r="D49" i="103"/>
  <c r="B50" i="103"/>
  <c r="C50" i="103"/>
  <c r="D50" i="103"/>
  <c r="B51" i="103"/>
  <c r="C51" i="103"/>
  <c r="D51" i="103"/>
  <c r="B52" i="103"/>
  <c r="C52" i="103"/>
  <c r="D52" i="103"/>
  <c r="B53" i="103"/>
  <c r="C53" i="103"/>
  <c r="D53" i="103"/>
  <c r="B54" i="103"/>
  <c r="C54" i="103"/>
  <c r="D54" i="103"/>
  <c r="B55" i="103"/>
  <c r="C55" i="103"/>
  <c r="D55" i="103"/>
  <c r="B49" i="104"/>
  <c r="C49" i="104"/>
  <c r="D49" i="104"/>
  <c r="B50" i="104"/>
  <c r="C50" i="104"/>
  <c r="D50" i="104"/>
  <c r="B51" i="104"/>
  <c r="C51" i="104"/>
  <c r="D51" i="104"/>
  <c r="B52" i="104"/>
  <c r="C52" i="104"/>
  <c r="D52" i="104"/>
  <c r="B53" i="104"/>
  <c r="C53" i="104"/>
  <c r="D53" i="104"/>
  <c r="B54" i="104"/>
  <c r="C54" i="104"/>
  <c r="D54" i="104"/>
  <c r="B55" i="104"/>
  <c r="C55" i="104"/>
  <c r="D55" i="104"/>
  <c r="B49" i="105"/>
  <c r="C49" i="105"/>
  <c r="D49" i="105"/>
  <c r="B50" i="105"/>
  <c r="C50" i="105"/>
  <c r="D50" i="105"/>
  <c r="B51" i="105"/>
  <c r="C51" i="105"/>
  <c r="D51" i="105"/>
  <c r="B52" i="105"/>
  <c r="C52" i="105"/>
  <c r="D52" i="105"/>
  <c r="B53" i="105"/>
  <c r="C53" i="105"/>
  <c r="D53" i="105"/>
  <c r="B54" i="105"/>
  <c r="C54" i="105"/>
  <c r="D54" i="105"/>
  <c r="B55" i="105"/>
  <c r="C55" i="105"/>
  <c r="D55" i="105"/>
  <c r="B49" i="136"/>
  <c r="C49" i="136"/>
  <c r="D49" i="136"/>
  <c r="B50" i="136"/>
  <c r="C50" i="136"/>
  <c r="D50" i="136"/>
  <c r="B51" i="136"/>
  <c r="C51" i="136"/>
  <c r="D51" i="136"/>
  <c r="B52" i="136"/>
  <c r="C52" i="136"/>
  <c r="D52" i="136"/>
  <c r="B53" i="136"/>
  <c r="C53" i="136"/>
  <c r="D53" i="136"/>
  <c r="B54" i="136"/>
  <c r="C54" i="136"/>
  <c r="D54" i="136"/>
  <c r="B55" i="136"/>
  <c r="C55" i="136"/>
  <c r="D55" i="136"/>
  <c r="B49" i="107"/>
  <c r="C49" i="107"/>
  <c r="D49" i="107"/>
  <c r="B50" i="107"/>
  <c r="C50" i="107"/>
  <c r="D50" i="107"/>
  <c r="B51" i="107"/>
  <c r="C51" i="107"/>
  <c r="D51" i="107"/>
  <c r="B52" i="107"/>
  <c r="C52" i="107"/>
  <c r="D52" i="107"/>
  <c r="B53" i="107"/>
  <c r="C53" i="107"/>
  <c r="D53" i="107"/>
  <c r="B54" i="107"/>
  <c r="C54" i="107"/>
  <c r="D54" i="107"/>
  <c r="B55" i="107"/>
  <c r="C55" i="107"/>
  <c r="D55" i="107"/>
  <c r="B49" i="108"/>
  <c r="C49" i="108"/>
  <c r="D49" i="108"/>
  <c r="B50" i="108"/>
  <c r="C50" i="108"/>
  <c r="D50" i="108"/>
  <c r="B51" i="108"/>
  <c r="C51" i="108"/>
  <c r="D51" i="108"/>
  <c r="B52" i="108"/>
  <c r="C52" i="108"/>
  <c r="D52" i="108"/>
  <c r="B53" i="108"/>
  <c r="C53" i="108"/>
  <c r="D53" i="108"/>
  <c r="B54" i="108"/>
  <c r="C54" i="108"/>
  <c r="D54" i="108"/>
  <c r="B55" i="108"/>
  <c r="C55" i="108"/>
  <c r="D55" i="108"/>
  <c r="B49" i="110"/>
  <c r="C49" i="110"/>
  <c r="D49" i="110"/>
  <c r="B50" i="110"/>
  <c r="C50" i="110"/>
  <c r="D50" i="110"/>
  <c r="B51" i="110"/>
  <c r="C51" i="110"/>
  <c r="D51" i="110"/>
  <c r="B52" i="110"/>
  <c r="C52" i="110"/>
  <c r="D52" i="110"/>
  <c r="B53" i="110"/>
  <c r="C53" i="110"/>
  <c r="D53" i="110"/>
  <c r="B54" i="110"/>
  <c r="C54" i="110"/>
  <c r="D54" i="110"/>
  <c r="B55" i="110"/>
  <c r="C55" i="110"/>
  <c r="D55" i="110"/>
  <c r="B49" i="111"/>
  <c r="C49" i="111"/>
  <c r="D49" i="111"/>
  <c r="B50" i="111"/>
  <c r="C50" i="111"/>
  <c r="D50" i="111"/>
  <c r="B51" i="111"/>
  <c r="C51" i="111"/>
  <c r="D51" i="111"/>
  <c r="B52" i="111"/>
  <c r="C52" i="111"/>
  <c r="D52" i="111"/>
  <c r="B53" i="111"/>
  <c r="C53" i="111"/>
  <c r="D53" i="111"/>
  <c r="B54" i="111"/>
  <c r="C54" i="111"/>
  <c r="D54" i="111"/>
  <c r="B55" i="111"/>
  <c r="C55" i="111"/>
  <c r="D55" i="111"/>
  <c r="B49" i="112"/>
  <c r="C49" i="112"/>
  <c r="D49" i="112"/>
  <c r="B50" i="112"/>
  <c r="C50" i="112"/>
  <c r="D50" i="112"/>
  <c r="B51" i="112"/>
  <c r="C51" i="112"/>
  <c r="D51" i="112"/>
  <c r="B52" i="112"/>
  <c r="C52" i="112"/>
  <c r="D52" i="112"/>
  <c r="B53" i="112"/>
  <c r="C53" i="112"/>
  <c r="D53" i="112"/>
  <c r="B54" i="112"/>
  <c r="C54" i="112"/>
  <c r="D54" i="112"/>
  <c r="B55" i="112"/>
  <c r="C55" i="112"/>
  <c r="D55" i="112"/>
  <c r="B49" i="113"/>
  <c r="C49" i="113"/>
  <c r="D49" i="113"/>
  <c r="B50" i="113"/>
  <c r="C50" i="113"/>
  <c r="D50" i="113"/>
  <c r="B51" i="113"/>
  <c r="C51" i="113"/>
  <c r="D51" i="113"/>
  <c r="B52" i="113"/>
  <c r="C52" i="113"/>
  <c r="D52" i="113"/>
  <c r="B53" i="113"/>
  <c r="C53" i="113"/>
  <c r="D53" i="113"/>
  <c r="B54" i="113"/>
  <c r="C54" i="113"/>
  <c r="D54" i="113"/>
  <c r="B55" i="113"/>
  <c r="C55" i="113"/>
  <c r="D55" i="113"/>
  <c r="B49" i="114"/>
  <c r="C49" i="114"/>
  <c r="D49" i="114"/>
  <c r="B50" i="114"/>
  <c r="C50" i="114"/>
  <c r="D50" i="114"/>
  <c r="B51" i="114"/>
  <c r="C51" i="114"/>
  <c r="D51" i="114"/>
  <c r="B52" i="114"/>
  <c r="C52" i="114"/>
  <c r="D52" i="114"/>
  <c r="B53" i="114"/>
  <c r="C53" i="114"/>
  <c r="D53" i="114"/>
  <c r="B54" i="114"/>
  <c r="C54" i="114"/>
  <c r="D54" i="114"/>
  <c r="B55" i="114"/>
  <c r="C55" i="114"/>
  <c r="D55" i="114"/>
  <c r="B49" i="115"/>
  <c r="C49" i="115"/>
  <c r="D49" i="115"/>
  <c r="B50" i="115"/>
  <c r="C50" i="115"/>
  <c r="D50" i="115"/>
  <c r="B51" i="115"/>
  <c r="C51" i="115"/>
  <c r="D51" i="115"/>
  <c r="B52" i="115"/>
  <c r="C52" i="115"/>
  <c r="D52" i="115"/>
  <c r="B53" i="115"/>
  <c r="C53" i="115"/>
  <c r="D53" i="115"/>
  <c r="B54" i="115"/>
  <c r="C54" i="115"/>
  <c r="D54" i="115"/>
  <c r="B55" i="115"/>
  <c r="C55" i="115"/>
  <c r="D55" i="115"/>
  <c r="B49" i="133"/>
  <c r="C49" i="133"/>
  <c r="D49" i="133"/>
  <c r="B50" i="133"/>
  <c r="C50" i="133"/>
  <c r="D50" i="133"/>
  <c r="B51" i="133"/>
  <c r="C51" i="133"/>
  <c r="D51" i="133"/>
  <c r="B52" i="133"/>
  <c r="C52" i="133"/>
  <c r="D52" i="133"/>
  <c r="B53" i="133"/>
  <c r="C53" i="133"/>
  <c r="D53" i="133"/>
  <c r="B54" i="133"/>
  <c r="C54" i="133"/>
  <c r="D54" i="133"/>
  <c r="B55" i="133"/>
  <c r="C55" i="133"/>
  <c r="D55" i="133"/>
  <c r="B49" i="134"/>
  <c r="C49" i="134"/>
  <c r="D49" i="134"/>
  <c r="B50" i="134"/>
  <c r="C50" i="134"/>
  <c r="D50" i="134"/>
  <c r="B51" i="134"/>
  <c r="C51" i="134"/>
  <c r="D51" i="134"/>
  <c r="B52" i="134"/>
  <c r="C52" i="134"/>
  <c r="D52" i="134"/>
  <c r="B53" i="134"/>
  <c r="C53" i="134"/>
  <c r="D53" i="134"/>
  <c r="B54" i="134"/>
  <c r="C54" i="134"/>
  <c r="D54" i="134"/>
  <c r="B55" i="134"/>
  <c r="C55" i="134"/>
  <c r="D55" i="134"/>
  <c r="B49" i="135"/>
  <c r="C49" i="135"/>
  <c r="D49" i="135"/>
  <c r="B50" i="135"/>
  <c r="C50" i="135"/>
  <c r="D50" i="135"/>
  <c r="B51" i="135"/>
  <c r="C51" i="135"/>
  <c r="D51" i="135"/>
  <c r="B52" i="135"/>
  <c r="C52" i="135"/>
  <c r="D52" i="135"/>
  <c r="B53" i="135"/>
  <c r="C53" i="135"/>
  <c r="D53" i="135"/>
  <c r="B54" i="135"/>
  <c r="C54" i="135"/>
  <c r="D54" i="135"/>
  <c r="B55" i="135"/>
  <c r="C55" i="135"/>
  <c r="D55" i="135"/>
  <c r="B49" i="82"/>
  <c r="C49" i="82"/>
  <c r="D49" i="82"/>
  <c r="B50" i="82"/>
  <c r="C50" i="82"/>
  <c r="D50" i="82"/>
  <c r="B51" i="82"/>
  <c r="C51" i="82"/>
  <c r="D51" i="82"/>
  <c r="B52" i="82"/>
  <c r="C52" i="82"/>
  <c r="D52" i="82"/>
  <c r="B53" i="82"/>
  <c r="C53" i="82"/>
  <c r="D53" i="82"/>
  <c r="B54" i="82"/>
  <c r="C54" i="82"/>
  <c r="D54" i="82"/>
  <c r="B55" i="82"/>
  <c r="C55" i="82"/>
  <c r="D55" i="82"/>
  <c r="A50" i="83"/>
  <c r="A51" i="83"/>
  <c r="A52" i="83"/>
  <c r="A53" i="83"/>
  <c r="A54" i="83"/>
  <c r="A55" i="83"/>
  <c r="A50" i="109"/>
  <c r="A51" i="109"/>
  <c r="A52" i="109"/>
  <c r="A53" i="109"/>
  <c r="A54" i="109"/>
  <c r="A55" i="109"/>
  <c r="A50" i="84"/>
  <c r="A51" i="84"/>
  <c r="A52" i="84"/>
  <c r="A53" i="84"/>
  <c r="A54" i="84"/>
  <c r="A55" i="84"/>
  <c r="A50" i="85"/>
  <c r="A51" i="85"/>
  <c r="A52" i="85"/>
  <c r="A53" i="85"/>
  <c r="A54" i="85"/>
  <c r="A55" i="85"/>
  <c r="A50" i="127"/>
  <c r="A51" i="127"/>
  <c r="A52" i="127"/>
  <c r="A53" i="127"/>
  <c r="A54" i="127"/>
  <c r="A55" i="127"/>
  <c r="A50" i="128"/>
  <c r="A51" i="128"/>
  <c r="A52" i="128"/>
  <c r="A53" i="128"/>
  <c r="A54" i="128"/>
  <c r="A55" i="128"/>
  <c r="A50" i="129"/>
  <c r="A51" i="129"/>
  <c r="A52" i="129"/>
  <c r="A53" i="129"/>
  <c r="A54" i="129"/>
  <c r="A55" i="129"/>
  <c r="A50" i="130"/>
  <c r="A51" i="130"/>
  <c r="A52" i="130"/>
  <c r="A53" i="130"/>
  <c r="A54" i="130"/>
  <c r="A55" i="130"/>
  <c r="A50" i="131"/>
  <c r="A51" i="131"/>
  <c r="A52" i="131"/>
  <c r="A53" i="131"/>
  <c r="A54" i="131"/>
  <c r="A55" i="131"/>
  <c r="A50" i="132"/>
  <c r="A51" i="132"/>
  <c r="A52" i="132"/>
  <c r="A53" i="132"/>
  <c r="A54" i="132"/>
  <c r="A55" i="132"/>
  <c r="A50" i="55"/>
  <c r="A51" i="55"/>
  <c r="A52" i="55"/>
  <c r="A53" i="55"/>
  <c r="A54" i="55"/>
  <c r="A55" i="55"/>
  <c r="A50" i="56"/>
  <c r="A51" i="56"/>
  <c r="A52" i="56"/>
  <c r="A53" i="56"/>
  <c r="A54" i="56"/>
  <c r="A55" i="56"/>
  <c r="A50" i="57"/>
  <c r="A51" i="57"/>
  <c r="A52" i="57"/>
  <c r="A53" i="57"/>
  <c r="A54" i="57"/>
  <c r="A55" i="57"/>
  <c r="A50" i="90"/>
  <c r="A51" i="90"/>
  <c r="A52" i="90"/>
  <c r="A53" i="90"/>
  <c r="A54" i="90"/>
  <c r="A55" i="90"/>
  <c r="A50" i="91"/>
  <c r="A51" i="91"/>
  <c r="A52" i="91"/>
  <c r="A53" i="91"/>
  <c r="A54" i="91"/>
  <c r="A55" i="91"/>
  <c r="A50" i="92"/>
  <c r="A51" i="92"/>
  <c r="A52" i="92"/>
  <c r="A53" i="92"/>
  <c r="A54" i="92"/>
  <c r="A55" i="92"/>
  <c r="A50" i="93"/>
  <c r="A51" i="93"/>
  <c r="A52" i="93"/>
  <c r="A53" i="93"/>
  <c r="A54" i="93"/>
  <c r="A55" i="93"/>
  <c r="A50" i="94"/>
  <c r="A51" i="94"/>
  <c r="A52" i="94"/>
  <c r="A53" i="94"/>
  <c r="A54" i="94"/>
  <c r="A55" i="94"/>
  <c r="A50" i="116"/>
  <c r="A51" i="116"/>
  <c r="A52" i="116"/>
  <c r="A53" i="116"/>
  <c r="A54" i="116"/>
  <c r="A55" i="116"/>
  <c r="A50" i="117"/>
  <c r="A51" i="117"/>
  <c r="A52" i="117"/>
  <c r="A53" i="117"/>
  <c r="A54" i="117"/>
  <c r="A55" i="117"/>
  <c r="A50" i="118"/>
  <c r="A51" i="118"/>
  <c r="A52" i="118"/>
  <c r="A53" i="118"/>
  <c r="A54" i="118"/>
  <c r="A55" i="118"/>
  <c r="A50" i="137"/>
  <c r="A51" i="137"/>
  <c r="A52" i="137"/>
  <c r="A53" i="137"/>
  <c r="A54" i="137"/>
  <c r="A55" i="137"/>
  <c r="A50" i="138"/>
  <c r="A51" i="138"/>
  <c r="A52" i="138"/>
  <c r="A53" i="138"/>
  <c r="A54" i="138"/>
  <c r="A55" i="138"/>
  <c r="A50" i="139"/>
  <c r="A51" i="139"/>
  <c r="A52" i="139"/>
  <c r="A53" i="139"/>
  <c r="A54" i="139"/>
  <c r="A55" i="139"/>
  <c r="A50" i="95"/>
  <c r="A51" i="95"/>
  <c r="A52" i="95"/>
  <c r="A53" i="95"/>
  <c r="A54" i="95"/>
  <c r="A55" i="95"/>
  <c r="A50" i="96"/>
  <c r="A51" i="96"/>
  <c r="A52" i="96"/>
  <c r="A53" i="96"/>
  <c r="A54" i="96"/>
  <c r="A55" i="96"/>
  <c r="A50" i="97"/>
  <c r="A51" i="97"/>
  <c r="A52" i="97"/>
  <c r="A53" i="97"/>
  <c r="A54" i="97"/>
  <c r="A55" i="97"/>
  <c r="A50" i="98"/>
  <c r="A51" i="98"/>
  <c r="A52" i="98"/>
  <c r="A53" i="98"/>
  <c r="A54" i="98"/>
  <c r="A55" i="98"/>
  <c r="A50" i="58"/>
  <c r="A51" i="58"/>
  <c r="A52" i="58"/>
  <c r="A53" i="58"/>
  <c r="A54" i="58"/>
  <c r="A55" i="58"/>
  <c r="A50" i="99"/>
  <c r="A51" i="99"/>
  <c r="A52" i="99"/>
  <c r="A53" i="99"/>
  <c r="A54" i="99"/>
  <c r="A55" i="99"/>
  <c r="A50" i="100"/>
  <c r="A51" i="100"/>
  <c r="A52" i="100"/>
  <c r="A53" i="100"/>
  <c r="A54" i="100"/>
  <c r="A55" i="100"/>
  <c r="A50" i="101"/>
  <c r="A51" i="101"/>
  <c r="A52" i="101"/>
  <c r="A53" i="101"/>
  <c r="A54" i="101"/>
  <c r="A55" i="101"/>
  <c r="A50" i="102"/>
  <c r="A51" i="102"/>
  <c r="A52" i="102"/>
  <c r="A53" i="102"/>
  <c r="A54" i="102"/>
  <c r="A55" i="102"/>
  <c r="A50" i="103"/>
  <c r="A51" i="103"/>
  <c r="A52" i="103"/>
  <c r="A53" i="103"/>
  <c r="A54" i="103"/>
  <c r="A55" i="103"/>
  <c r="A50" i="104"/>
  <c r="A51" i="104"/>
  <c r="A52" i="104"/>
  <c r="A53" i="104"/>
  <c r="A54" i="104"/>
  <c r="A55" i="104"/>
  <c r="A50" i="105"/>
  <c r="A51" i="105"/>
  <c r="A52" i="105"/>
  <c r="A53" i="105"/>
  <c r="A54" i="105"/>
  <c r="A55" i="105"/>
  <c r="A50" i="136"/>
  <c r="A51" i="136"/>
  <c r="A52" i="136"/>
  <c r="A53" i="136"/>
  <c r="A54" i="136"/>
  <c r="A55" i="136"/>
  <c r="A50" i="107"/>
  <c r="A51" i="107"/>
  <c r="A52" i="107"/>
  <c r="A53" i="107"/>
  <c r="A54" i="107"/>
  <c r="A55" i="107"/>
  <c r="A50" i="108"/>
  <c r="A51" i="108"/>
  <c r="A52" i="108"/>
  <c r="A53" i="108"/>
  <c r="A54" i="108"/>
  <c r="A55" i="108"/>
  <c r="A50" i="110"/>
  <c r="A51" i="110"/>
  <c r="A52" i="110"/>
  <c r="A53" i="110"/>
  <c r="A54" i="110"/>
  <c r="A55" i="110"/>
  <c r="A50" i="111"/>
  <c r="A51" i="111"/>
  <c r="A52" i="111"/>
  <c r="A53" i="111"/>
  <c r="A54" i="111"/>
  <c r="A55" i="111"/>
  <c r="A50" i="112"/>
  <c r="A51" i="112"/>
  <c r="A52" i="112"/>
  <c r="A53" i="112"/>
  <c r="A54" i="112"/>
  <c r="A55" i="112"/>
  <c r="A50" i="113"/>
  <c r="A51" i="113"/>
  <c r="A52" i="113"/>
  <c r="A53" i="113"/>
  <c r="A54" i="113"/>
  <c r="A55" i="113"/>
  <c r="A50" i="114"/>
  <c r="A51" i="114"/>
  <c r="A52" i="114"/>
  <c r="A53" i="114"/>
  <c r="A54" i="114"/>
  <c r="A55" i="114"/>
  <c r="A50" i="115"/>
  <c r="A51" i="115"/>
  <c r="A52" i="115"/>
  <c r="A53" i="115"/>
  <c r="A54" i="115"/>
  <c r="A55" i="115"/>
  <c r="A50" i="133"/>
  <c r="A51" i="133"/>
  <c r="A52" i="133"/>
  <c r="A53" i="133"/>
  <c r="A54" i="133"/>
  <c r="A55" i="133"/>
  <c r="A50" i="134"/>
  <c r="A51" i="134"/>
  <c r="A52" i="134"/>
  <c r="A53" i="134"/>
  <c r="A54" i="134"/>
  <c r="A55" i="134"/>
  <c r="A50" i="135"/>
  <c r="A51" i="135"/>
  <c r="A52" i="135"/>
  <c r="A53" i="135"/>
  <c r="A54" i="135"/>
  <c r="A55" i="135"/>
  <c r="A50" i="82"/>
  <c r="A51" i="82"/>
  <c r="A52" i="82"/>
  <c r="A53" i="82"/>
  <c r="A54" i="82"/>
  <c r="A55" i="82"/>
  <c r="A49" i="83"/>
  <c r="A49" i="109"/>
  <c r="A49" i="84"/>
  <c r="A49" i="85"/>
  <c r="A49" i="127"/>
  <c r="A49" i="128"/>
  <c r="A49" i="129"/>
  <c r="A49" i="130"/>
  <c r="A49" i="131"/>
  <c r="A49" i="132"/>
  <c r="A49" i="55"/>
  <c r="A49" i="56"/>
  <c r="A49" i="57"/>
  <c r="A49" i="90"/>
  <c r="A49" i="91"/>
  <c r="A49" i="92"/>
  <c r="A49" i="93"/>
  <c r="A49" i="94"/>
  <c r="A49" i="116"/>
  <c r="A49" i="117"/>
  <c r="A49" i="118"/>
  <c r="A49" i="137"/>
  <c r="A49" i="138"/>
  <c r="A49" i="139"/>
  <c r="A49" i="95"/>
  <c r="A49" i="96"/>
  <c r="A49" i="97"/>
  <c r="A49" i="98"/>
  <c r="A49" i="58"/>
  <c r="A49" i="99"/>
  <c r="A49" i="100"/>
  <c r="A49" i="101"/>
  <c r="A49" i="102"/>
  <c r="A49" i="103"/>
  <c r="A49" i="104"/>
  <c r="A49" i="105"/>
  <c r="A49" i="136"/>
  <c r="A49" i="107"/>
  <c r="A49" i="108"/>
  <c r="A49" i="110"/>
  <c r="A49" i="111"/>
  <c r="A49" i="112"/>
  <c r="A49" i="113"/>
  <c r="A49" i="114"/>
  <c r="A49" i="115"/>
  <c r="A49" i="133"/>
  <c r="A49" i="134"/>
  <c r="A49" i="135"/>
  <c r="A49" i="82"/>
  <c r="B33" i="83"/>
  <c r="C33" i="83"/>
  <c r="D33" i="83"/>
  <c r="B34" i="83"/>
  <c r="C34" i="83"/>
  <c r="D34" i="83"/>
  <c r="B35" i="83"/>
  <c r="C35" i="83"/>
  <c r="D35" i="83"/>
  <c r="B36" i="83"/>
  <c r="C36" i="83"/>
  <c r="D36" i="83"/>
  <c r="B37" i="83"/>
  <c r="C37" i="83"/>
  <c r="D37" i="83"/>
  <c r="B38" i="83"/>
  <c r="C38" i="83"/>
  <c r="D38" i="83"/>
  <c r="B39" i="83"/>
  <c r="C39" i="83"/>
  <c r="D39" i="83"/>
  <c r="B40" i="83"/>
  <c r="C40" i="83"/>
  <c r="D40" i="83"/>
  <c r="B41" i="83"/>
  <c r="C41" i="83"/>
  <c r="D41" i="83"/>
  <c r="B42" i="83"/>
  <c r="C42" i="83"/>
  <c r="D42" i="83"/>
  <c r="B43" i="83"/>
  <c r="C43" i="83"/>
  <c r="D43" i="83"/>
  <c r="B44" i="83"/>
  <c r="C44" i="83"/>
  <c r="D44" i="83"/>
  <c r="B45" i="83"/>
  <c r="C45" i="83"/>
  <c r="D45" i="83"/>
  <c r="B46" i="83"/>
  <c r="C46" i="83"/>
  <c r="D46" i="83"/>
  <c r="B47" i="83"/>
  <c r="C47" i="83"/>
  <c r="D47" i="83"/>
  <c r="B33" i="109"/>
  <c r="C33" i="109"/>
  <c r="D33" i="109"/>
  <c r="B34" i="109"/>
  <c r="C34" i="109"/>
  <c r="D34" i="109"/>
  <c r="B35" i="109"/>
  <c r="C35" i="109"/>
  <c r="D35" i="109"/>
  <c r="B36" i="109"/>
  <c r="C36" i="109"/>
  <c r="D36" i="109"/>
  <c r="B37" i="109"/>
  <c r="C37" i="109"/>
  <c r="D37" i="109"/>
  <c r="B38" i="109"/>
  <c r="C38" i="109"/>
  <c r="D38" i="109"/>
  <c r="B39" i="109"/>
  <c r="C39" i="109"/>
  <c r="D39" i="109"/>
  <c r="B40" i="109"/>
  <c r="C40" i="109"/>
  <c r="D40" i="109"/>
  <c r="B41" i="109"/>
  <c r="C41" i="109"/>
  <c r="D41" i="109"/>
  <c r="B42" i="109"/>
  <c r="C42" i="109"/>
  <c r="D42" i="109"/>
  <c r="B43" i="109"/>
  <c r="C43" i="109"/>
  <c r="D43" i="109"/>
  <c r="B44" i="109"/>
  <c r="C44" i="109"/>
  <c r="D44" i="109"/>
  <c r="B45" i="109"/>
  <c r="C45" i="109"/>
  <c r="D45" i="109"/>
  <c r="B46" i="109"/>
  <c r="C46" i="109"/>
  <c r="D46" i="109"/>
  <c r="B47" i="109"/>
  <c r="C47" i="109"/>
  <c r="D47" i="109"/>
  <c r="B33" i="84"/>
  <c r="C33" i="84"/>
  <c r="D33" i="84"/>
  <c r="B34" i="84"/>
  <c r="C34" i="84"/>
  <c r="D34" i="84"/>
  <c r="B35" i="84"/>
  <c r="C35" i="84"/>
  <c r="D35" i="84"/>
  <c r="B36" i="84"/>
  <c r="C36" i="84"/>
  <c r="D36" i="84"/>
  <c r="B37" i="84"/>
  <c r="C37" i="84"/>
  <c r="D37" i="84"/>
  <c r="B38" i="84"/>
  <c r="C38" i="84"/>
  <c r="D38" i="84"/>
  <c r="B39" i="84"/>
  <c r="C39" i="84"/>
  <c r="D39" i="84"/>
  <c r="B40" i="84"/>
  <c r="C40" i="84"/>
  <c r="D40" i="84"/>
  <c r="B41" i="84"/>
  <c r="C41" i="84"/>
  <c r="D41" i="84"/>
  <c r="B42" i="84"/>
  <c r="C42" i="84"/>
  <c r="D42" i="84"/>
  <c r="B43" i="84"/>
  <c r="C43" i="84"/>
  <c r="D43" i="84"/>
  <c r="B44" i="84"/>
  <c r="C44" i="84"/>
  <c r="D44" i="84"/>
  <c r="B45" i="84"/>
  <c r="C45" i="84"/>
  <c r="D45" i="84"/>
  <c r="B46" i="84"/>
  <c r="C46" i="84"/>
  <c r="D46" i="84"/>
  <c r="B47" i="84"/>
  <c r="C47" i="84"/>
  <c r="D47" i="84"/>
  <c r="B33" i="85"/>
  <c r="C33" i="85"/>
  <c r="D33" i="85"/>
  <c r="B34" i="85"/>
  <c r="C34" i="85"/>
  <c r="D34" i="85"/>
  <c r="B35" i="85"/>
  <c r="C35" i="85"/>
  <c r="D35" i="85"/>
  <c r="B36" i="85"/>
  <c r="C36" i="85"/>
  <c r="D36" i="85"/>
  <c r="B37" i="85"/>
  <c r="C37" i="85"/>
  <c r="D37" i="85"/>
  <c r="B38" i="85"/>
  <c r="C38" i="85"/>
  <c r="D38" i="85"/>
  <c r="B39" i="85"/>
  <c r="C39" i="85"/>
  <c r="D39" i="85"/>
  <c r="B40" i="85"/>
  <c r="C40" i="85"/>
  <c r="D40" i="85"/>
  <c r="B41" i="85"/>
  <c r="C41" i="85"/>
  <c r="D41" i="85"/>
  <c r="B42" i="85"/>
  <c r="C42" i="85"/>
  <c r="D42" i="85"/>
  <c r="B43" i="85"/>
  <c r="C43" i="85"/>
  <c r="D43" i="85"/>
  <c r="B44" i="85"/>
  <c r="C44" i="85"/>
  <c r="D44" i="85"/>
  <c r="B45" i="85"/>
  <c r="C45" i="85"/>
  <c r="D45" i="85"/>
  <c r="B46" i="85"/>
  <c r="C46" i="85"/>
  <c r="D46" i="85"/>
  <c r="B47" i="85"/>
  <c r="C47" i="85"/>
  <c r="D47" i="85"/>
  <c r="B33" i="127"/>
  <c r="C33" i="127"/>
  <c r="D33" i="127"/>
  <c r="B34" i="127"/>
  <c r="C34" i="127"/>
  <c r="D34" i="127"/>
  <c r="B35" i="127"/>
  <c r="C35" i="127"/>
  <c r="D35" i="127"/>
  <c r="B36" i="127"/>
  <c r="C36" i="127"/>
  <c r="D36" i="127"/>
  <c r="B37" i="127"/>
  <c r="C37" i="127"/>
  <c r="D37" i="127"/>
  <c r="B38" i="127"/>
  <c r="C38" i="127"/>
  <c r="D38" i="127"/>
  <c r="B39" i="127"/>
  <c r="C39" i="127"/>
  <c r="D39" i="127"/>
  <c r="B40" i="127"/>
  <c r="C40" i="127"/>
  <c r="D40" i="127"/>
  <c r="B41" i="127"/>
  <c r="C41" i="127"/>
  <c r="D41" i="127"/>
  <c r="B42" i="127"/>
  <c r="C42" i="127"/>
  <c r="D42" i="127"/>
  <c r="B43" i="127"/>
  <c r="C43" i="127"/>
  <c r="D43" i="127"/>
  <c r="B44" i="127"/>
  <c r="C44" i="127"/>
  <c r="D44" i="127"/>
  <c r="B45" i="127"/>
  <c r="C45" i="127"/>
  <c r="D45" i="127"/>
  <c r="B46" i="127"/>
  <c r="C46" i="127"/>
  <c r="D46" i="127"/>
  <c r="B47" i="127"/>
  <c r="C47" i="127"/>
  <c r="D47" i="127"/>
  <c r="B33" i="128"/>
  <c r="C33" i="128"/>
  <c r="D33" i="128"/>
  <c r="B34" i="128"/>
  <c r="C34" i="128"/>
  <c r="D34" i="128"/>
  <c r="B35" i="128"/>
  <c r="C35" i="128"/>
  <c r="D35" i="128"/>
  <c r="B36" i="128"/>
  <c r="C36" i="128"/>
  <c r="D36" i="128"/>
  <c r="B37" i="128"/>
  <c r="C37" i="128"/>
  <c r="D37" i="128"/>
  <c r="B38" i="128"/>
  <c r="C38" i="128"/>
  <c r="D38" i="128"/>
  <c r="B39" i="128"/>
  <c r="C39" i="128"/>
  <c r="D39" i="128"/>
  <c r="B40" i="128"/>
  <c r="C40" i="128"/>
  <c r="D40" i="128"/>
  <c r="B41" i="128"/>
  <c r="C41" i="128"/>
  <c r="D41" i="128"/>
  <c r="B42" i="128"/>
  <c r="C42" i="128"/>
  <c r="D42" i="128"/>
  <c r="B43" i="128"/>
  <c r="C43" i="128"/>
  <c r="D43" i="128"/>
  <c r="B44" i="128"/>
  <c r="C44" i="128"/>
  <c r="D44" i="128"/>
  <c r="B45" i="128"/>
  <c r="C45" i="128"/>
  <c r="D45" i="128"/>
  <c r="B46" i="128"/>
  <c r="C46" i="128"/>
  <c r="D46" i="128"/>
  <c r="B47" i="128"/>
  <c r="C47" i="128"/>
  <c r="D47" i="128"/>
  <c r="B33" i="129"/>
  <c r="C33" i="129"/>
  <c r="D33" i="129"/>
  <c r="B34" i="129"/>
  <c r="C34" i="129"/>
  <c r="D34" i="129"/>
  <c r="B35" i="129"/>
  <c r="C35" i="129"/>
  <c r="D35" i="129"/>
  <c r="B36" i="129"/>
  <c r="C36" i="129"/>
  <c r="D36" i="129"/>
  <c r="B37" i="129"/>
  <c r="C37" i="129"/>
  <c r="D37" i="129"/>
  <c r="B38" i="129"/>
  <c r="C38" i="129"/>
  <c r="D38" i="129"/>
  <c r="B39" i="129"/>
  <c r="C39" i="129"/>
  <c r="D39" i="129"/>
  <c r="B40" i="129"/>
  <c r="C40" i="129"/>
  <c r="D40" i="129"/>
  <c r="B41" i="129"/>
  <c r="C41" i="129"/>
  <c r="D41" i="129"/>
  <c r="B42" i="129"/>
  <c r="C42" i="129"/>
  <c r="D42" i="129"/>
  <c r="B43" i="129"/>
  <c r="C43" i="129"/>
  <c r="D43" i="129"/>
  <c r="B44" i="129"/>
  <c r="C44" i="129"/>
  <c r="D44" i="129"/>
  <c r="B45" i="129"/>
  <c r="C45" i="129"/>
  <c r="D45" i="129"/>
  <c r="B46" i="129"/>
  <c r="C46" i="129"/>
  <c r="D46" i="129"/>
  <c r="B47" i="129"/>
  <c r="C47" i="129"/>
  <c r="D47" i="129"/>
  <c r="B33" i="130"/>
  <c r="C33" i="130"/>
  <c r="D33" i="130"/>
  <c r="B34" i="130"/>
  <c r="C34" i="130"/>
  <c r="D34" i="130"/>
  <c r="B35" i="130"/>
  <c r="C35" i="130"/>
  <c r="D35" i="130"/>
  <c r="B36" i="130"/>
  <c r="C36" i="130"/>
  <c r="D36" i="130"/>
  <c r="B37" i="130"/>
  <c r="C37" i="130"/>
  <c r="D37" i="130"/>
  <c r="B38" i="130"/>
  <c r="C38" i="130"/>
  <c r="D38" i="130"/>
  <c r="B39" i="130"/>
  <c r="C39" i="130"/>
  <c r="D39" i="130"/>
  <c r="B40" i="130"/>
  <c r="C40" i="130"/>
  <c r="D40" i="130"/>
  <c r="B41" i="130"/>
  <c r="C41" i="130"/>
  <c r="D41" i="130"/>
  <c r="B42" i="130"/>
  <c r="C42" i="130"/>
  <c r="D42" i="130"/>
  <c r="B43" i="130"/>
  <c r="C43" i="130"/>
  <c r="D43" i="130"/>
  <c r="B44" i="130"/>
  <c r="C44" i="130"/>
  <c r="D44" i="130"/>
  <c r="B45" i="130"/>
  <c r="C45" i="130"/>
  <c r="D45" i="130"/>
  <c r="B46" i="130"/>
  <c r="C46" i="130"/>
  <c r="D46" i="130"/>
  <c r="B47" i="130"/>
  <c r="C47" i="130"/>
  <c r="D47" i="130"/>
  <c r="B33" i="131"/>
  <c r="C33" i="131"/>
  <c r="D33" i="131"/>
  <c r="B34" i="131"/>
  <c r="C34" i="131"/>
  <c r="D34" i="131"/>
  <c r="B35" i="131"/>
  <c r="C35" i="131"/>
  <c r="D35" i="131"/>
  <c r="B36" i="131"/>
  <c r="C36" i="131"/>
  <c r="D36" i="131"/>
  <c r="B37" i="131"/>
  <c r="C37" i="131"/>
  <c r="D37" i="131"/>
  <c r="B38" i="131"/>
  <c r="C38" i="131"/>
  <c r="D38" i="131"/>
  <c r="B39" i="131"/>
  <c r="C39" i="131"/>
  <c r="D39" i="131"/>
  <c r="B40" i="131"/>
  <c r="C40" i="131"/>
  <c r="D40" i="131"/>
  <c r="B41" i="131"/>
  <c r="C41" i="131"/>
  <c r="D41" i="131"/>
  <c r="B42" i="131"/>
  <c r="C42" i="131"/>
  <c r="D42" i="131"/>
  <c r="B43" i="131"/>
  <c r="C43" i="131"/>
  <c r="D43" i="131"/>
  <c r="B44" i="131"/>
  <c r="C44" i="131"/>
  <c r="D44" i="131"/>
  <c r="B45" i="131"/>
  <c r="C45" i="131"/>
  <c r="D45" i="131"/>
  <c r="B46" i="131"/>
  <c r="C46" i="131"/>
  <c r="D46" i="131"/>
  <c r="B47" i="131"/>
  <c r="C47" i="131"/>
  <c r="D47" i="131"/>
  <c r="B33" i="132"/>
  <c r="C33" i="132"/>
  <c r="D33" i="132"/>
  <c r="B34" i="132"/>
  <c r="C34" i="132"/>
  <c r="D34" i="132"/>
  <c r="B35" i="132"/>
  <c r="C35" i="132"/>
  <c r="D35" i="132"/>
  <c r="B36" i="132"/>
  <c r="C36" i="132"/>
  <c r="D36" i="132"/>
  <c r="B37" i="132"/>
  <c r="C37" i="132"/>
  <c r="D37" i="132"/>
  <c r="B38" i="132"/>
  <c r="C38" i="132"/>
  <c r="D38" i="132"/>
  <c r="B39" i="132"/>
  <c r="C39" i="132"/>
  <c r="D39" i="132"/>
  <c r="B40" i="132"/>
  <c r="C40" i="132"/>
  <c r="D40" i="132"/>
  <c r="B41" i="132"/>
  <c r="C41" i="132"/>
  <c r="D41" i="132"/>
  <c r="B42" i="132"/>
  <c r="C42" i="132"/>
  <c r="D42" i="132"/>
  <c r="B43" i="132"/>
  <c r="C43" i="132"/>
  <c r="D43" i="132"/>
  <c r="B44" i="132"/>
  <c r="C44" i="132"/>
  <c r="D44" i="132"/>
  <c r="B45" i="132"/>
  <c r="C45" i="132"/>
  <c r="D45" i="132"/>
  <c r="B46" i="132"/>
  <c r="C46" i="132"/>
  <c r="D46" i="132"/>
  <c r="B47" i="132"/>
  <c r="C47" i="132"/>
  <c r="D47" i="132"/>
  <c r="B33" i="55"/>
  <c r="C33" i="55"/>
  <c r="D33" i="55"/>
  <c r="B34" i="55"/>
  <c r="C34" i="55"/>
  <c r="D34" i="55"/>
  <c r="B35" i="55"/>
  <c r="C35" i="55"/>
  <c r="D35" i="55"/>
  <c r="B36" i="55"/>
  <c r="C36" i="55"/>
  <c r="D36" i="55"/>
  <c r="B37" i="55"/>
  <c r="C37" i="55"/>
  <c r="D37" i="55"/>
  <c r="B38" i="55"/>
  <c r="C38" i="55"/>
  <c r="D38" i="55"/>
  <c r="B39" i="55"/>
  <c r="C39" i="55"/>
  <c r="D39" i="55"/>
  <c r="B40" i="55"/>
  <c r="C40" i="55"/>
  <c r="D40" i="55"/>
  <c r="B41" i="55"/>
  <c r="C41" i="55"/>
  <c r="D41" i="55"/>
  <c r="B42" i="55"/>
  <c r="C42" i="55"/>
  <c r="D42" i="55"/>
  <c r="B43" i="55"/>
  <c r="C43" i="55"/>
  <c r="D43" i="55"/>
  <c r="B44" i="55"/>
  <c r="C44" i="55"/>
  <c r="D44" i="55"/>
  <c r="B45" i="55"/>
  <c r="C45" i="55"/>
  <c r="D45" i="55"/>
  <c r="B46" i="55"/>
  <c r="C46" i="55"/>
  <c r="D46" i="55"/>
  <c r="B47" i="55"/>
  <c r="C47" i="55"/>
  <c r="D47" i="55"/>
  <c r="B33" i="56"/>
  <c r="C33" i="56"/>
  <c r="D33" i="56"/>
  <c r="B34" i="56"/>
  <c r="C34" i="56"/>
  <c r="D34" i="56"/>
  <c r="B35" i="56"/>
  <c r="C35" i="56"/>
  <c r="D35" i="56"/>
  <c r="B36" i="56"/>
  <c r="C36" i="56"/>
  <c r="D36" i="56"/>
  <c r="B37" i="56"/>
  <c r="C37" i="56"/>
  <c r="D37" i="56"/>
  <c r="B38" i="56"/>
  <c r="C38" i="56"/>
  <c r="D38" i="56"/>
  <c r="B39" i="56"/>
  <c r="C39" i="56"/>
  <c r="D39" i="56"/>
  <c r="B40" i="56"/>
  <c r="C40" i="56"/>
  <c r="D40" i="56"/>
  <c r="B41" i="56"/>
  <c r="C41" i="56"/>
  <c r="D41" i="56"/>
  <c r="B42" i="56"/>
  <c r="C42" i="56"/>
  <c r="D42" i="56"/>
  <c r="B43" i="56"/>
  <c r="C43" i="56"/>
  <c r="D43" i="56"/>
  <c r="B44" i="56"/>
  <c r="C44" i="56"/>
  <c r="D44" i="56"/>
  <c r="B45" i="56"/>
  <c r="C45" i="56"/>
  <c r="D45" i="56"/>
  <c r="B46" i="56"/>
  <c r="C46" i="56"/>
  <c r="D46" i="56"/>
  <c r="B47" i="56"/>
  <c r="C47" i="56"/>
  <c r="D47" i="56"/>
  <c r="B33" i="57"/>
  <c r="C33" i="57"/>
  <c r="D33" i="57"/>
  <c r="B34" i="57"/>
  <c r="C34" i="57"/>
  <c r="D34" i="57"/>
  <c r="B35" i="57"/>
  <c r="C35" i="57"/>
  <c r="D35" i="57"/>
  <c r="B36" i="57"/>
  <c r="C36" i="57"/>
  <c r="D36" i="57"/>
  <c r="B37" i="57"/>
  <c r="C37" i="57"/>
  <c r="D37" i="57"/>
  <c r="B38" i="57"/>
  <c r="C38" i="57"/>
  <c r="D38" i="57"/>
  <c r="B39" i="57"/>
  <c r="C39" i="57"/>
  <c r="D39" i="57"/>
  <c r="B40" i="57"/>
  <c r="C40" i="57"/>
  <c r="D40" i="57"/>
  <c r="B41" i="57"/>
  <c r="C41" i="57"/>
  <c r="D41" i="57"/>
  <c r="B42" i="57"/>
  <c r="C42" i="57"/>
  <c r="D42" i="57"/>
  <c r="B43" i="57"/>
  <c r="C43" i="57"/>
  <c r="D43" i="57"/>
  <c r="B44" i="57"/>
  <c r="C44" i="57"/>
  <c r="D44" i="57"/>
  <c r="B45" i="57"/>
  <c r="C45" i="57"/>
  <c r="D45" i="57"/>
  <c r="B46" i="57"/>
  <c r="C46" i="57"/>
  <c r="D46" i="57"/>
  <c r="B47" i="57"/>
  <c r="C47" i="57"/>
  <c r="D47" i="57"/>
  <c r="B33" i="90"/>
  <c r="C33" i="90"/>
  <c r="D33" i="90"/>
  <c r="B34" i="90"/>
  <c r="C34" i="90"/>
  <c r="D34" i="90"/>
  <c r="B35" i="90"/>
  <c r="C35" i="90"/>
  <c r="D35" i="90"/>
  <c r="B36" i="90"/>
  <c r="C36" i="90"/>
  <c r="D36" i="90"/>
  <c r="B37" i="90"/>
  <c r="C37" i="90"/>
  <c r="D37" i="90"/>
  <c r="B38" i="90"/>
  <c r="C38" i="90"/>
  <c r="D38" i="90"/>
  <c r="B39" i="90"/>
  <c r="C39" i="90"/>
  <c r="D39" i="90"/>
  <c r="B40" i="90"/>
  <c r="C40" i="90"/>
  <c r="D40" i="90"/>
  <c r="B41" i="90"/>
  <c r="C41" i="90"/>
  <c r="D41" i="90"/>
  <c r="B42" i="90"/>
  <c r="C42" i="90"/>
  <c r="D42" i="90"/>
  <c r="B43" i="90"/>
  <c r="C43" i="90"/>
  <c r="D43" i="90"/>
  <c r="B44" i="90"/>
  <c r="C44" i="90"/>
  <c r="D44" i="90"/>
  <c r="B45" i="90"/>
  <c r="C45" i="90"/>
  <c r="D45" i="90"/>
  <c r="B46" i="90"/>
  <c r="C46" i="90"/>
  <c r="D46" i="90"/>
  <c r="B47" i="90"/>
  <c r="C47" i="90"/>
  <c r="D47" i="90"/>
  <c r="B33" i="91"/>
  <c r="C33" i="91"/>
  <c r="D33" i="91"/>
  <c r="B34" i="91"/>
  <c r="C34" i="91"/>
  <c r="D34" i="91"/>
  <c r="B35" i="91"/>
  <c r="C35" i="91"/>
  <c r="D35" i="91"/>
  <c r="B36" i="91"/>
  <c r="C36" i="91"/>
  <c r="D36" i="91"/>
  <c r="B37" i="91"/>
  <c r="C37" i="91"/>
  <c r="D37" i="91"/>
  <c r="B38" i="91"/>
  <c r="C38" i="91"/>
  <c r="D38" i="91"/>
  <c r="B39" i="91"/>
  <c r="C39" i="91"/>
  <c r="D39" i="91"/>
  <c r="B40" i="91"/>
  <c r="C40" i="91"/>
  <c r="D40" i="91"/>
  <c r="B41" i="91"/>
  <c r="C41" i="91"/>
  <c r="D41" i="91"/>
  <c r="B42" i="91"/>
  <c r="C42" i="91"/>
  <c r="D42" i="91"/>
  <c r="B43" i="91"/>
  <c r="C43" i="91"/>
  <c r="D43" i="91"/>
  <c r="B44" i="91"/>
  <c r="C44" i="91"/>
  <c r="D44" i="91"/>
  <c r="B45" i="91"/>
  <c r="C45" i="91"/>
  <c r="D45" i="91"/>
  <c r="B46" i="91"/>
  <c r="C46" i="91"/>
  <c r="D46" i="91"/>
  <c r="B47" i="91"/>
  <c r="C47" i="91"/>
  <c r="D47" i="91"/>
  <c r="B33" i="92"/>
  <c r="C33" i="92"/>
  <c r="D33" i="92"/>
  <c r="B34" i="92"/>
  <c r="C34" i="92"/>
  <c r="D34" i="92"/>
  <c r="B35" i="92"/>
  <c r="C35" i="92"/>
  <c r="D35" i="92"/>
  <c r="B36" i="92"/>
  <c r="C36" i="92"/>
  <c r="D36" i="92"/>
  <c r="B37" i="92"/>
  <c r="C37" i="92"/>
  <c r="D37" i="92"/>
  <c r="B38" i="92"/>
  <c r="C38" i="92"/>
  <c r="D38" i="92"/>
  <c r="B39" i="92"/>
  <c r="C39" i="92"/>
  <c r="D39" i="92"/>
  <c r="B40" i="92"/>
  <c r="C40" i="92"/>
  <c r="D40" i="92"/>
  <c r="B41" i="92"/>
  <c r="C41" i="92"/>
  <c r="D41" i="92"/>
  <c r="B42" i="92"/>
  <c r="C42" i="92"/>
  <c r="D42" i="92"/>
  <c r="B43" i="92"/>
  <c r="C43" i="92"/>
  <c r="D43" i="92"/>
  <c r="B44" i="92"/>
  <c r="C44" i="92"/>
  <c r="D44" i="92"/>
  <c r="B45" i="92"/>
  <c r="C45" i="92"/>
  <c r="D45" i="92"/>
  <c r="B46" i="92"/>
  <c r="C46" i="92"/>
  <c r="D46" i="92"/>
  <c r="B47" i="92"/>
  <c r="C47" i="92"/>
  <c r="D47" i="92"/>
  <c r="B33" i="93"/>
  <c r="C33" i="93"/>
  <c r="D33" i="93"/>
  <c r="B34" i="93"/>
  <c r="C34" i="93"/>
  <c r="D34" i="93"/>
  <c r="B35" i="93"/>
  <c r="C35" i="93"/>
  <c r="D35" i="93"/>
  <c r="B36" i="93"/>
  <c r="C36" i="93"/>
  <c r="D36" i="93"/>
  <c r="B37" i="93"/>
  <c r="C37" i="93"/>
  <c r="D37" i="93"/>
  <c r="B38" i="93"/>
  <c r="C38" i="93"/>
  <c r="D38" i="93"/>
  <c r="B39" i="93"/>
  <c r="C39" i="93"/>
  <c r="D39" i="93"/>
  <c r="B40" i="93"/>
  <c r="C40" i="93"/>
  <c r="D40" i="93"/>
  <c r="B41" i="93"/>
  <c r="C41" i="93"/>
  <c r="D41" i="93"/>
  <c r="B42" i="93"/>
  <c r="C42" i="93"/>
  <c r="D42" i="93"/>
  <c r="B43" i="93"/>
  <c r="C43" i="93"/>
  <c r="D43" i="93"/>
  <c r="B44" i="93"/>
  <c r="C44" i="93"/>
  <c r="D44" i="93"/>
  <c r="B45" i="93"/>
  <c r="C45" i="93"/>
  <c r="D45" i="93"/>
  <c r="B46" i="93"/>
  <c r="C46" i="93"/>
  <c r="D46" i="93"/>
  <c r="B47" i="93"/>
  <c r="C47" i="93"/>
  <c r="D47" i="93"/>
  <c r="B33" i="94"/>
  <c r="C33" i="94"/>
  <c r="D33" i="94"/>
  <c r="B34" i="94"/>
  <c r="C34" i="94"/>
  <c r="D34" i="94"/>
  <c r="B35" i="94"/>
  <c r="C35" i="94"/>
  <c r="D35" i="94"/>
  <c r="B36" i="94"/>
  <c r="C36" i="94"/>
  <c r="D36" i="94"/>
  <c r="B37" i="94"/>
  <c r="C37" i="94"/>
  <c r="D37" i="94"/>
  <c r="B38" i="94"/>
  <c r="C38" i="94"/>
  <c r="D38" i="94"/>
  <c r="B39" i="94"/>
  <c r="C39" i="94"/>
  <c r="D39" i="94"/>
  <c r="B40" i="94"/>
  <c r="C40" i="94"/>
  <c r="D40" i="94"/>
  <c r="B41" i="94"/>
  <c r="C41" i="94"/>
  <c r="D41" i="94"/>
  <c r="B42" i="94"/>
  <c r="C42" i="94"/>
  <c r="D42" i="94"/>
  <c r="B43" i="94"/>
  <c r="C43" i="94"/>
  <c r="D43" i="94"/>
  <c r="B44" i="94"/>
  <c r="C44" i="94"/>
  <c r="D44" i="94"/>
  <c r="B45" i="94"/>
  <c r="C45" i="94"/>
  <c r="D45" i="94"/>
  <c r="B46" i="94"/>
  <c r="C46" i="94"/>
  <c r="D46" i="94"/>
  <c r="B47" i="94"/>
  <c r="C47" i="94"/>
  <c r="D47" i="94"/>
  <c r="B33" i="116"/>
  <c r="C33" i="116"/>
  <c r="D33" i="116"/>
  <c r="B34" i="116"/>
  <c r="C34" i="116"/>
  <c r="D34" i="116"/>
  <c r="B35" i="116"/>
  <c r="C35" i="116"/>
  <c r="D35" i="116"/>
  <c r="B36" i="116"/>
  <c r="C36" i="116"/>
  <c r="D36" i="116"/>
  <c r="B37" i="116"/>
  <c r="C37" i="116"/>
  <c r="D37" i="116"/>
  <c r="B38" i="116"/>
  <c r="C38" i="116"/>
  <c r="D38" i="116"/>
  <c r="B39" i="116"/>
  <c r="C39" i="116"/>
  <c r="D39" i="116"/>
  <c r="B40" i="116"/>
  <c r="C40" i="116"/>
  <c r="D40" i="116"/>
  <c r="B41" i="116"/>
  <c r="C41" i="116"/>
  <c r="D41" i="116"/>
  <c r="B42" i="116"/>
  <c r="C42" i="116"/>
  <c r="D42" i="116"/>
  <c r="B43" i="116"/>
  <c r="C43" i="116"/>
  <c r="D43" i="116"/>
  <c r="B44" i="116"/>
  <c r="C44" i="116"/>
  <c r="D44" i="116"/>
  <c r="B45" i="116"/>
  <c r="C45" i="116"/>
  <c r="D45" i="116"/>
  <c r="B46" i="116"/>
  <c r="C46" i="116"/>
  <c r="D46" i="116"/>
  <c r="B47" i="116"/>
  <c r="C47" i="116"/>
  <c r="D47" i="116"/>
  <c r="B33" i="117"/>
  <c r="C33" i="117"/>
  <c r="D33" i="117"/>
  <c r="B34" i="117"/>
  <c r="C34" i="117"/>
  <c r="D34" i="117"/>
  <c r="B35" i="117"/>
  <c r="C35" i="117"/>
  <c r="D35" i="117"/>
  <c r="B36" i="117"/>
  <c r="C36" i="117"/>
  <c r="D36" i="117"/>
  <c r="B37" i="117"/>
  <c r="C37" i="117"/>
  <c r="D37" i="117"/>
  <c r="B38" i="117"/>
  <c r="C38" i="117"/>
  <c r="D38" i="117"/>
  <c r="B39" i="117"/>
  <c r="C39" i="117"/>
  <c r="D39" i="117"/>
  <c r="B40" i="117"/>
  <c r="C40" i="117"/>
  <c r="D40" i="117"/>
  <c r="B41" i="117"/>
  <c r="C41" i="117"/>
  <c r="D41" i="117"/>
  <c r="B42" i="117"/>
  <c r="C42" i="117"/>
  <c r="D42" i="117"/>
  <c r="B43" i="117"/>
  <c r="C43" i="117"/>
  <c r="D43" i="117"/>
  <c r="B44" i="117"/>
  <c r="C44" i="117"/>
  <c r="D44" i="117"/>
  <c r="B45" i="117"/>
  <c r="C45" i="117"/>
  <c r="D45" i="117"/>
  <c r="B46" i="117"/>
  <c r="C46" i="117"/>
  <c r="D46" i="117"/>
  <c r="B47" i="117"/>
  <c r="C47" i="117"/>
  <c r="D47" i="117"/>
  <c r="B33" i="118"/>
  <c r="C33" i="118"/>
  <c r="D33" i="118"/>
  <c r="B34" i="118"/>
  <c r="C34" i="118"/>
  <c r="D34" i="118"/>
  <c r="B35" i="118"/>
  <c r="C35" i="118"/>
  <c r="D35" i="118"/>
  <c r="B36" i="118"/>
  <c r="C36" i="118"/>
  <c r="D36" i="118"/>
  <c r="B37" i="118"/>
  <c r="C37" i="118"/>
  <c r="D37" i="118"/>
  <c r="B38" i="118"/>
  <c r="C38" i="118"/>
  <c r="D38" i="118"/>
  <c r="B39" i="118"/>
  <c r="C39" i="118"/>
  <c r="D39" i="118"/>
  <c r="B40" i="118"/>
  <c r="C40" i="118"/>
  <c r="D40" i="118"/>
  <c r="B41" i="118"/>
  <c r="C41" i="118"/>
  <c r="D41" i="118"/>
  <c r="B42" i="118"/>
  <c r="C42" i="118"/>
  <c r="D42" i="118"/>
  <c r="B43" i="118"/>
  <c r="C43" i="118"/>
  <c r="D43" i="118"/>
  <c r="B44" i="118"/>
  <c r="C44" i="118"/>
  <c r="D44" i="118"/>
  <c r="B45" i="118"/>
  <c r="C45" i="118"/>
  <c r="D45" i="118"/>
  <c r="B46" i="118"/>
  <c r="C46" i="118"/>
  <c r="D46" i="118"/>
  <c r="B47" i="118"/>
  <c r="C47" i="118"/>
  <c r="D47" i="118"/>
  <c r="B33" i="137"/>
  <c r="C33" i="137"/>
  <c r="D33" i="137"/>
  <c r="B34" i="137"/>
  <c r="C34" i="137"/>
  <c r="D34" i="137"/>
  <c r="B35" i="137"/>
  <c r="C35" i="137"/>
  <c r="D35" i="137"/>
  <c r="B36" i="137"/>
  <c r="C36" i="137"/>
  <c r="D36" i="137"/>
  <c r="B37" i="137"/>
  <c r="C37" i="137"/>
  <c r="D37" i="137"/>
  <c r="B38" i="137"/>
  <c r="C38" i="137"/>
  <c r="D38" i="137"/>
  <c r="B39" i="137"/>
  <c r="C39" i="137"/>
  <c r="D39" i="137"/>
  <c r="B40" i="137"/>
  <c r="C40" i="137"/>
  <c r="D40" i="137"/>
  <c r="B41" i="137"/>
  <c r="C41" i="137"/>
  <c r="D41" i="137"/>
  <c r="B42" i="137"/>
  <c r="C42" i="137"/>
  <c r="D42" i="137"/>
  <c r="B43" i="137"/>
  <c r="C43" i="137"/>
  <c r="D43" i="137"/>
  <c r="B44" i="137"/>
  <c r="C44" i="137"/>
  <c r="D44" i="137"/>
  <c r="B45" i="137"/>
  <c r="C45" i="137"/>
  <c r="D45" i="137"/>
  <c r="B46" i="137"/>
  <c r="C46" i="137"/>
  <c r="D46" i="137"/>
  <c r="B47" i="137"/>
  <c r="C47" i="137"/>
  <c r="D47" i="137"/>
  <c r="B33" i="138"/>
  <c r="C33" i="138"/>
  <c r="D33" i="138"/>
  <c r="B34" i="138"/>
  <c r="C34" i="138"/>
  <c r="D34" i="138"/>
  <c r="B35" i="138"/>
  <c r="C35" i="138"/>
  <c r="D35" i="138"/>
  <c r="B36" i="138"/>
  <c r="C36" i="138"/>
  <c r="D36" i="138"/>
  <c r="B37" i="138"/>
  <c r="C37" i="138"/>
  <c r="D37" i="138"/>
  <c r="B38" i="138"/>
  <c r="C38" i="138"/>
  <c r="D38" i="138"/>
  <c r="B39" i="138"/>
  <c r="C39" i="138"/>
  <c r="D39" i="138"/>
  <c r="B40" i="138"/>
  <c r="C40" i="138"/>
  <c r="D40" i="138"/>
  <c r="B41" i="138"/>
  <c r="C41" i="138"/>
  <c r="D41" i="138"/>
  <c r="B42" i="138"/>
  <c r="C42" i="138"/>
  <c r="D42" i="138"/>
  <c r="B43" i="138"/>
  <c r="C43" i="138"/>
  <c r="D43" i="138"/>
  <c r="B44" i="138"/>
  <c r="C44" i="138"/>
  <c r="D44" i="138"/>
  <c r="B45" i="138"/>
  <c r="C45" i="138"/>
  <c r="D45" i="138"/>
  <c r="B46" i="138"/>
  <c r="C46" i="138"/>
  <c r="D46" i="138"/>
  <c r="B47" i="138"/>
  <c r="C47" i="138"/>
  <c r="D47" i="138"/>
  <c r="B33" i="139"/>
  <c r="C33" i="139"/>
  <c r="D33" i="139"/>
  <c r="B34" i="139"/>
  <c r="C34" i="139"/>
  <c r="D34" i="139"/>
  <c r="B35" i="139"/>
  <c r="C35" i="139"/>
  <c r="D35" i="139"/>
  <c r="B36" i="139"/>
  <c r="C36" i="139"/>
  <c r="D36" i="139"/>
  <c r="B37" i="139"/>
  <c r="C37" i="139"/>
  <c r="D37" i="139"/>
  <c r="B38" i="139"/>
  <c r="C38" i="139"/>
  <c r="D38" i="139"/>
  <c r="B39" i="139"/>
  <c r="C39" i="139"/>
  <c r="D39" i="139"/>
  <c r="B40" i="139"/>
  <c r="C40" i="139"/>
  <c r="D40" i="139"/>
  <c r="B41" i="139"/>
  <c r="C41" i="139"/>
  <c r="D41" i="139"/>
  <c r="B42" i="139"/>
  <c r="C42" i="139"/>
  <c r="D42" i="139"/>
  <c r="B43" i="139"/>
  <c r="C43" i="139"/>
  <c r="D43" i="139"/>
  <c r="B44" i="139"/>
  <c r="C44" i="139"/>
  <c r="D44" i="139"/>
  <c r="B45" i="139"/>
  <c r="C45" i="139"/>
  <c r="D45" i="139"/>
  <c r="B46" i="139"/>
  <c r="C46" i="139"/>
  <c r="D46" i="139"/>
  <c r="B47" i="139"/>
  <c r="C47" i="139"/>
  <c r="D47" i="139"/>
  <c r="B33" i="95"/>
  <c r="C33" i="95"/>
  <c r="D33" i="95"/>
  <c r="B34" i="95"/>
  <c r="C34" i="95"/>
  <c r="D34" i="95"/>
  <c r="B35" i="95"/>
  <c r="C35" i="95"/>
  <c r="D35" i="95"/>
  <c r="B36" i="95"/>
  <c r="C36" i="95"/>
  <c r="D36" i="95"/>
  <c r="B37" i="95"/>
  <c r="C37" i="95"/>
  <c r="D37" i="95"/>
  <c r="B38" i="95"/>
  <c r="C38" i="95"/>
  <c r="D38" i="95"/>
  <c r="B39" i="95"/>
  <c r="C39" i="95"/>
  <c r="D39" i="95"/>
  <c r="B40" i="95"/>
  <c r="C40" i="95"/>
  <c r="D40" i="95"/>
  <c r="B41" i="95"/>
  <c r="C41" i="95"/>
  <c r="D41" i="95"/>
  <c r="B42" i="95"/>
  <c r="C42" i="95"/>
  <c r="D42" i="95"/>
  <c r="B43" i="95"/>
  <c r="C43" i="95"/>
  <c r="D43" i="95"/>
  <c r="B44" i="95"/>
  <c r="C44" i="95"/>
  <c r="D44" i="95"/>
  <c r="B45" i="95"/>
  <c r="C45" i="95"/>
  <c r="D45" i="95"/>
  <c r="B46" i="95"/>
  <c r="C46" i="95"/>
  <c r="D46" i="95"/>
  <c r="B47" i="95"/>
  <c r="C47" i="95"/>
  <c r="D47" i="95"/>
  <c r="B33" i="96"/>
  <c r="C33" i="96"/>
  <c r="D33" i="96"/>
  <c r="B34" i="96"/>
  <c r="C34" i="96"/>
  <c r="D34" i="96"/>
  <c r="B35" i="96"/>
  <c r="C35" i="96"/>
  <c r="D35" i="96"/>
  <c r="B36" i="96"/>
  <c r="C36" i="96"/>
  <c r="D36" i="96"/>
  <c r="B37" i="96"/>
  <c r="C37" i="96"/>
  <c r="D37" i="96"/>
  <c r="B38" i="96"/>
  <c r="C38" i="96"/>
  <c r="D38" i="96"/>
  <c r="B39" i="96"/>
  <c r="C39" i="96"/>
  <c r="D39" i="96"/>
  <c r="B40" i="96"/>
  <c r="C40" i="96"/>
  <c r="D40" i="96"/>
  <c r="B41" i="96"/>
  <c r="C41" i="96"/>
  <c r="D41" i="96"/>
  <c r="B42" i="96"/>
  <c r="C42" i="96"/>
  <c r="D42" i="96"/>
  <c r="B43" i="96"/>
  <c r="C43" i="96"/>
  <c r="D43" i="96"/>
  <c r="B44" i="96"/>
  <c r="C44" i="96"/>
  <c r="D44" i="96"/>
  <c r="B45" i="96"/>
  <c r="C45" i="96"/>
  <c r="D45" i="96"/>
  <c r="B46" i="96"/>
  <c r="C46" i="96"/>
  <c r="D46" i="96"/>
  <c r="B47" i="96"/>
  <c r="C47" i="96"/>
  <c r="D47" i="96"/>
  <c r="B33" i="97"/>
  <c r="C33" i="97"/>
  <c r="D33" i="97"/>
  <c r="B34" i="97"/>
  <c r="C34" i="97"/>
  <c r="D34" i="97"/>
  <c r="B35" i="97"/>
  <c r="C35" i="97"/>
  <c r="D35" i="97"/>
  <c r="B36" i="97"/>
  <c r="C36" i="97"/>
  <c r="D36" i="97"/>
  <c r="B37" i="97"/>
  <c r="C37" i="97"/>
  <c r="D37" i="97"/>
  <c r="B38" i="97"/>
  <c r="C38" i="97"/>
  <c r="D38" i="97"/>
  <c r="B39" i="97"/>
  <c r="C39" i="97"/>
  <c r="D39" i="97"/>
  <c r="B40" i="97"/>
  <c r="C40" i="97"/>
  <c r="D40" i="97"/>
  <c r="B41" i="97"/>
  <c r="C41" i="97"/>
  <c r="D41" i="97"/>
  <c r="B42" i="97"/>
  <c r="C42" i="97"/>
  <c r="D42" i="97"/>
  <c r="B43" i="97"/>
  <c r="C43" i="97"/>
  <c r="D43" i="97"/>
  <c r="B44" i="97"/>
  <c r="C44" i="97"/>
  <c r="D44" i="97"/>
  <c r="B45" i="97"/>
  <c r="C45" i="97"/>
  <c r="D45" i="97"/>
  <c r="B46" i="97"/>
  <c r="C46" i="97"/>
  <c r="D46" i="97"/>
  <c r="B47" i="97"/>
  <c r="C47" i="97"/>
  <c r="D47" i="97"/>
  <c r="B33" i="98"/>
  <c r="C33" i="98"/>
  <c r="D33" i="98"/>
  <c r="B34" i="98"/>
  <c r="C34" i="98"/>
  <c r="D34" i="98"/>
  <c r="B35" i="98"/>
  <c r="C35" i="98"/>
  <c r="D35" i="98"/>
  <c r="B36" i="98"/>
  <c r="C36" i="98"/>
  <c r="D36" i="98"/>
  <c r="B37" i="98"/>
  <c r="C37" i="98"/>
  <c r="D37" i="98"/>
  <c r="B38" i="98"/>
  <c r="C38" i="98"/>
  <c r="D38" i="98"/>
  <c r="B39" i="98"/>
  <c r="C39" i="98"/>
  <c r="D39" i="98"/>
  <c r="B40" i="98"/>
  <c r="C40" i="98"/>
  <c r="D40" i="98"/>
  <c r="B41" i="98"/>
  <c r="C41" i="98"/>
  <c r="D41" i="98"/>
  <c r="B42" i="98"/>
  <c r="C42" i="98"/>
  <c r="D42" i="98"/>
  <c r="B43" i="98"/>
  <c r="C43" i="98"/>
  <c r="D43" i="98"/>
  <c r="B44" i="98"/>
  <c r="C44" i="98"/>
  <c r="D44" i="98"/>
  <c r="B45" i="98"/>
  <c r="C45" i="98"/>
  <c r="D45" i="98"/>
  <c r="B46" i="98"/>
  <c r="C46" i="98"/>
  <c r="D46" i="98"/>
  <c r="B47" i="98"/>
  <c r="C47" i="98"/>
  <c r="D47" i="98"/>
  <c r="B33" i="58"/>
  <c r="C33" i="58"/>
  <c r="D33" i="58"/>
  <c r="B34" i="58"/>
  <c r="C34" i="58"/>
  <c r="D34" i="58"/>
  <c r="B35" i="58"/>
  <c r="C35" i="58"/>
  <c r="D35" i="58"/>
  <c r="B36" i="58"/>
  <c r="C36" i="58"/>
  <c r="D36" i="58"/>
  <c r="B37" i="58"/>
  <c r="C37" i="58"/>
  <c r="D37" i="58"/>
  <c r="B38" i="58"/>
  <c r="C38" i="58"/>
  <c r="D38" i="58"/>
  <c r="B39" i="58"/>
  <c r="C39" i="58"/>
  <c r="D39" i="58"/>
  <c r="B40" i="58"/>
  <c r="C40" i="58"/>
  <c r="D40" i="58"/>
  <c r="B41" i="58"/>
  <c r="C41" i="58"/>
  <c r="D41" i="58"/>
  <c r="B42" i="58"/>
  <c r="C42" i="58"/>
  <c r="D42" i="58"/>
  <c r="B43" i="58"/>
  <c r="C43" i="58"/>
  <c r="D43" i="58"/>
  <c r="B44" i="58"/>
  <c r="C44" i="58"/>
  <c r="D44" i="58"/>
  <c r="B45" i="58"/>
  <c r="C45" i="58"/>
  <c r="D45" i="58"/>
  <c r="B46" i="58"/>
  <c r="C46" i="58"/>
  <c r="D46" i="58"/>
  <c r="B47" i="58"/>
  <c r="C47" i="58"/>
  <c r="D47" i="58"/>
  <c r="B33" i="99"/>
  <c r="C33" i="99"/>
  <c r="D33" i="99"/>
  <c r="B34" i="99"/>
  <c r="C34" i="99"/>
  <c r="D34" i="99"/>
  <c r="B35" i="99"/>
  <c r="C35" i="99"/>
  <c r="D35" i="99"/>
  <c r="B36" i="99"/>
  <c r="C36" i="99"/>
  <c r="D36" i="99"/>
  <c r="B37" i="99"/>
  <c r="C37" i="99"/>
  <c r="D37" i="99"/>
  <c r="B38" i="99"/>
  <c r="C38" i="99"/>
  <c r="D38" i="99"/>
  <c r="B39" i="99"/>
  <c r="C39" i="99"/>
  <c r="D39" i="99"/>
  <c r="B40" i="99"/>
  <c r="C40" i="99"/>
  <c r="D40" i="99"/>
  <c r="B41" i="99"/>
  <c r="C41" i="99"/>
  <c r="D41" i="99"/>
  <c r="B42" i="99"/>
  <c r="C42" i="99"/>
  <c r="D42" i="99"/>
  <c r="B43" i="99"/>
  <c r="C43" i="99"/>
  <c r="D43" i="99"/>
  <c r="B44" i="99"/>
  <c r="C44" i="99"/>
  <c r="D44" i="99"/>
  <c r="B45" i="99"/>
  <c r="C45" i="99"/>
  <c r="D45" i="99"/>
  <c r="B46" i="99"/>
  <c r="C46" i="99"/>
  <c r="D46" i="99"/>
  <c r="B47" i="99"/>
  <c r="C47" i="99"/>
  <c r="D47" i="99"/>
  <c r="B33" i="100"/>
  <c r="C33" i="100"/>
  <c r="D33" i="100"/>
  <c r="B34" i="100"/>
  <c r="C34" i="100"/>
  <c r="D34" i="100"/>
  <c r="B35" i="100"/>
  <c r="C35" i="100"/>
  <c r="D35" i="100"/>
  <c r="B36" i="100"/>
  <c r="C36" i="100"/>
  <c r="D36" i="100"/>
  <c r="B37" i="100"/>
  <c r="C37" i="100"/>
  <c r="D37" i="100"/>
  <c r="B38" i="100"/>
  <c r="C38" i="100"/>
  <c r="D38" i="100"/>
  <c r="B39" i="100"/>
  <c r="C39" i="100"/>
  <c r="D39" i="100"/>
  <c r="B40" i="100"/>
  <c r="C40" i="100"/>
  <c r="D40" i="100"/>
  <c r="B41" i="100"/>
  <c r="C41" i="100"/>
  <c r="D41" i="100"/>
  <c r="B42" i="100"/>
  <c r="C42" i="100"/>
  <c r="D42" i="100"/>
  <c r="B43" i="100"/>
  <c r="C43" i="100"/>
  <c r="D43" i="100"/>
  <c r="B44" i="100"/>
  <c r="C44" i="100"/>
  <c r="D44" i="100"/>
  <c r="B45" i="100"/>
  <c r="C45" i="100"/>
  <c r="D45" i="100"/>
  <c r="B46" i="100"/>
  <c r="C46" i="100"/>
  <c r="D46" i="100"/>
  <c r="B47" i="100"/>
  <c r="C47" i="100"/>
  <c r="D47" i="100"/>
  <c r="B33" i="101"/>
  <c r="C33" i="101"/>
  <c r="D33" i="101"/>
  <c r="B34" i="101"/>
  <c r="C34" i="101"/>
  <c r="D34" i="101"/>
  <c r="B35" i="101"/>
  <c r="C35" i="101"/>
  <c r="D35" i="101"/>
  <c r="B36" i="101"/>
  <c r="C36" i="101"/>
  <c r="D36" i="101"/>
  <c r="B37" i="101"/>
  <c r="C37" i="101"/>
  <c r="D37" i="101"/>
  <c r="B38" i="101"/>
  <c r="C38" i="101"/>
  <c r="D38" i="101"/>
  <c r="B39" i="101"/>
  <c r="C39" i="101"/>
  <c r="D39" i="101"/>
  <c r="B40" i="101"/>
  <c r="C40" i="101"/>
  <c r="D40" i="101"/>
  <c r="B41" i="101"/>
  <c r="C41" i="101"/>
  <c r="D41" i="101"/>
  <c r="B42" i="101"/>
  <c r="C42" i="101"/>
  <c r="D42" i="101"/>
  <c r="B43" i="101"/>
  <c r="C43" i="101"/>
  <c r="D43" i="101"/>
  <c r="B44" i="101"/>
  <c r="C44" i="101"/>
  <c r="D44" i="101"/>
  <c r="B45" i="101"/>
  <c r="C45" i="101"/>
  <c r="D45" i="101"/>
  <c r="B46" i="101"/>
  <c r="C46" i="101"/>
  <c r="D46" i="101"/>
  <c r="B47" i="101"/>
  <c r="C47" i="101"/>
  <c r="D47" i="101"/>
  <c r="B33" i="102"/>
  <c r="C33" i="102"/>
  <c r="D33" i="102"/>
  <c r="B34" i="102"/>
  <c r="C34" i="102"/>
  <c r="D34" i="102"/>
  <c r="B35" i="102"/>
  <c r="C35" i="102"/>
  <c r="D35" i="102"/>
  <c r="B36" i="102"/>
  <c r="C36" i="102"/>
  <c r="D36" i="102"/>
  <c r="B37" i="102"/>
  <c r="C37" i="102"/>
  <c r="D37" i="102"/>
  <c r="B38" i="102"/>
  <c r="C38" i="102"/>
  <c r="D38" i="102"/>
  <c r="B39" i="102"/>
  <c r="C39" i="102"/>
  <c r="D39" i="102"/>
  <c r="B40" i="102"/>
  <c r="C40" i="102"/>
  <c r="D40" i="102"/>
  <c r="B41" i="102"/>
  <c r="C41" i="102"/>
  <c r="D41" i="102"/>
  <c r="B42" i="102"/>
  <c r="C42" i="102"/>
  <c r="D42" i="102"/>
  <c r="B43" i="102"/>
  <c r="C43" i="102"/>
  <c r="D43" i="102"/>
  <c r="B44" i="102"/>
  <c r="C44" i="102"/>
  <c r="D44" i="102"/>
  <c r="B45" i="102"/>
  <c r="C45" i="102"/>
  <c r="D45" i="102"/>
  <c r="B46" i="102"/>
  <c r="C46" i="102"/>
  <c r="D46" i="102"/>
  <c r="B47" i="102"/>
  <c r="C47" i="102"/>
  <c r="D47" i="102"/>
  <c r="B33" i="103"/>
  <c r="C33" i="103"/>
  <c r="D33" i="103"/>
  <c r="B34" i="103"/>
  <c r="C34" i="103"/>
  <c r="D34" i="103"/>
  <c r="B35" i="103"/>
  <c r="C35" i="103"/>
  <c r="D35" i="103"/>
  <c r="B36" i="103"/>
  <c r="C36" i="103"/>
  <c r="D36" i="103"/>
  <c r="B37" i="103"/>
  <c r="C37" i="103"/>
  <c r="D37" i="103"/>
  <c r="B38" i="103"/>
  <c r="C38" i="103"/>
  <c r="D38" i="103"/>
  <c r="B39" i="103"/>
  <c r="C39" i="103"/>
  <c r="D39" i="103"/>
  <c r="B40" i="103"/>
  <c r="C40" i="103"/>
  <c r="D40" i="103"/>
  <c r="B41" i="103"/>
  <c r="C41" i="103"/>
  <c r="D41" i="103"/>
  <c r="B42" i="103"/>
  <c r="C42" i="103"/>
  <c r="D42" i="103"/>
  <c r="B43" i="103"/>
  <c r="C43" i="103"/>
  <c r="D43" i="103"/>
  <c r="B44" i="103"/>
  <c r="C44" i="103"/>
  <c r="D44" i="103"/>
  <c r="B45" i="103"/>
  <c r="C45" i="103"/>
  <c r="D45" i="103"/>
  <c r="B46" i="103"/>
  <c r="C46" i="103"/>
  <c r="D46" i="103"/>
  <c r="B47" i="103"/>
  <c r="C47" i="103"/>
  <c r="D47" i="103"/>
  <c r="B33" i="104"/>
  <c r="C33" i="104"/>
  <c r="D33" i="104"/>
  <c r="B34" i="104"/>
  <c r="C34" i="104"/>
  <c r="D34" i="104"/>
  <c r="B35" i="104"/>
  <c r="C35" i="104"/>
  <c r="D35" i="104"/>
  <c r="B36" i="104"/>
  <c r="C36" i="104"/>
  <c r="D36" i="104"/>
  <c r="B37" i="104"/>
  <c r="C37" i="104"/>
  <c r="D37" i="104"/>
  <c r="B38" i="104"/>
  <c r="C38" i="104"/>
  <c r="D38" i="104"/>
  <c r="B39" i="104"/>
  <c r="C39" i="104"/>
  <c r="D39" i="104"/>
  <c r="B40" i="104"/>
  <c r="C40" i="104"/>
  <c r="D40" i="104"/>
  <c r="B41" i="104"/>
  <c r="C41" i="104"/>
  <c r="D41" i="104"/>
  <c r="B42" i="104"/>
  <c r="C42" i="104"/>
  <c r="D42" i="104"/>
  <c r="B43" i="104"/>
  <c r="C43" i="104"/>
  <c r="D43" i="104"/>
  <c r="B44" i="104"/>
  <c r="C44" i="104"/>
  <c r="D44" i="104"/>
  <c r="B45" i="104"/>
  <c r="C45" i="104"/>
  <c r="D45" i="104"/>
  <c r="B46" i="104"/>
  <c r="C46" i="104"/>
  <c r="D46" i="104"/>
  <c r="B47" i="104"/>
  <c r="C47" i="104"/>
  <c r="D47" i="104"/>
  <c r="B33" i="105"/>
  <c r="C33" i="105"/>
  <c r="D33" i="105"/>
  <c r="B34" i="105"/>
  <c r="C34" i="105"/>
  <c r="D34" i="105"/>
  <c r="B35" i="105"/>
  <c r="C35" i="105"/>
  <c r="D35" i="105"/>
  <c r="B36" i="105"/>
  <c r="C36" i="105"/>
  <c r="D36" i="105"/>
  <c r="B37" i="105"/>
  <c r="C37" i="105"/>
  <c r="D37" i="105"/>
  <c r="B38" i="105"/>
  <c r="C38" i="105"/>
  <c r="D38" i="105"/>
  <c r="B39" i="105"/>
  <c r="C39" i="105"/>
  <c r="D39" i="105"/>
  <c r="B40" i="105"/>
  <c r="C40" i="105"/>
  <c r="D40" i="105"/>
  <c r="B41" i="105"/>
  <c r="C41" i="105"/>
  <c r="D41" i="105"/>
  <c r="B42" i="105"/>
  <c r="C42" i="105"/>
  <c r="D42" i="105"/>
  <c r="B43" i="105"/>
  <c r="C43" i="105"/>
  <c r="D43" i="105"/>
  <c r="B44" i="105"/>
  <c r="C44" i="105"/>
  <c r="D44" i="105"/>
  <c r="B45" i="105"/>
  <c r="C45" i="105"/>
  <c r="D45" i="105"/>
  <c r="B46" i="105"/>
  <c r="C46" i="105"/>
  <c r="D46" i="105"/>
  <c r="B47" i="105"/>
  <c r="C47" i="105"/>
  <c r="D47" i="105"/>
  <c r="B33" i="136"/>
  <c r="C33" i="136"/>
  <c r="D33" i="136"/>
  <c r="B34" i="136"/>
  <c r="C34" i="136"/>
  <c r="D34" i="136"/>
  <c r="B35" i="136"/>
  <c r="C35" i="136"/>
  <c r="D35" i="136"/>
  <c r="B36" i="136"/>
  <c r="C36" i="136"/>
  <c r="D36" i="136"/>
  <c r="B37" i="136"/>
  <c r="C37" i="136"/>
  <c r="D37" i="136"/>
  <c r="B38" i="136"/>
  <c r="C38" i="136"/>
  <c r="D38" i="136"/>
  <c r="B39" i="136"/>
  <c r="C39" i="136"/>
  <c r="D39" i="136"/>
  <c r="B40" i="136"/>
  <c r="C40" i="136"/>
  <c r="D40" i="136"/>
  <c r="B41" i="136"/>
  <c r="C41" i="136"/>
  <c r="D41" i="136"/>
  <c r="B42" i="136"/>
  <c r="C42" i="136"/>
  <c r="D42" i="136"/>
  <c r="B43" i="136"/>
  <c r="C43" i="136"/>
  <c r="D43" i="136"/>
  <c r="B44" i="136"/>
  <c r="C44" i="136"/>
  <c r="D44" i="136"/>
  <c r="B45" i="136"/>
  <c r="C45" i="136"/>
  <c r="D45" i="136"/>
  <c r="B46" i="136"/>
  <c r="C46" i="136"/>
  <c r="D46" i="136"/>
  <c r="B47" i="136"/>
  <c r="C47" i="136"/>
  <c r="D47" i="136"/>
  <c r="B33" i="107"/>
  <c r="C33" i="107"/>
  <c r="D33" i="107"/>
  <c r="B34" i="107"/>
  <c r="C34" i="107"/>
  <c r="D34" i="107"/>
  <c r="B35" i="107"/>
  <c r="C35" i="107"/>
  <c r="D35" i="107"/>
  <c r="B36" i="107"/>
  <c r="C36" i="107"/>
  <c r="D36" i="107"/>
  <c r="B37" i="107"/>
  <c r="C37" i="107"/>
  <c r="D37" i="107"/>
  <c r="B38" i="107"/>
  <c r="C38" i="107"/>
  <c r="D38" i="107"/>
  <c r="B39" i="107"/>
  <c r="C39" i="107"/>
  <c r="D39" i="107"/>
  <c r="B40" i="107"/>
  <c r="C40" i="107"/>
  <c r="D40" i="107"/>
  <c r="B41" i="107"/>
  <c r="C41" i="107"/>
  <c r="D41" i="107"/>
  <c r="B42" i="107"/>
  <c r="C42" i="107"/>
  <c r="D42" i="107"/>
  <c r="B43" i="107"/>
  <c r="C43" i="107"/>
  <c r="D43" i="107"/>
  <c r="B44" i="107"/>
  <c r="C44" i="107"/>
  <c r="D44" i="107"/>
  <c r="B45" i="107"/>
  <c r="C45" i="107"/>
  <c r="D45" i="107"/>
  <c r="B46" i="107"/>
  <c r="C46" i="107"/>
  <c r="D46" i="107"/>
  <c r="B47" i="107"/>
  <c r="C47" i="107"/>
  <c r="D47" i="107"/>
  <c r="B33" i="108"/>
  <c r="C33" i="108"/>
  <c r="D33" i="108"/>
  <c r="B34" i="108"/>
  <c r="C34" i="108"/>
  <c r="D34" i="108"/>
  <c r="B35" i="108"/>
  <c r="C35" i="108"/>
  <c r="D35" i="108"/>
  <c r="B36" i="108"/>
  <c r="C36" i="108"/>
  <c r="D36" i="108"/>
  <c r="B37" i="108"/>
  <c r="C37" i="108"/>
  <c r="D37" i="108"/>
  <c r="B38" i="108"/>
  <c r="C38" i="108"/>
  <c r="D38" i="108"/>
  <c r="B39" i="108"/>
  <c r="C39" i="108"/>
  <c r="D39" i="108"/>
  <c r="B40" i="108"/>
  <c r="C40" i="108"/>
  <c r="D40" i="108"/>
  <c r="B41" i="108"/>
  <c r="C41" i="108"/>
  <c r="D41" i="108"/>
  <c r="B42" i="108"/>
  <c r="C42" i="108"/>
  <c r="D42" i="108"/>
  <c r="B43" i="108"/>
  <c r="C43" i="108"/>
  <c r="D43" i="108"/>
  <c r="B44" i="108"/>
  <c r="C44" i="108"/>
  <c r="D44" i="108"/>
  <c r="B45" i="108"/>
  <c r="C45" i="108"/>
  <c r="D45" i="108"/>
  <c r="B46" i="108"/>
  <c r="C46" i="108"/>
  <c r="D46" i="108"/>
  <c r="B47" i="108"/>
  <c r="C47" i="108"/>
  <c r="D47" i="108"/>
  <c r="B33" i="110"/>
  <c r="C33" i="110"/>
  <c r="D33" i="110"/>
  <c r="B34" i="110"/>
  <c r="C34" i="110"/>
  <c r="D34" i="110"/>
  <c r="B35" i="110"/>
  <c r="C35" i="110"/>
  <c r="D35" i="110"/>
  <c r="B36" i="110"/>
  <c r="C36" i="110"/>
  <c r="D36" i="110"/>
  <c r="B37" i="110"/>
  <c r="C37" i="110"/>
  <c r="D37" i="110"/>
  <c r="B38" i="110"/>
  <c r="C38" i="110"/>
  <c r="D38" i="110"/>
  <c r="B39" i="110"/>
  <c r="C39" i="110"/>
  <c r="D39" i="110"/>
  <c r="B40" i="110"/>
  <c r="C40" i="110"/>
  <c r="D40" i="110"/>
  <c r="B41" i="110"/>
  <c r="C41" i="110"/>
  <c r="D41" i="110"/>
  <c r="B42" i="110"/>
  <c r="C42" i="110"/>
  <c r="D42" i="110"/>
  <c r="B43" i="110"/>
  <c r="C43" i="110"/>
  <c r="D43" i="110"/>
  <c r="B44" i="110"/>
  <c r="C44" i="110"/>
  <c r="D44" i="110"/>
  <c r="B45" i="110"/>
  <c r="C45" i="110"/>
  <c r="D45" i="110"/>
  <c r="B46" i="110"/>
  <c r="C46" i="110"/>
  <c r="D46" i="110"/>
  <c r="B47" i="110"/>
  <c r="C47" i="110"/>
  <c r="D47" i="110"/>
  <c r="B33" i="111"/>
  <c r="C33" i="111"/>
  <c r="D33" i="111"/>
  <c r="B34" i="111"/>
  <c r="C34" i="111"/>
  <c r="D34" i="111"/>
  <c r="B35" i="111"/>
  <c r="C35" i="111"/>
  <c r="D35" i="111"/>
  <c r="B36" i="111"/>
  <c r="C36" i="111"/>
  <c r="D36" i="111"/>
  <c r="B37" i="111"/>
  <c r="C37" i="111"/>
  <c r="D37" i="111"/>
  <c r="B38" i="111"/>
  <c r="C38" i="111"/>
  <c r="D38" i="111"/>
  <c r="B39" i="111"/>
  <c r="C39" i="111"/>
  <c r="D39" i="111"/>
  <c r="B40" i="111"/>
  <c r="C40" i="111"/>
  <c r="D40" i="111"/>
  <c r="B41" i="111"/>
  <c r="C41" i="111"/>
  <c r="D41" i="111"/>
  <c r="B42" i="111"/>
  <c r="C42" i="111"/>
  <c r="D42" i="111"/>
  <c r="B43" i="111"/>
  <c r="C43" i="111"/>
  <c r="D43" i="111"/>
  <c r="B44" i="111"/>
  <c r="C44" i="111"/>
  <c r="D44" i="111"/>
  <c r="B45" i="111"/>
  <c r="C45" i="111"/>
  <c r="D45" i="111"/>
  <c r="B46" i="111"/>
  <c r="C46" i="111"/>
  <c r="D46" i="111"/>
  <c r="B47" i="111"/>
  <c r="C47" i="111"/>
  <c r="D47" i="111"/>
  <c r="B33" i="112"/>
  <c r="C33" i="112"/>
  <c r="D33" i="112"/>
  <c r="B34" i="112"/>
  <c r="C34" i="112"/>
  <c r="D34" i="112"/>
  <c r="B35" i="112"/>
  <c r="C35" i="112"/>
  <c r="D35" i="112"/>
  <c r="B36" i="112"/>
  <c r="C36" i="112"/>
  <c r="D36" i="112"/>
  <c r="B37" i="112"/>
  <c r="C37" i="112"/>
  <c r="D37" i="112"/>
  <c r="B38" i="112"/>
  <c r="C38" i="112"/>
  <c r="D38" i="112"/>
  <c r="B39" i="112"/>
  <c r="C39" i="112"/>
  <c r="D39" i="112"/>
  <c r="B40" i="112"/>
  <c r="C40" i="112"/>
  <c r="D40" i="112"/>
  <c r="B41" i="112"/>
  <c r="C41" i="112"/>
  <c r="D41" i="112"/>
  <c r="B42" i="112"/>
  <c r="C42" i="112"/>
  <c r="D42" i="112"/>
  <c r="B43" i="112"/>
  <c r="C43" i="112"/>
  <c r="D43" i="112"/>
  <c r="B44" i="112"/>
  <c r="C44" i="112"/>
  <c r="D44" i="112"/>
  <c r="B45" i="112"/>
  <c r="C45" i="112"/>
  <c r="D45" i="112"/>
  <c r="B46" i="112"/>
  <c r="C46" i="112"/>
  <c r="D46" i="112"/>
  <c r="B47" i="112"/>
  <c r="C47" i="112"/>
  <c r="D47" i="112"/>
  <c r="B33" i="113"/>
  <c r="C33" i="113"/>
  <c r="D33" i="113"/>
  <c r="B34" i="113"/>
  <c r="C34" i="113"/>
  <c r="D34" i="113"/>
  <c r="B35" i="113"/>
  <c r="C35" i="113"/>
  <c r="D35" i="113"/>
  <c r="B36" i="113"/>
  <c r="C36" i="113"/>
  <c r="D36" i="113"/>
  <c r="B37" i="113"/>
  <c r="C37" i="113"/>
  <c r="D37" i="113"/>
  <c r="B38" i="113"/>
  <c r="C38" i="113"/>
  <c r="D38" i="113"/>
  <c r="B39" i="113"/>
  <c r="C39" i="113"/>
  <c r="D39" i="113"/>
  <c r="B40" i="113"/>
  <c r="C40" i="113"/>
  <c r="D40" i="113"/>
  <c r="B41" i="113"/>
  <c r="C41" i="113"/>
  <c r="D41" i="113"/>
  <c r="B42" i="113"/>
  <c r="C42" i="113"/>
  <c r="D42" i="113"/>
  <c r="B43" i="113"/>
  <c r="C43" i="113"/>
  <c r="D43" i="113"/>
  <c r="B44" i="113"/>
  <c r="C44" i="113"/>
  <c r="D44" i="113"/>
  <c r="B45" i="113"/>
  <c r="C45" i="113"/>
  <c r="D45" i="113"/>
  <c r="B46" i="113"/>
  <c r="C46" i="113"/>
  <c r="D46" i="113"/>
  <c r="B47" i="113"/>
  <c r="C47" i="113"/>
  <c r="D47" i="113"/>
  <c r="B33" i="114"/>
  <c r="C33" i="114"/>
  <c r="D33" i="114"/>
  <c r="B34" i="114"/>
  <c r="C34" i="114"/>
  <c r="D34" i="114"/>
  <c r="B35" i="114"/>
  <c r="C35" i="114"/>
  <c r="D35" i="114"/>
  <c r="B36" i="114"/>
  <c r="C36" i="114"/>
  <c r="D36" i="114"/>
  <c r="B37" i="114"/>
  <c r="C37" i="114"/>
  <c r="D37" i="114"/>
  <c r="B38" i="114"/>
  <c r="C38" i="114"/>
  <c r="D38" i="114"/>
  <c r="B39" i="114"/>
  <c r="C39" i="114"/>
  <c r="D39" i="114"/>
  <c r="B40" i="114"/>
  <c r="C40" i="114"/>
  <c r="D40" i="114"/>
  <c r="B41" i="114"/>
  <c r="C41" i="114"/>
  <c r="D41" i="114"/>
  <c r="B42" i="114"/>
  <c r="C42" i="114"/>
  <c r="D42" i="114"/>
  <c r="B43" i="114"/>
  <c r="C43" i="114"/>
  <c r="D43" i="114"/>
  <c r="B44" i="114"/>
  <c r="C44" i="114"/>
  <c r="D44" i="114"/>
  <c r="B45" i="114"/>
  <c r="C45" i="114"/>
  <c r="D45" i="114"/>
  <c r="B46" i="114"/>
  <c r="C46" i="114"/>
  <c r="D46" i="114"/>
  <c r="B47" i="114"/>
  <c r="C47" i="114"/>
  <c r="D47" i="114"/>
  <c r="B33" i="115"/>
  <c r="C33" i="115"/>
  <c r="D33" i="115"/>
  <c r="B34" i="115"/>
  <c r="C34" i="115"/>
  <c r="D34" i="115"/>
  <c r="B35" i="115"/>
  <c r="C35" i="115"/>
  <c r="D35" i="115"/>
  <c r="B36" i="115"/>
  <c r="C36" i="115"/>
  <c r="D36" i="115"/>
  <c r="B37" i="115"/>
  <c r="C37" i="115"/>
  <c r="D37" i="115"/>
  <c r="B38" i="115"/>
  <c r="C38" i="115"/>
  <c r="D38" i="115"/>
  <c r="B39" i="115"/>
  <c r="C39" i="115"/>
  <c r="D39" i="115"/>
  <c r="B40" i="115"/>
  <c r="C40" i="115"/>
  <c r="D40" i="115"/>
  <c r="B41" i="115"/>
  <c r="C41" i="115"/>
  <c r="D41" i="115"/>
  <c r="B42" i="115"/>
  <c r="C42" i="115"/>
  <c r="D42" i="115"/>
  <c r="B43" i="115"/>
  <c r="C43" i="115"/>
  <c r="D43" i="115"/>
  <c r="B44" i="115"/>
  <c r="C44" i="115"/>
  <c r="D44" i="115"/>
  <c r="B45" i="115"/>
  <c r="C45" i="115"/>
  <c r="D45" i="115"/>
  <c r="B46" i="115"/>
  <c r="C46" i="115"/>
  <c r="D46" i="115"/>
  <c r="B47" i="115"/>
  <c r="C47" i="115"/>
  <c r="D47" i="115"/>
  <c r="B33" i="133"/>
  <c r="C33" i="133"/>
  <c r="D33" i="133"/>
  <c r="B34" i="133"/>
  <c r="C34" i="133"/>
  <c r="D34" i="133"/>
  <c r="B35" i="133"/>
  <c r="C35" i="133"/>
  <c r="D35" i="133"/>
  <c r="B36" i="133"/>
  <c r="C36" i="133"/>
  <c r="D36" i="133"/>
  <c r="B37" i="133"/>
  <c r="C37" i="133"/>
  <c r="D37" i="133"/>
  <c r="B38" i="133"/>
  <c r="C38" i="133"/>
  <c r="D38" i="133"/>
  <c r="B39" i="133"/>
  <c r="C39" i="133"/>
  <c r="D39" i="133"/>
  <c r="B40" i="133"/>
  <c r="C40" i="133"/>
  <c r="D40" i="133"/>
  <c r="B41" i="133"/>
  <c r="C41" i="133"/>
  <c r="D41" i="133"/>
  <c r="B42" i="133"/>
  <c r="C42" i="133"/>
  <c r="D42" i="133"/>
  <c r="B43" i="133"/>
  <c r="C43" i="133"/>
  <c r="D43" i="133"/>
  <c r="B44" i="133"/>
  <c r="C44" i="133"/>
  <c r="D44" i="133"/>
  <c r="B45" i="133"/>
  <c r="C45" i="133"/>
  <c r="D45" i="133"/>
  <c r="B46" i="133"/>
  <c r="C46" i="133"/>
  <c r="D46" i="133"/>
  <c r="B47" i="133"/>
  <c r="C47" i="133"/>
  <c r="D47" i="133"/>
  <c r="B33" i="134"/>
  <c r="C33" i="134"/>
  <c r="D33" i="134"/>
  <c r="B34" i="134"/>
  <c r="C34" i="134"/>
  <c r="D34" i="134"/>
  <c r="B35" i="134"/>
  <c r="C35" i="134"/>
  <c r="D35" i="134"/>
  <c r="B36" i="134"/>
  <c r="C36" i="134"/>
  <c r="D36" i="134"/>
  <c r="B37" i="134"/>
  <c r="C37" i="134"/>
  <c r="D37" i="134"/>
  <c r="B38" i="134"/>
  <c r="C38" i="134"/>
  <c r="D38" i="134"/>
  <c r="B39" i="134"/>
  <c r="C39" i="134"/>
  <c r="D39" i="134"/>
  <c r="B40" i="134"/>
  <c r="C40" i="134"/>
  <c r="D40" i="134"/>
  <c r="B41" i="134"/>
  <c r="C41" i="134"/>
  <c r="D41" i="134"/>
  <c r="B42" i="134"/>
  <c r="C42" i="134"/>
  <c r="D42" i="134"/>
  <c r="B43" i="134"/>
  <c r="C43" i="134"/>
  <c r="D43" i="134"/>
  <c r="B44" i="134"/>
  <c r="C44" i="134"/>
  <c r="D44" i="134"/>
  <c r="B45" i="134"/>
  <c r="C45" i="134"/>
  <c r="D45" i="134"/>
  <c r="B46" i="134"/>
  <c r="C46" i="134"/>
  <c r="D46" i="134"/>
  <c r="B47" i="134"/>
  <c r="C47" i="134"/>
  <c r="D47" i="134"/>
  <c r="B33" i="135"/>
  <c r="C33" i="135"/>
  <c r="D33" i="135"/>
  <c r="B34" i="135"/>
  <c r="C34" i="135"/>
  <c r="D34" i="135"/>
  <c r="B35" i="135"/>
  <c r="C35" i="135"/>
  <c r="D35" i="135"/>
  <c r="B36" i="135"/>
  <c r="C36" i="135"/>
  <c r="D36" i="135"/>
  <c r="B37" i="135"/>
  <c r="C37" i="135"/>
  <c r="D37" i="135"/>
  <c r="B38" i="135"/>
  <c r="C38" i="135"/>
  <c r="D38" i="135"/>
  <c r="B39" i="135"/>
  <c r="C39" i="135"/>
  <c r="D39" i="135"/>
  <c r="B40" i="135"/>
  <c r="C40" i="135"/>
  <c r="D40" i="135"/>
  <c r="B41" i="135"/>
  <c r="C41" i="135"/>
  <c r="D41" i="135"/>
  <c r="B42" i="135"/>
  <c r="C42" i="135"/>
  <c r="D42" i="135"/>
  <c r="B43" i="135"/>
  <c r="C43" i="135"/>
  <c r="D43" i="135"/>
  <c r="B44" i="135"/>
  <c r="C44" i="135"/>
  <c r="D44" i="135"/>
  <c r="B45" i="135"/>
  <c r="C45" i="135"/>
  <c r="D45" i="135"/>
  <c r="B46" i="135"/>
  <c r="C46" i="135"/>
  <c r="D46" i="135"/>
  <c r="B47" i="135"/>
  <c r="C47" i="135"/>
  <c r="D47" i="135"/>
  <c r="B33" i="82"/>
  <c r="C33" i="82"/>
  <c r="D33" i="82"/>
  <c r="B34" i="82"/>
  <c r="C34" i="82"/>
  <c r="D34" i="82"/>
  <c r="B35" i="82"/>
  <c r="C35" i="82"/>
  <c r="D35" i="82"/>
  <c r="B36" i="82"/>
  <c r="C36" i="82"/>
  <c r="D36" i="82"/>
  <c r="B37" i="82"/>
  <c r="C37" i="82"/>
  <c r="D37" i="82"/>
  <c r="B38" i="82"/>
  <c r="C38" i="82"/>
  <c r="D38" i="82"/>
  <c r="B39" i="82"/>
  <c r="C39" i="82"/>
  <c r="D39" i="82"/>
  <c r="B40" i="82"/>
  <c r="C40" i="82"/>
  <c r="D40" i="82"/>
  <c r="B41" i="82"/>
  <c r="C41" i="82"/>
  <c r="D41" i="82"/>
  <c r="B42" i="82"/>
  <c r="C42" i="82"/>
  <c r="D42" i="82"/>
  <c r="B43" i="82"/>
  <c r="C43" i="82"/>
  <c r="D43" i="82"/>
  <c r="B44" i="82"/>
  <c r="C44" i="82"/>
  <c r="D44" i="82"/>
  <c r="B45" i="82"/>
  <c r="C45" i="82"/>
  <c r="D45" i="82"/>
  <c r="B46" i="82"/>
  <c r="C46" i="82"/>
  <c r="D46" i="82"/>
  <c r="B47" i="82"/>
  <c r="C47" i="82"/>
  <c r="D47" i="82"/>
  <c r="A34" i="83"/>
  <c r="A35" i="83"/>
  <c r="A36" i="83"/>
  <c r="A37" i="83"/>
  <c r="A38" i="83"/>
  <c r="A39" i="83"/>
  <c r="A40" i="83"/>
  <c r="A41" i="83"/>
  <c r="A42" i="83"/>
  <c r="A43" i="83"/>
  <c r="A44" i="83"/>
  <c r="A45" i="83"/>
  <c r="A46" i="83"/>
  <c r="A47" i="83"/>
  <c r="A34" i="109"/>
  <c r="A35" i="109"/>
  <c r="A36" i="109"/>
  <c r="A37" i="109"/>
  <c r="A38" i="109"/>
  <c r="A39" i="109"/>
  <c r="A40" i="109"/>
  <c r="A41" i="109"/>
  <c r="A42" i="109"/>
  <c r="A43" i="109"/>
  <c r="A44" i="109"/>
  <c r="A45" i="109"/>
  <c r="A46" i="109"/>
  <c r="A47" i="109"/>
  <c r="A34" i="84"/>
  <c r="A35" i="84"/>
  <c r="A36" i="84"/>
  <c r="A37" i="84"/>
  <c r="A38" i="84"/>
  <c r="A39" i="84"/>
  <c r="A40" i="84"/>
  <c r="A41" i="84"/>
  <c r="A42" i="84"/>
  <c r="A43" i="84"/>
  <c r="A44" i="84"/>
  <c r="A45" i="84"/>
  <c r="A46" i="84"/>
  <c r="A47" i="84"/>
  <c r="A34" i="85"/>
  <c r="A35" i="85"/>
  <c r="A36" i="85"/>
  <c r="A37" i="85"/>
  <c r="A38" i="85"/>
  <c r="A39" i="85"/>
  <c r="A40" i="85"/>
  <c r="A41" i="85"/>
  <c r="A42" i="85"/>
  <c r="A43" i="85"/>
  <c r="A44" i="85"/>
  <c r="A45" i="85"/>
  <c r="A46" i="85"/>
  <c r="A47" i="85"/>
  <c r="A34" i="127"/>
  <c r="A35" i="127"/>
  <c r="A36" i="127"/>
  <c r="A37" i="127"/>
  <c r="A38" i="127"/>
  <c r="A39" i="127"/>
  <c r="A40" i="127"/>
  <c r="A41" i="127"/>
  <c r="A42" i="127"/>
  <c r="A43" i="127"/>
  <c r="A44" i="127"/>
  <c r="A45" i="127"/>
  <c r="A46" i="127"/>
  <c r="A47" i="127"/>
  <c r="A34" i="128"/>
  <c r="A35" i="128"/>
  <c r="A36" i="128"/>
  <c r="A37" i="128"/>
  <c r="A38" i="128"/>
  <c r="A39" i="128"/>
  <c r="A40" i="128"/>
  <c r="A41" i="128"/>
  <c r="A42" i="128"/>
  <c r="A43" i="128"/>
  <c r="A44" i="128"/>
  <c r="A45" i="128"/>
  <c r="A46" i="128"/>
  <c r="A47" i="128"/>
  <c r="A34" i="129"/>
  <c r="A35" i="129"/>
  <c r="A36" i="129"/>
  <c r="A37" i="129"/>
  <c r="A38" i="129"/>
  <c r="A39" i="129"/>
  <c r="A40" i="129"/>
  <c r="A41" i="129"/>
  <c r="A42" i="129"/>
  <c r="A43" i="129"/>
  <c r="A44" i="129"/>
  <c r="A45" i="129"/>
  <c r="A46" i="129"/>
  <c r="A47" i="129"/>
  <c r="A34" i="130"/>
  <c r="A35" i="130"/>
  <c r="A36" i="130"/>
  <c r="A37" i="130"/>
  <c r="A38" i="130"/>
  <c r="A39" i="130"/>
  <c r="A40" i="130"/>
  <c r="A41" i="130"/>
  <c r="A42" i="130"/>
  <c r="A43" i="130"/>
  <c r="A44" i="130"/>
  <c r="A45" i="130"/>
  <c r="A46" i="130"/>
  <c r="A47" i="130"/>
  <c r="A34" i="131"/>
  <c r="A35" i="131"/>
  <c r="A36" i="131"/>
  <c r="A37" i="131"/>
  <c r="A38" i="131"/>
  <c r="A39" i="131"/>
  <c r="A40" i="131"/>
  <c r="A41" i="131"/>
  <c r="A42" i="131"/>
  <c r="A43" i="131"/>
  <c r="A44" i="131"/>
  <c r="A45" i="131"/>
  <c r="A46" i="131"/>
  <c r="A47" i="131"/>
  <c r="A34" i="132"/>
  <c r="A35" i="132"/>
  <c r="A36" i="132"/>
  <c r="A37" i="132"/>
  <c r="A38" i="132"/>
  <c r="A39" i="132"/>
  <c r="A40" i="132"/>
  <c r="A41" i="132"/>
  <c r="A42" i="132"/>
  <c r="A43" i="132"/>
  <c r="A44" i="132"/>
  <c r="A45" i="132"/>
  <c r="A46" i="132"/>
  <c r="A47" i="132"/>
  <c r="A34" i="55"/>
  <c r="A35" i="55"/>
  <c r="A36" i="55"/>
  <c r="A37" i="55"/>
  <c r="A38" i="55"/>
  <c r="A39" i="55"/>
  <c r="A40" i="55"/>
  <c r="A41" i="55"/>
  <c r="A42" i="55"/>
  <c r="A43" i="55"/>
  <c r="A44" i="55"/>
  <c r="A45" i="55"/>
  <c r="A46" i="55"/>
  <c r="A47" i="55"/>
  <c r="A34" i="56"/>
  <c r="A35" i="56"/>
  <c r="A36" i="56"/>
  <c r="A37" i="56"/>
  <c r="A38" i="56"/>
  <c r="A39" i="56"/>
  <c r="A40" i="56"/>
  <c r="A41" i="56"/>
  <c r="A42" i="56"/>
  <c r="A43" i="56"/>
  <c r="A44" i="56"/>
  <c r="A45" i="56"/>
  <c r="A46" i="56"/>
  <c r="A47" i="56"/>
  <c r="A34" i="57"/>
  <c r="A35" i="57"/>
  <c r="A36" i="57"/>
  <c r="A37" i="57"/>
  <c r="A38" i="57"/>
  <c r="A39" i="57"/>
  <c r="A40" i="57"/>
  <c r="A41" i="57"/>
  <c r="A42" i="57"/>
  <c r="A43" i="57"/>
  <c r="A44" i="57"/>
  <c r="A45" i="57"/>
  <c r="A46" i="57"/>
  <c r="A47" i="57"/>
  <c r="A34" i="90"/>
  <c r="A35" i="90"/>
  <c r="A36" i="90"/>
  <c r="A37" i="90"/>
  <c r="A38" i="90"/>
  <c r="A39" i="90"/>
  <c r="A40" i="90"/>
  <c r="A41" i="90"/>
  <c r="A42" i="90"/>
  <c r="A43" i="90"/>
  <c r="A44" i="90"/>
  <c r="A45" i="90"/>
  <c r="A46" i="90"/>
  <c r="A47" i="90"/>
  <c r="A34" i="91"/>
  <c r="A35" i="91"/>
  <c r="A36" i="91"/>
  <c r="A37" i="91"/>
  <c r="A38" i="91"/>
  <c r="A39" i="91"/>
  <c r="A40" i="91"/>
  <c r="A41" i="91"/>
  <c r="A42" i="91"/>
  <c r="A43" i="91"/>
  <c r="A44" i="91"/>
  <c r="A45" i="91"/>
  <c r="A46" i="91"/>
  <c r="A47" i="91"/>
  <c r="A34" i="92"/>
  <c r="A35" i="92"/>
  <c r="A36" i="92"/>
  <c r="A37" i="92"/>
  <c r="A38" i="92"/>
  <c r="A39" i="92"/>
  <c r="A40" i="92"/>
  <c r="A41" i="92"/>
  <c r="A42" i="92"/>
  <c r="A43" i="92"/>
  <c r="A44" i="92"/>
  <c r="A45" i="92"/>
  <c r="A46" i="92"/>
  <c r="A47" i="92"/>
  <c r="A34" i="93"/>
  <c r="A35" i="93"/>
  <c r="A36" i="93"/>
  <c r="A37" i="93"/>
  <c r="A38" i="93"/>
  <c r="A39" i="93"/>
  <c r="A40" i="93"/>
  <c r="A41" i="93"/>
  <c r="A42" i="93"/>
  <c r="A43" i="93"/>
  <c r="A44" i="93"/>
  <c r="A45" i="93"/>
  <c r="A46" i="93"/>
  <c r="A47" i="93"/>
  <c r="A34" i="94"/>
  <c r="A35" i="94"/>
  <c r="A36" i="94"/>
  <c r="A37" i="94"/>
  <c r="A38" i="94"/>
  <c r="A39" i="94"/>
  <c r="A40" i="94"/>
  <c r="A41" i="94"/>
  <c r="A42" i="94"/>
  <c r="A43" i="94"/>
  <c r="A44" i="94"/>
  <c r="A45" i="94"/>
  <c r="A46" i="94"/>
  <c r="A47" i="94"/>
  <c r="A34" i="116"/>
  <c r="A35" i="116"/>
  <c r="A36" i="116"/>
  <c r="A37" i="116"/>
  <c r="A38" i="116"/>
  <c r="A39" i="116"/>
  <c r="A40" i="116"/>
  <c r="A41" i="116"/>
  <c r="A42" i="116"/>
  <c r="A43" i="116"/>
  <c r="A44" i="116"/>
  <c r="A45" i="116"/>
  <c r="A46" i="116"/>
  <c r="A47" i="116"/>
  <c r="A34" i="117"/>
  <c r="A35" i="117"/>
  <c r="A36" i="117"/>
  <c r="A37" i="117"/>
  <c r="A38" i="117"/>
  <c r="A39" i="117"/>
  <c r="A40" i="117"/>
  <c r="A41" i="117"/>
  <c r="A42" i="117"/>
  <c r="A43" i="117"/>
  <c r="A44" i="117"/>
  <c r="A45" i="117"/>
  <c r="A46" i="117"/>
  <c r="A47" i="117"/>
  <c r="A34" i="118"/>
  <c r="A35" i="118"/>
  <c r="A36" i="118"/>
  <c r="A37" i="118"/>
  <c r="A38" i="118"/>
  <c r="A39" i="118"/>
  <c r="A40" i="118"/>
  <c r="A41" i="118"/>
  <c r="A42" i="118"/>
  <c r="A43" i="118"/>
  <c r="A44" i="118"/>
  <c r="A45" i="118"/>
  <c r="A46" i="118"/>
  <c r="A47" i="118"/>
  <c r="A34" i="137"/>
  <c r="A35" i="137"/>
  <c r="A36" i="137"/>
  <c r="A37" i="137"/>
  <c r="A38" i="137"/>
  <c r="A39" i="137"/>
  <c r="A40" i="137"/>
  <c r="A41" i="137"/>
  <c r="A42" i="137"/>
  <c r="A43" i="137"/>
  <c r="A44" i="137"/>
  <c r="A45" i="137"/>
  <c r="A46" i="137"/>
  <c r="A47" i="137"/>
  <c r="A34" i="138"/>
  <c r="A35" i="138"/>
  <c r="A36" i="138"/>
  <c r="A37" i="138"/>
  <c r="A38" i="138"/>
  <c r="A39" i="138"/>
  <c r="A40" i="138"/>
  <c r="A41" i="138"/>
  <c r="A42" i="138"/>
  <c r="A43" i="138"/>
  <c r="A44" i="138"/>
  <c r="A45" i="138"/>
  <c r="A46" i="138"/>
  <c r="A47" i="138"/>
  <c r="A34" i="139"/>
  <c r="A35" i="139"/>
  <c r="A36" i="139"/>
  <c r="A37" i="139"/>
  <c r="A38" i="139"/>
  <c r="A39" i="139"/>
  <c r="A40" i="139"/>
  <c r="A41" i="139"/>
  <c r="A42" i="139"/>
  <c r="A43" i="139"/>
  <c r="A44" i="139"/>
  <c r="A45" i="139"/>
  <c r="A46" i="139"/>
  <c r="A47" i="139"/>
  <c r="A34" i="95"/>
  <c r="A35" i="95"/>
  <c r="A36" i="95"/>
  <c r="A37" i="95"/>
  <c r="A38" i="95"/>
  <c r="A39" i="95"/>
  <c r="A40" i="95"/>
  <c r="A41" i="95"/>
  <c r="A42" i="95"/>
  <c r="A43" i="95"/>
  <c r="A44" i="95"/>
  <c r="A45" i="95"/>
  <c r="A46" i="95"/>
  <c r="A47" i="95"/>
  <c r="A34" i="96"/>
  <c r="A35" i="96"/>
  <c r="A36" i="96"/>
  <c r="A37" i="96"/>
  <c r="A38" i="96"/>
  <c r="A39" i="96"/>
  <c r="A40" i="96"/>
  <c r="A41" i="96"/>
  <c r="A42" i="96"/>
  <c r="A43" i="96"/>
  <c r="A44" i="96"/>
  <c r="A45" i="96"/>
  <c r="A46" i="96"/>
  <c r="A47" i="96"/>
  <c r="A34" i="97"/>
  <c r="A35" i="97"/>
  <c r="A36" i="97"/>
  <c r="A37" i="97"/>
  <c r="A38" i="97"/>
  <c r="A39" i="97"/>
  <c r="A40" i="97"/>
  <c r="A41" i="97"/>
  <c r="A42" i="97"/>
  <c r="A43" i="97"/>
  <c r="A44" i="97"/>
  <c r="A45" i="97"/>
  <c r="A46" i="97"/>
  <c r="A47" i="97"/>
  <c r="A34" i="98"/>
  <c r="A35" i="98"/>
  <c r="A36" i="98"/>
  <c r="A37" i="98"/>
  <c r="A38" i="98"/>
  <c r="A39" i="98"/>
  <c r="A40" i="98"/>
  <c r="A41" i="98"/>
  <c r="A42" i="98"/>
  <c r="A43" i="98"/>
  <c r="A44" i="98"/>
  <c r="A45" i="98"/>
  <c r="A46" i="98"/>
  <c r="A47" i="98"/>
  <c r="A34" i="58"/>
  <c r="A35" i="58"/>
  <c r="A36" i="58"/>
  <c r="A37" i="58"/>
  <c r="A38" i="58"/>
  <c r="A39" i="58"/>
  <c r="A40" i="58"/>
  <c r="A41" i="58"/>
  <c r="A42" i="58"/>
  <c r="A43" i="58"/>
  <c r="A44" i="58"/>
  <c r="A45" i="58"/>
  <c r="A46" i="58"/>
  <c r="A47" i="58"/>
  <c r="A34" i="99"/>
  <c r="A35" i="99"/>
  <c r="A36" i="99"/>
  <c r="A37" i="99"/>
  <c r="A38" i="99"/>
  <c r="A39" i="99"/>
  <c r="A40" i="99"/>
  <c r="A41" i="99"/>
  <c r="A42" i="99"/>
  <c r="A43" i="99"/>
  <c r="A44" i="99"/>
  <c r="A45" i="99"/>
  <c r="A46" i="99"/>
  <c r="A47" i="99"/>
  <c r="A34" i="100"/>
  <c r="A35" i="100"/>
  <c r="A36" i="100"/>
  <c r="A37" i="100"/>
  <c r="A38" i="100"/>
  <c r="A39" i="100"/>
  <c r="A40" i="100"/>
  <c r="A41" i="100"/>
  <c r="A42" i="100"/>
  <c r="A43" i="100"/>
  <c r="A44" i="100"/>
  <c r="A45" i="100"/>
  <c r="A46" i="100"/>
  <c r="A47" i="100"/>
  <c r="A34" i="101"/>
  <c r="A35" i="101"/>
  <c r="A36" i="101"/>
  <c r="A37" i="101"/>
  <c r="A38" i="101"/>
  <c r="A39" i="101"/>
  <c r="A40" i="101"/>
  <c r="A41" i="101"/>
  <c r="A42" i="101"/>
  <c r="A43" i="101"/>
  <c r="A44" i="101"/>
  <c r="A45" i="101"/>
  <c r="A46" i="101"/>
  <c r="A47" i="101"/>
  <c r="A34" i="102"/>
  <c r="A35" i="102"/>
  <c r="A36" i="102"/>
  <c r="A37" i="102"/>
  <c r="A38" i="102"/>
  <c r="A39" i="102"/>
  <c r="A40" i="102"/>
  <c r="A41" i="102"/>
  <c r="A42" i="102"/>
  <c r="A43" i="102"/>
  <c r="A44" i="102"/>
  <c r="A45" i="102"/>
  <c r="A46" i="102"/>
  <c r="A47" i="102"/>
  <c r="A34" i="103"/>
  <c r="A35" i="103"/>
  <c r="A36" i="103"/>
  <c r="A37" i="103"/>
  <c r="A38" i="103"/>
  <c r="A39" i="103"/>
  <c r="A40" i="103"/>
  <c r="A41" i="103"/>
  <c r="A42" i="103"/>
  <c r="A43" i="103"/>
  <c r="A44" i="103"/>
  <c r="A45" i="103"/>
  <c r="A46" i="103"/>
  <c r="A47" i="103"/>
  <c r="A34" i="104"/>
  <c r="A35" i="104"/>
  <c r="A36" i="104"/>
  <c r="A37" i="104"/>
  <c r="A38" i="104"/>
  <c r="A39" i="104"/>
  <c r="A40" i="104"/>
  <c r="A41" i="104"/>
  <c r="A42" i="104"/>
  <c r="A43" i="104"/>
  <c r="A44" i="104"/>
  <c r="A45" i="104"/>
  <c r="A46" i="104"/>
  <c r="A47" i="104"/>
  <c r="A34" i="105"/>
  <c r="A35" i="105"/>
  <c r="A36" i="105"/>
  <c r="A37" i="105"/>
  <c r="A38" i="105"/>
  <c r="A39" i="105"/>
  <c r="A40" i="105"/>
  <c r="A41" i="105"/>
  <c r="A42" i="105"/>
  <c r="A43" i="105"/>
  <c r="A44" i="105"/>
  <c r="A45" i="105"/>
  <c r="A46" i="105"/>
  <c r="A47" i="105"/>
  <c r="A34" i="136"/>
  <c r="A35" i="136"/>
  <c r="A36" i="136"/>
  <c r="A37" i="136"/>
  <c r="A38" i="136"/>
  <c r="A39" i="136"/>
  <c r="A40" i="136"/>
  <c r="A41" i="136"/>
  <c r="A42" i="136"/>
  <c r="A43" i="136"/>
  <c r="A44" i="136"/>
  <c r="A45" i="136"/>
  <c r="A46" i="136"/>
  <c r="A47" i="136"/>
  <c r="A34" i="107"/>
  <c r="A35" i="107"/>
  <c r="A36" i="107"/>
  <c r="A37" i="107"/>
  <c r="A38" i="107"/>
  <c r="A39" i="107"/>
  <c r="A40" i="107"/>
  <c r="A41" i="107"/>
  <c r="A42" i="107"/>
  <c r="A43" i="107"/>
  <c r="A44" i="107"/>
  <c r="A45" i="107"/>
  <c r="A46" i="107"/>
  <c r="A47" i="107"/>
  <c r="A34" i="108"/>
  <c r="A35" i="108"/>
  <c r="A36" i="108"/>
  <c r="A37" i="108"/>
  <c r="A38" i="108"/>
  <c r="A39" i="108"/>
  <c r="A40" i="108"/>
  <c r="A41" i="108"/>
  <c r="A42" i="108"/>
  <c r="A43" i="108"/>
  <c r="A44" i="108"/>
  <c r="A45" i="108"/>
  <c r="A46" i="108"/>
  <c r="A47" i="108"/>
  <c r="A34" i="110"/>
  <c r="A35" i="110"/>
  <c r="A36" i="110"/>
  <c r="A37" i="110"/>
  <c r="A38" i="110"/>
  <c r="A39" i="110"/>
  <c r="A40" i="110"/>
  <c r="A41" i="110"/>
  <c r="A42" i="110"/>
  <c r="A43" i="110"/>
  <c r="A44" i="110"/>
  <c r="A45" i="110"/>
  <c r="A46" i="110"/>
  <c r="A47" i="110"/>
  <c r="A34" i="111"/>
  <c r="A35" i="111"/>
  <c r="A36" i="111"/>
  <c r="A37" i="111"/>
  <c r="A38" i="111"/>
  <c r="A39" i="111"/>
  <c r="A40" i="111"/>
  <c r="A41" i="111"/>
  <c r="A42" i="111"/>
  <c r="A43" i="111"/>
  <c r="A44" i="111"/>
  <c r="A45" i="111"/>
  <c r="A46" i="111"/>
  <c r="A47" i="111"/>
  <c r="A34" i="112"/>
  <c r="A35" i="112"/>
  <c r="A36" i="112"/>
  <c r="A37" i="112"/>
  <c r="A38" i="112"/>
  <c r="A39" i="112"/>
  <c r="A40" i="112"/>
  <c r="A41" i="112"/>
  <c r="A42" i="112"/>
  <c r="A43" i="112"/>
  <c r="A44" i="112"/>
  <c r="A45" i="112"/>
  <c r="A46" i="112"/>
  <c r="A47" i="112"/>
  <c r="A34" i="113"/>
  <c r="A35" i="113"/>
  <c r="A36" i="113"/>
  <c r="A37" i="113"/>
  <c r="A38" i="113"/>
  <c r="A39" i="113"/>
  <c r="A40" i="113"/>
  <c r="A41" i="113"/>
  <c r="A42" i="113"/>
  <c r="A43" i="113"/>
  <c r="A44" i="113"/>
  <c r="A45" i="113"/>
  <c r="A46" i="113"/>
  <c r="A47" i="113"/>
  <c r="A34" i="114"/>
  <c r="A35" i="114"/>
  <c r="A36" i="114"/>
  <c r="A37" i="114"/>
  <c r="A38" i="114"/>
  <c r="A39" i="114"/>
  <c r="A40" i="114"/>
  <c r="A41" i="114"/>
  <c r="A42" i="114"/>
  <c r="A43" i="114"/>
  <c r="A44" i="114"/>
  <c r="A45" i="114"/>
  <c r="A46" i="114"/>
  <c r="A47" i="114"/>
  <c r="A34" i="115"/>
  <c r="A35" i="115"/>
  <c r="A36" i="115"/>
  <c r="A37" i="115"/>
  <c r="A38" i="115"/>
  <c r="A39" i="115"/>
  <c r="A40" i="115"/>
  <c r="A41" i="115"/>
  <c r="A42" i="115"/>
  <c r="A43" i="115"/>
  <c r="A44" i="115"/>
  <c r="A45" i="115"/>
  <c r="A46" i="115"/>
  <c r="A47" i="115"/>
  <c r="A34" i="133"/>
  <c r="A35" i="133"/>
  <c r="A36" i="133"/>
  <c r="A37" i="133"/>
  <c r="A38" i="133"/>
  <c r="A39" i="133"/>
  <c r="A40" i="133"/>
  <c r="A41" i="133"/>
  <c r="A42" i="133"/>
  <c r="A43" i="133"/>
  <c r="A44" i="133"/>
  <c r="A45" i="133"/>
  <c r="A46" i="133"/>
  <c r="A47" i="133"/>
  <c r="A34" i="134"/>
  <c r="A35" i="134"/>
  <c r="A36" i="134"/>
  <c r="A37" i="134"/>
  <c r="A38" i="134"/>
  <c r="A39" i="134"/>
  <c r="A40" i="134"/>
  <c r="A41" i="134"/>
  <c r="A42" i="134"/>
  <c r="A43" i="134"/>
  <c r="A44" i="134"/>
  <c r="A45" i="134"/>
  <c r="A46" i="134"/>
  <c r="A47" i="134"/>
  <c r="A34" i="135"/>
  <c r="A35" i="135"/>
  <c r="A36" i="135"/>
  <c r="A37" i="135"/>
  <c r="A38" i="135"/>
  <c r="A39" i="135"/>
  <c r="A40" i="135"/>
  <c r="A41" i="135"/>
  <c r="A42" i="135"/>
  <c r="A43" i="135"/>
  <c r="A44" i="135"/>
  <c r="A45" i="135"/>
  <c r="A46" i="135"/>
  <c r="A47" i="135"/>
  <c r="A34" i="82"/>
  <c r="A35" i="82"/>
  <c r="A36" i="82"/>
  <c r="A37" i="82"/>
  <c r="A38" i="82"/>
  <c r="A39" i="82"/>
  <c r="A40" i="82"/>
  <c r="A41" i="82"/>
  <c r="A42" i="82"/>
  <c r="A43" i="82"/>
  <c r="A44" i="82"/>
  <c r="A45" i="82"/>
  <c r="A46" i="82"/>
  <c r="A47" i="82"/>
  <c r="A33" i="83"/>
  <c r="A33" i="109"/>
  <c r="A33" i="84"/>
  <c r="A33" i="85"/>
  <c r="A33" i="127"/>
  <c r="A33" i="128"/>
  <c r="A33" i="129"/>
  <c r="A33" i="130"/>
  <c r="A33" i="131"/>
  <c r="A33" i="132"/>
  <c r="A33" i="55"/>
  <c r="A33" i="56"/>
  <c r="A33" i="57"/>
  <c r="A33" i="90"/>
  <c r="A33" i="91"/>
  <c r="A33" i="92"/>
  <c r="A33" i="93"/>
  <c r="A33" i="94"/>
  <c r="A33" i="116"/>
  <c r="A33" i="117"/>
  <c r="A33" i="118"/>
  <c r="A33" i="137"/>
  <c r="A33" i="138"/>
  <c r="A33" i="139"/>
  <c r="A33" i="95"/>
  <c r="A33" i="96"/>
  <c r="A33" i="97"/>
  <c r="A33" i="98"/>
  <c r="A33" i="58"/>
  <c r="A33" i="99"/>
  <c r="A33" i="100"/>
  <c r="A33" i="101"/>
  <c r="A33" i="102"/>
  <c r="A33" i="103"/>
  <c r="A33" i="104"/>
  <c r="A33" i="105"/>
  <c r="A33" i="136"/>
  <c r="A33" i="107"/>
  <c r="A33" i="108"/>
  <c r="A33" i="110"/>
  <c r="A33" i="111"/>
  <c r="A33" i="112"/>
  <c r="A33" i="113"/>
  <c r="A33" i="114"/>
  <c r="A33" i="115"/>
  <c r="A33" i="133"/>
  <c r="A33" i="134"/>
  <c r="A33" i="135"/>
  <c r="A33" i="82"/>
  <c r="B20" i="83"/>
  <c r="C20" i="83"/>
  <c r="D20" i="83"/>
  <c r="B21" i="83"/>
  <c r="C21" i="83"/>
  <c r="D21" i="83"/>
  <c r="B22" i="83"/>
  <c r="C22" i="83"/>
  <c r="D22" i="83"/>
  <c r="B23" i="83"/>
  <c r="C23" i="83"/>
  <c r="D23" i="83"/>
  <c r="B24" i="83"/>
  <c r="C24" i="83"/>
  <c r="D24" i="83"/>
  <c r="B25" i="83"/>
  <c r="C25" i="83"/>
  <c r="D25" i="83"/>
  <c r="B26" i="83"/>
  <c r="C26" i="83"/>
  <c r="D26" i="83"/>
  <c r="B27" i="83"/>
  <c r="C27" i="83"/>
  <c r="D27" i="83"/>
  <c r="B28" i="83"/>
  <c r="C28" i="83"/>
  <c r="D28" i="83"/>
  <c r="B29" i="83"/>
  <c r="C29" i="83"/>
  <c r="D29" i="83"/>
  <c r="B30" i="83"/>
  <c r="C30" i="83"/>
  <c r="D30" i="83"/>
  <c r="B31" i="83"/>
  <c r="C31" i="83"/>
  <c r="D31" i="83"/>
  <c r="B32" i="83"/>
  <c r="C32" i="83"/>
  <c r="D32" i="83"/>
  <c r="B20" i="109"/>
  <c r="C20" i="109"/>
  <c r="D20" i="109"/>
  <c r="B21" i="109"/>
  <c r="C21" i="109"/>
  <c r="D21" i="109"/>
  <c r="B22" i="109"/>
  <c r="C22" i="109"/>
  <c r="D22" i="109"/>
  <c r="B23" i="109"/>
  <c r="C23" i="109"/>
  <c r="D23" i="109"/>
  <c r="B24" i="109"/>
  <c r="C24" i="109"/>
  <c r="D24" i="109"/>
  <c r="B25" i="109"/>
  <c r="C25" i="109"/>
  <c r="D25" i="109"/>
  <c r="B26" i="109"/>
  <c r="C26" i="109"/>
  <c r="D26" i="109"/>
  <c r="B27" i="109"/>
  <c r="C27" i="109"/>
  <c r="D27" i="109"/>
  <c r="B28" i="109"/>
  <c r="C28" i="109"/>
  <c r="D28" i="109"/>
  <c r="B29" i="109"/>
  <c r="C29" i="109"/>
  <c r="D29" i="109"/>
  <c r="B30" i="109"/>
  <c r="C30" i="109"/>
  <c r="D30" i="109"/>
  <c r="B31" i="109"/>
  <c r="C31" i="109"/>
  <c r="D31" i="109"/>
  <c r="B32" i="109"/>
  <c r="C32" i="109"/>
  <c r="D32" i="109"/>
  <c r="B20" i="84"/>
  <c r="C20" i="84"/>
  <c r="D20" i="84"/>
  <c r="B21" i="84"/>
  <c r="C21" i="84"/>
  <c r="D21" i="84"/>
  <c r="B22" i="84"/>
  <c r="C22" i="84"/>
  <c r="D22" i="84"/>
  <c r="B23" i="84"/>
  <c r="C23" i="84"/>
  <c r="D23" i="84"/>
  <c r="B24" i="84"/>
  <c r="C24" i="84"/>
  <c r="D24" i="84"/>
  <c r="B25" i="84"/>
  <c r="C25" i="84"/>
  <c r="D25" i="84"/>
  <c r="B26" i="84"/>
  <c r="C26" i="84"/>
  <c r="D26" i="84"/>
  <c r="B27" i="84"/>
  <c r="C27" i="84"/>
  <c r="D27" i="84"/>
  <c r="B28" i="84"/>
  <c r="C28" i="84"/>
  <c r="D28" i="84"/>
  <c r="B29" i="84"/>
  <c r="C29" i="84"/>
  <c r="D29" i="84"/>
  <c r="B30" i="84"/>
  <c r="C30" i="84"/>
  <c r="D30" i="84"/>
  <c r="B31" i="84"/>
  <c r="C31" i="84"/>
  <c r="D31" i="84"/>
  <c r="B32" i="84"/>
  <c r="C32" i="84"/>
  <c r="D32" i="84"/>
  <c r="B20" i="85"/>
  <c r="C20" i="85"/>
  <c r="D20" i="85"/>
  <c r="B21" i="85"/>
  <c r="C21" i="85"/>
  <c r="D21" i="85"/>
  <c r="B22" i="85"/>
  <c r="C22" i="85"/>
  <c r="D22" i="85"/>
  <c r="B23" i="85"/>
  <c r="C23" i="85"/>
  <c r="D23" i="85"/>
  <c r="B24" i="85"/>
  <c r="C24" i="85"/>
  <c r="D24" i="85"/>
  <c r="B25" i="85"/>
  <c r="C25" i="85"/>
  <c r="D25" i="85"/>
  <c r="B26" i="85"/>
  <c r="C26" i="85"/>
  <c r="D26" i="85"/>
  <c r="B27" i="85"/>
  <c r="C27" i="85"/>
  <c r="D27" i="85"/>
  <c r="B28" i="85"/>
  <c r="C28" i="85"/>
  <c r="D28" i="85"/>
  <c r="B29" i="85"/>
  <c r="C29" i="85"/>
  <c r="D29" i="85"/>
  <c r="B30" i="85"/>
  <c r="C30" i="85"/>
  <c r="D30" i="85"/>
  <c r="B31" i="85"/>
  <c r="C31" i="85"/>
  <c r="D31" i="85"/>
  <c r="B32" i="85"/>
  <c r="C32" i="85"/>
  <c r="D32" i="85"/>
  <c r="B20" i="127"/>
  <c r="C20" i="127"/>
  <c r="D20" i="127"/>
  <c r="B21" i="127"/>
  <c r="C21" i="127"/>
  <c r="D21" i="127"/>
  <c r="B22" i="127"/>
  <c r="C22" i="127"/>
  <c r="D22" i="127"/>
  <c r="B23" i="127"/>
  <c r="C23" i="127"/>
  <c r="D23" i="127"/>
  <c r="B24" i="127"/>
  <c r="C24" i="127"/>
  <c r="D24" i="127"/>
  <c r="B25" i="127"/>
  <c r="C25" i="127"/>
  <c r="D25" i="127"/>
  <c r="B26" i="127"/>
  <c r="C26" i="127"/>
  <c r="D26" i="127"/>
  <c r="B27" i="127"/>
  <c r="C27" i="127"/>
  <c r="D27" i="127"/>
  <c r="B28" i="127"/>
  <c r="C28" i="127"/>
  <c r="D28" i="127"/>
  <c r="B29" i="127"/>
  <c r="C29" i="127"/>
  <c r="D29" i="127"/>
  <c r="B30" i="127"/>
  <c r="C30" i="127"/>
  <c r="D30" i="127"/>
  <c r="B31" i="127"/>
  <c r="C31" i="127"/>
  <c r="D31" i="127"/>
  <c r="B32" i="127"/>
  <c r="C32" i="127"/>
  <c r="D32" i="127"/>
  <c r="B20" i="128"/>
  <c r="C20" i="128"/>
  <c r="D20" i="128"/>
  <c r="B21" i="128"/>
  <c r="C21" i="128"/>
  <c r="D21" i="128"/>
  <c r="B22" i="128"/>
  <c r="C22" i="128"/>
  <c r="D22" i="128"/>
  <c r="B23" i="128"/>
  <c r="C23" i="128"/>
  <c r="D23" i="128"/>
  <c r="B24" i="128"/>
  <c r="C24" i="128"/>
  <c r="D24" i="128"/>
  <c r="B25" i="128"/>
  <c r="C25" i="128"/>
  <c r="D25" i="128"/>
  <c r="B26" i="128"/>
  <c r="C26" i="128"/>
  <c r="D26" i="128"/>
  <c r="B27" i="128"/>
  <c r="C27" i="128"/>
  <c r="D27" i="128"/>
  <c r="B28" i="128"/>
  <c r="C28" i="128"/>
  <c r="D28" i="128"/>
  <c r="B29" i="128"/>
  <c r="C29" i="128"/>
  <c r="D29" i="128"/>
  <c r="B30" i="128"/>
  <c r="C30" i="128"/>
  <c r="D30" i="128"/>
  <c r="B31" i="128"/>
  <c r="C31" i="128"/>
  <c r="D31" i="128"/>
  <c r="B32" i="128"/>
  <c r="C32" i="128"/>
  <c r="D32" i="128"/>
  <c r="B20" i="129"/>
  <c r="C20" i="129"/>
  <c r="D20" i="129"/>
  <c r="B21" i="129"/>
  <c r="C21" i="129"/>
  <c r="D21" i="129"/>
  <c r="B22" i="129"/>
  <c r="C22" i="129"/>
  <c r="D22" i="129"/>
  <c r="B23" i="129"/>
  <c r="C23" i="129"/>
  <c r="D23" i="129"/>
  <c r="B24" i="129"/>
  <c r="C24" i="129"/>
  <c r="D24" i="129"/>
  <c r="B25" i="129"/>
  <c r="C25" i="129"/>
  <c r="D25" i="129"/>
  <c r="B26" i="129"/>
  <c r="C26" i="129"/>
  <c r="D26" i="129"/>
  <c r="B27" i="129"/>
  <c r="C27" i="129"/>
  <c r="D27" i="129"/>
  <c r="B28" i="129"/>
  <c r="C28" i="129"/>
  <c r="D28" i="129"/>
  <c r="B29" i="129"/>
  <c r="C29" i="129"/>
  <c r="D29" i="129"/>
  <c r="B30" i="129"/>
  <c r="C30" i="129"/>
  <c r="D30" i="129"/>
  <c r="B31" i="129"/>
  <c r="C31" i="129"/>
  <c r="D31" i="129"/>
  <c r="B32" i="129"/>
  <c r="C32" i="129"/>
  <c r="D32" i="129"/>
  <c r="B20" i="130"/>
  <c r="C20" i="130"/>
  <c r="D20" i="130"/>
  <c r="B21" i="130"/>
  <c r="C21" i="130"/>
  <c r="D21" i="130"/>
  <c r="B22" i="130"/>
  <c r="C22" i="130"/>
  <c r="D22" i="130"/>
  <c r="B23" i="130"/>
  <c r="C23" i="130"/>
  <c r="D23" i="130"/>
  <c r="B24" i="130"/>
  <c r="C24" i="130"/>
  <c r="D24" i="130"/>
  <c r="B25" i="130"/>
  <c r="C25" i="130"/>
  <c r="D25" i="130"/>
  <c r="B26" i="130"/>
  <c r="C26" i="130"/>
  <c r="D26" i="130"/>
  <c r="B27" i="130"/>
  <c r="C27" i="130"/>
  <c r="D27" i="130"/>
  <c r="B28" i="130"/>
  <c r="C28" i="130"/>
  <c r="D28" i="130"/>
  <c r="B29" i="130"/>
  <c r="C29" i="130"/>
  <c r="D29" i="130"/>
  <c r="B30" i="130"/>
  <c r="C30" i="130"/>
  <c r="D30" i="130"/>
  <c r="B31" i="130"/>
  <c r="C31" i="130"/>
  <c r="D31" i="130"/>
  <c r="B32" i="130"/>
  <c r="C32" i="130"/>
  <c r="D32" i="130"/>
  <c r="B20" i="131"/>
  <c r="C20" i="131"/>
  <c r="D20" i="131"/>
  <c r="B21" i="131"/>
  <c r="C21" i="131"/>
  <c r="D21" i="131"/>
  <c r="B22" i="131"/>
  <c r="C22" i="131"/>
  <c r="D22" i="131"/>
  <c r="B23" i="131"/>
  <c r="C23" i="131"/>
  <c r="D23" i="131"/>
  <c r="B24" i="131"/>
  <c r="C24" i="131"/>
  <c r="D24" i="131"/>
  <c r="B25" i="131"/>
  <c r="C25" i="131"/>
  <c r="D25" i="131"/>
  <c r="B26" i="131"/>
  <c r="C26" i="131"/>
  <c r="D26" i="131"/>
  <c r="B27" i="131"/>
  <c r="C27" i="131"/>
  <c r="D27" i="131"/>
  <c r="B28" i="131"/>
  <c r="C28" i="131"/>
  <c r="D28" i="131"/>
  <c r="B29" i="131"/>
  <c r="C29" i="131"/>
  <c r="D29" i="131"/>
  <c r="B30" i="131"/>
  <c r="C30" i="131"/>
  <c r="D30" i="131"/>
  <c r="B31" i="131"/>
  <c r="C31" i="131"/>
  <c r="D31" i="131"/>
  <c r="B32" i="131"/>
  <c r="C32" i="131"/>
  <c r="D32" i="131"/>
  <c r="B20" i="132"/>
  <c r="C20" i="132"/>
  <c r="D20" i="132"/>
  <c r="B21" i="132"/>
  <c r="C21" i="132"/>
  <c r="D21" i="132"/>
  <c r="B22" i="132"/>
  <c r="C22" i="132"/>
  <c r="D22" i="132"/>
  <c r="B23" i="132"/>
  <c r="C23" i="132"/>
  <c r="D23" i="132"/>
  <c r="B24" i="132"/>
  <c r="C24" i="132"/>
  <c r="D24" i="132"/>
  <c r="B25" i="132"/>
  <c r="C25" i="132"/>
  <c r="D25" i="132"/>
  <c r="B26" i="132"/>
  <c r="C26" i="132"/>
  <c r="D26" i="132"/>
  <c r="B27" i="132"/>
  <c r="C27" i="132"/>
  <c r="D27" i="132"/>
  <c r="B28" i="132"/>
  <c r="C28" i="132"/>
  <c r="D28" i="132"/>
  <c r="B29" i="132"/>
  <c r="C29" i="132"/>
  <c r="D29" i="132"/>
  <c r="B30" i="132"/>
  <c r="C30" i="132"/>
  <c r="D30" i="132"/>
  <c r="B31" i="132"/>
  <c r="C31" i="132"/>
  <c r="D31" i="132"/>
  <c r="B32" i="132"/>
  <c r="C32" i="132"/>
  <c r="D32" i="132"/>
  <c r="B20" i="55"/>
  <c r="C20" i="55"/>
  <c r="D20" i="55"/>
  <c r="B21" i="55"/>
  <c r="C21" i="55"/>
  <c r="D21" i="55"/>
  <c r="B22" i="55"/>
  <c r="C22" i="55"/>
  <c r="D22" i="55"/>
  <c r="B23" i="55"/>
  <c r="C23" i="55"/>
  <c r="D23" i="55"/>
  <c r="B24" i="55"/>
  <c r="C24" i="55"/>
  <c r="D24" i="55"/>
  <c r="B25" i="55"/>
  <c r="C25" i="55"/>
  <c r="D25" i="55"/>
  <c r="B26" i="55"/>
  <c r="C26" i="55"/>
  <c r="D26" i="55"/>
  <c r="B27" i="55"/>
  <c r="C27" i="55"/>
  <c r="D27" i="55"/>
  <c r="B28" i="55"/>
  <c r="C28" i="55"/>
  <c r="D28" i="55"/>
  <c r="B29" i="55"/>
  <c r="C29" i="55"/>
  <c r="D29" i="55"/>
  <c r="B30" i="55"/>
  <c r="C30" i="55"/>
  <c r="D30" i="55"/>
  <c r="B31" i="55"/>
  <c r="C31" i="55"/>
  <c r="D31" i="55"/>
  <c r="B32" i="55"/>
  <c r="C32" i="55"/>
  <c r="D32" i="55"/>
  <c r="B20" i="56"/>
  <c r="C20" i="56"/>
  <c r="D20" i="56"/>
  <c r="B21" i="56"/>
  <c r="C21" i="56"/>
  <c r="D21" i="56"/>
  <c r="B22" i="56"/>
  <c r="C22" i="56"/>
  <c r="D22" i="56"/>
  <c r="B23" i="56"/>
  <c r="C23" i="56"/>
  <c r="D23" i="56"/>
  <c r="B24" i="56"/>
  <c r="C24" i="56"/>
  <c r="D24" i="56"/>
  <c r="B25" i="56"/>
  <c r="C25" i="56"/>
  <c r="D25" i="56"/>
  <c r="B26" i="56"/>
  <c r="C26" i="56"/>
  <c r="D26" i="56"/>
  <c r="B27" i="56"/>
  <c r="C27" i="56"/>
  <c r="D27" i="56"/>
  <c r="B28" i="56"/>
  <c r="C28" i="56"/>
  <c r="D28" i="56"/>
  <c r="B29" i="56"/>
  <c r="C29" i="56"/>
  <c r="D29" i="56"/>
  <c r="B30" i="56"/>
  <c r="C30" i="56"/>
  <c r="D30" i="56"/>
  <c r="B31" i="56"/>
  <c r="C31" i="56"/>
  <c r="D31" i="56"/>
  <c r="B32" i="56"/>
  <c r="C32" i="56"/>
  <c r="D32" i="56"/>
  <c r="B20" i="57"/>
  <c r="C20" i="57"/>
  <c r="D20" i="57"/>
  <c r="B21" i="57"/>
  <c r="C21" i="57"/>
  <c r="D21" i="57"/>
  <c r="B22" i="57"/>
  <c r="C22" i="57"/>
  <c r="D22" i="57"/>
  <c r="B23" i="57"/>
  <c r="C23" i="57"/>
  <c r="D23" i="57"/>
  <c r="B24" i="57"/>
  <c r="C24" i="57"/>
  <c r="D24" i="57"/>
  <c r="B25" i="57"/>
  <c r="C25" i="57"/>
  <c r="D25" i="57"/>
  <c r="B26" i="57"/>
  <c r="C26" i="57"/>
  <c r="D26" i="57"/>
  <c r="B27" i="57"/>
  <c r="C27" i="57"/>
  <c r="D27" i="57"/>
  <c r="B28" i="57"/>
  <c r="C28" i="57"/>
  <c r="D28" i="57"/>
  <c r="B29" i="57"/>
  <c r="C29" i="57"/>
  <c r="D29" i="57"/>
  <c r="B30" i="57"/>
  <c r="C30" i="57"/>
  <c r="D30" i="57"/>
  <c r="B31" i="57"/>
  <c r="C31" i="57"/>
  <c r="D31" i="57"/>
  <c r="B32" i="57"/>
  <c r="C32" i="57"/>
  <c r="D32" i="57"/>
  <c r="B20" i="90"/>
  <c r="C20" i="90"/>
  <c r="D20" i="90"/>
  <c r="B21" i="90"/>
  <c r="C21" i="90"/>
  <c r="D21" i="90"/>
  <c r="B22" i="90"/>
  <c r="C22" i="90"/>
  <c r="D22" i="90"/>
  <c r="B23" i="90"/>
  <c r="C23" i="90"/>
  <c r="D23" i="90"/>
  <c r="B24" i="90"/>
  <c r="C24" i="90"/>
  <c r="D24" i="90"/>
  <c r="B25" i="90"/>
  <c r="C25" i="90"/>
  <c r="D25" i="90"/>
  <c r="B26" i="90"/>
  <c r="C26" i="90"/>
  <c r="D26" i="90"/>
  <c r="B27" i="90"/>
  <c r="C27" i="90"/>
  <c r="D27" i="90"/>
  <c r="B28" i="90"/>
  <c r="C28" i="90"/>
  <c r="D28" i="90"/>
  <c r="B29" i="90"/>
  <c r="C29" i="90"/>
  <c r="D29" i="90"/>
  <c r="B30" i="90"/>
  <c r="C30" i="90"/>
  <c r="D30" i="90"/>
  <c r="B31" i="90"/>
  <c r="C31" i="90"/>
  <c r="D31" i="90"/>
  <c r="B32" i="90"/>
  <c r="C32" i="90"/>
  <c r="D32" i="90"/>
  <c r="B20" i="91"/>
  <c r="C20" i="91"/>
  <c r="D20" i="91"/>
  <c r="B21" i="91"/>
  <c r="C21" i="91"/>
  <c r="D21" i="91"/>
  <c r="B22" i="91"/>
  <c r="C22" i="91"/>
  <c r="D22" i="91"/>
  <c r="B23" i="91"/>
  <c r="C23" i="91"/>
  <c r="D23" i="91"/>
  <c r="B24" i="91"/>
  <c r="C24" i="91"/>
  <c r="D24" i="91"/>
  <c r="B25" i="91"/>
  <c r="C25" i="91"/>
  <c r="D25" i="91"/>
  <c r="B26" i="91"/>
  <c r="C26" i="91"/>
  <c r="D26" i="91"/>
  <c r="B27" i="91"/>
  <c r="C27" i="91"/>
  <c r="D27" i="91"/>
  <c r="B28" i="91"/>
  <c r="C28" i="91"/>
  <c r="D28" i="91"/>
  <c r="B29" i="91"/>
  <c r="C29" i="91"/>
  <c r="D29" i="91"/>
  <c r="B30" i="91"/>
  <c r="C30" i="91"/>
  <c r="D30" i="91"/>
  <c r="B31" i="91"/>
  <c r="C31" i="91"/>
  <c r="D31" i="91"/>
  <c r="B32" i="91"/>
  <c r="C32" i="91"/>
  <c r="D32" i="91"/>
  <c r="B20" i="92"/>
  <c r="C20" i="92"/>
  <c r="D20" i="92"/>
  <c r="B21" i="92"/>
  <c r="C21" i="92"/>
  <c r="D21" i="92"/>
  <c r="B22" i="92"/>
  <c r="C22" i="92"/>
  <c r="D22" i="92"/>
  <c r="B23" i="92"/>
  <c r="C23" i="92"/>
  <c r="D23" i="92"/>
  <c r="B24" i="92"/>
  <c r="C24" i="92"/>
  <c r="D24" i="92"/>
  <c r="B25" i="92"/>
  <c r="C25" i="92"/>
  <c r="D25" i="92"/>
  <c r="B26" i="92"/>
  <c r="C26" i="92"/>
  <c r="D26" i="92"/>
  <c r="B27" i="92"/>
  <c r="C27" i="92"/>
  <c r="D27" i="92"/>
  <c r="B28" i="92"/>
  <c r="C28" i="92"/>
  <c r="D28" i="92"/>
  <c r="B29" i="92"/>
  <c r="C29" i="92"/>
  <c r="D29" i="92"/>
  <c r="B30" i="92"/>
  <c r="C30" i="92"/>
  <c r="D30" i="92"/>
  <c r="B31" i="92"/>
  <c r="C31" i="92"/>
  <c r="D31" i="92"/>
  <c r="B32" i="92"/>
  <c r="C32" i="92"/>
  <c r="D32" i="92"/>
  <c r="B20" i="93"/>
  <c r="C20" i="93"/>
  <c r="D20" i="93"/>
  <c r="B21" i="93"/>
  <c r="C21" i="93"/>
  <c r="D21" i="93"/>
  <c r="B22" i="93"/>
  <c r="C22" i="93"/>
  <c r="D22" i="93"/>
  <c r="B23" i="93"/>
  <c r="C23" i="93"/>
  <c r="D23" i="93"/>
  <c r="B24" i="93"/>
  <c r="C24" i="93"/>
  <c r="D24" i="93"/>
  <c r="B25" i="93"/>
  <c r="C25" i="93"/>
  <c r="D25" i="93"/>
  <c r="B26" i="93"/>
  <c r="C26" i="93"/>
  <c r="D26" i="93"/>
  <c r="B27" i="93"/>
  <c r="C27" i="93"/>
  <c r="D27" i="93"/>
  <c r="B28" i="93"/>
  <c r="C28" i="93"/>
  <c r="D28" i="93"/>
  <c r="B29" i="93"/>
  <c r="C29" i="93"/>
  <c r="D29" i="93"/>
  <c r="B30" i="93"/>
  <c r="C30" i="93"/>
  <c r="D30" i="93"/>
  <c r="B31" i="93"/>
  <c r="C31" i="93"/>
  <c r="D31" i="93"/>
  <c r="B32" i="93"/>
  <c r="C32" i="93"/>
  <c r="D32" i="93"/>
  <c r="B20" i="94"/>
  <c r="C20" i="94"/>
  <c r="D20" i="94"/>
  <c r="B21" i="94"/>
  <c r="C21" i="94"/>
  <c r="D21" i="94"/>
  <c r="B22" i="94"/>
  <c r="C22" i="94"/>
  <c r="D22" i="94"/>
  <c r="B23" i="94"/>
  <c r="C23" i="94"/>
  <c r="D23" i="94"/>
  <c r="B24" i="94"/>
  <c r="C24" i="94"/>
  <c r="D24" i="94"/>
  <c r="B25" i="94"/>
  <c r="C25" i="94"/>
  <c r="D25" i="94"/>
  <c r="B26" i="94"/>
  <c r="C26" i="94"/>
  <c r="D26" i="94"/>
  <c r="B27" i="94"/>
  <c r="C27" i="94"/>
  <c r="D27" i="94"/>
  <c r="B28" i="94"/>
  <c r="C28" i="94"/>
  <c r="D28" i="94"/>
  <c r="B29" i="94"/>
  <c r="C29" i="94"/>
  <c r="D29" i="94"/>
  <c r="B30" i="94"/>
  <c r="C30" i="94"/>
  <c r="D30" i="94"/>
  <c r="B31" i="94"/>
  <c r="C31" i="94"/>
  <c r="D31" i="94"/>
  <c r="B32" i="94"/>
  <c r="C32" i="94"/>
  <c r="D32" i="94"/>
  <c r="B20" i="116"/>
  <c r="C20" i="116"/>
  <c r="D20" i="116"/>
  <c r="B21" i="116"/>
  <c r="C21" i="116"/>
  <c r="D21" i="116"/>
  <c r="B22" i="116"/>
  <c r="C22" i="116"/>
  <c r="D22" i="116"/>
  <c r="B23" i="116"/>
  <c r="C23" i="116"/>
  <c r="D23" i="116"/>
  <c r="B24" i="116"/>
  <c r="C24" i="116"/>
  <c r="D24" i="116"/>
  <c r="B25" i="116"/>
  <c r="C25" i="116"/>
  <c r="D25" i="116"/>
  <c r="B26" i="116"/>
  <c r="C26" i="116"/>
  <c r="D26" i="116"/>
  <c r="B27" i="116"/>
  <c r="C27" i="116"/>
  <c r="D27" i="116"/>
  <c r="B28" i="116"/>
  <c r="C28" i="116"/>
  <c r="D28" i="116"/>
  <c r="B29" i="116"/>
  <c r="C29" i="116"/>
  <c r="D29" i="116"/>
  <c r="B30" i="116"/>
  <c r="C30" i="116"/>
  <c r="D30" i="116"/>
  <c r="B31" i="116"/>
  <c r="C31" i="116"/>
  <c r="D31" i="116"/>
  <c r="B32" i="116"/>
  <c r="C32" i="116"/>
  <c r="D32" i="116"/>
  <c r="B20" i="117"/>
  <c r="C20" i="117"/>
  <c r="D20" i="117"/>
  <c r="B21" i="117"/>
  <c r="C21" i="117"/>
  <c r="D21" i="117"/>
  <c r="B22" i="117"/>
  <c r="C22" i="117"/>
  <c r="D22" i="117"/>
  <c r="B23" i="117"/>
  <c r="C23" i="117"/>
  <c r="D23" i="117"/>
  <c r="B24" i="117"/>
  <c r="C24" i="117"/>
  <c r="D24" i="117"/>
  <c r="B25" i="117"/>
  <c r="C25" i="117"/>
  <c r="D25" i="117"/>
  <c r="B26" i="117"/>
  <c r="C26" i="117"/>
  <c r="D26" i="117"/>
  <c r="B27" i="117"/>
  <c r="C27" i="117"/>
  <c r="D27" i="117"/>
  <c r="B28" i="117"/>
  <c r="C28" i="117"/>
  <c r="D28" i="117"/>
  <c r="B29" i="117"/>
  <c r="C29" i="117"/>
  <c r="D29" i="117"/>
  <c r="B30" i="117"/>
  <c r="C30" i="117"/>
  <c r="D30" i="117"/>
  <c r="B31" i="117"/>
  <c r="C31" i="117"/>
  <c r="D31" i="117"/>
  <c r="B32" i="117"/>
  <c r="C32" i="117"/>
  <c r="D32" i="117"/>
  <c r="B20" i="118"/>
  <c r="C20" i="118"/>
  <c r="D20" i="118"/>
  <c r="B21" i="118"/>
  <c r="C21" i="118"/>
  <c r="D21" i="118"/>
  <c r="B22" i="118"/>
  <c r="C22" i="118"/>
  <c r="D22" i="118"/>
  <c r="B23" i="118"/>
  <c r="C23" i="118"/>
  <c r="D23" i="118"/>
  <c r="B24" i="118"/>
  <c r="C24" i="118"/>
  <c r="D24" i="118"/>
  <c r="B25" i="118"/>
  <c r="C25" i="118"/>
  <c r="D25" i="118"/>
  <c r="B26" i="118"/>
  <c r="C26" i="118"/>
  <c r="D26" i="118"/>
  <c r="B27" i="118"/>
  <c r="C27" i="118"/>
  <c r="D27" i="118"/>
  <c r="B28" i="118"/>
  <c r="C28" i="118"/>
  <c r="D28" i="118"/>
  <c r="B29" i="118"/>
  <c r="C29" i="118"/>
  <c r="D29" i="118"/>
  <c r="B30" i="118"/>
  <c r="C30" i="118"/>
  <c r="D30" i="118"/>
  <c r="B31" i="118"/>
  <c r="C31" i="118"/>
  <c r="D31" i="118"/>
  <c r="B32" i="118"/>
  <c r="C32" i="118"/>
  <c r="D32" i="118"/>
  <c r="B20" i="137"/>
  <c r="C20" i="137"/>
  <c r="D20" i="137"/>
  <c r="B21" i="137"/>
  <c r="C21" i="137"/>
  <c r="D21" i="137"/>
  <c r="B22" i="137"/>
  <c r="C22" i="137"/>
  <c r="D22" i="137"/>
  <c r="B23" i="137"/>
  <c r="C23" i="137"/>
  <c r="D23" i="137"/>
  <c r="B24" i="137"/>
  <c r="C24" i="137"/>
  <c r="D24" i="137"/>
  <c r="B25" i="137"/>
  <c r="C25" i="137"/>
  <c r="D25" i="137"/>
  <c r="B26" i="137"/>
  <c r="C26" i="137"/>
  <c r="D26" i="137"/>
  <c r="B27" i="137"/>
  <c r="C27" i="137"/>
  <c r="D27" i="137"/>
  <c r="B28" i="137"/>
  <c r="C28" i="137"/>
  <c r="D28" i="137"/>
  <c r="B29" i="137"/>
  <c r="C29" i="137"/>
  <c r="D29" i="137"/>
  <c r="B30" i="137"/>
  <c r="C30" i="137"/>
  <c r="D30" i="137"/>
  <c r="B31" i="137"/>
  <c r="C31" i="137"/>
  <c r="D31" i="137"/>
  <c r="B32" i="137"/>
  <c r="C32" i="137"/>
  <c r="D32" i="137"/>
  <c r="B20" i="138"/>
  <c r="C20" i="138"/>
  <c r="D20" i="138"/>
  <c r="B21" i="138"/>
  <c r="C21" i="138"/>
  <c r="D21" i="138"/>
  <c r="B22" i="138"/>
  <c r="C22" i="138"/>
  <c r="D22" i="138"/>
  <c r="B23" i="138"/>
  <c r="C23" i="138"/>
  <c r="D23" i="138"/>
  <c r="B24" i="138"/>
  <c r="C24" i="138"/>
  <c r="D24" i="138"/>
  <c r="B25" i="138"/>
  <c r="C25" i="138"/>
  <c r="D25" i="138"/>
  <c r="B26" i="138"/>
  <c r="C26" i="138"/>
  <c r="D26" i="138"/>
  <c r="B27" i="138"/>
  <c r="C27" i="138"/>
  <c r="D27" i="138"/>
  <c r="B28" i="138"/>
  <c r="C28" i="138"/>
  <c r="D28" i="138"/>
  <c r="B29" i="138"/>
  <c r="C29" i="138"/>
  <c r="D29" i="138"/>
  <c r="B30" i="138"/>
  <c r="C30" i="138"/>
  <c r="D30" i="138"/>
  <c r="B31" i="138"/>
  <c r="C31" i="138"/>
  <c r="D31" i="138"/>
  <c r="B32" i="138"/>
  <c r="C32" i="138"/>
  <c r="D32" i="138"/>
  <c r="B20" i="139"/>
  <c r="C20" i="139"/>
  <c r="D20" i="139"/>
  <c r="B21" i="139"/>
  <c r="C21" i="139"/>
  <c r="D21" i="139"/>
  <c r="B22" i="139"/>
  <c r="C22" i="139"/>
  <c r="D22" i="139"/>
  <c r="B23" i="139"/>
  <c r="C23" i="139"/>
  <c r="D23" i="139"/>
  <c r="B24" i="139"/>
  <c r="C24" i="139"/>
  <c r="D24" i="139"/>
  <c r="B25" i="139"/>
  <c r="C25" i="139"/>
  <c r="D25" i="139"/>
  <c r="B26" i="139"/>
  <c r="C26" i="139"/>
  <c r="D26" i="139"/>
  <c r="B27" i="139"/>
  <c r="C27" i="139"/>
  <c r="D27" i="139"/>
  <c r="B28" i="139"/>
  <c r="C28" i="139"/>
  <c r="D28" i="139"/>
  <c r="B29" i="139"/>
  <c r="C29" i="139"/>
  <c r="D29" i="139"/>
  <c r="B30" i="139"/>
  <c r="C30" i="139"/>
  <c r="D30" i="139"/>
  <c r="B31" i="139"/>
  <c r="C31" i="139"/>
  <c r="D31" i="139"/>
  <c r="B32" i="139"/>
  <c r="C32" i="139"/>
  <c r="D32" i="139"/>
  <c r="B20" i="95"/>
  <c r="C20" i="95"/>
  <c r="D20" i="95"/>
  <c r="B21" i="95"/>
  <c r="C21" i="95"/>
  <c r="D21" i="95"/>
  <c r="B22" i="95"/>
  <c r="C22" i="95"/>
  <c r="D22" i="95"/>
  <c r="B23" i="95"/>
  <c r="C23" i="95"/>
  <c r="D23" i="95"/>
  <c r="B24" i="95"/>
  <c r="C24" i="95"/>
  <c r="D24" i="95"/>
  <c r="B25" i="95"/>
  <c r="C25" i="95"/>
  <c r="D25" i="95"/>
  <c r="B26" i="95"/>
  <c r="C26" i="95"/>
  <c r="D26" i="95"/>
  <c r="B27" i="95"/>
  <c r="C27" i="95"/>
  <c r="D27" i="95"/>
  <c r="B28" i="95"/>
  <c r="C28" i="95"/>
  <c r="D28" i="95"/>
  <c r="B29" i="95"/>
  <c r="C29" i="95"/>
  <c r="D29" i="95"/>
  <c r="B30" i="95"/>
  <c r="C30" i="95"/>
  <c r="D30" i="95"/>
  <c r="B31" i="95"/>
  <c r="C31" i="95"/>
  <c r="D31" i="95"/>
  <c r="B32" i="95"/>
  <c r="C32" i="95"/>
  <c r="D32" i="95"/>
  <c r="B20" i="96"/>
  <c r="C20" i="96"/>
  <c r="D20" i="96"/>
  <c r="B21" i="96"/>
  <c r="C21" i="96"/>
  <c r="D21" i="96"/>
  <c r="B22" i="96"/>
  <c r="C22" i="96"/>
  <c r="D22" i="96"/>
  <c r="B23" i="96"/>
  <c r="C23" i="96"/>
  <c r="D23" i="96"/>
  <c r="B24" i="96"/>
  <c r="C24" i="96"/>
  <c r="D24" i="96"/>
  <c r="B25" i="96"/>
  <c r="C25" i="96"/>
  <c r="D25" i="96"/>
  <c r="B26" i="96"/>
  <c r="C26" i="96"/>
  <c r="D26" i="96"/>
  <c r="B27" i="96"/>
  <c r="C27" i="96"/>
  <c r="D27" i="96"/>
  <c r="B28" i="96"/>
  <c r="C28" i="96"/>
  <c r="D28" i="96"/>
  <c r="B29" i="96"/>
  <c r="C29" i="96"/>
  <c r="D29" i="96"/>
  <c r="B30" i="96"/>
  <c r="C30" i="96"/>
  <c r="D30" i="96"/>
  <c r="B31" i="96"/>
  <c r="C31" i="96"/>
  <c r="D31" i="96"/>
  <c r="B32" i="96"/>
  <c r="C32" i="96"/>
  <c r="D32" i="96"/>
  <c r="B20" i="97"/>
  <c r="C20" i="97"/>
  <c r="D20" i="97"/>
  <c r="B21" i="97"/>
  <c r="C21" i="97"/>
  <c r="D21" i="97"/>
  <c r="B22" i="97"/>
  <c r="C22" i="97"/>
  <c r="D22" i="97"/>
  <c r="B23" i="97"/>
  <c r="C23" i="97"/>
  <c r="D23" i="97"/>
  <c r="B24" i="97"/>
  <c r="C24" i="97"/>
  <c r="D24" i="97"/>
  <c r="B25" i="97"/>
  <c r="C25" i="97"/>
  <c r="D25" i="97"/>
  <c r="B26" i="97"/>
  <c r="C26" i="97"/>
  <c r="D26" i="97"/>
  <c r="B27" i="97"/>
  <c r="C27" i="97"/>
  <c r="D27" i="97"/>
  <c r="B28" i="97"/>
  <c r="C28" i="97"/>
  <c r="D28" i="97"/>
  <c r="B29" i="97"/>
  <c r="C29" i="97"/>
  <c r="D29" i="97"/>
  <c r="B30" i="97"/>
  <c r="C30" i="97"/>
  <c r="D30" i="97"/>
  <c r="B31" i="97"/>
  <c r="C31" i="97"/>
  <c r="D31" i="97"/>
  <c r="B32" i="97"/>
  <c r="C32" i="97"/>
  <c r="D32" i="97"/>
  <c r="B20" i="98"/>
  <c r="C20" i="98"/>
  <c r="D20" i="98"/>
  <c r="B21" i="98"/>
  <c r="C21" i="98"/>
  <c r="D21" i="98"/>
  <c r="B22" i="98"/>
  <c r="C22" i="98"/>
  <c r="D22" i="98"/>
  <c r="B23" i="98"/>
  <c r="C23" i="98"/>
  <c r="D23" i="98"/>
  <c r="B24" i="98"/>
  <c r="C24" i="98"/>
  <c r="D24" i="98"/>
  <c r="B25" i="98"/>
  <c r="C25" i="98"/>
  <c r="D25" i="98"/>
  <c r="B26" i="98"/>
  <c r="C26" i="98"/>
  <c r="D26" i="98"/>
  <c r="B27" i="98"/>
  <c r="C27" i="98"/>
  <c r="D27" i="98"/>
  <c r="B28" i="98"/>
  <c r="C28" i="98"/>
  <c r="D28" i="98"/>
  <c r="B29" i="98"/>
  <c r="C29" i="98"/>
  <c r="D29" i="98"/>
  <c r="B30" i="98"/>
  <c r="C30" i="98"/>
  <c r="D30" i="98"/>
  <c r="B31" i="98"/>
  <c r="C31" i="98"/>
  <c r="D31" i="98"/>
  <c r="B32" i="98"/>
  <c r="C32" i="98"/>
  <c r="D32" i="98"/>
  <c r="B20" i="58"/>
  <c r="C20" i="58"/>
  <c r="D20" i="58"/>
  <c r="B21" i="58"/>
  <c r="C21" i="58"/>
  <c r="D21" i="58"/>
  <c r="B22" i="58"/>
  <c r="C22" i="58"/>
  <c r="D22" i="58"/>
  <c r="B23" i="58"/>
  <c r="C23" i="58"/>
  <c r="D23" i="58"/>
  <c r="B24" i="58"/>
  <c r="C24" i="58"/>
  <c r="D24" i="58"/>
  <c r="B25" i="58"/>
  <c r="C25" i="58"/>
  <c r="D25" i="58"/>
  <c r="B26" i="58"/>
  <c r="C26" i="58"/>
  <c r="D26" i="58"/>
  <c r="B27" i="58"/>
  <c r="C27" i="58"/>
  <c r="D27" i="58"/>
  <c r="B28" i="58"/>
  <c r="C28" i="58"/>
  <c r="D28" i="58"/>
  <c r="B29" i="58"/>
  <c r="C29" i="58"/>
  <c r="D29" i="58"/>
  <c r="B30" i="58"/>
  <c r="C30" i="58"/>
  <c r="D30" i="58"/>
  <c r="B31" i="58"/>
  <c r="C31" i="58"/>
  <c r="D31" i="58"/>
  <c r="B32" i="58"/>
  <c r="C32" i="58"/>
  <c r="D32" i="58"/>
  <c r="B20" i="99"/>
  <c r="C20" i="99"/>
  <c r="D20" i="99"/>
  <c r="B21" i="99"/>
  <c r="C21" i="99"/>
  <c r="D21" i="99"/>
  <c r="B22" i="99"/>
  <c r="C22" i="99"/>
  <c r="D22" i="99"/>
  <c r="B23" i="99"/>
  <c r="C23" i="99"/>
  <c r="D23" i="99"/>
  <c r="B24" i="99"/>
  <c r="C24" i="99"/>
  <c r="D24" i="99"/>
  <c r="B25" i="99"/>
  <c r="C25" i="99"/>
  <c r="D25" i="99"/>
  <c r="B26" i="99"/>
  <c r="C26" i="99"/>
  <c r="D26" i="99"/>
  <c r="B27" i="99"/>
  <c r="C27" i="99"/>
  <c r="D27" i="99"/>
  <c r="B28" i="99"/>
  <c r="C28" i="99"/>
  <c r="D28" i="99"/>
  <c r="B29" i="99"/>
  <c r="C29" i="99"/>
  <c r="D29" i="99"/>
  <c r="B30" i="99"/>
  <c r="C30" i="99"/>
  <c r="D30" i="99"/>
  <c r="B31" i="99"/>
  <c r="C31" i="99"/>
  <c r="D31" i="99"/>
  <c r="B32" i="99"/>
  <c r="C32" i="99"/>
  <c r="D32" i="99"/>
  <c r="B20" i="100"/>
  <c r="C20" i="100"/>
  <c r="D20" i="100"/>
  <c r="B21" i="100"/>
  <c r="C21" i="100"/>
  <c r="D21" i="100"/>
  <c r="B22" i="100"/>
  <c r="C22" i="100"/>
  <c r="D22" i="100"/>
  <c r="B23" i="100"/>
  <c r="C23" i="100"/>
  <c r="D23" i="100"/>
  <c r="B24" i="100"/>
  <c r="C24" i="100"/>
  <c r="D24" i="100"/>
  <c r="B25" i="100"/>
  <c r="C25" i="100"/>
  <c r="D25" i="100"/>
  <c r="B26" i="100"/>
  <c r="C26" i="100"/>
  <c r="D26" i="100"/>
  <c r="B27" i="100"/>
  <c r="C27" i="100"/>
  <c r="D27" i="100"/>
  <c r="B28" i="100"/>
  <c r="C28" i="100"/>
  <c r="D28" i="100"/>
  <c r="B29" i="100"/>
  <c r="C29" i="100"/>
  <c r="D29" i="100"/>
  <c r="B30" i="100"/>
  <c r="C30" i="100"/>
  <c r="D30" i="100"/>
  <c r="B31" i="100"/>
  <c r="C31" i="100"/>
  <c r="D31" i="100"/>
  <c r="B32" i="100"/>
  <c r="C32" i="100"/>
  <c r="D32" i="100"/>
  <c r="B20" i="101"/>
  <c r="C20" i="101"/>
  <c r="D20" i="101"/>
  <c r="B21" i="101"/>
  <c r="C21" i="101"/>
  <c r="D21" i="101"/>
  <c r="B22" i="101"/>
  <c r="C22" i="101"/>
  <c r="D22" i="101"/>
  <c r="B23" i="101"/>
  <c r="C23" i="101"/>
  <c r="D23" i="101"/>
  <c r="B24" i="101"/>
  <c r="C24" i="101"/>
  <c r="D24" i="101"/>
  <c r="B25" i="101"/>
  <c r="C25" i="101"/>
  <c r="D25" i="101"/>
  <c r="B26" i="101"/>
  <c r="C26" i="101"/>
  <c r="D26" i="101"/>
  <c r="B27" i="101"/>
  <c r="C27" i="101"/>
  <c r="D27" i="101"/>
  <c r="B28" i="101"/>
  <c r="C28" i="101"/>
  <c r="D28" i="101"/>
  <c r="B29" i="101"/>
  <c r="C29" i="101"/>
  <c r="D29" i="101"/>
  <c r="B30" i="101"/>
  <c r="C30" i="101"/>
  <c r="D30" i="101"/>
  <c r="B31" i="101"/>
  <c r="C31" i="101"/>
  <c r="D31" i="101"/>
  <c r="B32" i="101"/>
  <c r="C32" i="101"/>
  <c r="D32" i="101"/>
  <c r="B20" i="102"/>
  <c r="C20" i="102"/>
  <c r="D20" i="102"/>
  <c r="B21" i="102"/>
  <c r="C21" i="102"/>
  <c r="D21" i="102"/>
  <c r="B22" i="102"/>
  <c r="C22" i="102"/>
  <c r="D22" i="102"/>
  <c r="B23" i="102"/>
  <c r="C23" i="102"/>
  <c r="D23" i="102"/>
  <c r="B24" i="102"/>
  <c r="C24" i="102"/>
  <c r="D24" i="102"/>
  <c r="B25" i="102"/>
  <c r="C25" i="102"/>
  <c r="D25" i="102"/>
  <c r="B26" i="102"/>
  <c r="C26" i="102"/>
  <c r="D26" i="102"/>
  <c r="B27" i="102"/>
  <c r="C27" i="102"/>
  <c r="D27" i="102"/>
  <c r="B28" i="102"/>
  <c r="C28" i="102"/>
  <c r="D28" i="102"/>
  <c r="B29" i="102"/>
  <c r="C29" i="102"/>
  <c r="D29" i="102"/>
  <c r="B30" i="102"/>
  <c r="C30" i="102"/>
  <c r="D30" i="102"/>
  <c r="B31" i="102"/>
  <c r="C31" i="102"/>
  <c r="D31" i="102"/>
  <c r="B32" i="102"/>
  <c r="C32" i="102"/>
  <c r="D32" i="102"/>
  <c r="B20" i="103"/>
  <c r="C20" i="103"/>
  <c r="D20" i="103"/>
  <c r="B21" i="103"/>
  <c r="C21" i="103"/>
  <c r="D21" i="103"/>
  <c r="B22" i="103"/>
  <c r="C22" i="103"/>
  <c r="D22" i="103"/>
  <c r="B23" i="103"/>
  <c r="C23" i="103"/>
  <c r="D23" i="103"/>
  <c r="B24" i="103"/>
  <c r="C24" i="103"/>
  <c r="D24" i="103"/>
  <c r="B25" i="103"/>
  <c r="C25" i="103"/>
  <c r="D25" i="103"/>
  <c r="B26" i="103"/>
  <c r="C26" i="103"/>
  <c r="D26" i="103"/>
  <c r="B27" i="103"/>
  <c r="C27" i="103"/>
  <c r="D27" i="103"/>
  <c r="B28" i="103"/>
  <c r="C28" i="103"/>
  <c r="D28" i="103"/>
  <c r="B29" i="103"/>
  <c r="C29" i="103"/>
  <c r="D29" i="103"/>
  <c r="B30" i="103"/>
  <c r="C30" i="103"/>
  <c r="D30" i="103"/>
  <c r="B31" i="103"/>
  <c r="C31" i="103"/>
  <c r="D31" i="103"/>
  <c r="B32" i="103"/>
  <c r="C32" i="103"/>
  <c r="D32" i="103"/>
  <c r="B20" i="104"/>
  <c r="C20" i="104"/>
  <c r="D20" i="104"/>
  <c r="B21" i="104"/>
  <c r="C21" i="104"/>
  <c r="D21" i="104"/>
  <c r="B22" i="104"/>
  <c r="C22" i="104"/>
  <c r="D22" i="104"/>
  <c r="B23" i="104"/>
  <c r="C23" i="104"/>
  <c r="D23" i="104"/>
  <c r="B24" i="104"/>
  <c r="C24" i="104"/>
  <c r="D24" i="104"/>
  <c r="B25" i="104"/>
  <c r="C25" i="104"/>
  <c r="D25" i="104"/>
  <c r="B26" i="104"/>
  <c r="C26" i="104"/>
  <c r="D26" i="104"/>
  <c r="B27" i="104"/>
  <c r="C27" i="104"/>
  <c r="D27" i="104"/>
  <c r="B28" i="104"/>
  <c r="C28" i="104"/>
  <c r="D28" i="104"/>
  <c r="B29" i="104"/>
  <c r="C29" i="104"/>
  <c r="D29" i="104"/>
  <c r="B30" i="104"/>
  <c r="C30" i="104"/>
  <c r="D30" i="104"/>
  <c r="B31" i="104"/>
  <c r="C31" i="104"/>
  <c r="D31" i="104"/>
  <c r="B32" i="104"/>
  <c r="C32" i="104"/>
  <c r="D32" i="104"/>
  <c r="B20" i="105"/>
  <c r="C20" i="105"/>
  <c r="D20" i="105"/>
  <c r="B21" i="105"/>
  <c r="C21" i="105"/>
  <c r="D21" i="105"/>
  <c r="B22" i="105"/>
  <c r="C22" i="105"/>
  <c r="D22" i="105"/>
  <c r="B23" i="105"/>
  <c r="C23" i="105"/>
  <c r="D23" i="105"/>
  <c r="B24" i="105"/>
  <c r="C24" i="105"/>
  <c r="D24" i="105"/>
  <c r="B25" i="105"/>
  <c r="C25" i="105"/>
  <c r="D25" i="105"/>
  <c r="B26" i="105"/>
  <c r="C26" i="105"/>
  <c r="D26" i="105"/>
  <c r="B27" i="105"/>
  <c r="C27" i="105"/>
  <c r="D27" i="105"/>
  <c r="B28" i="105"/>
  <c r="C28" i="105"/>
  <c r="D28" i="105"/>
  <c r="B29" i="105"/>
  <c r="C29" i="105"/>
  <c r="D29" i="105"/>
  <c r="B30" i="105"/>
  <c r="C30" i="105"/>
  <c r="D30" i="105"/>
  <c r="B31" i="105"/>
  <c r="C31" i="105"/>
  <c r="D31" i="105"/>
  <c r="B32" i="105"/>
  <c r="C32" i="105"/>
  <c r="D32" i="105"/>
  <c r="B20" i="136"/>
  <c r="C20" i="136"/>
  <c r="D20" i="136"/>
  <c r="B21" i="136"/>
  <c r="C21" i="136"/>
  <c r="D21" i="136"/>
  <c r="B22" i="136"/>
  <c r="C22" i="136"/>
  <c r="D22" i="136"/>
  <c r="B23" i="136"/>
  <c r="C23" i="136"/>
  <c r="D23" i="136"/>
  <c r="B24" i="136"/>
  <c r="C24" i="136"/>
  <c r="D24" i="136"/>
  <c r="B25" i="136"/>
  <c r="C25" i="136"/>
  <c r="D25" i="136"/>
  <c r="B26" i="136"/>
  <c r="C26" i="136"/>
  <c r="D26" i="136"/>
  <c r="B27" i="136"/>
  <c r="C27" i="136"/>
  <c r="D27" i="136"/>
  <c r="B28" i="136"/>
  <c r="C28" i="136"/>
  <c r="D28" i="136"/>
  <c r="B29" i="136"/>
  <c r="C29" i="136"/>
  <c r="D29" i="136"/>
  <c r="B30" i="136"/>
  <c r="C30" i="136"/>
  <c r="D30" i="136"/>
  <c r="B31" i="136"/>
  <c r="C31" i="136"/>
  <c r="D31" i="136"/>
  <c r="B32" i="136"/>
  <c r="C32" i="136"/>
  <c r="D32" i="136"/>
  <c r="B20" i="107"/>
  <c r="C20" i="107"/>
  <c r="D20" i="107"/>
  <c r="B21" i="107"/>
  <c r="C21" i="107"/>
  <c r="D21" i="107"/>
  <c r="B22" i="107"/>
  <c r="C22" i="107"/>
  <c r="D22" i="107"/>
  <c r="B23" i="107"/>
  <c r="C23" i="107"/>
  <c r="D23" i="107"/>
  <c r="B24" i="107"/>
  <c r="C24" i="107"/>
  <c r="D24" i="107"/>
  <c r="B25" i="107"/>
  <c r="C25" i="107"/>
  <c r="D25" i="107"/>
  <c r="B26" i="107"/>
  <c r="C26" i="107"/>
  <c r="D26" i="107"/>
  <c r="B27" i="107"/>
  <c r="C27" i="107"/>
  <c r="D27" i="107"/>
  <c r="B28" i="107"/>
  <c r="C28" i="107"/>
  <c r="D28" i="107"/>
  <c r="B29" i="107"/>
  <c r="C29" i="107"/>
  <c r="D29" i="107"/>
  <c r="B30" i="107"/>
  <c r="C30" i="107"/>
  <c r="D30" i="107"/>
  <c r="B31" i="107"/>
  <c r="C31" i="107"/>
  <c r="D31" i="107"/>
  <c r="B32" i="107"/>
  <c r="C32" i="107"/>
  <c r="D32" i="107"/>
  <c r="B20" i="108"/>
  <c r="C20" i="108"/>
  <c r="D20" i="108"/>
  <c r="B21" i="108"/>
  <c r="C21" i="108"/>
  <c r="D21" i="108"/>
  <c r="B22" i="108"/>
  <c r="C22" i="108"/>
  <c r="D22" i="108"/>
  <c r="B23" i="108"/>
  <c r="C23" i="108"/>
  <c r="D23" i="108"/>
  <c r="B24" i="108"/>
  <c r="C24" i="108"/>
  <c r="D24" i="108"/>
  <c r="B25" i="108"/>
  <c r="C25" i="108"/>
  <c r="D25" i="108"/>
  <c r="B26" i="108"/>
  <c r="C26" i="108"/>
  <c r="D26" i="108"/>
  <c r="B27" i="108"/>
  <c r="C27" i="108"/>
  <c r="D27" i="108"/>
  <c r="B28" i="108"/>
  <c r="C28" i="108"/>
  <c r="D28" i="108"/>
  <c r="B29" i="108"/>
  <c r="C29" i="108"/>
  <c r="D29" i="108"/>
  <c r="B30" i="108"/>
  <c r="C30" i="108"/>
  <c r="D30" i="108"/>
  <c r="B31" i="108"/>
  <c r="C31" i="108"/>
  <c r="D31" i="108"/>
  <c r="B32" i="108"/>
  <c r="C32" i="108"/>
  <c r="D32" i="108"/>
  <c r="B20" i="110"/>
  <c r="C20" i="110"/>
  <c r="D20" i="110"/>
  <c r="B21" i="110"/>
  <c r="C21" i="110"/>
  <c r="D21" i="110"/>
  <c r="B22" i="110"/>
  <c r="C22" i="110"/>
  <c r="D22" i="110"/>
  <c r="B23" i="110"/>
  <c r="C23" i="110"/>
  <c r="D23" i="110"/>
  <c r="B24" i="110"/>
  <c r="C24" i="110"/>
  <c r="D24" i="110"/>
  <c r="B25" i="110"/>
  <c r="C25" i="110"/>
  <c r="D25" i="110"/>
  <c r="B26" i="110"/>
  <c r="C26" i="110"/>
  <c r="D26" i="110"/>
  <c r="B27" i="110"/>
  <c r="C27" i="110"/>
  <c r="D27" i="110"/>
  <c r="B28" i="110"/>
  <c r="C28" i="110"/>
  <c r="D28" i="110"/>
  <c r="B29" i="110"/>
  <c r="C29" i="110"/>
  <c r="D29" i="110"/>
  <c r="B30" i="110"/>
  <c r="C30" i="110"/>
  <c r="D30" i="110"/>
  <c r="B31" i="110"/>
  <c r="C31" i="110"/>
  <c r="D31" i="110"/>
  <c r="B32" i="110"/>
  <c r="C32" i="110"/>
  <c r="D32" i="110"/>
  <c r="B20" i="111"/>
  <c r="C20" i="111"/>
  <c r="D20" i="111"/>
  <c r="B21" i="111"/>
  <c r="C21" i="111"/>
  <c r="D21" i="111"/>
  <c r="B22" i="111"/>
  <c r="C22" i="111"/>
  <c r="D22" i="111"/>
  <c r="B23" i="111"/>
  <c r="C23" i="111"/>
  <c r="D23" i="111"/>
  <c r="B24" i="111"/>
  <c r="C24" i="111"/>
  <c r="D24" i="111"/>
  <c r="B25" i="111"/>
  <c r="C25" i="111"/>
  <c r="D25" i="111"/>
  <c r="B26" i="111"/>
  <c r="C26" i="111"/>
  <c r="D26" i="111"/>
  <c r="B27" i="111"/>
  <c r="C27" i="111"/>
  <c r="D27" i="111"/>
  <c r="B28" i="111"/>
  <c r="C28" i="111"/>
  <c r="D28" i="111"/>
  <c r="B29" i="111"/>
  <c r="C29" i="111"/>
  <c r="D29" i="111"/>
  <c r="B30" i="111"/>
  <c r="C30" i="111"/>
  <c r="D30" i="111"/>
  <c r="B31" i="111"/>
  <c r="C31" i="111"/>
  <c r="D31" i="111"/>
  <c r="B32" i="111"/>
  <c r="C32" i="111"/>
  <c r="D32" i="111"/>
  <c r="B20" i="112"/>
  <c r="C20" i="112"/>
  <c r="D20" i="112"/>
  <c r="B21" i="112"/>
  <c r="C21" i="112"/>
  <c r="D21" i="112"/>
  <c r="B22" i="112"/>
  <c r="C22" i="112"/>
  <c r="D22" i="112"/>
  <c r="B23" i="112"/>
  <c r="C23" i="112"/>
  <c r="D23" i="112"/>
  <c r="B24" i="112"/>
  <c r="C24" i="112"/>
  <c r="D24" i="112"/>
  <c r="B25" i="112"/>
  <c r="C25" i="112"/>
  <c r="D25" i="112"/>
  <c r="B26" i="112"/>
  <c r="C26" i="112"/>
  <c r="D26" i="112"/>
  <c r="B27" i="112"/>
  <c r="C27" i="112"/>
  <c r="D27" i="112"/>
  <c r="B28" i="112"/>
  <c r="C28" i="112"/>
  <c r="D28" i="112"/>
  <c r="B29" i="112"/>
  <c r="C29" i="112"/>
  <c r="D29" i="112"/>
  <c r="B30" i="112"/>
  <c r="C30" i="112"/>
  <c r="D30" i="112"/>
  <c r="B31" i="112"/>
  <c r="C31" i="112"/>
  <c r="D31" i="112"/>
  <c r="B32" i="112"/>
  <c r="C32" i="112"/>
  <c r="D32" i="112"/>
  <c r="B20" i="113"/>
  <c r="C20" i="113"/>
  <c r="D20" i="113"/>
  <c r="B21" i="113"/>
  <c r="C21" i="113"/>
  <c r="D21" i="113"/>
  <c r="B22" i="113"/>
  <c r="C22" i="113"/>
  <c r="D22" i="113"/>
  <c r="B23" i="113"/>
  <c r="C23" i="113"/>
  <c r="D23" i="113"/>
  <c r="B24" i="113"/>
  <c r="C24" i="113"/>
  <c r="D24" i="113"/>
  <c r="B25" i="113"/>
  <c r="C25" i="113"/>
  <c r="D25" i="113"/>
  <c r="B26" i="113"/>
  <c r="C26" i="113"/>
  <c r="D26" i="113"/>
  <c r="B27" i="113"/>
  <c r="C27" i="113"/>
  <c r="D27" i="113"/>
  <c r="B28" i="113"/>
  <c r="C28" i="113"/>
  <c r="D28" i="113"/>
  <c r="B29" i="113"/>
  <c r="C29" i="113"/>
  <c r="D29" i="113"/>
  <c r="B30" i="113"/>
  <c r="C30" i="113"/>
  <c r="D30" i="113"/>
  <c r="B31" i="113"/>
  <c r="C31" i="113"/>
  <c r="D31" i="113"/>
  <c r="B32" i="113"/>
  <c r="C32" i="113"/>
  <c r="D32" i="113"/>
  <c r="B20" i="114"/>
  <c r="C20" i="114"/>
  <c r="D20" i="114"/>
  <c r="B21" i="114"/>
  <c r="C21" i="114"/>
  <c r="D21" i="114"/>
  <c r="B22" i="114"/>
  <c r="C22" i="114"/>
  <c r="D22" i="114"/>
  <c r="B23" i="114"/>
  <c r="C23" i="114"/>
  <c r="D23" i="114"/>
  <c r="B24" i="114"/>
  <c r="C24" i="114"/>
  <c r="D24" i="114"/>
  <c r="B25" i="114"/>
  <c r="C25" i="114"/>
  <c r="D25" i="114"/>
  <c r="B26" i="114"/>
  <c r="C26" i="114"/>
  <c r="D26" i="114"/>
  <c r="B27" i="114"/>
  <c r="C27" i="114"/>
  <c r="D27" i="114"/>
  <c r="B28" i="114"/>
  <c r="C28" i="114"/>
  <c r="D28" i="114"/>
  <c r="B29" i="114"/>
  <c r="C29" i="114"/>
  <c r="D29" i="114"/>
  <c r="B30" i="114"/>
  <c r="C30" i="114"/>
  <c r="D30" i="114"/>
  <c r="B31" i="114"/>
  <c r="C31" i="114"/>
  <c r="D31" i="114"/>
  <c r="B32" i="114"/>
  <c r="C32" i="114"/>
  <c r="D32" i="114"/>
  <c r="B20" i="115"/>
  <c r="C20" i="115"/>
  <c r="D20" i="115"/>
  <c r="B21" i="115"/>
  <c r="C21" i="115"/>
  <c r="D21" i="115"/>
  <c r="B22" i="115"/>
  <c r="C22" i="115"/>
  <c r="D22" i="115"/>
  <c r="B23" i="115"/>
  <c r="C23" i="115"/>
  <c r="D23" i="115"/>
  <c r="B24" i="115"/>
  <c r="C24" i="115"/>
  <c r="D24" i="115"/>
  <c r="B25" i="115"/>
  <c r="C25" i="115"/>
  <c r="D25" i="115"/>
  <c r="B26" i="115"/>
  <c r="C26" i="115"/>
  <c r="D26" i="115"/>
  <c r="B27" i="115"/>
  <c r="C27" i="115"/>
  <c r="D27" i="115"/>
  <c r="B28" i="115"/>
  <c r="C28" i="115"/>
  <c r="D28" i="115"/>
  <c r="B29" i="115"/>
  <c r="C29" i="115"/>
  <c r="D29" i="115"/>
  <c r="B30" i="115"/>
  <c r="C30" i="115"/>
  <c r="D30" i="115"/>
  <c r="B31" i="115"/>
  <c r="C31" i="115"/>
  <c r="D31" i="115"/>
  <c r="B32" i="115"/>
  <c r="C32" i="115"/>
  <c r="D32" i="115"/>
  <c r="B20" i="133"/>
  <c r="C20" i="133"/>
  <c r="D20" i="133"/>
  <c r="B21" i="133"/>
  <c r="C21" i="133"/>
  <c r="D21" i="133"/>
  <c r="B22" i="133"/>
  <c r="C22" i="133"/>
  <c r="D22" i="133"/>
  <c r="B23" i="133"/>
  <c r="C23" i="133"/>
  <c r="D23" i="133"/>
  <c r="B24" i="133"/>
  <c r="C24" i="133"/>
  <c r="D24" i="133"/>
  <c r="B25" i="133"/>
  <c r="C25" i="133"/>
  <c r="D25" i="133"/>
  <c r="B26" i="133"/>
  <c r="C26" i="133"/>
  <c r="D26" i="133"/>
  <c r="B27" i="133"/>
  <c r="C27" i="133"/>
  <c r="D27" i="133"/>
  <c r="B28" i="133"/>
  <c r="C28" i="133"/>
  <c r="D28" i="133"/>
  <c r="B29" i="133"/>
  <c r="C29" i="133"/>
  <c r="D29" i="133"/>
  <c r="B30" i="133"/>
  <c r="C30" i="133"/>
  <c r="D30" i="133"/>
  <c r="B31" i="133"/>
  <c r="C31" i="133"/>
  <c r="D31" i="133"/>
  <c r="B32" i="133"/>
  <c r="C32" i="133"/>
  <c r="D32" i="133"/>
  <c r="B20" i="134"/>
  <c r="C20" i="134"/>
  <c r="D20" i="134"/>
  <c r="B21" i="134"/>
  <c r="C21" i="134"/>
  <c r="D21" i="134"/>
  <c r="B22" i="134"/>
  <c r="C22" i="134"/>
  <c r="D22" i="134"/>
  <c r="B23" i="134"/>
  <c r="C23" i="134"/>
  <c r="D23" i="134"/>
  <c r="B24" i="134"/>
  <c r="C24" i="134"/>
  <c r="D24" i="134"/>
  <c r="B25" i="134"/>
  <c r="C25" i="134"/>
  <c r="D25" i="134"/>
  <c r="B26" i="134"/>
  <c r="C26" i="134"/>
  <c r="D26" i="134"/>
  <c r="B27" i="134"/>
  <c r="C27" i="134"/>
  <c r="D27" i="134"/>
  <c r="B28" i="134"/>
  <c r="C28" i="134"/>
  <c r="D28" i="134"/>
  <c r="B29" i="134"/>
  <c r="C29" i="134"/>
  <c r="D29" i="134"/>
  <c r="B30" i="134"/>
  <c r="C30" i="134"/>
  <c r="D30" i="134"/>
  <c r="B31" i="134"/>
  <c r="C31" i="134"/>
  <c r="D31" i="134"/>
  <c r="B32" i="134"/>
  <c r="C32" i="134"/>
  <c r="D32" i="134"/>
  <c r="B20" i="135"/>
  <c r="C20" i="135"/>
  <c r="D20" i="135"/>
  <c r="B21" i="135"/>
  <c r="C21" i="135"/>
  <c r="D21" i="135"/>
  <c r="B22" i="135"/>
  <c r="C22" i="135"/>
  <c r="D22" i="135"/>
  <c r="B23" i="135"/>
  <c r="C23" i="135"/>
  <c r="D23" i="135"/>
  <c r="B24" i="135"/>
  <c r="C24" i="135"/>
  <c r="D24" i="135"/>
  <c r="B25" i="135"/>
  <c r="C25" i="135"/>
  <c r="D25" i="135"/>
  <c r="B26" i="135"/>
  <c r="C26" i="135"/>
  <c r="D26" i="135"/>
  <c r="B27" i="135"/>
  <c r="C27" i="135"/>
  <c r="D27" i="135"/>
  <c r="B28" i="135"/>
  <c r="C28" i="135"/>
  <c r="D28" i="135"/>
  <c r="B29" i="135"/>
  <c r="C29" i="135"/>
  <c r="D29" i="135"/>
  <c r="B30" i="135"/>
  <c r="C30" i="135"/>
  <c r="D30" i="135"/>
  <c r="B31" i="135"/>
  <c r="C31" i="135"/>
  <c r="D31" i="135"/>
  <c r="B32" i="135"/>
  <c r="C32" i="135"/>
  <c r="D32" i="135"/>
  <c r="B20" i="82"/>
  <c r="C20" i="82"/>
  <c r="D20" i="82"/>
  <c r="B21" i="82"/>
  <c r="C21" i="82"/>
  <c r="D21" i="82"/>
  <c r="B22" i="82"/>
  <c r="C22" i="82"/>
  <c r="D22" i="82"/>
  <c r="B23" i="82"/>
  <c r="C23" i="82"/>
  <c r="D23" i="82"/>
  <c r="B24" i="82"/>
  <c r="C24" i="82"/>
  <c r="D24" i="82"/>
  <c r="B25" i="82"/>
  <c r="C25" i="82"/>
  <c r="D25" i="82"/>
  <c r="B26" i="82"/>
  <c r="C26" i="82"/>
  <c r="D26" i="82"/>
  <c r="B27" i="82"/>
  <c r="C27" i="82"/>
  <c r="D27" i="82"/>
  <c r="B28" i="82"/>
  <c r="C28" i="82"/>
  <c r="D28" i="82"/>
  <c r="B29" i="82"/>
  <c r="C29" i="82"/>
  <c r="D29" i="82"/>
  <c r="B30" i="82"/>
  <c r="C30" i="82"/>
  <c r="D30" i="82"/>
  <c r="B31" i="82"/>
  <c r="C31" i="82"/>
  <c r="D31" i="82"/>
  <c r="B32" i="82"/>
  <c r="C32" i="82"/>
  <c r="D32" i="82"/>
  <c r="A21" i="83"/>
  <c r="A22" i="83"/>
  <c r="A23" i="83"/>
  <c r="A24" i="83"/>
  <c r="A25" i="83"/>
  <c r="A26" i="83"/>
  <c r="A27" i="83"/>
  <c r="A28" i="83"/>
  <c r="A29" i="83"/>
  <c r="A30" i="83"/>
  <c r="A31" i="83"/>
  <c r="A32" i="83"/>
  <c r="A21" i="109"/>
  <c r="A22" i="109"/>
  <c r="A23" i="109"/>
  <c r="A24" i="109"/>
  <c r="A25" i="109"/>
  <c r="A26" i="109"/>
  <c r="A27" i="109"/>
  <c r="A28" i="109"/>
  <c r="A29" i="109"/>
  <c r="A30" i="109"/>
  <c r="A31" i="109"/>
  <c r="A32" i="109"/>
  <c r="A21" i="84"/>
  <c r="A22" i="84"/>
  <c r="A23" i="84"/>
  <c r="A24" i="84"/>
  <c r="A25" i="84"/>
  <c r="A26" i="84"/>
  <c r="A27" i="84"/>
  <c r="A28" i="84"/>
  <c r="A29" i="84"/>
  <c r="A30" i="84"/>
  <c r="A31" i="84"/>
  <c r="A32" i="84"/>
  <c r="A21" i="85"/>
  <c r="A22" i="85"/>
  <c r="A23" i="85"/>
  <c r="A24" i="85"/>
  <c r="A25" i="85"/>
  <c r="A26" i="85"/>
  <c r="A27" i="85"/>
  <c r="A28" i="85"/>
  <c r="A29" i="85"/>
  <c r="A30" i="85"/>
  <c r="A31" i="85"/>
  <c r="A32" i="85"/>
  <c r="A21" i="127"/>
  <c r="A22" i="127"/>
  <c r="A23" i="127"/>
  <c r="A24" i="127"/>
  <c r="A25" i="127"/>
  <c r="A26" i="127"/>
  <c r="A27" i="127"/>
  <c r="A28" i="127"/>
  <c r="A29" i="127"/>
  <c r="A30" i="127"/>
  <c r="A31" i="127"/>
  <c r="A32" i="127"/>
  <c r="A21" i="128"/>
  <c r="A22" i="128"/>
  <c r="A23" i="128"/>
  <c r="A24" i="128"/>
  <c r="A25" i="128"/>
  <c r="A26" i="128"/>
  <c r="A27" i="128"/>
  <c r="A28" i="128"/>
  <c r="A29" i="128"/>
  <c r="A30" i="128"/>
  <c r="A31" i="128"/>
  <c r="A32" i="128"/>
  <c r="A21" i="129"/>
  <c r="A22" i="129"/>
  <c r="A23" i="129"/>
  <c r="A24" i="129"/>
  <c r="A25" i="129"/>
  <c r="A26" i="129"/>
  <c r="A27" i="129"/>
  <c r="A28" i="129"/>
  <c r="A29" i="129"/>
  <c r="A30" i="129"/>
  <c r="A31" i="129"/>
  <c r="A32" i="129"/>
  <c r="A21" i="130"/>
  <c r="A22" i="130"/>
  <c r="A23" i="130"/>
  <c r="A24" i="130"/>
  <c r="A25" i="130"/>
  <c r="A26" i="130"/>
  <c r="A27" i="130"/>
  <c r="A28" i="130"/>
  <c r="A29" i="130"/>
  <c r="A30" i="130"/>
  <c r="A31" i="130"/>
  <c r="A32" i="130"/>
  <c r="A21" i="131"/>
  <c r="A22" i="131"/>
  <c r="A23" i="131"/>
  <c r="A24" i="131"/>
  <c r="A25" i="131"/>
  <c r="A26" i="131"/>
  <c r="A27" i="131"/>
  <c r="A28" i="131"/>
  <c r="A29" i="131"/>
  <c r="A30" i="131"/>
  <c r="A31" i="131"/>
  <c r="A32" i="131"/>
  <c r="A21" i="132"/>
  <c r="A22" i="132"/>
  <c r="A23" i="132"/>
  <c r="A24" i="132"/>
  <c r="A25" i="132"/>
  <c r="A26" i="132"/>
  <c r="A27" i="132"/>
  <c r="A28" i="132"/>
  <c r="A29" i="132"/>
  <c r="A30" i="132"/>
  <c r="A31" i="132"/>
  <c r="A32" i="132"/>
  <c r="A21" i="55"/>
  <c r="A22" i="55"/>
  <c r="A23" i="55"/>
  <c r="A24" i="55"/>
  <c r="A25" i="55"/>
  <c r="A26" i="55"/>
  <c r="A27" i="55"/>
  <c r="A28" i="55"/>
  <c r="A29" i="55"/>
  <c r="A30" i="55"/>
  <c r="A31" i="55"/>
  <c r="A32" i="55"/>
  <c r="A21" i="56"/>
  <c r="A22" i="56"/>
  <c r="A23" i="56"/>
  <c r="A24" i="56"/>
  <c r="A25" i="56"/>
  <c r="A26" i="56"/>
  <c r="A27" i="56"/>
  <c r="A28" i="56"/>
  <c r="A29" i="56"/>
  <c r="A30" i="56"/>
  <c r="A31" i="56"/>
  <c r="A32" i="56"/>
  <c r="A21" i="57"/>
  <c r="A22" i="57"/>
  <c r="A23" i="57"/>
  <c r="A24" i="57"/>
  <c r="A25" i="57"/>
  <c r="A26" i="57"/>
  <c r="A27" i="57"/>
  <c r="A28" i="57"/>
  <c r="A29" i="57"/>
  <c r="A30" i="57"/>
  <c r="A31" i="57"/>
  <c r="A32" i="57"/>
  <c r="A21" i="90"/>
  <c r="A22" i="90"/>
  <c r="A23" i="90"/>
  <c r="A24" i="90"/>
  <c r="A25" i="90"/>
  <c r="A26" i="90"/>
  <c r="A27" i="90"/>
  <c r="A28" i="90"/>
  <c r="A29" i="90"/>
  <c r="A30" i="90"/>
  <c r="A31" i="90"/>
  <c r="A32" i="90"/>
  <c r="A21" i="91"/>
  <c r="A22" i="91"/>
  <c r="A23" i="91"/>
  <c r="A24" i="91"/>
  <c r="A25" i="91"/>
  <c r="A26" i="91"/>
  <c r="A27" i="91"/>
  <c r="A28" i="91"/>
  <c r="A29" i="91"/>
  <c r="A30" i="91"/>
  <c r="A31" i="91"/>
  <c r="A32" i="91"/>
  <c r="A21" i="92"/>
  <c r="A22" i="92"/>
  <c r="A23" i="92"/>
  <c r="A24" i="92"/>
  <c r="A25" i="92"/>
  <c r="A26" i="92"/>
  <c r="A27" i="92"/>
  <c r="A28" i="92"/>
  <c r="A29" i="92"/>
  <c r="A30" i="92"/>
  <c r="A31" i="92"/>
  <c r="A32" i="92"/>
  <c r="A21" i="93"/>
  <c r="A22" i="93"/>
  <c r="A23" i="93"/>
  <c r="A24" i="93"/>
  <c r="A25" i="93"/>
  <c r="A26" i="93"/>
  <c r="A27" i="93"/>
  <c r="A28" i="93"/>
  <c r="A29" i="93"/>
  <c r="A30" i="93"/>
  <c r="A31" i="93"/>
  <c r="A32" i="93"/>
  <c r="A21" i="94"/>
  <c r="A22" i="94"/>
  <c r="A23" i="94"/>
  <c r="A24" i="94"/>
  <c r="A25" i="94"/>
  <c r="A26" i="94"/>
  <c r="A27" i="94"/>
  <c r="A28" i="94"/>
  <c r="A29" i="94"/>
  <c r="A30" i="94"/>
  <c r="A31" i="94"/>
  <c r="A32" i="94"/>
  <c r="A21" i="116"/>
  <c r="A22" i="116"/>
  <c r="A23" i="116"/>
  <c r="A24" i="116"/>
  <c r="A25" i="116"/>
  <c r="A26" i="116"/>
  <c r="A27" i="116"/>
  <c r="A28" i="116"/>
  <c r="A29" i="116"/>
  <c r="A30" i="116"/>
  <c r="A31" i="116"/>
  <c r="A32" i="116"/>
  <c r="A21" i="117"/>
  <c r="A22" i="117"/>
  <c r="A23" i="117"/>
  <c r="A24" i="117"/>
  <c r="A25" i="117"/>
  <c r="A26" i="117"/>
  <c r="A27" i="117"/>
  <c r="A28" i="117"/>
  <c r="A29" i="117"/>
  <c r="A30" i="117"/>
  <c r="A31" i="117"/>
  <c r="A32" i="117"/>
  <c r="A21" i="118"/>
  <c r="A22" i="118"/>
  <c r="A23" i="118"/>
  <c r="A24" i="118"/>
  <c r="A25" i="118"/>
  <c r="A26" i="118"/>
  <c r="A27" i="118"/>
  <c r="A28" i="118"/>
  <c r="A29" i="118"/>
  <c r="A30" i="118"/>
  <c r="A31" i="118"/>
  <c r="A32" i="118"/>
  <c r="A21" i="137"/>
  <c r="A22" i="137"/>
  <c r="A23" i="137"/>
  <c r="A24" i="137"/>
  <c r="A25" i="137"/>
  <c r="A26" i="137"/>
  <c r="A27" i="137"/>
  <c r="A28" i="137"/>
  <c r="A29" i="137"/>
  <c r="A30" i="137"/>
  <c r="A31" i="137"/>
  <c r="A32" i="137"/>
  <c r="A21" i="138"/>
  <c r="A22" i="138"/>
  <c r="A23" i="138"/>
  <c r="A24" i="138"/>
  <c r="A25" i="138"/>
  <c r="A26" i="138"/>
  <c r="A27" i="138"/>
  <c r="A28" i="138"/>
  <c r="A29" i="138"/>
  <c r="A30" i="138"/>
  <c r="A31" i="138"/>
  <c r="A32" i="138"/>
  <c r="A21" i="139"/>
  <c r="A22" i="139"/>
  <c r="A23" i="139"/>
  <c r="A24" i="139"/>
  <c r="A25" i="139"/>
  <c r="A26" i="139"/>
  <c r="A27" i="139"/>
  <c r="A28" i="139"/>
  <c r="A29" i="139"/>
  <c r="A30" i="139"/>
  <c r="A31" i="139"/>
  <c r="A32" i="139"/>
  <c r="A21" i="95"/>
  <c r="A22" i="95"/>
  <c r="A23" i="95"/>
  <c r="A24" i="95"/>
  <c r="A25" i="95"/>
  <c r="A26" i="95"/>
  <c r="A27" i="95"/>
  <c r="A28" i="95"/>
  <c r="A29" i="95"/>
  <c r="A30" i="95"/>
  <c r="A31" i="95"/>
  <c r="A32" i="95"/>
  <c r="A21" i="96"/>
  <c r="A22" i="96"/>
  <c r="A23" i="96"/>
  <c r="A24" i="96"/>
  <c r="A25" i="96"/>
  <c r="A26" i="96"/>
  <c r="A27" i="96"/>
  <c r="A28" i="96"/>
  <c r="A29" i="96"/>
  <c r="A30" i="96"/>
  <c r="A31" i="96"/>
  <c r="A32" i="96"/>
  <c r="A21" i="97"/>
  <c r="A22" i="97"/>
  <c r="A23" i="97"/>
  <c r="A24" i="97"/>
  <c r="A25" i="97"/>
  <c r="A26" i="97"/>
  <c r="A27" i="97"/>
  <c r="A28" i="97"/>
  <c r="A29" i="97"/>
  <c r="A30" i="97"/>
  <c r="A31" i="97"/>
  <c r="A32" i="97"/>
  <c r="A21" i="98"/>
  <c r="A22" i="98"/>
  <c r="A23" i="98"/>
  <c r="A24" i="98"/>
  <c r="A25" i="98"/>
  <c r="A26" i="98"/>
  <c r="A27" i="98"/>
  <c r="A28" i="98"/>
  <c r="A29" i="98"/>
  <c r="A30" i="98"/>
  <c r="A31" i="98"/>
  <c r="A32" i="98"/>
  <c r="A21" i="58"/>
  <c r="A22" i="58"/>
  <c r="A23" i="58"/>
  <c r="A24" i="58"/>
  <c r="A25" i="58"/>
  <c r="A26" i="58"/>
  <c r="A27" i="58"/>
  <c r="A28" i="58"/>
  <c r="A29" i="58"/>
  <c r="A30" i="58"/>
  <c r="A31" i="58"/>
  <c r="A32" i="58"/>
  <c r="A21" i="99"/>
  <c r="A22" i="99"/>
  <c r="A23" i="99"/>
  <c r="A24" i="99"/>
  <c r="A25" i="99"/>
  <c r="A26" i="99"/>
  <c r="A27" i="99"/>
  <c r="A28" i="99"/>
  <c r="A29" i="99"/>
  <c r="A30" i="99"/>
  <c r="A31" i="99"/>
  <c r="A32" i="99"/>
  <c r="A21" i="100"/>
  <c r="A22" i="100"/>
  <c r="A23" i="100"/>
  <c r="A24" i="100"/>
  <c r="A25" i="100"/>
  <c r="A26" i="100"/>
  <c r="A27" i="100"/>
  <c r="A28" i="100"/>
  <c r="A29" i="100"/>
  <c r="A30" i="100"/>
  <c r="A31" i="100"/>
  <c r="A32" i="100"/>
  <c r="A21" i="101"/>
  <c r="A22" i="101"/>
  <c r="A23" i="101"/>
  <c r="A24" i="101"/>
  <c r="A25" i="101"/>
  <c r="A26" i="101"/>
  <c r="A27" i="101"/>
  <c r="A28" i="101"/>
  <c r="A29" i="101"/>
  <c r="A30" i="101"/>
  <c r="A31" i="101"/>
  <c r="A32" i="101"/>
  <c r="A21" i="102"/>
  <c r="A22" i="102"/>
  <c r="A23" i="102"/>
  <c r="A24" i="102"/>
  <c r="A25" i="102"/>
  <c r="A26" i="102"/>
  <c r="A27" i="102"/>
  <c r="A28" i="102"/>
  <c r="A29" i="102"/>
  <c r="A30" i="102"/>
  <c r="A31" i="102"/>
  <c r="A32" i="102"/>
  <c r="A21" i="103"/>
  <c r="A22" i="103"/>
  <c r="A23" i="103"/>
  <c r="A24" i="103"/>
  <c r="A25" i="103"/>
  <c r="A26" i="103"/>
  <c r="A27" i="103"/>
  <c r="A28" i="103"/>
  <c r="A29" i="103"/>
  <c r="A30" i="103"/>
  <c r="A31" i="103"/>
  <c r="A32" i="103"/>
  <c r="A21" i="104"/>
  <c r="A22" i="104"/>
  <c r="A23" i="104"/>
  <c r="A24" i="104"/>
  <c r="A25" i="104"/>
  <c r="A26" i="104"/>
  <c r="A27" i="104"/>
  <c r="A28" i="104"/>
  <c r="A29" i="104"/>
  <c r="A30" i="104"/>
  <c r="A31" i="104"/>
  <c r="A32" i="104"/>
  <c r="A21" i="105"/>
  <c r="A22" i="105"/>
  <c r="A23" i="105"/>
  <c r="A24" i="105"/>
  <c r="A25" i="105"/>
  <c r="A26" i="105"/>
  <c r="A27" i="105"/>
  <c r="A28" i="105"/>
  <c r="A29" i="105"/>
  <c r="A30" i="105"/>
  <c r="A31" i="105"/>
  <c r="A32" i="105"/>
  <c r="A21" i="136"/>
  <c r="A22" i="136"/>
  <c r="A23" i="136"/>
  <c r="A24" i="136"/>
  <c r="A25" i="136"/>
  <c r="A26" i="136"/>
  <c r="A27" i="136"/>
  <c r="A28" i="136"/>
  <c r="A29" i="136"/>
  <c r="A30" i="136"/>
  <c r="A31" i="136"/>
  <c r="A32" i="136"/>
  <c r="A21" i="107"/>
  <c r="A22" i="107"/>
  <c r="A23" i="107"/>
  <c r="A24" i="107"/>
  <c r="A25" i="107"/>
  <c r="A26" i="107"/>
  <c r="A27" i="107"/>
  <c r="A28" i="107"/>
  <c r="A29" i="107"/>
  <c r="A30" i="107"/>
  <c r="A31" i="107"/>
  <c r="A32" i="107"/>
  <c r="A21" i="108"/>
  <c r="A22" i="108"/>
  <c r="A23" i="108"/>
  <c r="A24" i="108"/>
  <c r="A25" i="108"/>
  <c r="A26" i="108"/>
  <c r="A27" i="108"/>
  <c r="A28" i="108"/>
  <c r="A29" i="108"/>
  <c r="A30" i="108"/>
  <c r="A31" i="108"/>
  <c r="A32" i="108"/>
  <c r="A21" i="110"/>
  <c r="A22" i="110"/>
  <c r="A23" i="110"/>
  <c r="A24" i="110"/>
  <c r="A25" i="110"/>
  <c r="A26" i="110"/>
  <c r="A27" i="110"/>
  <c r="A28" i="110"/>
  <c r="A29" i="110"/>
  <c r="A30" i="110"/>
  <c r="A31" i="110"/>
  <c r="A32" i="110"/>
  <c r="A21" i="111"/>
  <c r="A22" i="111"/>
  <c r="A23" i="111"/>
  <c r="A24" i="111"/>
  <c r="A25" i="111"/>
  <c r="A26" i="111"/>
  <c r="A27" i="111"/>
  <c r="A28" i="111"/>
  <c r="A29" i="111"/>
  <c r="A30" i="111"/>
  <c r="A31" i="111"/>
  <c r="A32" i="111"/>
  <c r="A21" i="112"/>
  <c r="A22" i="112"/>
  <c r="A23" i="112"/>
  <c r="A24" i="112"/>
  <c r="A25" i="112"/>
  <c r="A26" i="112"/>
  <c r="A27" i="112"/>
  <c r="A28" i="112"/>
  <c r="A29" i="112"/>
  <c r="A30" i="112"/>
  <c r="A31" i="112"/>
  <c r="A32" i="112"/>
  <c r="A21" i="113"/>
  <c r="A22" i="113"/>
  <c r="A23" i="113"/>
  <c r="A24" i="113"/>
  <c r="A25" i="113"/>
  <c r="A26" i="113"/>
  <c r="A27" i="113"/>
  <c r="A28" i="113"/>
  <c r="A29" i="113"/>
  <c r="A30" i="113"/>
  <c r="A31" i="113"/>
  <c r="A32" i="113"/>
  <c r="A21" i="114"/>
  <c r="A22" i="114"/>
  <c r="A23" i="114"/>
  <c r="A24" i="114"/>
  <c r="A25" i="114"/>
  <c r="A26" i="114"/>
  <c r="A27" i="114"/>
  <c r="A28" i="114"/>
  <c r="A29" i="114"/>
  <c r="A30" i="114"/>
  <c r="A31" i="114"/>
  <c r="A32" i="114"/>
  <c r="A21" i="115"/>
  <c r="A22" i="115"/>
  <c r="A23" i="115"/>
  <c r="A24" i="115"/>
  <c r="A25" i="115"/>
  <c r="A26" i="115"/>
  <c r="A27" i="115"/>
  <c r="A28" i="115"/>
  <c r="A29" i="115"/>
  <c r="A30" i="115"/>
  <c r="A31" i="115"/>
  <c r="A32" i="115"/>
  <c r="A21" i="133"/>
  <c r="A22" i="133"/>
  <c r="A23" i="133"/>
  <c r="A24" i="133"/>
  <c r="A25" i="133"/>
  <c r="A26" i="133"/>
  <c r="A27" i="133"/>
  <c r="A28" i="133"/>
  <c r="A29" i="133"/>
  <c r="A30" i="133"/>
  <c r="A31" i="133"/>
  <c r="A32" i="133"/>
  <c r="A21" i="134"/>
  <c r="A22" i="134"/>
  <c r="A23" i="134"/>
  <c r="A24" i="134"/>
  <c r="A25" i="134"/>
  <c r="A26" i="134"/>
  <c r="A27" i="134"/>
  <c r="A28" i="134"/>
  <c r="A29" i="134"/>
  <c r="A30" i="134"/>
  <c r="A31" i="134"/>
  <c r="A32" i="134"/>
  <c r="A21" i="135"/>
  <c r="A22" i="135"/>
  <c r="A23" i="135"/>
  <c r="A24" i="135"/>
  <c r="A25" i="135"/>
  <c r="A26" i="135"/>
  <c r="A27" i="135"/>
  <c r="A28" i="135"/>
  <c r="A29" i="135"/>
  <c r="A30" i="135"/>
  <c r="A31" i="135"/>
  <c r="A32" i="135"/>
  <c r="A21" i="82"/>
  <c r="A22" i="82"/>
  <c r="A23" i="82"/>
  <c r="A24" i="82"/>
  <c r="A25" i="82"/>
  <c r="A26" i="82"/>
  <c r="A27" i="82"/>
  <c r="A28" i="82"/>
  <c r="A29" i="82"/>
  <c r="A30" i="82"/>
  <c r="A31" i="82"/>
  <c r="A32" i="82"/>
  <c r="A20" i="83"/>
  <c r="A20" i="109"/>
  <c r="A20" i="84"/>
  <c r="A20" i="85"/>
  <c r="A20" i="127"/>
  <c r="A20" i="128"/>
  <c r="A20" i="129"/>
  <c r="A20" i="130"/>
  <c r="A20" i="131"/>
  <c r="A20" i="132"/>
  <c r="A20" i="55"/>
  <c r="A20" i="56"/>
  <c r="A20" i="57"/>
  <c r="A20" i="90"/>
  <c r="A20" i="91"/>
  <c r="A20" i="92"/>
  <c r="A20" i="93"/>
  <c r="A20" i="94"/>
  <c r="A20" i="116"/>
  <c r="A20" i="117"/>
  <c r="A20" i="118"/>
  <c r="A20" i="137"/>
  <c r="A20" i="138"/>
  <c r="A20" i="139"/>
  <c r="A20" i="95"/>
  <c r="A20" i="96"/>
  <c r="A20" i="97"/>
  <c r="A20" i="98"/>
  <c r="A20" i="58"/>
  <c r="A20" i="99"/>
  <c r="A20" i="100"/>
  <c r="A20" i="101"/>
  <c r="A20" i="102"/>
  <c r="A20" i="103"/>
  <c r="A20" i="104"/>
  <c r="A20" i="105"/>
  <c r="A20" i="136"/>
  <c r="A20" i="107"/>
  <c r="A20" i="108"/>
  <c r="A20" i="110"/>
  <c r="A20" i="111"/>
  <c r="A20" i="112"/>
  <c r="A20" i="113"/>
  <c r="A20" i="114"/>
  <c r="A20" i="115"/>
  <c r="A20" i="133"/>
  <c r="A20" i="134"/>
  <c r="A20" i="135"/>
  <c r="A20" i="82"/>
  <c r="B19" i="83"/>
  <c r="C19" i="83"/>
  <c r="D19" i="83"/>
  <c r="B19" i="109"/>
  <c r="C19" i="109"/>
  <c r="D19" i="109"/>
  <c r="B19" i="84"/>
  <c r="C19" i="84"/>
  <c r="D19" i="84"/>
  <c r="B19" i="85"/>
  <c r="C19" i="85"/>
  <c r="D19" i="85"/>
  <c r="B19" i="127"/>
  <c r="C19" i="127"/>
  <c r="D19" i="127"/>
  <c r="B19" i="128"/>
  <c r="C19" i="128"/>
  <c r="D19" i="128"/>
  <c r="B19" i="129"/>
  <c r="C19" i="129"/>
  <c r="D19" i="129"/>
  <c r="B19" i="130"/>
  <c r="C19" i="130"/>
  <c r="D19" i="130"/>
  <c r="B19" i="131"/>
  <c r="C19" i="131"/>
  <c r="D19" i="131"/>
  <c r="B19" i="132"/>
  <c r="C19" i="132"/>
  <c r="D19" i="132"/>
  <c r="B19" i="55"/>
  <c r="C19" i="55"/>
  <c r="D19" i="55"/>
  <c r="B19" i="56"/>
  <c r="C19" i="56"/>
  <c r="D19" i="56"/>
  <c r="B19" i="57"/>
  <c r="C19" i="57"/>
  <c r="D19" i="57"/>
  <c r="B19" i="90"/>
  <c r="C19" i="90"/>
  <c r="D19" i="90"/>
  <c r="B19" i="91"/>
  <c r="C19" i="91"/>
  <c r="D19" i="91"/>
  <c r="B19" i="92"/>
  <c r="C19" i="92"/>
  <c r="D19" i="92"/>
  <c r="B19" i="93"/>
  <c r="C19" i="93"/>
  <c r="D19" i="93"/>
  <c r="B19" i="94"/>
  <c r="C19" i="94"/>
  <c r="D19" i="94"/>
  <c r="B19" i="116"/>
  <c r="C19" i="116"/>
  <c r="D19" i="116"/>
  <c r="B19" i="117"/>
  <c r="C19" i="117"/>
  <c r="D19" i="117"/>
  <c r="B19" i="118"/>
  <c r="C19" i="118"/>
  <c r="D19" i="118"/>
  <c r="B19" i="137"/>
  <c r="C19" i="137"/>
  <c r="D19" i="137"/>
  <c r="B19" i="138"/>
  <c r="C19" i="138"/>
  <c r="D19" i="138"/>
  <c r="B19" i="139"/>
  <c r="C19" i="139"/>
  <c r="D19" i="139"/>
  <c r="B19" i="95"/>
  <c r="C19" i="95"/>
  <c r="D19" i="95"/>
  <c r="B19" i="96"/>
  <c r="C19" i="96"/>
  <c r="D19" i="96"/>
  <c r="B19" i="97"/>
  <c r="C19" i="97"/>
  <c r="D19" i="97"/>
  <c r="B19" i="98"/>
  <c r="C19" i="98"/>
  <c r="D19" i="98"/>
  <c r="B19" i="58"/>
  <c r="C19" i="58"/>
  <c r="D19" i="58"/>
  <c r="B19" i="99"/>
  <c r="C19" i="99"/>
  <c r="D19" i="99"/>
  <c r="B19" i="100"/>
  <c r="C19" i="100"/>
  <c r="D19" i="100"/>
  <c r="B19" i="101"/>
  <c r="C19" i="101"/>
  <c r="D19" i="101"/>
  <c r="B19" i="102"/>
  <c r="C19" i="102"/>
  <c r="D19" i="102"/>
  <c r="B19" i="103"/>
  <c r="C19" i="103"/>
  <c r="D19" i="103"/>
  <c r="B19" i="104"/>
  <c r="C19" i="104"/>
  <c r="D19" i="104"/>
  <c r="B19" i="105"/>
  <c r="C19" i="105"/>
  <c r="D19" i="105"/>
  <c r="B19" i="136"/>
  <c r="C19" i="136"/>
  <c r="D19" i="136"/>
  <c r="B19" i="107"/>
  <c r="C19" i="107"/>
  <c r="D19" i="107"/>
  <c r="B19" i="108"/>
  <c r="C19" i="108"/>
  <c r="D19" i="108"/>
  <c r="B19" i="110"/>
  <c r="C19" i="110"/>
  <c r="D19" i="110"/>
  <c r="B19" i="111"/>
  <c r="C19" i="111"/>
  <c r="D19" i="111"/>
  <c r="B19" i="112"/>
  <c r="C19" i="112"/>
  <c r="D19" i="112"/>
  <c r="B19" i="113"/>
  <c r="C19" i="113"/>
  <c r="D19" i="113"/>
  <c r="B19" i="114"/>
  <c r="C19" i="114"/>
  <c r="D19" i="114"/>
  <c r="B19" i="115"/>
  <c r="C19" i="115"/>
  <c r="D19" i="115"/>
  <c r="B19" i="133"/>
  <c r="C19" i="133"/>
  <c r="D19" i="133"/>
  <c r="B19" i="134"/>
  <c r="C19" i="134"/>
  <c r="D19" i="134"/>
  <c r="B19" i="135"/>
  <c r="C19" i="135"/>
  <c r="D19" i="135"/>
  <c r="B19" i="82"/>
  <c r="C19" i="82"/>
  <c r="D19" i="82"/>
  <c r="A19" i="83"/>
  <c r="A19" i="109"/>
  <c r="A19" i="84"/>
  <c r="A19" i="85"/>
  <c r="A19" i="127"/>
  <c r="A19" i="128"/>
  <c r="A19" i="129"/>
  <c r="A19" i="130"/>
  <c r="A19" i="131"/>
  <c r="A19" i="132"/>
  <c r="A19" i="55"/>
  <c r="A19" i="56"/>
  <c r="A19" i="57"/>
  <c r="A19" i="90"/>
  <c r="A19" i="91"/>
  <c r="A19" i="92"/>
  <c r="A19" i="93"/>
  <c r="A19" i="94"/>
  <c r="A19" i="116"/>
  <c r="A19" i="117"/>
  <c r="A19" i="118"/>
  <c r="A19" i="137"/>
  <c r="A19" i="138"/>
  <c r="A19" i="139"/>
  <c r="A19" i="95"/>
  <c r="A19" i="96"/>
  <c r="A19" i="97"/>
  <c r="A19" i="98"/>
  <c r="A19" i="58"/>
  <c r="A19" i="99"/>
  <c r="A19" i="100"/>
  <c r="A19" i="101"/>
  <c r="A19" i="102"/>
  <c r="A19" i="103"/>
  <c r="A19" i="104"/>
  <c r="A19" i="105"/>
  <c r="A19" i="136"/>
  <c r="A19" i="107"/>
  <c r="A19" i="108"/>
  <c r="A19" i="110"/>
  <c r="A19" i="111"/>
  <c r="A19" i="112"/>
  <c r="A19" i="113"/>
  <c r="A19" i="114"/>
  <c r="A19" i="115"/>
  <c r="A19" i="133"/>
  <c r="A19" i="134"/>
  <c r="A19" i="135"/>
  <c r="A19" i="82"/>
  <c r="B15" i="83"/>
  <c r="C15" i="83"/>
  <c r="D15" i="83"/>
  <c r="B16" i="83"/>
  <c r="C16" i="83"/>
  <c r="D16" i="83"/>
  <c r="B17" i="83"/>
  <c r="C17" i="83"/>
  <c r="D17" i="83"/>
  <c r="B18" i="83"/>
  <c r="C18" i="83"/>
  <c r="D18" i="83"/>
  <c r="B15" i="109"/>
  <c r="C15" i="109"/>
  <c r="D15" i="109"/>
  <c r="B16" i="109"/>
  <c r="C16" i="109"/>
  <c r="D16" i="109"/>
  <c r="B17" i="109"/>
  <c r="C17" i="109"/>
  <c r="D17" i="109"/>
  <c r="B18" i="109"/>
  <c r="C18" i="109"/>
  <c r="D18" i="109"/>
  <c r="B15" i="84"/>
  <c r="C15" i="84"/>
  <c r="D15" i="84"/>
  <c r="B16" i="84"/>
  <c r="C16" i="84"/>
  <c r="D16" i="84"/>
  <c r="B17" i="84"/>
  <c r="C17" i="84"/>
  <c r="D17" i="84"/>
  <c r="B18" i="84"/>
  <c r="C18" i="84"/>
  <c r="D18" i="84"/>
  <c r="B15" i="85"/>
  <c r="C15" i="85"/>
  <c r="D15" i="85"/>
  <c r="B16" i="85"/>
  <c r="C16" i="85"/>
  <c r="D16" i="85"/>
  <c r="B17" i="85"/>
  <c r="C17" i="85"/>
  <c r="D17" i="85"/>
  <c r="B18" i="85"/>
  <c r="C18" i="85"/>
  <c r="D18" i="85"/>
  <c r="B15" i="127"/>
  <c r="C15" i="127"/>
  <c r="D15" i="127"/>
  <c r="B16" i="127"/>
  <c r="C16" i="127"/>
  <c r="D16" i="127"/>
  <c r="B17" i="127"/>
  <c r="C17" i="127"/>
  <c r="D17" i="127"/>
  <c r="B18" i="127"/>
  <c r="C18" i="127"/>
  <c r="D18" i="127"/>
  <c r="B15" i="128"/>
  <c r="C15" i="128"/>
  <c r="D15" i="128"/>
  <c r="B16" i="128"/>
  <c r="C16" i="128"/>
  <c r="D16" i="128"/>
  <c r="B17" i="128"/>
  <c r="C17" i="128"/>
  <c r="D17" i="128"/>
  <c r="B18" i="128"/>
  <c r="C18" i="128"/>
  <c r="D18" i="128"/>
  <c r="B15" i="129"/>
  <c r="C15" i="129"/>
  <c r="D15" i="129"/>
  <c r="B16" i="129"/>
  <c r="C16" i="129"/>
  <c r="D16" i="129"/>
  <c r="B17" i="129"/>
  <c r="C17" i="129"/>
  <c r="D17" i="129"/>
  <c r="B18" i="129"/>
  <c r="C18" i="129"/>
  <c r="D18" i="129"/>
  <c r="B15" i="130"/>
  <c r="C15" i="130"/>
  <c r="D15" i="130"/>
  <c r="B16" i="130"/>
  <c r="C16" i="130"/>
  <c r="D16" i="130"/>
  <c r="B17" i="130"/>
  <c r="C17" i="130"/>
  <c r="D17" i="130"/>
  <c r="B18" i="130"/>
  <c r="C18" i="130"/>
  <c r="D18" i="130"/>
  <c r="B15" i="131"/>
  <c r="C15" i="131"/>
  <c r="D15" i="131"/>
  <c r="B16" i="131"/>
  <c r="C16" i="131"/>
  <c r="D16" i="131"/>
  <c r="B17" i="131"/>
  <c r="C17" i="131"/>
  <c r="D17" i="131"/>
  <c r="B18" i="131"/>
  <c r="C18" i="131"/>
  <c r="D18" i="131"/>
  <c r="B15" i="132"/>
  <c r="C15" i="132"/>
  <c r="D15" i="132"/>
  <c r="B16" i="132"/>
  <c r="C16" i="132"/>
  <c r="D16" i="132"/>
  <c r="B17" i="132"/>
  <c r="C17" i="132"/>
  <c r="D17" i="132"/>
  <c r="B18" i="132"/>
  <c r="C18" i="132"/>
  <c r="D18" i="132"/>
  <c r="B15" i="55"/>
  <c r="C15" i="55"/>
  <c r="D15" i="55"/>
  <c r="B16" i="55"/>
  <c r="C16" i="55"/>
  <c r="D16" i="55"/>
  <c r="B17" i="55"/>
  <c r="C17" i="55"/>
  <c r="D17" i="55"/>
  <c r="B18" i="55"/>
  <c r="C18" i="55"/>
  <c r="D18" i="55"/>
  <c r="B15" i="56"/>
  <c r="C15" i="56"/>
  <c r="D15" i="56"/>
  <c r="B16" i="56"/>
  <c r="C16" i="56"/>
  <c r="D16" i="56"/>
  <c r="B17" i="56"/>
  <c r="C17" i="56"/>
  <c r="D17" i="56"/>
  <c r="B18" i="56"/>
  <c r="C18" i="56"/>
  <c r="D18" i="56"/>
  <c r="B15" i="57"/>
  <c r="C15" i="57"/>
  <c r="D15" i="57"/>
  <c r="B16" i="57"/>
  <c r="C16" i="57"/>
  <c r="D16" i="57"/>
  <c r="B17" i="57"/>
  <c r="C17" i="57"/>
  <c r="D17" i="57"/>
  <c r="B18" i="57"/>
  <c r="C18" i="57"/>
  <c r="D18" i="57"/>
  <c r="B15" i="90"/>
  <c r="C15" i="90"/>
  <c r="D15" i="90"/>
  <c r="B16" i="90"/>
  <c r="C16" i="90"/>
  <c r="D16" i="90"/>
  <c r="B17" i="90"/>
  <c r="C17" i="90"/>
  <c r="D17" i="90"/>
  <c r="B18" i="90"/>
  <c r="C18" i="90"/>
  <c r="D18" i="90"/>
  <c r="B15" i="91"/>
  <c r="C15" i="91"/>
  <c r="D15" i="91"/>
  <c r="B16" i="91"/>
  <c r="C16" i="91"/>
  <c r="D16" i="91"/>
  <c r="B17" i="91"/>
  <c r="C17" i="91"/>
  <c r="D17" i="91"/>
  <c r="B18" i="91"/>
  <c r="C18" i="91"/>
  <c r="D18" i="91"/>
  <c r="B15" i="92"/>
  <c r="C15" i="92"/>
  <c r="D15" i="92"/>
  <c r="B16" i="92"/>
  <c r="C16" i="92"/>
  <c r="D16" i="92"/>
  <c r="B17" i="92"/>
  <c r="C17" i="92"/>
  <c r="D17" i="92"/>
  <c r="B18" i="92"/>
  <c r="C18" i="92"/>
  <c r="D18" i="92"/>
  <c r="B15" i="93"/>
  <c r="C15" i="93"/>
  <c r="D15" i="93"/>
  <c r="B16" i="93"/>
  <c r="C16" i="93"/>
  <c r="D16" i="93"/>
  <c r="B17" i="93"/>
  <c r="C17" i="93"/>
  <c r="D17" i="93"/>
  <c r="B18" i="93"/>
  <c r="C18" i="93"/>
  <c r="D18" i="93"/>
  <c r="B15" i="94"/>
  <c r="C15" i="94"/>
  <c r="D15" i="94"/>
  <c r="B16" i="94"/>
  <c r="C16" i="94"/>
  <c r="D16" i="94"/>
  <c r="B17" i="94"/>
  <c r="C17" i="94"/>
  <c r="D17" i="94"/>
  <c r="B18" i="94"/>
  <c r="C18" i="94"/>
  <c r="D18" i="94"/>
  <c r="B15" i="116"/>
  <c r="C15" i="116"/>
  <c r="D15" i="116"/>
  <c r="B16" i="116"/>
  <c r="C16" i="116"/>
  <c r="D16" i="116"/>
  <c r="B17" i="116"/>
  <c r="C17" i="116"/>
  <c r="D17" i="116"/>
  <c r="B18" i="116"/>
  <c r="C18" i="116"/>
  <c r="D18" i="116"/>
  <c r="B15" i="117"/>
  <c r="C15" i="117"/>
  <c r="D15" i="117"/>
  <c r="B16" i="117"/>
  <c r="C16" i="117"/>
  <c r="D16" i="117"/>
  <c r="B17" i="117"/>
  <c r="C17" i="117"/>
  <c r="D17" i="117"/>
  <c r="B18" i="117"/>
  <c r="C18" i="117"/>
  <c r="D18" i="117"/>
  <c r="B15" i="118"/>
  <c r="C15" i="118"/>
  <c r="D15" i="118"/>
  <c r="B16" i="118"/>
  <c r="C16" i="118"/>
  <c r="D16" i="118"/>
  <c r="B17" i="118"/>
  <c r="C17" i="118"/>
  <c r="D17" i="118"/>
  <c r="B18" i="118"/>
  <c r="C18" i="118"/>
  <c r="D18" i="118"/>
  <c r="B15" i="137"/>
  <c r="C15" i="137"/>
  <c r="D15" i="137"/>
  <c r="B16" i="137"/>
  <c r="C16" i="137"/>
  <c r="D16" i="137"/>
  <c r="B17" i="137"/>
  <c r="C17" i="137"/>
  <c r="D17" i="137"/>
  <c r="B18" i="137"/>
  <c r="C18" i="137"/>
  <c r="D18" i="137"/>
  <c r="B15" i="138"/>
  <c r="C15" i="138"/>
  <c r="D15" i="138"/>
  <c r="B16" i="138"/>
  <c r="C16" i="138"/>
  <c r="D16" i="138"/>
  <c r="B17" i="138"/>
  <c r="C17" i="138"/>
  <c r="D17" i="138"/>
  <c r="B18" i="138"/>
  <c r="C18" i="138"/>
  <c r="D18" i="138"/>
  <c r="B15" i="139"/>
  <c r="C15" i="139"/>
  <c r="D15" i="139"/>
  <c r="B16" i="139"/>
  <c r="C16" i="139"/>
  <c r="D16" i="139"/>
  <c r="B17" i="139"/>
  <c r="C17" i="139"/>
  <c r="D17" i="139"/>
  <c r="B18" i="139"/>
  <c r="C18" i="139"/>
  <c r="D18" i="139"/>
  <c r="B15" i="95"/>
  <c r="C15" i="95"/>
  <c r="D15" i="95"/>
  <c r="B16" i="95"/>
  <c r="C16" i="95"/>
  <c r="D16" i="95"/>
  <c r="B17" i="95"/>
  <c r="C17" i="95"/>
  <c r="D17" i="95"/>
  <c r="B18" i="95"/>
  <c r="C18" i="95"/>
  <c r="D18" i="95"/>
  <c r="B15" i="96"/>
  <c r="C15" i="96"/>
  <c r="D15" i="96"/>
  <c r="B16" i="96"/>
  <c r="C16" i="96"/>
  <c r="D16" i="96"/>
  <c r="B17" i="96"/>
  <c r="C17" i="96"/>
  <c r="D17" i="96"/>
  <c r="B18" i="96"/>
  <c r="C18" i="96"/>
  <c r="D18" i="96"/>
  <c r="B15" i="97"/>
  <c r="C15" i="97"/>
  <c r="D15" i="97"/>
  <c r="B16" i="97"/>
  <c r="C16" i="97"/>
  <c r="D16" i="97"/>
  <c r="B17" i="97"/>
  <c r="C17" i="97"/>
  <c r="D17" i="97"/>
  <c r="B18" i="97"/>
  <c r="C18" i="97"/>
  <c r="D18" i="97"/>
  <c r="B15" i="98"/>
  <c r="C15" i="98"/>
  <c r="D15" i="98"/>
  <c r="B16" i="98"/>
  <c r="C16" i="98"/>
  <c r="D16" i="98"/>
  <c r="B17" i="98"/>
  <c r="C17" i="98"/>
  <c r="D17" i="98"/>
  <c r="B18" i="98"/>
  <c r="C18" i="98"/>
  <c r="D18" i="98"/>
  <c r="B15" i="58"/>
  <c r="C15" i="58"/>
  <c r="D15" i="58"/>
  <c r="B16" i="58"/>
  <c r="C16" i="58"/>
  <c r="D16" i="58"/>
  <c r="B17" i="58"/>
  <c r="C17" i="58"/>
  <c r="D17" i="58"/>
  <c r="B18" i="58"/>
  <c r="C18" i="58"/>
  <c r="D18" i="58"/>
  <c r="B15" i="99"/>
  <c r="C15" i="99"/>
  <c r="D15" i="99"/>
  <c r="B16" i="99"/>
  <c r="C16" i="99"/>
  <c r="D16" i="99"/>
  <c r="B17" i="99"/>
  <c r="C17" i="99"/>
  <c r="D17" i="99"/>
  <c r="B18" i="99"/>
  <c r="C18" i="99"/>
  <c r="D18" i="99"/>
  <c r="B15" i="100"/>
  <c r="C15" i="100"/>
  <c r="D15" i="100"/>
  <c r="B16" i="100"/>
  <c r="C16" i="100"/>
  <c r="D16" i="100"/>
  <c r="B17" i="100"/>
  <c r="C17" i="100"/>
  <c r="D17" i="100"/>
  <c r="B18" i="100"/>
  <c r="C18" i="100"/>
  <c r="D18" i="100"/>
  <c r="B15" i="101"/>
  <c r="C15" i="101"/>
  <c r="D15" i="101"/>
  <c r="B16" i="101"/>
  <c r="C16" i="101"/>
  <c r="D16" i="101"/>
  <c r="B17" i="101"/>
  <c r="C17" i="101"/>
  <c r="D17" i="101"/>
  <c r="B18" i="101"/>
  <c r="C18" i="101"/>
  <c r="D18" i="101"/>
  <c r="B15" i="102"/>
  <c r="C15" i="102"/>
  <c r="D15" i="102"/>
  <c r="B16" i="102"/>
  <c r="C16" i="102"/>
  <c r="D16" i="102"/>
  <c r="B17" i="102"/>
  <c r="C17" i="102"/>
  <c r="D17" i="102"/>
  <c r="B18" i="102"/>
  <c r="C18" i="102"/>
  <c r="D18" i="102"/>
  <c r="B15" i="103"/>
  <c r="C15" i="103"/>
  <c r="D15" i="103"/>
  <c r="B16" i="103"/>
  <c r="C16" i="103"/>
  <c r="D16" i="103"/>
  <c r="B17" i="103"/>
  <c r="C17" i="103"/>
  <c r="D17" i="103"/>
  <c r="B18" i="103"/>
  <c r="C18" i="103"/>
  <c r="D18" i="103"/>
  <c r="B15" i="104"/>
  <c r="C15" i="104"/>
  <c r="D15" i="104"/>
  <c r="B16" i="104"/>
  <c r="C16" i="104"/>
  <c r="D16" i="104"/>
  <c r="B17" i="104"/>
  <c r="C17" i="104"/>
  <c r="D17" i="104"/>
  <c r="B18" i="104"/>
  <c r="C18" i="104"/>
  <c r="D18" i="104"/>
  <c r="B15" i="105"/>
  <c r="C15" i="105"/>
  <c r="D15" i="105"/>
  <c r="B16" i="105"/>
  <c r="C16" i="105"/>
  <c r="D16" i="105"/>
  <c r="B17" i="105"/>
  <c r="C17" i="105"/>
  <c r="D17" i="105"/>
  <c r="B18" i="105"/>
  <c r="C18" i="105"/>
  <c r="D18" i="105"/>
  <c r="B15" i="136"/>
  <c r="C15" i="136"/>
  <c r="D15" i="136"/>
  <c r="B16" i="136"/>
  <c r="C16" i="136"/>
  <c r="D16" i="136"/>
  <c r="B17" i="136"/>
  <c r="C17" i="136"/>
  <c r="D17" i="136"/>
  <c r="B18" i="136"/>
  <c r="C18" i="136"/>
  <c r="D18" i="136"/>
  <c r="B15" i="107"/>
  <c r="C15" i="107"/>
  <c r="D15" i="107"/>
  <c r="B16" i="107"/>
  <c r="C16" i="107"/>
  <c r="D16" i="107"/>
  <c r="B17" i="107"/>
  <c r="C17" i="107"/>
  <c r="D17" i="107"/>
  <c r="B18" i="107"/>
  <c r="C18" i="107"/>
  <c r="D18" i="107"/>
  <c r="B15" i="108"/>
  <c r="C15" i="108"/>
  <c r="D15" i="108"/>
  <c r="B16" i="108"/>
  <c r="C16" i="108"/>
  <c r="D16" i="108"/>
  <c r="B17" i="108"/>
  <c r="C17" i="108"/>
  <c r="D17" i="108"/>
  <c r="B18" i="108"/>
  <c r="C18" i="108"/>
  <c r="D18" i="108"/>
  <c r="B15" i="110"/>
  <c r="C15" i="110"/>
  <c r="D15" i="110"/>
  <c r="B16" i="110"/>
  <c r="C16" i="110"/>
  <c r="D16" i="110"/>
  <c r="B17" i="110"/>
  <c r="C17" i="110"/>
  <c r="D17" i="110"/>
  <c r="B18" i="110"/>
  <c r="C18" i="110"/>
  <c r="D18" i="110"/>
  <c r="B15" i="111"/>
  <c r="C15" i="111"/>
  <c r="D15" i="111"/>
  <c r="B16" i="111"/>
  <c r="C16" i="111"/>
  <c r="D16" i="111"/>
  <c r="B17" i="111"/>
  <c r="C17" i="111"/>
  <c r="D17" i="111"/>
  <c r="B18" i="111"/>
  <c r="C18" i="111"/>
  <c r="D18" i="111"/>
  <c r="B15" i="112"/>
  <c r="C15" i="112"/>
  <c r="D15" i="112"/>
  <c r="B16" i="112"/>
  <c r="C16" i="112"/>
  <c r="D16" i="112"/>
  <c r="B17" i="112"/>
  <c r="C17" i="112"/>
  <c r="D17" i="112"/>
  <c r="B18" i="112"/>
  <c r="C18" i="112"/>
  <c r="D18" i="112"/>
  <c r="B15" i="113"/>
  <c r="C15" i="113"/>
  <c r="D15" i="113"/>
  <c r="B16" i="113"/>
  <c r="C16" i="113"/>
  <c r="D16" i="113"/>
  <c r="B17" i="113"/>
  <c r="C17" i="113"/>
  <c r="D17" i="113"/>
  <c r="B18" i="113"/>
  <c r="C18" i="113"/>
  <c r="D18" i="113"/>
  <c r="B15" i="114"/>
  <c r="C15" i="114"/>
  <c r="D15" i="114"/>
  <c r="B16" i="114"/>
  <c r="C16" i="114"/>
  <c r="D16" i="114"/>
  <c r="B17" i="114"/>
  <c r="C17" i="114"/>
  <c r="D17" i="114"/>
  <c r="B18" i="114"/>
  <c r="C18" i="114"/>
  <c r="D18" i="114"/>
  <c r="B15" i="115"/>
  <c r="C15" i="115"/>
  <c r="D15" i="115"/>
  <c r="B16" i="115"/>
  <c r="C16" i="115"/>
  <c r="D16" i="115"/>
  <c r="B17" i="115"/>
  <c r="C17" i="115"/>
  <c r="D17" i="115"/>
  <c r="B18" i="115"/>
  <c r="C18" i="115"/>
  <c r="D18" i="115"/>
  <c r="B15" i="133"/>
  <c r="C15" i="133"/>
  <c r="D15" i="133"/>
  <c r="B16" i="133"/>
  <c r="C16" i="133"/>
  <c r="D16" i="133"/>
  <c r="B17" i="133"/>
  <c r="C17" i="133"/>
  <c r="D17" i="133"/>
  <c r="B18" i="133"/>
  <c r="C18" i="133"/>
  <c r="D18" i="133"/>
  <c r="B15" i="134"/>
  <c r="C15" i="134"/>
  <c r="D15" i="134"/>
  <c r="B16" i="134"/>
  <c r="C16" i="134"/>
  <c r="D16" i="134"/>
  <c r="B17" i="134"/>
  <c r="C17" i="134"/>
  <c r="D17" i="134"/>
  <c r="B18" i="134"/>
  <c r="C18" i="134"/>
  <c r="D18" i="134"/>
  <c r="B15" i="135"/>
  <c r="C15" i="135"/>
  <c r="D15" i="135"/>
  <c r="B16" i="135"/>
  <c r="C16" i="135"/>
  <c r="D16" i="135"/>
  <c r="B17" i="135"/>
  <c r="C17" i="135"/>
  <c r="D17" i="135"/>
  <c r="B18" i="135"/>
  <c r="C18" i="135"/>
  <c r="D18" i="135"/>
  <c r="B15" i="82"/>
  <c r="C15" i="82"/>
  <c r="D15" i="82"/>
  <c r="B16" i="82"/>
  <c r="C16" i="82"/>
  <c r="D16" i="82"/>
  <c r="B17" i="82"/>
  <c r="C17" i="82"/>
  <c r="D17" i="82"/>
  <c r="B18" i="82"/>
  <c r="C18" i="82"/>
  <c r="D18" i="82"/>
  <c r="A16" i="83"/>
  <c r="A17" i="83"/>
  <c r="A18" i="83"/>
  <c r="A16" i="109"/>
  <c r="A17" i="109"/>
  <c r="A18" i="109"/>
  <c r="A16" i="84"/>
  <c r="A17" i="84"/>
  <c r="A18" i="84"/>
  <c r="A16" i="85"/>
  <c r="A17" i="85"/>
  <c r="A18" i="85"/>
  <c r="A16" i="127"/>
  <c r="A17" i="127"/>
  <c r="A18" i="127"/>
  <c r="A16" i="128"/>
  <c r="A17" i="128"/>
  <c r="A18" i="128"/>
  <c r="A16" i="129"/>
  <c r="A17" i="129"/>
  <c r="A18" i="129"/>
  <c r="A16" i="130"/>
  <c r="A17" i="130"/>
  <c r="A18" i="130"/>
  <c r="A16" i="131"/>
  <c r="A17" i="131"/>
  <c r="A18" i="131"/>
  <c r="A16" i="132"/>
  <c r="A17" i="132"/>
  <c r="A18" i="132"/>
  <c r="A16" i="55"/>
  <c r="A17" i="55"/>
  <c r="A18" i="55"/>
  <c r="A16" i="56"/>
  <c r="A17" i="56"/>
  <c r="A18" i="56"/>
  <c r="A16" i="57"/>
  <c r="A17" i="57"/>
  <c r="A18" i="57"/>
  <c r="A16" i="90"/>
  <c r="A17" i="90"/>
  <c r="A18" i="90"/>
  <c r="A16" i="91"/>
  <c r="A17" i="91"/>
  <c r="A18" i="91"/>
  <c r="A16" i="92"/>
  <c r="A17" i="92"/>
  <c r="A18" i="92"/>
  <c r="A16" i="93"/>
  <c r="A17" i="93"/>
  <c r="A18" i="93"/>
  <c r="A16" i="94"/>
  <c r="A17" i="94"/>
  <c r="A18" i="94"/>
  <c r="A16" i="116"/>
  <c r="A17" i="116"/>
  <c r="A18" i="116"/>
  <c r="A16" i="117"/>
  <c r="A17" i="117"/>
  <c r="A18" i="117"/>
  <c r="A16" i="118"/>
  <c r="A17" i="118"/>
  <c r="A18" i="118"/>
  <c r="A16" i="137"/>
  <c r="A17" i="137"/>
  <c r="A18" i="137"/>
  <c r="A16" i="138"/>
  <c r="A17" i="138"/>
  <c r="A18" i="138"/>
  <c r="A16" i="139"/>
  <c r="A17" i="139"/>
  <c r="A18" i="139"/>
  <c r="A16" i="95"/>
  <c r="A17" i="95"/>
  <c r="A18" i="95"/>
  <c r="A16" i="96"/>
  <c r="A17" i="96"/>
  <c r="A18" i="96"/>
  <c r="A16" i="97"/>
  <c r="A17" i="97"/>
  <c r="A18" i="97"/>
  <c r="A16" i="98"/>
  <c r="A17" i="98"/>
  <c r="A18" i="98"/>
  <c r="A16" i="58"/>
  <c r="A17" i="58"/>
  <c r="A18" i="58"/>
  <c r="A16" i="99"/>
  <c r="A17" i="99"/>
  <c r="A18" i="99"/>
  <c r="A16" i="100"/>
  <c r="A17" i="100"/>
  <c r="A18" i="100"/>
  <c r="A16" i="101"/>
  <c r="A17" i="101"/>
  <c r="A18" i="101"/>
  <c r="A16" i="102"/>
  <c r="A17" i="102"/>
  <c r="A18" i="102"/>
  <c r="A16" i="103"/>
  <c r="A17" i="103"/>
  <c r="A18" i="103"/>
  <c r="A16" i="104"/>
  <c r="A17" i="104"/>
  <c r="A18" i="104"/>
  <c r="A16" i="105"/>
  <c r="A17" i="105"/>
  <c r="A18" i="105"/>
  <c r="A16" i="136"/>
  <c r="A17" i="136"/>
  <c r="A18" i="136"/>
  <c r="A16" i="107"/>
  <c r="A17" i="107"/>
  <c r="A18" i="107"/>
  <c r="A16" i="108"/>
  <c r="A17" i="108"/>
  <c r="A18" i="108"/>
  <c r="A16" i="110"/>
  <c r="A17" i="110"/>
  <c r="A18" i="110"/>
  <c r="A16" i="111"/>
  <c r="A17" i="111"/>
  <c r="A18" i="111"/>
  <c r="A16" i="112"/>
  <c r="A17" i="112"/>
  <c r="A18" i="112"/>
  <c r="A16" i="113"/>
  <c r="A17" i="113"/>
  <c r="A18" i="113"/>
  <c r="A16" i="114"/>
  <c r="A17" i="114"/>
  <c r="A18" i="114"/>
  <c r="A16" i="115"/>
  <c r="A17" i="115"/>
  <c r="A18" i="115"/>
  <c r="A16" i="133"/>
  <c r="A17" i="133"/>
  <c r="A18" i="133"/>
  <c r="A16" i="134"/>
  <c r="A17" i="134"/>
  <c r="A18" i="134"/>
  <c r="A16" i="135"/>
  <c r="A17" i="135"/>
  <c r="A18" i="135"/>
  <c r="A16" i="82"/>
  <c r="A17" i="82"/>
  <c r="A18" i="82"/>
  <c r="A15" i="83"/>
  <c r="A15" i="109"/>
  <c r="A15" i="84"/>
  <c r="A15" i="85"/>
  <c r="A15" i="127"/>
  <c r="A15" i="128"/>
  <c r="A15" i="129"/>
  <c r="A15" i="130"/>
  <c r="A15" i="131"/>
  <c r="A15" i="132"/>
  <c r="A15" i="55"/>
  <c r="A15" i="56"/>
  <c r="A15" i="57"/>
  <c r="A15" i="90"/>
  <c r="A15" i="91"/>
  <c r="A15" i="92"/>
  <c r="A15" i="93"/>
  <c r="A15" i="94"/>
  <c r="A15" i="116"/>
  <c r="A15" i="117"/>
  <c r="A15" i="118"/>
  <c r="A15" i="137"/>
  <c r="A15" i="138"/>
  <c r="A15" i="139"/>
  <c r="A15" i="95"/>
  <c r="A15" i="96"/>
  <c r="A15" i="97"/>
  <c r="A15" i="98"/>
  <c r="A15" i="58"/>
  <c r="A15" i="99"/>
  <c r="A15" i="100"/>
  <c r="A15" i="101"/>
  <c r="A15" i="102"/>
  <c r="A15" i="103"/>
  <c r="A15" i="104"/>
  <c r="A15" i="105"/>
  <c r="A15" i="136"/>
  <c r="A15" i="107"/>
  <c r="A15" i="108"/>
  <c r="A15" i="110"/>
  <c r="A15" i="111"/>
  <c r="A15" i="112"/>
  <c r="A15" i="113"/>
  <c r="A15" i="114"/>
  <c r="A15" i="115"/>
  <c r="A15" i="133"/>
  <c r="A15" i="134"/>
  <c r="A15" i="135"/>
  <c r="A15" i="82"/>
  <c r="AX25" i="24" l="1"/>
  <c r="AX26" i="24"/>
  <c r="AX27" i="24"/>
  <c r="AX28" i="24"/>
  <c r="AX29" i="24"/>
  <c r="AX30" i="24"/>
  <c r="AX31" i="24"/>
  <c r="AX32" i="24"/>
  <c r="AX33" i="24"/>
  <c r="AX34" i="24"/>
  <c r="AX35" i="24"/>
  <c r="AX36" i="24"/>
  <c r="AX37" i="24"/>
  <c r="AX38" i="24"/>
  <c r="AX39" i="24"/>
  <c r="AX40" i="24"/>
  <c r="AX41" i="24"/>
  <c r="AX42" i="24"/>
  <c r="AX43" i="24"/>
  <c r="AX44" i="24"/>
  <c r="AX45" i="24"/>
  <c r="AX46" i="24"/>
  <c r="AX47" i="24"/>
  <c r="AX48" i="24"/>
  <c r="AX49" i="24"/>
  <c r="AX50" i="24"/>
  <c r="AX51" i="24"/>
  <c r="AX52" i="24"/>
  <c r="AX53" i="24"/>
  <c r="AX54" i="24"/>
  <c r="AX55" i="24"/>
  <c r="AX56" i="24"/>
  <c r="AX57" i="24"/>
  <c r="AX58" i="24"/>
  <c r="AX59" i="24"/>
  <c r="AX60" i="24"/>
  <c r="AX61" i="24"/>
  <c r="AX62" i="24"/>
  <c r="AX63" i="24"/>
  <c r="AX25" i="27"/>
  <c r="AX26" i="27"/>
  <c r="AX27" i="27"/>
  <c r="AX28" i="27"/>
  <c r="AX29" i="27"/>
  <c r="AX30" i="27"/>
  <c r="AX31" i="27"/>
  <c r="AX32" i="27"/>
  <c r="AX33" i="27"/>
  <c r="AX34" i="27"/>
  <c r="AX35" i="27"/>
  <c r="AX36" i="27"/>
  <c r="AX37" i="27"/>
  <c r="AX38" i="27"/>
  <c r="AX39" i="27"/>
  <c r="AX40" i="27"/>
  <c r="AX41" i="27"/>
  <c r="AX42" i="27"/>
  <c r="AX43" i="27"/>
  <c r="AX44" i="27"/>
  <c r="AX45" i="27"/>
  <c r="AX46" i="27"/>
  <c r="AX47" i="27"/>
  <c r="AX48" i="27"/>
  <c r="AX49" i="27"/>
  <c r="AX50" i="27"/>
  <c r="AX51" i="27"/>
  <c r="AX52" i="27"/>
  <c r="AX53" i="27"/>
  <c r="AX54" i="27"/>
  <c r="AX55" i="27"/>
  <c r="AX56" i="27"/>
  <c r="AX57" i="27"/>
  <c r="AX58" i="27"/>
  <c r="AX59" i="27"/>
  <c r="AX60" i="27"/>
  <c r="AX61" i="27"/>
  <c r="AX62" i="27"/>
  <c r="AX63" i="27"/>
  <c r="AX25" i="22"/>
  <c r="AX26" i="22"/>
  <c r="AX27" i="22"/>
  <c r="AX28" i="22"/>
  <c r="AX29" i="22"/>
  <c r="AX30" i="22"/>
  <c r="AX31" i="22"/>
  <c r="AX32" i="22"/>
  <c r="AX33" i="22"/>
  <c r="AX34" i="22"/>
  <c r="AX35" i="22"/>
  <c r="AX36" i="22"/>
  <c r="AX37" i="22"/>
  <c r="AX38" i="22"/>
  <c r="AX39" i="22"/>
  <c r="AX40" i="22"/>
  <c r="AX41" i="22"/>
  <c r="AX42" i="22"/>
  <c r="AX43" i="22"/>
  <c r="AX44" i="22"/>
  <c r="AX45" i="22"/>
  <c r="AX46" i="22"/>
  <c r="AX47" i="22"/>
  <c r="AX48" i="22"/>
  <c r="AX49" i="22"/>
  <c r="AX50" i="22"/>
  <c r="AX51" i="22"/>
  <c r="AX52" i="22"/>
  <c r="AX53" i="22"/>
  <c r="AX54" i="22"/>
  <c r="AX55" i="22"/>
  <c r="AX56" i="22"/>
  <c r="AX57" i="22"/>
  <c r="AX58" i="22"/>
  <c r="AX59" i="22"/>
  <c r="AX60" i="22"/>
  <c r="AX61" i="22"/>
  <c r="AX62" i="22"/>
  <c r="AX63" i="22"/>
  <c r="AL20" i="24"/>
  <c r="AL21" i="24"/>
  <c r="AL22" i="24"/>
  <c r="AL23" i="24"/>
  <c r="AL24" i="24"/>
  <c r="AL25" i="24"/>
  <c r="AL26" i="24"/>
  <c r="AL27" i="24"/>
  <c r="AL28" i="24"/>
  <c r="AL29" i="24"/>
  <c r="AL30" i="24"/>
  <c r="AL31" i="24"/>
  <c r="AL32" i="24"/>
  <c r="AL33" i="24"/>
  <c r="AL34" i="24"/>
  <c r="AL35" i="24"/>
  <c r="AL36" i="24"/>
  <c r="AL37" i="24"/>
  <c r="AL38" i="24"/>
  <c r="AL39" i="24"/>
  <c r="AL40" i="24"/>
  <c r="AL41" i="24"/>
  <c r="AL42" i="24"/>
  <c r="AL43" i="24"/>
  <c r="AL44" i="24"/>
  <c r="AL45" i="24"/>
  <c r="AL46" i="24"/>
  <c r="AL47" i="24"/>
  <c r="AL48" i="24"/>
  <c r="AL49" i="24"/>
  <c r="AL50" i="24"/>
  <c r="AL51" i="24"/>
  <c r="AL52" i="24"/>
  <c r="AL53" i="24"/>
  <c r="AL54" i="24"/>
  <c r="AL55" i="24"/>
  <c r="AL56" i="24"/>
  <c r="AL57" i="24"/>
  <c r="AL58" i="24"/>
  <c r="AL59" i="24"/>
  <c r="AL60" i="24"/>
  <c r="AL61" i="24"/>
  <c r="AL62" i="24"/>
  <c r="AL63" i="24"/>
  <c r="AL20" i="27"/>
  <c r="AL21" i="27"/>
  <c r="AL22" i="27"/>
  <c r="AL23" i="27"/>
  <c r="AL24" i="27"/>
  <c r="AL25" i="27"/>
  <c r="AL26" i="27"/>
  <c r="AL27" i="27"/>
  <c r="AL28" i="27"/>
  <c r="AL29" i="27"/>
  <c r="AL30" i="27"/>
  <c r="AL31" i="27"/>
  <c r="AL32" i="27"/>
  <c r="AL33" i="27"/>
  <c r="AL34" i="27"/>
  <c r="AL35" i="27"/>
  <c r="AL36" i="27"/>
  <c r="AL37" i="27"/>
  <c r="AL38" i="27"/>
  <c r="AL39" i="27"/>
  <c r="AL40" i="27"/>
  <c r="AL41" i="27"/>
  <c r="AL42" i="27"/>
  <c r="AL43" i="27"/>
  <c r="AL44" i="27"/>
  <c r="AL45" i="27"/>
  <c r="AL46" i="27"/>
  <c r="AL47" i="27"/>
  <c r="AL48" i="27"/>
  <c r="AL49" i="27"/>
  <c r="AL50" i="27"/>
  <c r="AL51" i="27"/>
  <c r="AL52" i="27"/>
  <c r="AL53" i="27"/>
  <c r="AL54" i="27"/>
  <c r="AL55" i="27"/>
  <c r="AL56" i="27"/>
  <c r="AL57" i="27"/>
  <c r="AL58" i="27"/>
  <c r="AL59" i="27"/>
  <c r="AL60" i="27"/>
  <c r="AL61" i="27"/>
  <c r="AL62" i="27"/>
  <c r="AL63" i="27"/>
  <c r="AL20" i="22"/>
  <c r="AL21" i="22"/>
  <c r="AL22" i="22"/>
  <c r="AL23" i="22"/>
  <c r="AL24" i="22"/>
  <c r="AL25" i="22"/>
  <c r="AL26" i="22"/>
  <c r="AL27" i="22"/>
  <c r="AL28" i="22"/>
  <c r="AL29" i="22"/>
  <c r="AL30" i="22"/>
  <c r="AL31" i="22"/>
  <c r="AL32" i="22"/>
  <c r="AL33" i="22"/>
  <c r="AL34" i="22"/>
  <c r="AL35" i="22"/>
  <c r="AL36" i="22"/>
  <c r="AL37" i="22"/>
  <c r="AL38" i="22"/>
  <c r="AL39" i="22"/>
  <c r="AL40" i="22"/>
  <c r="AL41" i="22"/>
  <c r="AL42" i="22"/>
  <c r="AL43" i="22"/>
  <c r="AL44" i="22"/>
  <c r="AL45" i="22"/>
  <c r="AL46" i="22"/>
  <c r="AL47" i="22"/>
  <c r="AL48" i="22"/>
  <c r="AL49" i="22"/>
  <c r="AL50" i="22"/>
  <c r="AL51" i="22"/>
  <c r="AL52" i="22"/>
  <c r="AL53" i="22"/>
  <c r="AL54" i="22"/>
  <c r="AL55" i="22"/>
  <c r="AL56" i="22"/>
  <c r="AL57" i="22"/>
  <c r="AL58" i="22"/>
  <c r="AL59" i="22"/>
  <c r="AL60" i="22"/>
  <c r="AL61" i="22"/>
  <c r="AL62" i="22"/>
  <c r="AL63" i="22"/>
  <c r="Z31" i="24"/>
  <c r="Z32" i="24"/>
  <c r="Z33" i="24"/>
  <c r="Z34" i="24"/>
  <c r="Z35" i="24"/>
  <c r="Z36" i="24"/>
  <c r="Z37" i="24"/>
  <c r="Z38" i="24"/>
  <c r="Z39" i="24"/>
  <c r="Z40" i="24"/>
  <c r="Z41" i="24"/>
  <c r="Z42" i="24"/>
  <c r="Z43" i="24"/>
  <c r="Z44" i="24"/>
  <c r="Z45" i="24"/>
  <c r="Z46" i="24"/>
  <c r="Z47" i="24"/>
  <c r="Z48" i="24"/>
  <c r="Z49" i="24"/>
  <c r="Z50" i="24"/>
  <c r="Z51" i="24"/>
  <c r="Z52" i="24"/>
  <c r="Z53" i="24"/>
  <c r="Z54" i="24"/>
  <c r="Z55" i="24"/>
  <c r="Z56" i="24"/>
  <c r="Z57" i="24"/>
  <c r="Z58" i="24"/>
  <c r="Z59" i="24"/>
  <c r="Z60" i="24"/>
  <c r="Z61" i="24"/>
  <c r="Z62" i="24"/>
  <c r="Z63" i="24"/>
  <c r="Z64" i="24"/>
  <c r="Z31" i="27"/>
  <c r="Z32" i="27"/>
  <c r="Z33" i="27"/>
  <c r="Z34" i="27"/>
  <c r="Z35" i="27"/>
  <c r="Z36" i="27"/>
  <c r="Z37" i="27"/>
  <c r="Z38" i="27"/>
  <c r="Z39" i="27"/>
  <c r="Z40" i="27"/>
  <c r="Z41" i="27"/>
  <c r="Z42" i="27"/>
  <c r="Z43" i="27"/>
  <c r="Z44" i="27"/>
  <c r="Z45" i="27"/>
  <c r="Z46" i="27"/>
  <c r="Z47" i="27"/>
  <c r="Z48" i="27"/>
  <c r="Z49" i="27"/>
  <c r="Z50" i="27"/>
  <c r="Z51" i="27"/>
  <c r="Z52" i="27"/>
  <c r="Z53" i="27"/>
  <c r="Z54" i="27"/>
  <c r="Z55" i="27"/>
  <c r="Z56" i="27"/>
  <c r="Z57" i="27"/>
  <c r="Z58" i="27"/>
  <c r="Z59" i="27"/>
  <c r="Z60" i="27"/>
  <c r="Z61" i="27"/>
  <c r="Z62" i="27"/>
  <c r="Z63" i="27"/>
  <c r="Z64" i="27"/>
  <c r="Z31" i="22"/>
  <c r="Z32" i="22"/>
  <c r="Z33" i="22"/>
  <c r="Z34" i="22"/>
  <c r="Z35" i="22"/>
  <c r="Z36" i="22"/>
  <c r="Z37" i="22"/>
  <c r="Z38" i="22"/>
  <c r="Z39" i="22"/>
  <c r="Z40" i="22"/>
  <c r="Z41" i="22"/>
  <c r="Z42" i="22"/>
  <c r="Z43" i="22"/>
  <c r="Z44" i="22"/>
  <c r="Z45" i="22"/>
  <c r="Z46" i="22"/>
  <c r="Z47" i="22"/>
  <c r="Z48" i="22"/>
  <c r="Z49" i="22"/>
  <c r="Z50" i="22"/>
  <c r="Z51" i="22"/>
  <c r="Z52" i="22"/>
  <c r="Z53" i="22"/>
  <c r="Z54" i="22"/>
  <c r="Z55" i="22"/>
  <c r="Z56" i="22"/>
  <c r="Z57" i="22"/>
  <c r="Z58" i="22"/>
  <c r="Z59" i="22"/>
  <c r="Z60" i="22"/>
  <c r="Z61" i="22"/>
  <c r="Z62" i="22"/>
  <c r="Z63" i="22"/>
  <c r="Z64" i="22"/>
  <c r="B12" i="80"/>
  <c r="B32" i="80" s="1"/>
  <c r="B33" i="151" s="1"/>
  <c r="AG9" i="80"/>
  <c r="AF9" i="80"/>
  <c r="AE9" i="80"/>
  <c r="AD9" i="80"/>
  <c r="AC9" i="80"/>
  <c r="AB9" i="80"/>
  <c r="AA9" i="80"/>
  <c r="Z9" i="80"/>
  <c r="Y9" i="80"/>
  <c r="X9" i="80"/>
  <c r="W9" i="80"/>
  <c r="V9" i="80"/>
  <c r="U9" i="80"/>
  <c r="T9" i="80"/>
  <c r="S9" i="80"/>
  <c r="R9" i="80"/>
  <c r="Q9" i="80"/>
  <c r="P9" i="80"/>
  <c r="O9" i="80"/>
  <c r="N9" i="80"/>
  <c r="M9" i="80"/>
  <c r="L9" i="80"/>
  <c r="K9" i="80"/>
  <c r="J9" i="80"/>
  <c r="I9" i="80"/>
  <c r="F9" i="80"/>
  <c r="E9" i="80"/>
  <c r="D9" i="80"/>
  <c r="A9" i="80"/>
  <c r="A7" i="80"/>
  <c r="A6" i="80"/>
  <c r="A5" i="80"/>
  <c r="A4" i="80"/>
  <c r="A3" i="80"/>
  <c r="A2" i="80"/>
  <c r="A1" i="80"/>
  <c r="K33" i="151" l="1"/>
  <c r="L33" i="151"/>
  <c r="M33" i="151"/>
  <c r="O33" i="151"/>
  <c r="G33" i="151"/>
  <c r="H33" i="151"/>
  <c r="N33" i="151"/>
  <c r="E33" i="151"/>
  <c r="F33" i="151"/>
  <c r="D33" i="151"/>
  <c r="G9" i="80"/>
  <c r="B40" i="80"/>
  <c r="B41" i="151" s="1"/>
  <c r="B48" i="80"/>
  <c r="B49" i="151" s="1"/>
  <c r="B24" i="80"/>
  <c r="B25" i="151" s="1"/>
  <c r="B56" i="80"/>
  <c r="B57" i="151" s="1"/>
  <c r="B16" i="80"/>
  <c r="B17" i="151" s="1"/>
  <c r="B26" i="80"/>
  <c r="B27" i="151" s="1"/>
  <c r="C15" i="80"/>
  <c r="C18" i="80"/>
  <c r="B21" i="80"/>
  <c r="B22" i="151" s="1"/>
  <c r="C26" i="80"/>
  <c r="B29" i="80"/>
  <c r="B30" i="151" s="1"/>
  <c r="C31" i="80"/>
  <c r="C34" i="80"/>
  <c r="B37" i="80"/>
  <c r="B38" i="151" s="1"/>
  <c r="C42" i="80"/>
  <c r="B45" i="80"/>
  <c r="B46" i="151" s="1"/>
  <c r="C50" i="80"/>
  <c r="B53" i="80"/>
  <c r="B54" i="151" s="1"/>
  <c r="B61" i="80"/>
  <c r="B62" i="151" s="1"/>
  <c r="C63" i="80"/>
  <c r="B19" i="80"/>
  <c r="B20" i="151" s="1"/>
  <c r="C21" i="80"/>
  <c r="B27" i="80"/>
  <c r="B28" i="151" s="1"/>
  <c r="C29" i="80"/>
  <c r="B35" i="80"/>
  <c r="B36" i="151" s="1"/>
  <c r="C37" i="80"/>
  <c r="B43" i="80"/>
  <c r="B44" i="151" s="1"/>
  <c r="C45" i="80"/>
  <c r="B51" i="80"/>
  <c r="B52" i="151" s="1"/>
  <c r="C53" i="80"/>
  <c r="B59" i="80"/>
  <c r="B60" i="151" s="1"/>
  <c r="C61" i="80"/>
  <c r="B14" i="80"/>
  <c r="B15" i="151" s="1"/>
  <c r="D15" i="151" s="1"/>
  <c r="C16" i="80"/>
  <c r="B22" i="80"/>
  <c r="B23" i="151" s="1"/>
  <c r="C24" i="80"/>
  <c r="B30" i="80"/>
  <c r="B31" i="151" s="1"/>
  <c r="C32" i="80"/>
  <c r="B38" i="80"/>
  <c r="B39" i="151" s="1"/>
  <c r="C40" i="80"/>
  <c r="B46" i="80"/>
  <c r="B47" i="151" s="1"/>
  <c r="C48" i="80"/>
  <c r="B54" i="80"/>
  <c r="B55" i="151" s="1"/>
  <c r="C56" i="80"/>
  <c r="B62" i="80"/>
  <c r="B63" i="151" s="1"/>
  <c r="B17" i="80"/>
  <c r="B18" i="151" s="1"/>
  <c r="C19" i="80"/>
  <c r="B25" i="80"/>
  <c r="B26" i="151" s="1"/>
  <c r="C27" i="80"/>
  <c r="B33" i="80"/>
  <c r="B34" i="151" s="1"/>
  <c r="C35" i="80"/>
  <c r="B41" i="80"/>
  <c r="B42" i="151" s="1"/>
  <c r="C43" i="80"/>
  <c r="B49" i="80"/>
  <c r="B50" i="151" s="1"/>
  <c r="C51" i="80"/>
  <c r="B57" i="80"/>
  <c r="B58" i="151" s="1"/>
  <c r="C59" i="80"/>
  <c r="C62" i="80"/>
  <c r="C58" i="80"/>
  <c r="C14" i="80"/>
  <c r="B20" i="80"/>
  <c r="B21" i="151" s="1"/>
  <c r="C22" i="80"/>
  <c r="B28" i="80"/>
  <c r="B29" i="151" s="1"/>
  <c r="C30" i="80"/>
  <c r="B36" i="80"/>
  <c r="B37" i="151" s="1"/>
  <c r="C38" i="80"/>
  <c r="B44" i="80"/>
  <c r="B45" i="151" s="1"/>
  <c r="C46" i="80"/>
  <c r="B52" i="80"/>
  <c r="B53" i="151" s="1"/>
  <c r="C54" i="80"/>
  <c r="B60" i="80"/>
  <c r="B61" i="151" s="1"/>
  <c r="B15" i="80"/>
  <c r="B16" i="151" s="1"/>
  <c r="C17" i="80"/>
  <c r="C20" i="80"/>
  <c r="B23" i="80"/>
  <c r="B24" i="151" s="1"/>
  <c r="C25" i="80"/>
  <c r="B31" i="80"/>
  <c r="B32" i="151" s="1"/>
  <c r="C33" i="80"/>
  <c r="B39" i="80"/>
  <c r="B40" i="151" s="1"/>
  <c r="C41" i="80"/>
  <c r="B47" i="80"/>
  <c r="B48" i="151" s="1"/>
  <c r="C49" i="80"/>
  <c r="B55" i="80"/>
  <c r="B56" i="151" s="1"/>
  <c r="C57" i="80"/>
  <c r="C60" i="80"/>
  <c r="B63" i="80"/>
  <c r="B64" i="151" s="1"/>
  <c r="B18" i="80"/>
  <c r="B19" i="151" s="1"/>
  <c r="C23" i="80"/>
  <c r="C28" i="80"/>
  <c r="B34" i="80"/>
  <c r="B35" i="151" s="1"/>
  <c r="C36" i="80"/>
  <c r="C39" i="80"/>
  <c r="B42" i="80"/>
  <c r="B43" i="151" s="1"/>
  <c r="C44" i="80"/>
  <c r="C47" i="80"/>
  <c r="B50" i="80"/>
  <c r="B51" i="151" s="1"/>
  <c r="C52" i="80"/>
  <c r="C55" i="80"/>
  <c r="B58" i="80"/>
  <c r="B59" i="151" s="1"/>
  <c r="N34" i="151" l="1"/>
  <c r="G34" i="151"/>
  <c r="O34" i="151"/>
  <c r="H34" i="151"/>
  <c r="D34" i="151"/>
  <c r="K34" i="151"/>
  <c r="L34" i="151"/>
  <c r="M34" i="151"/>
  <c r="F34" i="151"/>
  <c r="E34" i="151"/>
  <c r="L27" i="151"/>
  <c r="N27" i="151"/>
  <c r="M27" i="151"/>
  <c r="G27" i="151"/>
  <c r="H27" i="151"/>
  <c r="D27" i="151"/>
  <c r="F27" i="151"/>
  <c r="K27" i="151"/>
  <c r="O27" i="151"/>
  <c r="E27" i="151"/>
  <c r="K16" i="151"/>
  <c r="G16" i="151"/>
  <c r="L16" i="151"/>
  <c r="H16" i="151"/>
  <c r="M16" i="151"/>
  <c r="O16" i="151"/>
  <c r="N16" i="151"/>
  <c r="F16" i="151"/>
  <c r="E16" i="151"/>
  <c r="D16" i="151"/>
  <c r="O37" i="151"/>
  <c r="K37" i="151"/>
  <c r="G37" i="151"/>
  <c r="L37" i="151"/>
  <c r="H37" i="151"/>
  <c r="M37" i="151"/>
  <c r="E37" i="151"/>
  <c r="D37" i="151"/>
  <c r="F37" i="151"/>
  <c r="N37" i="151"/>
  <c r="M47" i="151"/>
  <c r="O47" i="151"/>
  <c r="N47" i="151"/>
  <c r="D47" i="151"/>
  <c r="G47" i="151"/>
  <c r="H47" i="151"/>
  <c r="K47" i="151"/>
  <c r="F47" i="151"/>
  <c r="L47" i="151"/>
  <c r="E47" i="151"/>
  <c r="O15" i="151"/>
  <c r="K15" i="151"/>
  <c r="G15" i="151"/>
  <c r="L15" i="151"/>
  <c r="H15" i="151"/>
  <c r="M15" i="151"/>
  <c r="F15" i="151"/>
  <c r="N15" i="151"/>
  <c r="E15" i="151"/>
  <c r="L36" i="151"/>
  <c r="G36" i="151"/>
  <c r="M36" i="151"/>
  <c r="H36" i="151"/>
  <c r="N36" i="151"/>
  <c r="E36" i="151"/>
  <c r="F36" i="151"/>
  <c r="K36" i="151"/>
  <c r="O36" i="151"/>
  <c r="D36" i="151"/>
  <c r="G54" i="151"/>
  <c r="D54" i="151"/>
  <c r="L54" i="151"/>
  <c r="K54" i="151"/>
  <c r="H54" i="151"/>
  <c r="N54" i="151"/>
  <c r="O54" i="151"/>
  <c r="M54" i="151"/>
  <c r="E54" i="151"/>
  <c r="F54" i="151"/>
  <c r="K51" i="151"/>
  <c r="M51" i="151"/>
  <c r="G51" i="151"/>
  <c r="O51" i="151"/>
  <c r="N51" i="151"/>
  <c r="H51" i="151"/>
  <c r="D51" i="151"/>
  <c r="F51" i="151"/>
  <c r="L51" i="151"/>
  <c r="E51" i="151"/>
  <c r="L19" i="151"/>
  <c r="M19" i="151"/>
  <c r="N19" i="151"/>
  <c r="G19" i="151"/>
  <c r="H19" i="151"/>
  <c r="D19" i="151"/>
  <c r="F19" i="151"/>
  <c r="K19" i="151"/>
  <c r="O19" i="151"/>
  <c r="E19" i="151"/>
  <c r="G40" i="151"/>
  <c r="H40" i="151"/>
  <c r="L40" i="151"/>
  <c r="M40" i="151"/>
  <c r="N40" i="151"/>
  <c r="K40" i="151"/>
  <c r="F40" i="151"/>
  <c r="O40" i="151"/>
  <c r="E40" i="151"/>
  <c r="D40" i="151"/>
  <c r="N58" i="151"/>
  <c r="G58" i="151"/>
  <c r="O58" i="151"/>
  <c r="H58" i="151"/>
  <c r="D58" i="151"/>
  <c r="L58" i="151"/>
  <c r="K58" i="151"/>
  <c r="E58" i="151"/>
  <c r="F58" i="151"/>
  <c r="M58" i="151"/>
  <c r="G26" i="151"/>
  <c r="H26" i="151"/>
  <c r="K26" i="151"/>
  <c r="M26" i="151"/>
  <c r="D26" i="151"/>
  <c r="N26" i="151"/>
  <c r="O26" i="151"/>
  <c r="L26" i="151"/>
  <c r="E26" i="151"/>
  <c r="F26" i="151"/>
  <c r="M30" i="151"/>
  <c r="G30" i="151"/>
  <c r="D30" i="151"/>
  <c r="O30" i="151"/>
  <c r="N30" i="151"/>
  <c r="H30" i="151"/>
  <c r="K30" i="151"/>
  <c r="L30" i="151"/>
  <c r="E30" i="151"/>
  <c r="F30" i="151"/>
  <c r="N17" i="151"/>
  <c r="O17" i="151"/>
  <c r="G17" i="151"/>
  <c r="K17" i="151"/>
  <c r="H17" i="151"/>
  <c r="L17" i="151"/>
  <c r="M17" i="151"/>
  <c r="E17" i="151"/>
  <c r="F17" i="151"/>
  <c r="D17" i="151"/>
  <c r="G48" i="151"/>
  <c r="H48" i="151"/>
  <c r="L48" i="151"/>
  <c r="N48" i="151"/>
  <c r="M48" i="151"/>
  <c r="K48" i="151"/>
  <c r="F48" i="151"/>
  <c r="E48" i="151"/>
  <c r="O48" i="151"/>
  <c r="D48" i="151"/>
  <c r="G64" i="151"/>
  <c r="H64" i="151"/>
  <c r="L64" i="151"/>
  <c r="N64" i="151"/>
  <c r="M64" i="151"/>
  <c r="F64" i="151"/>
  <c r="E64" i="151"/>
  <c r="D64" i="151"/>
  <c r="K64" i="151"/>
  <c r="O64" i="151"/>
  <c r="O61" i="151"/>
  <c r="K61" i="151"/>
  <c r="G61" i="151"/>
  <c r="M61" i="151"/>
  <c r="L61" i="151"/>
  <c r="H61" i="151"/>
  <c r="D61" i="151"/>
  <c r="N61" i="151"/>
  <c r="E61" i="151"/>
  <c r="F61" i="151"/>
  <c r="K29" i="151"/>
  <c r="L29" i="151"/>
  <c r="N29" i="151"/>
  <c r="G29" i="151"/>
  <c r="O29" i="151"/>
  <c r="H29" i="151"/>
  <c r="M29" i="151"/>
  <c r="D29" i="151"/>
  <c r="E29" i="151"/>
  <c r="F29" i="151"/>
  <c r="M39" i="151"/>
  <c r="N39" i="151"/>
  <c r="D39" i="151"/>
  <c r="O39" i="151"/>
  <c r="G39" i="151"/>
  <c r="K39" i="151"/>
  <c r="H39" i="151"/>
  <c r="F39" i="151"/>
  <c r="L39" i="151"/>
  <c r="E39" i="151"/>
  <c r="L60" i="151"/>
  <c r="G60" i="151"/>
  <c r="N60" i="151"/>
  <c r="M60" i="151"/>
  <c r="H60" i="151"/>
  <c r="D60" i="151"/>
  <c r="O60" i="151"/>
  <c r="K60" i="151"/>
  <c r="E60" i="151"/>
  <c r="F60" i="151"/>
  <c r="O28" i="151"/>
  <c r="G28" i="151"/>
  <c r="H28" i="151"/>
  <c r="K28" i="151"/>
  <c r="M28" i="151"/>
  <c r="L28" i="151"/>
  <c r="E28" i="151"/>
  <c r="D28" i="151"/>
  <c r="F28" i="151"/>
  <c r="N28" i="151"/>
  <c r="K57" i="151"/>
  <c r="M57" i="151"/>
  <c r="L57" i="151"/>
  <c r="O57" i="151"/>
  <c r="G57" i="151"/>
  <c r="H57" i="151"/>
  <c r="D57" i="151"/>
  <c r="E57" i="151"/>
  <c r="F57" i="151"/>
  <c r="N57" i="151"/>
  <c r="K32" i="151"/>
  <c r="G32" i="151"/>
  <c r="L32" i="151"/>
  <c r="H32" i="151"/>
  <c r="O32" i="151"/>
  <c r="F32" i="151"/>
  <c r="E32" i="151"/>
  <c r="D32" i="151"/>
  <c r="M32" i="151"/>
  <c r="N32" i="151"/>
  <c r="N50" i="151"/>
  <c r="G50" i="151"/>
  <c r="O50" i="151"/>
  <c r="H50" i="151"/>
  <c r="D50" i="151"/>
  <c r="K50" i="151"/>
  <c r="L50" i="151"/>
  <c r="F50" i="151"/>
  <c r="M50" i="151"/>
  <c r="E50" i="151"/>
  <c r="G18" i="151"/>
  <c r="K18" i="151"/>
  <c r="H18" i="151"/>
  <c r="M18" i="151"/>
  <c r="D18" i="151"/>
  <c r="O18" i="151"/>
  <c r="N18" i="151"/>
  <c r="L18" i="151"/>
  <c r="E18" i="151"/>
  <c r="F18" i="151"/>
  <c r="G46" i="151"/>
  <c r="D46" i="151"/>
  <c r="K46" i="151"/>
  <c r="H46" i="151"/>
  <c r="L46" i="151"/>
  <c r="N46" i="151"/>
  <c r="O46" i="151"/>
  <c r="M46" i="151"/>
  <c r="E46" i="151"/>
  <c r="F46" i="151"/>
  <c r="N25" i="151"/>
  <c r="O25" i="151"/>
  <c r="G25" i="151"/>
  <c r="L25" i="151"/>
  <c r="K25" i="151"/>
  <c r="H25" i="151"/>
  <c r="D25" i="151"/>
  <c r="M25" i="151"/>
  <c r="E25" i="151"/>
  <c r="F25" i="151"/>
  <c r="O53" i="151"/>
  <c r="K53" i="151"/>
  <c r="G53" i="151"/>
  <c r="L53" i="151"/>
  <c r="H53" i="151"/>
  <c r="M53" i="151"/>
  <c r="N53" i="151"/>
  <c r="E53" i="151"/>
  <c r="F53" i="151"/>
  <c r="D53" i="151"/>
  <c r="L21" i="151"/>
  <c r="K21" i="151"/>
  <c r="N21" i="151"/>
  <c r="G21" i="151"/>
  <c r="O21" i="151"/>
  <c r="H21" i="151"/>
  <c r="E21" i="151"/>
  <c r="F21" i="151"/>
  <c r="M21" i="151"/>
  <c r="D21" i="151"/>
  <c r="M63" i="151"/>
  <c r="O63" i="151"/>
  <c r="N63" i="151"/>
  <c r="D63" i="151"/>
  <c r="G63" i="151"/>
  <c r="H63" i="151"/>
  <c r="K63" i="151"/>
  <c r="F63" i="151"/>
  <c r="L63" i="151"/>
  <c r="E63" i="151"/>
  <c r="D31" i="151"/>
  <c r="L31" i="151"/>
  <c r="G31" i="151"/>
  <c r="N31" i="151"/>
  <c r="M31" i="151"/>
  <c r="H31" i="151"/>
  <c r="F31" i="151"/>
  <c r="K31" i="151"/>
  <c r="O31" i="151"/>
  <c r="E31" i="151"/>
  <c r="L52" i="151"/>
  <c r="G52" i="151"/>
  <c r="M52" i="151"/>
  <c r="H52" i="151"/>
  <c r="N52" i="151"/>
  <c r="O52" i="151"/>
  <c r="E52" i="151"/>
  <c r="F52" i="151"/>
  <c r="D52" i="151"/>
  <c r="K52" i="151"/>
  <c r="O20" i="151"/>
  <c r="G20" i="151"/>
  <c r="H20" i="151"/>
  <c r="K20" i="151"/>
  <c r="L20" i="151"/>
  <c r="M20" i="151"/>
  <c r="F20" i="151"/>
  <c r="E20" i="151"/>
  <c r="N20" i="151"/>
  <c r="D20" i="151"/>
  <c r="M22" i="151"/>
  <c r="G22" i="151"/>
  <c r="D22" i="151"/>
  <c r="N22" i="151"/>
  <c r="H22" i="151"/>
  <c r="O22" i="151"/>
  <c r="K22" i="151"/>
  <c r="E22" i="151"/>
  <c r="F22" i="151"/>
  <c r="L22" i="151"/>
  <c r="K49" i="151"/>
  <c r="L49" i="151"/>
  <c r="M49" i="151"/>
  <c r="O49" i="151"/>
  <c r="G49" i="151"/>
  <c r="H49" i="151"/>
  <c r="E49" i="151"/>
  <c r="N49" i="151"/>
  <c r="F49" i="151"/>
  <c r="D49" i="151"/>
  <c r="K59" i="151"/>
  <c r="M59" i="151"/>
  <c r="G59" i="151"/>
  <c r="N59" i="151"/>
  <c r="H59" i="151"/>
  <c r="D59" i="151"/>
  <c r="O59" i="151"/>
  <c r="L59" i="151"/>
  <c r="F59" i="151"/>
  <c r="E59" i="151"/>
  <c r="G56" i="151"/>
  <c r="H56" i="151"/>
  <c r="L56" i="151"/>
  <c r="M56" i="151"/>
  <c r="N56" i="151"/>
  <c r="F56" i="151"/>
  <c r="E56" i="151"/>
  <c r="K56" i="151"/>
  <c r="O56" i="151"/>
  <c r="D56" i="151"/>
  <c r="K24" i="151"/>
  <c r="G24" i="151"/>
  <c r="M24" i="151"/>
  <c r="L24" i="151"/>
  <c r="H24" i="151"/>
  <c r="O24" i="151"/>
  <c r="N24" i="151"/>
  <c r="F24" i="151"/>
  <c r="E24" i="151"/>
  <c r="D24" i="151"/>
  <c r="N42" i="151"/>
  <c r="G42" i="151"/>
  <c r="O42" i="151"/>
  <c r="H42" i="151"/>
  <c r="D42" i="151"/>
  <c r="L42" i="151"/>
  <c r="K42" i="151"/>
  <c r="M42" i="151"/>
  <c r="E42" i="151"/>
  <c r="F42" i="151"/>
  <c r="K41" i="151"/>
  <c r="M41" i="151"/>
  <c r="L41" i="151"/>
  <c r="O41" i="151"/>
  <c r="G41" i="151"/>
  <c r="H41" i="151"/>
  <c r="D41" i="151"/>
  <c r="N41" i="151"/>
  <c r="E41" i="151"/>
  <c r="F41" i="151"/>
  <c r="K43" i="151"/>
  <c r="M43" i="151"/>
  <c r="G43" i="151"/>
  <c r="N43" i="151"/>
  <c r="H43" i="151"/>
  <c r="D43" i="151"/>
  <c r="O43" i="151"/>
  <c r="F43" i="151"/>
  <c r="L43" i="151"/>
  <c r="E43" i="151"/>
  <c r="K35" i="151"/>
  <c r="M35" i="151"/>
  <c r="G35" i="151"/>
  <c r="O35" i="151"/>
  <c r="N35" i="151"/>
  <c r="H35" i="151"/>
  <c r="D35" i="151"/>
  <c r="F35" i="151"/>
  <c r="L35" i="151"/>
  <c r="E35" i="151"/>
  <c r="O45" i="151"/>
  <c r="K45" i="151"/>
  <c r="G45" i="151"/>
  <c r="M45" i="151"/>
  <c r="L45" i="151"/>
  <c r="H45" i="151"/>
  <c r="D45" i="151"/>
  <c r="E45" i="151"/>
  <c r="F45" i="151"/>
  <c r="N45" i="151"/>
  <c r="M55" i="151"/>
  <c r="N55" i="151"/>
  <c r="D55" i="151"/>
  <c r="O55" i="151"/>
  <c r="G55" i="151"/>
  <c r="K55" i="151"/>
  <c r="H55" i="151"/>
  <c r="F55" i="151"/>
  <c r="L55" i="151"/>
  <c r="E55" i="151"/>
  <c r="D23" i="151"/>
  <c r="L23" i="151"/>
  <c r="G23" i="151"/>
  <c r="M23" i="151"/>
  <c r="H23" i="151"/>
  <c r="N23" i="151"/>
  <c r="K23" i="151"/>
  <c r="F23" i="151"/>
  <c r="O23" i="151"/>
  <c r="E23" i="151"/>
  <c r="L44" i="151"/>
  <c r="G44" i="151"/>
  <c r="N44" i="151"/>
  <c r="M44" i="151"/>
  <c r="H44" i="151"/>
  <c r="E44" i="151"/>
  <c r="D44" i="151"/>
  <c r="F44" i="151"/>
  <c r="K44" i="151"/>
  <c r="O44" i="151"/>
  <c r="G62" i="151"/>
  <c r="D62" i="151"/>
  <c r="K62" i="151"/>
  <c r="H62" i="151"/>
  <c r="L62" i="151"/>
  <c r="N62" i="151"/>
  <c r="O62" i="151"/>
  <c r="F62" i="151"/>
  <c r="M62" i="151"/>
  <c r="E62" i="151"/>
  <c r="G38" i="151"/>
  <c r="D38" i="151"/>
  <c r="L38" i="151"/>
  <c r="K38" i="151"/>
  <c r="H38" i="151"/>
  <c r="N38" i="151"/>
  <c r="O38" i="151"/>
  <c r="E38" i="151"/>
  <c r="M38" i="151"/>
  <c r="F38" i="151"/>
  <c r="C9" i="80"/>
  <c r="B9" i="80"/>
  <c r="H9" i="80"/>
  <c r="I27" i="151" l="1"/>
  <c r="I19" i="151"/>
  <c r="I22" i="151"/>
  <c r="P17" i="151"/>
  <c r="I18" i="151"/>
  <c r="I28" i="151"/>
  <c r="P19" i="151"/>
  <c r="P27" i="151"/>
  <c r="I24" i="151"/>
  <c r="P20" i="151"/>
  <c r="P31" i="151"/>
  <c r="I32" i="151"/>
  <c r="P28" i="151"/>
  <c r="I17" i="151"/>
  <c r="I16" i="151"/>
  <c r="I31" i="151"/>
  <c r="P24" i="151"/>
  <c r="I25" i="151"/>
  <c r="P29" i="151"/>
  <c r="I30" i="151"/>
  <c r="I26" i="151"/>
  <c r="P16" i="151"/>
  <c r="I20" i="151"/>
  <c r="I21" i="151"/>
  <c r="P21" i="151"/>
  <c r="P18" i="151"/>
  <c r="I29" i="151"/>
  <c r="P15" i="151"/>
  <c r="P32" i="151"/>
  <c r="I23" i="151"/>
  <c r="P22" i="151"/>
  <c r="P25" i="151"/>
  <c r="P26" i="151"/>
  <c r="P23" i="151"/>
  <c r="P30" i="151"/>
  <c r="A8" i="80"/>
  <c r="AO16" i="1"/>
  <c r="AP16" i="1"/>
  <c r="AO17" i="1"/>
  <c r="AP17" i="1"/>
  <c r="AO18" i="1"/>
  <c r="AP18" i="1"/>
  <c r="AO19" i="1"/>
  <c r="AP19" i="1"/>
  <c r="AO20" i="1"/>
  <c r="AP20" i="1"/>
  <c r="AO21" i="1"/>
  <c r="AP21" i="1"/>
  <c r="AO22" i="1"/>
  <c r="AP22" i="1"/>
  <c r="AO23" i="1"/>
  <c r="AP23" i="1"/>
  <c r="AQ23" i="1" s="1"/>
  <c r="AO24" i="1"/>
  <c r="AP24" i="1"/>
  <c r="AO25" i="1"/>
  <c r="AP25" i="1"/>
  <c r="AO26" i="1"/>
  <c r="AP26" i="1"/>
  <c r="AO27" i="1"/>
  <c r="AP27" i="1"/>
  <c r="AQ27" i="1" s="1"/>
  <c r="AO28" i="1"/>
  <c r="AP28" i="1"/>
  <c r="AO29" i="1"/>
  <c r="AP29" i="1"/>
  <c r="AO30" i="1"/>
  <c r="AP30" i="1"/>
  <c r="AO31" i="1"/>
  <c r="AP31" i="1"/>
  <c r="AQ31" i="1" s="1"/>
  <c r="AO32" i="1"/>
  <c r="AP32" i="1"/>
  <c r="AO33" i="1"/>
  <c r="AP33" i="1"/>
  <c r="AO34" i="1"/>
  <c r="AP34" i="1"/>
  <c r="AO35" i="1"/>
  <c r="AP35" i="1"/>
  <c r="AO36" i="1"/>
  <c r="AP36" i="1"/>
  <c r="AO37" i="1"/>
  <c r="AP37" i="1"/>
  <c r="AO38" i="1"/>
  <c r="AP38" i="1"/>
  <c r="AO39" i="1"/>
  <c r="AP39" i="1"/>
  <c r="AQ39" i="1" s="1"/>
  <c r="AO40" i="1"/>
  <c r="AP40" i="1"/>
  <c r="AO41" i="1"/>
  <c r="AP41" i="1"/>
  <c r="AO42" i="1"/>
  <c r="AP42" i="1"/>
  <c r="AO43" i="1"/>
  <c r="AP43" i="1"/>
  <c r="AO44" i="1"/>
  <c r="AP44" i="1"/>
  <c r="AO45" i="1"/>
  <c r="AP45" i="1"/>
  <c r="AO46" i="1"/>
  <c r="AP46" i="1"/>
  <c r="AO47" i="1"/>
  <c r="AP47" i="1"/>
  <c r="AO48" i="1"/>
  <c r="AP48" i="1"/>
  <c r="AO49" i="1"/>
  <c r="AP49" i="1"/>
  <c r="AO50" i="1"/>
  <c r="AP50" i="1"/>
  <c r="AO51" i="1"/>
  <c r="AP51" i="1"/>
  <c r="AO52" i="1"/>
  <c r="AP52" i="1"/>
  <c r="AO53" i="1"/>
  <c r="AP53" i="1"/>
  <c r="AO54" i="1"/>
  <c r="AP54" i="1"/>
  <c r="AO55" i="1"/>
  <c r="AP55" i="1"/>
  <c r="AO56" i="1"/>
  <c r="AP56" i="1"/>
  <c r="AO57" i="1"/>
  <c r="AP57" i="1"/>
  <c r="AO58" i="1"/>
  <c r="AP58" i="1"/>
  <c r="AO59" i="1"/>
  <c r="AP59" i="1"/>
  <c r="AO60" i="1"/>
  <c r="AP60" i="1"/>
  <c r="AO61" i="1"/>
  <c r="AP61" i="1"/>
  <c r="AO62" i="1"/>
  <c r="AP62" i="1"/>
  <c r="AO63" i="1"/>
  <c r="AP63" i="1"/>
  <c r="AQ63" i="1" s="1"/>
  <c r="AO64" i="1"/>
  <c r="AP64" i="1"/>
  <c r="AO65" i="1"/>
  <c r="AP65" i="1"/>
  <c r="AO66" i="1"/>
  <c r="AP66" i="1"/>
  <c r="AO67" i="1"/>
  <c r="AP67" i="1"/>
  <c r="AO68" i="1"/>
  <c r="AP68" i="1"/>
  <c r="AO69" i="1"/>
  <c r="AP69" i="1"/>
  <c r="AO70" i="1"/>
  <c r="AP70" i="1"/>
  <c r="AO71" i="1"/>
  <c r="AP71" i="1"/>
  <c r="AQ71" i="1" s="1"/>
  <c r="AO72" i="1"/>
  <c r="AP72" i="1"/>
  <c r="AO73" i="1"/>
  <c r="AP73" i="1"/>
  <c r="AO74" i="1"/>
  <c r="AP74" i="1"/>
  <c r="AO75" i="1"/>
  <c r="AP75" i="1"/>
  <c r="AO76" i="1"/>
  <c r="AP76" i="1"/>
  <c r="AO77" i="1"/>
  <c r="AP77" i="1"/>
  <c r="AO78" i="1"/>
  <c r="AP78" i="1"/>
  <c r="AO79" i="1"/>
  <c r="AP79" i="1"/>
  <c r="AO80" i="1"/>
  <c r="AP80" i="1"/>
  <c r="AO81" i="1"/>
  <c r="AP81" i="1"/>
  <c r="AO82" i="1"/>
  <c r="AP82" i="1"/>
  <c r="AO83" i="1"/>
  <c r="AP83" i="1"/>
  <c r="AO84" i="1"/>
  <c r="AP84" i="1"/>
  <c r="AO85" i="1"/>
  <c r="AP85" i="1"/>
  <c r="AO86" i="1"/>
  <c r="AP86" i="1"/>
  <c r="AO87" i="1"/>
  <c r="AP87" i="1"/>
  <c r="AO88" i="1"/>
  <c r="AP88" i="1"/>
  <c r="AO89" i="1"/>
  <c r="AP89" i="1"/>
  <c r="AO90" i="1"/>
  <c r="AP90" i="1"/>
  <c r="AO91" i="1"/>
  <c r="AP91" i="1"/>
  <c r="AO92" i="1"/>
  <c r="AP92" i="1"/>
  <c r="AO93" i="1"/>
  <c r="AP93" i="1"/>
  <c r="AO94" i="1"/>
  <c r="AP94" i="1"/>
  <c r="AO95" i="1"/>
  <c r="AP95" i="1"/>
  <c r="AO96" i="1"/>
  <c r="AP96" i="1"/>
  <c r="AO97" i="1"/>
  <c r="AP97" i="1"/>
  <c r="AO98" i="1"/>
  <c r="AP98" i="1"/>
  <c r="AO99" i="1"/>
  <c r="AP99" i="1"/>
  <c r="AO100" i="1"/>
  <c r="AP100" i="1"/>
  <c r="AO101" i="1"/>
  <c r="AP101" i="1"/>
  <c r="AO102" i="1"/>
  <c r="AP102" i="1"/>
  <c r="AO103" i="1"/>
  <c r="AP103" i="1"/>
  <c r="AO104" i="1"/>
  <c r="AP104" i="1"/>
  <c r="AO105" i="1"/>
  <c r="AP105" i="1"/>
  <c r="AO106" i="1"/>
  <c r="AP106" i="1"/>
  <c r="AO107" i="1"/>
  <c r="AP107" i="1"/>
  <c r="AO108" i="1"/>
  <c r="AP108" i="1"/>
  <c r="AO109" i="1"/>
  <c r="AP109" i="1"/>
  <c r="AO110" i="1"/>
  <c r="AP110" i="1"/>
  <c r="AO111" i="1"/>
  <c r="AP111" i="1"/>
  <c r="AO112" i="1"/>
  <c r="AP112" i="1"/>
  <c r="AO113" i="1"/>
  <c r="AP113" i="1"/>
  <c r="AO114" i="1"/>
  <c r="AP114" i="1"/>
  <c r="AO115" i="1"/>
  <c r="AP115" i="1"/>
  <c r="AO116" i="1"/>
  <c r="AP116" i="1"/>
  <c r="AO117" i="1"/>
  <c r="AP117" i="1"/>
  <c r="AO118" i="1"/>
  <c r="AP118" i="1"/>
  <c r="AO119" i="1"/>
  <c r="AP119" i="1"/>
  <c r="AO120" i="1"/>
  <c r="AP120" i="1"/>
  <c r="AO121" i="1"/>
  <c r="AP121" i="1"/>
  <c r="AO122" i="1"/>
  <c r="AP122" i="1"/>
  <c r="AO123" i="1"/>
  <c r="AP123" i="1"/>
  <c r="AO124" i="1"/>
  <c r="AP124" i="1"/>
  <c r="AO125" i="1"/>
  <c r="AP125" i="1"/>
  <c r="AO126" i="1"/>
  <c r="AP126" i="1"/>
  <c r="AO127" i="1"/>
  <c r="AP127" i="1"/>
  <c r="AO128" i="1"/>
  <c r="AP128" i="1"/>
  <c r="AQ128" i="1" s="1"/>
  <c r="AO129" i="1"/>
  <c r="AP129" i="1"/>
  <c r="AO130" i="1"/>
  <c r="AP130" i="1"/>
  <c r="AO131" i="1"/>
  <c r="AP131" i="1"/>
  <c r="AO132" i="1"/>
  <c r="AP132" i="1"/>
  <c r="AO133" i="1"/>
  <c r="AP133" i="1"/>
  <c r="AO134" i="1"/>
  <c r="AP134" i="1"/>
  <c r="AO135" i="1"/>
  <c r="AP135" i="1"/>
  <c r="AO136" i="1"/>
  <c r="AP136" i="1"/>
  <c r="AO137" i="1"/>
  <c r="AP137" i="1"/>
  <c r="AO138" i="1"/>
  <c r="AP138" i="1"/>
  <c r="AO139" i="1"/>
  <c r="AP139" i="1"/>
  <c r="AO140" i="1"/>
  <c r="AP140" i="1"/>
  <c r="AO141" i="1"/>
  <c r="AP141" i="1"/>
  <c r="AO142" i="1"/>
  <c r="AP142" i="1"/>
  <c r="AO143" i="1"/>
  <c r="AP143" i="1"/>
  <c r="AO144" i="1"/>
  <c r="AP144" i="1"/>
  <c r="AO145" i="1"/>
  <c r="AP145" i="1"/>
  <c r="AO146" i="1"/>
  <c r="AP146" i="1"/>
  <c r="AO147" i="1"/>
  <c r="AP147" i="1"/>
  <c r="AO148" i="1"/>
  <c r="AP148" i="1"/>
  <c r="AO149" i="1"/>
  <c r="AP149" i="1"/>
  <c r="AO150" i="1"/>
  <c r="AP150" i="1"/>
  <c r="AO151" i="1"/>
  <c r="AP151" i="1"/>
  <c r="AO152" i="1"/>
  <c r="AP152" i="1"/>
  <c r="AO153" i="1"/>
  <c r="AP153" i="1"/>
  <c r="AO154" i="1"/>
  <c r="AP154" i="1"/>
  <c r="AO155" i="1"/>
  <c r="AP155" i="1"/>
  <c r="AO156" i="1"/>
  <c r="AP156" i="1"/>
  <c r="AO157" i="1"/>
  <c r="AP157" i="1"/>
  <c r="AO158" i="1"/>
  <c r="AP158" i="1"/>
  <c r="AO159" i="1"/>
  <c r="AP159" i="1"/>
  <c r="AO160" i="1"/>
  <c r="AP160" i="1"/>
  <c r="AO161" i="1"/>
  <c r="AP161" i="1"/>
  <c r="AO162" i="1"/>
  <c r="AP162" i="1"/>
  <c r="AO163" i="1"/>
  <c r="AP163" i="1"/>
  <c r="AO164" i="1"/>
  <c r="AP164" i="1"/>
  <c r="AO165" i="1"/>
  <c r="AP165" i="1"/>
  <c r="AO166" i="1"/>
  <c r="AP166" i="1"/>
  <c r="AO167" i="1"/>
  <c r="AP167" i="1"/>
  <c r="AO168" i="1"/>
  <c r="AP168" i="1"/>
  <c r="AO169" i="1"/>
  <c r="AP169" i="1"/>
  <c r="AO170" i="1"/>
  <c r="AP170" i="1"/>
  <c r="AO171" i="1"/>
  <c r="AP171" i="1"/>
  <c r="AO172" i="1"/>
  <c r="AP172" i="1"/>
  <c r="AO173" i="1"/>
  <c r="AP173" i="1"/>
  <c r="AO174" i="1"/>
  <c r="AP174" i="1"/>
  <c r="AO175" i="1"/>
  <c r="AP175" i="1"/>
  <c r="AO176" i="1"/>
  <c r="AP176" i="1"/>
  <c r="AO177" i="1"/>
  <c r="AP177" i="1"/>
  <c r="AO178" i="1"/>
  <c r="AP178" i="1"/>
  <c r="AO179" i="1"/>
  <c r="AP179" i="1"/>
  <c r="AO180" i="1"/>
  <c r="AP180" i="1"/>
  <c r="AO181" i="1"/>
  <c r="AP181" i="1"/>
  <c r="AO182" i="1"/>
  <c r="AP182" i="1"/>
  <c r="AO183" i="1"/>
  <c r="AP183" i="1"/>
  <c r="AO184" i="1"/>
  <c r="AP184" i="1"/>
  <c r="AO185" i="1"/>
  <c r="AP185" i="1"/>
  <c r="AO186" i="1"/>
  <c r="AP186" i="1"/>
  <c r="AO187" i="1"/>
  <c r="AP187" i="1"/>
  <c r="AO188" i="1"/>
  <c r="AP188" i="1"/>
  <c r="AO189" i="1"/>
  <c r="AP189" i="1"/>
  <c r="AO190" i="1"/>
  <c r="AP190" i="1"/>
  <c r="AO191" i="1"/>
  <c r="AP191" i="1"/>
  <c r="AO192" i="1"/>
  <c r="AP192" i="1"/>
  <c r="AO193" i="1"/>
  <c r="AP193" i="1"/>
  <c r="AO194" i="1"/>
  <c r="AP194" i="1"/>
  <c r="AO195" i="1"/>
  <c r="AP195" i="1"/>
  <c r="AO196" i="1"/>
  <c r="AP196" i="1"/>
  <c r="AO197" i="1"/>
  <c r="AP197" i="1"/>
  <c r="AO198" i="1"/>
  <c r="AP198" i="1"/>
  <c r="AP15" i="1"/>
  <c r="AO15" i="1"/>
  <c r="A15" i="1"/>
  <c r="B9" i="1"/>
  <c r="C9" i="1"/>
  <c r="G16" i="1"/>
  <c r="G15" i="1"/>
  <c r="AQ15" i="1" l="1"/>
  <c r="AQ179" i="1"/>
  <c r="AQ110" i="1"/>
  <c r="AQ94" i="1"/>
  <c r="AQ78" i="1"/>
  <c r="AQ141" i="1"/>
  <c r="AQ137" i="1"/>
  <c r="AQ121" i="1"/>
  <c r="AQ198" i="1"/>
  <c r="AQ194" i="1"/>
  <c r="AQ182" i="1"/>
  <c r="AQ178" i="1"/>
  <c r="AQ134" i="1"/>
  <c r="AQ130" i="1"/>
  <c r="AQ46" i="1"/>
  <c r="AQ172" i="1"/>
  <c r="AQ156" i="1"/>
  <c r="AQ151" i="1"/>
  <c r="AQ135" i="1"/>
  <c r="AQ103" i="1"/>
  <c r="AQ87" i="1"/>
  <c r="AQ79" i="1"/>
  <c r="AQ75" i="1"/>
  <c r="AQ28" i="1"/>
  <c r="I15" i="151"/>
  <c r="AQ158" i="1"/>
  <c r="AQ67" i="1"/>
  <c r="AQ51" i="1"/>
  <c r="AQ185" i="1"/>
  <c r="AQ157" i="1"/>
  <c r="AQ153" i="1"/>
  <c r="AQ142" i="1"/>
  <c r="AQ192" i="1"/>
  <c r="AQ117" i="1"/>
  <c r="AQ29" i="1"/>
  <c r="AQ25" i="1"/>
  <c r="AQ191" i="1"/>
  <c r="AQ187" i="1"/>
  <c r="AQ167" i="1"/>
  <c r="AQ159" i="1"/>
  <c r="AQ155" i="1"/>
  <c r="AQ108" i="1"/>
  <c r="AQ76" i="1"/>
  <c r="AQ119" i="1"/>
  <c r="AQ115" i="1"/>
  <c r="AQ93" i="1"/>
  <c r="AQ89" i="1"/>
  <c r="AQ70" i="1"/>
  <c r="AQ66" i="1"/>
  <c r="AQ38" i="1"/>
  <c r="AQ34" i="1"/>
  <c r="AQ96" i="1"/>
  <c r="AQ57" i="1"/>
  <c r="AQ183" i="1"/>
  <c r="AQ140" i="1"/>
  <c r="AQ127" i="1"/>
  <c r="AQ95" i="1"/>
  <c r="AQ91" i="1"/>
  <c r="AQ64" i="1"/>
  <c r="AQ48" i="1"/>
  <c r="AQ118" i="1"/>
  <c r="AQ102" i="1"/>
  <c r="AQ55" i="1"/>
  <c r="AQ190" i="1"/>
  <c r="AQ143" i="1"/>
  <c r="AQ139" i="1"/>
  <c r="AQ124" i="1"/>
  <c r="AQ112" i="1"/>
  <c r="AQ101" i="1"/>
  <c r="AQ73" i="1"/>
  <c r="AQ62" i="1"/>
  <c r="AQ54" i="1"/>
  <c r="AQ50" i="1"/>
  <c r="AQ174" i="1"/>
  <c r="AQ166" i="1"/>
  <c r="AQ162" i="1"/>
  <c r="AQ173" i="1"/>
  <c r="AQ169" i="1"/>
  <c r="AQ150" i="1"/>
  <c r="AQ146" i="1"/>
  <c r="AQ131" i="1"/>
  <c r="AQ111" i="1"/>
  <c r="AQ107" i="1"/>
  <c r="AQ92" i="1"/>
  <c r="AQ80" i="1"/>
  <c r="AQ69" i="1"/>
  <c r="AQ45" i="1"/>
  <c r="AQ41" i="1"/>
  <c r="AQ30" i="1"/>
  <c r="AQ22" i="1"/>
  <c r="AQ18" i="1"/>
  <c r="AQ188" i="1"/>
  <c r="AQ176" i="1"/>
  <c r="AQ126" i="1"/>
  <c r="AQ114" i="1"/>
  <c r="AQ99" i="1"/>
  <c r="AQ60" i="1"/>
  <c r="AQ160" i="1"/>
  <c r="AQ98" i="1"/>
  <c r="AQ44" i="1"/>
  <c r="AQ32" i="1"/>
  <c r="AQ175" i="1"/>
  <c r="AQ171" i="1"/>
  <c r="AQ144" i="1"/>
  <c r="AQ109" i="1"/>
  <c r="AQ105" i="1"/>
  <c r="AQ86" i="1"/>
  <c r="AQ82" i="1"/>
  <c r="AQ47" i="1"/>
  <c r="AQ43" i="1"/>
  <c r="AQ16" i="1"/>
  <c r="AQ197" i="1"/>
  <c r="AQ193" i="1"/>
  <c r="AQ186" i="1"/>
  <c r="AQ168" i="1"/>
  <c r="AQ165" i="1"/>
  <c r="AQ161" i="1"/>
  <c r="AQ154" i="1"/>
  <c r="AQ147" i="1"/>
  <c r="AQ136" i="1"/>
  <c r="AQ133" i="1"/>
  <c r="AQ129" i="1"/>
  <c r="AQ122" i="1"/>
  <c r="AQ104" i="1"/>
  <c r="AQ97" i="1"/>
  <c r="AQ90" i="1"/>
  <c r="AQ83" i="1"/>
  <c r="AQ72" i="1"/>
  <c r="AQ65" i="1"/>
  <c r="AQ58" i="1"/>
  <c r="AQ40" i="1"/>
  <c r="AQ37" i="1"/>
  <c r="AQ33" i="1"/>
  <c r="AQ26" i="1"/>
  <c r="AQ19" i="1"/>
  <c r="AQ196" i="1"/>
  <c r="AQ189" i="1"/>
  <c r="AQ164" i="1"/>
  <c r="AQ132" i="1"/>
  <c r="AQ125" i="1"/>
  <c r="AQ100" i="1"/>
  <c r="AQ68" i="1"/>
  <c r="AQ61" i="1"/>
  <c r="AQ36" i="1"/>
  <c r="AQ195" i="1"/>
  <c r="AQ184" i="1"/>
  <c r="AQ181" i="1"/>
  <c r="AQ177" i="1"/>
  <c r="AQ170" i="1"/>
  <c r="AQ163" i="1"/>
  <c r="AQ152" i="1"/>
  <c r="AQ149" i="1"/>
  <c r="AQ145" i="1"/>
  <c r="AQ138" i="1"/>
  <c r="AQ120" i="1"/>
  <c r="AQ113" i="1"/>
  <c r="AQ106" i="1"/>
  <c r="AQ88" i="1"/>
  <c r="AQ85" i="1"/>
  <c r="AQ81" i="1"/>
  <c r="AQ74" i="1"/>
  <c r="AQ56" i="1"/>
  <c r="AQ53" i="1"/>
  <c r="AQ49" i="1"/>
  <c r="AQ42" i="1"/>
  <c r="AQ35" i="1"/>
  <c r="AQ24" i="1"/>
  <c r="AQ21" i="1"/>
  <c r="AQ17" i="1"/>
  <c r="AQ180" i="1"/>
  <c r="AQ148" i="1"/>
  <c r="AQ123" i="1"/>
  <c r="AQ116" i="1"/>
  <c r="AQ84" i="1"/>
  <c r="AQ77" i="1"/>
  <c r="AQ59" i="1"/>
  <c r="AQ52" i="1"/>
  <c r="AQ20" i="1"/>
  <c r="Z26" i="23"/>
  <c r="Y41" i="26"/>
  <c r="H39" i="26"/>
  <c r="Y61" i="23"/>
  <c r="F17" i="23"/>
  <c r="H29" i="26"/>
  <c r="I29" i="26"/>
  <c r="W65" i="21"/>
  <c r="J38" i="26"/>
  <c r="L46" i="26"/>
  <c r="Q159" i="126"/>
  <c r="G21" i="26"/>
  <c r="S49" i="23"/>
  <c r="H30" i="26"/>
  <c r="Z66" i="23"/>
  <c r="M56" i="26"/>
  <c r="W51" i="26"/>
  <c r="W25" i="26"/>
  <c r="W32" i="23"/>
  <c r="F53" i="23"/>
  <c r="Z42" i="26"/>
  <c r="S31" i="26"/>
  <c r="S35" i="26"/>
  <c r="K62" i="21"/>
  <c r="D36" i="26"/>
  <c r="T54" i="23"/>
  <c r="E54" i="23"/>
  <c r="K60" i="23"/>
  <c r="S50" i="26"/>
  <c r="L58" i="26"/>
  <c r="I59" i="26"/>
  <c r="M40" i="26"/>
  <c r="X65" i="21"/>
  <c r="Y20" i="26"/>
  <c r="V47" i="23"/>
  <c r="R50" i="21"/>
  <c r="G47" i="26"/>
  <c r="K55" i="26"/>
  <c r="Z62" i="23"/>
  <c r="Z28" i="21"/>
  <c r="D37" i="26"/>
  <c r="X42" i="26"/>
  <c r="F21" i="23"/>
  <c r="K59" i="23"/>
  <c r="Q64" i="26"/>
  <c r="K61" i="26"/>
  <c r="W56" i="26"/>
  <c r="T45" i="26"/>
  <c r="K46" i="23"/>
  <c r="Q24" i="21"/>
  <c r="G33" i="26"/>
  <c r="J64" i="23"/>
  <c r="U22" i="26"/>
  <c r="K34" i="23"/>
  <c r="F20" i="26"/>
  <c r="M40" i="23"/>
  <c r="T50" i="26"/>
  <c r="E32" i="26"/>
  <c r="U24" i="26"/>
  <c r="E59" i="26"/>
  <c r="I34" i="26"/>
  <c r="V36" i="23"/>
  <c r="Y33" i="26"/>
  <c r="W48" i="26"/>
  <c r="D48" i="26"/>
  <c r="T55" i="26"/>
  <c r="T49" i="23"/>
  <c r="J60" i="26"/>
  <c r="V51" i="23"/>
  <c r="F49" i="26"/>
  <c r="Z40" i="23"/>
  <c r="Q36" i="23"/>
  <c r="R40" i="23"/>
  <c r="R27" i="26"/>
  <c r="Z34" i="23"/>
  <c r="H29" i="23"/>
  <c r="R30" i="26"/>
  <c r="M25" i="26"/>
  <c r="M39" i="26"/>
  <c r="M24" i="26"/>
  <c r="J55" i="26"/>
  <c r="F30" i="26"/>
  <c r="S51" i="26"/>
  <c r="T46" i="23"/>
  <c r="H23" i="23"/>
  <c r="I38" i="23"/>
  <c r="J47" i="21"/>
  <c r="T66" i="26"/>
  <c r="V55" i="23"/>
  <c r="U29" i="26"/>
  <c r="Q19" i="23"/>
  <c r="M53" i="26"/>
  <c r="K32" i="26"/>
  <c r="D42" i="21"/>
  <c r="I32" i="26"/>
  <c r="J61" i="26"/>
  <c r="K47" i="26"/>
  <c r="D26" i="26"/>
  <c r="G53" i="26"/>
  <c r="V37" i="23"/>
  <c r="L59" i="26"/>
  <c r="G23" i="23"/>
  <c r="W27" i="26"/>
  <c r="K17" i="23"/>
  <c r="H21" i="23"/>
  <c r="X38" i="26"/>
  <c r="N178" i="126"/>
  <c r="K19" i="26"/>
  <c r="Q53" i="23"/>
  <c r="M55" i="26"/>
  <c r="W31" i="26"/>
  <c r="F35" i="23"/>
  <c r="K34" i="26"/>
  <c r="K27" i="26"/>
  <c r="J18" i="26"/>
  <c r="J52" i="26"/>
  <c r="U64" i="26"/>
  <c r="D33" i="26"/>
  <c r="K58" i="26"/>
  <c r="H43" i="23"/>
  <c r="D32" i="23"/>
  <c r="J49" i="26"/>
  <c r="J56" i="23"/>
  <c r="M37" i="26"/>
  <c r="Q62" i="26"/>
  <c r="Z46" i="23"/>
  <c r="G59" i="26"/>
  <c r="H33" i="26"/>
  <c r="V31" i="23"/>
  <c r="E27" i="23"/>
  <c r="F46" i="26"/>
  <c r="F19" i="23"/>
  <c r="J48" i="26"/>
  <c r="W59" i="26"/>
  <c r="V31" i="26"/>
  <c r="I52" i="23"/>
  <c r="R34" i="23"/>
  <c r="R64" i="26"/>
  <c r="Y35" i="23"/>
  <c r="J43" i="26"/>
  <c r="I35" i="26"/>
  <c r="W62" i="23"/>
  <c r="Z44" i="26"/>
  <c r="H44" i="26"/>
  <c r="R26" i="26"/>
  <c r="I61" i="26"/>
  <c r="X61" i="23"/>
  <c r="K43" i="26"/>
  <c r="R48" i="26"/>
  <c r="S19" i="23"/>
  <c r="D54" i="26"/>
  <c r="E20" i="26"/>
  <c r="S47" i="26"/>
  <c r="Y21" i="26"/>
  <c r="G45" i="26"/>
  <c r="T20" i="26"/>
  <c r="R59" i="23"/>
  <c r="G22" i="23"/>
  <c r="T35" i="23"/>
  <c r="Z28" i="26"/>
  <c r="L61" i="26"/>
  <c r="Y47" i="26"/>
  <c r="L30" i="26"/>
  <c r="D46" i="26"/>
  <c r="H55" i="23"/>
  <c r="X37" i="21"/>
  <c r="U41" i="26"/>
  <c r="Z59" i="26"/>
  <c r="D61" i="23"/>
  <c r="K46" i="26"/>
  <c r="D66" i="23"/>
  <c r="Q35" i="26"/>
  <c r="E40" i="21"/>
  <c r="H52" i="26"/>
  <c r="Y66" i="26"/>
  <c r="D23" i="26"/>
  <c r="D44" i="26"/>
  <c r="M47" i="26"/>
  <c r="V62" i="26"/>
  <c r="G34" i="23"/>
  <c r="R64" i="23"/>
  <c r="D45" i="26"/>
  <c r="U59" i="23"/>
  <c r="W60" i="23"/>
  <c r="L22" i="23"/>
  <c r="D60" i="26"/>
  <c r="F17" i="26"/>
  <c r="G57" i="26"/>
  <c r="S53" i="26"/>
  <c r="G26" i="26"/>
  <c r="G47" i="23"/>
  <c r="V40" i="23"/>
  <c r="L24" i="23"/>
  <c r="G29" i="26"/>
  <c r="V176" i="126"/>
  <c r="G48" i="26"/>
  <c r="AG173" i="126"/>
  <c r="S29" i="23"/>
  <c r="U61" i="23"/>
  <c r="U53" i="23"/>
  <c r="K65" i="23"/>
  <c r="U56" i="23"/>
  <c r="I31" i="26"/>
  <c r="L26" i="26"/>
  <c r="H25" i="23"/>
  <c r="U20" i="26"/>
  <c r="Y29" i="26"/>
  <c r="U30" i="26"/>
  <c r="R18" i="23"/>
  <c r="Q34" i="26"/>
  <c r="T19" i="26"/>
  <c r="Q49" i="26"/>
  <c r="H45" i="21"/>
  <c r="V18" i="26"/>
  <c r="L56" i="23"/>
  <c r="M51" i="26"/>
  <c r="R22" i="23"/>
  <c r="Y56" i="26"/>
  <c r="K44" i="26"/>
  <c r="E64" i="23"/>
  <c r="K64" i="23"/>
  <c r="Y57" i="26"/>
  <c r="G28" i="23"/>
  <c r="Z49" i="23"/>
  <c r="E24" i="26"/>
  <c r="V47" i="26"/>
  <c r="X63" i="23"/>
  <c r="G64" i="23"/>
  <c r="V32" i="26"/>
  <c r="K17" i="26"/>
  <c r="M64" i="26"/>
  <c r="U17" i="26"/>
  <c r="T26" i="23"/>
  <c r="T53" i="26"/>
  <c r="Z44" i="21"/>
  <c r="V41" i="23"/>
  <c r="W38" i="21"/>
  <c r="S51" i="23"/>
  <c r="Z53" i="23"/>
  <c r="T65" i="23"/>
  <c r="W38" i="23"/>
  <c r="L30" i="23"/>
  <c r="J43" i="23"/>
  <c r="Q31" i="26"/>
  <c r="F45" i="26"/>
  <c r="K58" i="23"/>
  <c r="R58" i="23"/>
  <c r="F46" i="23"/>
  <c r="F40" i="26"/>
  <c r="M43" i="26"/>
  <c r="R37" i="23"/>
  <c r="Q35" i="23"/>
  <c r="Z52" i="23"/>
  <c r="D42" i="26"/>
  <c r="K63" i="26"/>
  <c r="S37" i="26"/>
  <c r="Q29" i="26"/>
  <c r="Y62" i="26"/>
  <c r="AB169" i="126"/>
  <c r="M66" i="23"/>
  <c r="R51" i="26"/>
  <c r="V50" i="23"/>
  <c r="X49" i="23"/>
  <c r="T55" i="23"/>
  <c r="E21" i="26"/>
  <c r="T23" i="23"/>
  <c r="Z22" i="26"/>
  <c r="D39" i="26"/>
  <c r="E39" i="26"/>
  <c r="Y21" i="23"/>
  <c r="Q50" i="26"/>
  <c r="I25" i="21"/>
  <c r="V45" i="23"/>
  <c r="K25" i="26"/>
  <c r="Q52" i="23"/>
  <c r="E27" i="26"/>
  <c r="E53" i="26"/>
  <c r="R47" i="23"/>
  <c r="V33" i="21"/>
  <c r="U46" i="23"/>
  <c r="G64" i="26"/>
  <c r="V46" i="23"/>
  <c r="T24" i="26"/>
  <c r="S38" i="26"/>
  <c r="Z66" i="26"/>
  <c r="Z58" i="26"/>
  <c r="R21" i="26"/>
  <c r="I65" i="23"/>
  <c r="Z28" i="23"/>
  <c r="R56" i="23"/>
  <c r="H46" i="26"/>
  <c r="U40" i="26"/>
  <c r="X22" i="26"/>
  <c r="U46" i="26"/>
  <c r="H17" i="26"/>
  <c r="E49" i="23"/>
  <c r="I56" i="26"/>
  <c r="R40" i="26"/>
  <c r="E62" i="23"/>
  <c r="T36" i="26"/>
  <c r="J45" i="26"/>
  <c r="D28" i="26"/>
  <c r="F48" i="26"/>
  <c r="Z64" i="26"/>
  <c r="H45" i="26"/>
  <c r="X24" i="26"/>
  <c r="S33" i="21"/>
  <c r="F26" i="23"/>
  <c r="K40" i="26"/>
  <c r="D52" i="21"/>
  <c r="E58" i="26"/>
  <c r="E34" i="26"/>
  <c r="S178" i="126"/>
  <c r="L137" i="126"/>
  <c r="K28" i="23"/>
  <c r="F26" i="21"/>
  <c r="T40" i="23"/>
  <c r="E66" i="23"/>
  <c r="M33" i="21"/>
  <c r="G174" i="126"/>
  <c r="F59" i="26"/>
  <c r="V22" i="23"/>
  <c r="F51" i="21"/>
  <c r="E41" i="26"/>
  <c r="X62" i="23"/>
  <c r="Q43" i="26"/>
  <c r="G20" i="21"/>
  <c r="W50" i="23"/>
  <c r="K47" i="23"/>
  <c r="R36" i="26"/>
  <c r="I23" i="26"/>
  <c r="G46" i="26"/>
  <c r="U57" i="26"/>
  <c r="E55" i="21"/>
  <c r="M174" i="126"/>
  <c r="T26" i="21"/>
  <c r="H60" i="26"/>
  <c r="H54" i="26"/>
  <c r="Q22" i="26"/>
  <c r="J48" i="23"/>
  <c r="T47" i="26"/>
  <c r="Z26" i="26"/>
  <c r="I60" i="21"/>
  <c r="Z34" i="21"/>
  <c r="I49" i="23"/>
  <c r="S168" i="126"/>
  <c r="V37" i="26"/>
  <c r="Q28" i="23"/>
  <c r="T31" i="23"/>
  <c r="G58" i="21"/>
  <c r="J55" i="23"/>
  <c r="I49" i="21"/>
  <c r="D19" i="23"/>
  <c r="Y43" i="26"/>
  <c r="F43" i="26"/>
  <c r="K30" i="23"/>
  <c r="X40" i="23"/>
  <c r="S63" i="26"/>
  <c r="F52" i="26"/>
  <c r="V35" i="23"/>
  <c r="L23" i="21"/>
  <c r="V35" i="21"/>
  <c r="AH152" i="126"/>
  <c r="U55" i="21"/>
  <c r="F37" i="23"/>
  <c r="D43" i="23"/>
  <c r="R46" i="26"/>
  <c r="U21" i="21"/>
  <c r="AA160" i="126"/>
  <c r="X65" i="23"/>
  <c r="F58" i="26"/>
  <c r="G60" i="26"/>
  <c r="G62" i="26"/>
  <c r="E44" i="21"/>
  <c r="L57" i="21"/>
  <c r="J66" i="23"/>
  <c r="X48" i="21"/>
  <c r="X40" i="21"/>
  <c r="Y52" i="26"/>
  <c r="I18" i="21"/>
  <c r="D37" i="23"/>
  <c r="Q38" i="21"/>
  <c r="K29" i="21"/>
  <c r="T65" i="26"/>
  <c r="F21" i="26"/>
  <c r="J58" i="26"/>
  <c r="Q61" i="26"/>
  <c r="D48" i="23"/>
  <c r="Q44" i="26"/>
  <c r="U22" i="23"/>
  <c r="X21" i="21"/>
  <c r="L60" i="23"/>
  <c r="G48" i="23"/>
  <c r="R47" i="26"/>
  <c r="H63" i="23"/>
  <c r="T44" i="26"/>
  <c r="Y27" i="23"/>
  <c r="M63" i="26"/>
  <c r="D38" i="26"/>
  <c r="V56" i="23"/>
  <c r="I17" i="26"/>
  <c r="D24" i="23"/>
  <c r="Q19" i="26"/>
  <c r="V59" i="23"/>
  <c r="T26" i="26"/>
  <c r="X59" i="26"/>
  <c r="Q63" i="23"/>
  <c r="H23" i="26"/>
  <c r="J41" i="26"/>
  <c r="X23" i="26"/>
  <c r="R43" i="23"/>
  <c r="S42" i="26"/>
  <c r="I42" i="26"/>
  <c r="U32" i="23"/>
  <c r="L43" i="23"/>
  <c r="G44" i="23"/>
  <c r="L64" i="26"/>
  <c r="M39" i="23"/>
  <c r="G61" i="26"/>
  <c r="K30" i="26"/>
  <c r="M46" i="23"/>
  <c r="W64" i="26"/>
  <c r="V17" i="26"/>
  <c r="J28" i="26"/>
  <c r="E51" i="26"/>
  <c r="G24" i="23"/>
  <c r="F66" i="23"/>
  <c r="F28" i="21"/>
  <c r="Y19" i="23"/>
  <c r="S35" i="23"/>
  <c r="V54" i="23"/>
  <c r="E49" i="21"/>
  <c r="Z45" i="26"/>
  <c r="Y32" i="26"/>
  <c r="D19" i="26"/>
  <c r="V61" i="26"/>
  <c r="V30" i="26"/>
  <c r="T22" i="21"/>
  <c r="V36" i="26"/>
  <c r="F19" i="26"/>
  <c r="F66" i="21"/>
  <c r="M38" i="23"/>
  <c r="X49" i="21"/>
  <c r="Q60" i="23"/>
  <c r="K62" i="26"/>
  <c r="I45" i="26"/>
  <c r="Q42" i="23"/>
  <c r="S37" i="23"/>
  <c r="X20" i="23"/>
  <c r="K42" i="26"/>
  <c r="U63" i="26"/>
  <c r="I52" i="26"/>
  <c r="J49" i="23"/>
  <c r="G59" i="23"/>
  <c r="W65" i="23"/>
  <c r="Z60" i="26"/>
  <c r="Y58" i="26"/>
  <c r="W60" i="26"/>
  <c r="I53" i="23"/>
  <c r="D34" i="26"/>
  <c r="F22" i="26"/>
  <c r="I22" i="26"/>
  <c r="X40" i="26"/>
  <c r="Z21" i="23"/>
  <c r="M31" i="26"/>
  <c r="M41" i="26"/>
  <c r="Q44" i="23"/>
  <c r="Z56" i="26"/>
  <c r="E19" i="26"/>
  <c r="Q60" i="26"/>
  <c r="H21" i="26"/>
  <c r="Y62" i="21"/>
  <c r="V53" i="23"/>
  <c r="U50" i="26"/>
  <c r="K30" i="21"/>
  <c r="Z31" i="23"/>
  <c r="W34" i="26"/>
  <c r="Z33" i="26"/>
  <c r="I27" i="23"/>
  <c r="E61" i="26"/>
  <c r="Q55" i="26"/>
  <c r="Q66" i="23"/>
  <c r="Q24" i="26"/>
  <c r="G39" i="23"/>
  <c r="R31" i="21"/>
  <c r="Q20" i="26"/>
  <c r="L42" i="26"/>
  <c r="K53" i="23"/>
  <c r="H65" i="26"/>
  <c r="V18" i="23"/>
  <c r="F50" i="23"/>
  <c r="J57" i="23"/>
  <c r="Q59" i="21"/>
  <c r="W26" i="23"/>
  <c r="V57" i="26"/>
  <c r="T46" i="26"/>
  <c r="Z32" i="26"/>
  <c r="Z35" i="26"/>
  <c r="Y27" i="26"/>
  <c r="J34" i="26"/>
  <c r="V49" i="26"/>
  <c r="U53" i="26"/>
  <c r="Z34" i="26"/>
  <c r="V20" i="26"/>
  <c r="H61" i="26"/>
  <c r="H56" i="26"/>
  <c r="K29" i="26"/>
  <c r="G58" i="26"/>
  <c r="I25" i="26"/>
  <c r="K49" i="26"/>
  <c r="J39" i="23"/>
  <c r="L35" i="26"/>
  <c r="T39" i="26"/>
  <c r="J37" i="26"/>
  <c r="K20" i="23"/>
  <c r="V48" i="26"/>
  <c r="T61" i="26"/>
  <c r="M57" i="26"/>
  <c r="M28" i="23"/>
  <c r="Y28" i="26"/>
  <c r="K55" i="23"/>
  <c r="S21" i="23"/>
  <c r="S51" i="21"/>
  <c r="H55" i="26"/>
  <c r="E21" i="21"/>
  <c r="D29" i="26"/>
  <c r="R26" i="23"/>
  <c r="G52" i="26"/>
  <c r="Y25" i="23"/>
  <c r="T60" i="26"/>
  <c r="J36" i="26"/>
  <c r="W18" i="26"/>
  <c r="I36" i="26"/>
  <c r="H28" i="23"/>
  <c r="V55" i="26"/>
  <c r="M22" i="26"/>
  <c r="V31" i="21"/>
  <c r="H51" i="23"/>
  <c r="J45" i="23"/>
  <c r="M30" i="23"/>
  <c r="G18" i="26"/>
  <c r="Z64" i="23"/>
  <c r="D65" i="26"/>
  <c r="P144" i="126"/>
  <c r="T21" i="26"/>
  <c r="U18" i="26"/>
  <c r="L46" i="23"/>
  <c r="AF171" i="126"/>
  <c r="T44" i="21"/>
  <c r="G32" i="26"/>
  <c r="S54" i="26"/>
  <c r="AE170" i="126"/>
  <c r="D176" i="126"/>
  <c r="E62" i="21"/>
  <c r="AF161" i="126"/>
  <c r="Y52" i="21"/>
  <c r="U55" i="26"/>
  <c r="AE176" i="126"/>
  <c r="R24" i="26"/>
  <c r="T47" i="23"/>
  <c r="G56" i="23"/>
  <c r="H52" i="23"/>
  <c r="S65" i="23"/>
  <c r="G27" i="26"/>
  <c r="L54" i="26"/>
  <c r="W22" i="23"/>
  <c r="V17" i="23"/>
  <c r="G62" i="21"/>
  <c r="W57" i="26"/>
  <c r="G168" i="126"/>
  <c r="D58" i="21"/>
  <c r="U42" i="21"/>
  <c r="O160" i="126"/>
  <c r="K24" i="26"/>
  <c r="Z39" i="21"/>
  <c r="W32" i="26"/>
  <c r="U64" i="23"/>
  <c r="E33" i="26"/>
  <c r="V28" i="23"/>
  <c r="R39" i="21"/>
  <c r="T63" i="21"/>
  <c r="Q22" i="23"/>
  <c r="J51" i="23"/>
  <c r="S23" i="26"/>
  <c r="Y24" i="23"/>
  <c r="Y50" i="26"/>
  <c r="S63" i="23"/>
  <c r="K50" i="26"/>
  <c r="X44" i="23"/>
  <c r="W54" i="21"/>
  <c r="T64" i="21"/>
  <c r="G28" i="21"/>
  <c r="M43" i="23"/>
  <c r="G63" i="26"/>
  <c r="Z32" i="23"/>
  <c r="I62" i="23"/>
  <c r="S48" i="23"/>
  <c r="K32" i="21"/>
  <c r="L48" i="23"/>
  <c r="F43" i="23"/>
  <c r="Q38" i="26"/>
  <c r="U23" i="23"/>
  <c r="J42" i="23"/>
  <c r="AB157" i="126"/>
  <c r="Y54" i="21"/>
  <c r="U34" i="23"/>
  <c r="Q51" i="21"/>
  <c r="W55" i="26"/>
  <c r="L62" i="23"/>
  <c r="Q56" i="26"/>
  <c r="I53" i="26"/>
  <c r="Y40" i="26"/>
  <c r="M42" i="26"/>
  <c r="J53" i="23"/>
  <c r="L27" i="26"/>
  <c r="H43" i="26"/>
  <c r="I55" i="21"/>
  <c r="G42" i="21"/>
  <c r="N168" i="126"/>
  <c r="Z36" i="21"/>
  <c r="Z19" i="26"/>
  <c r="T28" i="26"/>
  <c r="K33" i="26"/>
  <c r="M19" i="26"/>
  <c r="K31" i="23"/>
  <c r="W22" i="26"/>
  <c r="U25" i="26"/>
  <c r="K57" i="23"/>
  <c r="Q32" i="23"/>
  <c r="R33" i="23"/>
  <c r="T58" i="26"/>
  <c r="W44" i="23"/>
  <c r="Q18" i="26"/>
  <c r="Q53" i="26"/>
  <c r="L24" i="26"/>
  <c r="L66" i="26"/>
  <c r="M27" i="26"/>
  <c r="Y44" i="26"/>
  <c r="D51" i="26"/>
  <c r="W56" i="21"/>
  <c r="Q39" i="23"/>
  <c r="T22" i="26"/>
  <c r="T59" i="21"/>
  <c r="E32" i="23"/>
  <c r="M45" i="23"/>
  <c r="J18" i="23"/>
  <c r="T49" i="21"/>
  <c r="I43" i="23"/>
  <c r="Y34" i="23"/>
  <c r="L56" i="26"/>
  <c r="F34" i="23"/>
  <c r="Z17" i="26"/>
  <c r="Z30" i="23"/>
  <c r="V44" i="26"/>
  <c r="Q57" i="26"/>
  <c r="Z27" i="26"/>
  <c r="T33" i="26"/>
  <c r="H31" i="26"/>
  <c r="S58" i="21"/>
  <c r="R19" i="23"/>
  <c r="L49" i="26"/>
  <c r="V56" i="26"/>
  <c r="R58" i="26"/>
  <c r="Q50" i="23"/>
  <c r="L34" i="23"/>
  <c r="Y55" i="23"/>
  <c r="W21" i="26"/>
  <c r="V42" i="26"/>
  <c r="W50" i="26"/>
  <c r="I58" i="26"/>
  <c r="M52" i="26"/>
  <c r="T58" i="23"/>
  <c r="Z23" i="26"/>
  <c r="L32" i="23"/>
  <c r="W39" i="26"/>
  <c r="X41" i="26"/>
  <c r="Y26" i="26"/>
  <c r="X53" i="26"/>
  <c r="M64" i="23"/>
  <c r="U36" i="23"/>
  <c r="T18" i="26"/>
  <c r="H62" i="26"/>
  <c r="T33" i="23"/>
  <c r="K40" i="23"/>
  <c r="D35" i="26"/>
  <c r="R63" i="21"/>
  <c r="U66" i="26"/>
  <c r="F48" i="21"/>
  <c r="Z52" i="26"/>
  <c r="U44" i="26"/>
  <c r="T17" i="23"/>
  <c r="Y65" i="23"/>
  <c r="U49" i="21"/>
  <c r="U33" i="26"/>
  <c r="E30" i="21"/>
  <c r="T41" i="23"/>
  <c r="L53" i="26"/>
  <c r="K51" i="23"/>
  <c r="R22" i="26"/>
  <c r="E18" i="26"/>
  <c r="U28" i="26"/>
  <c r="K18" i="23"/>
  <c r="T52" i="23"/>
  <c r="K57" i="26"/>
  <c r="G60" i="23"/>
  <c r="D25" i="26"/>
  <c r="V60" i="26"/>
  <c r="Y63" i="26"/>
  <c r="Z57" i="26"/>
  <c r="Y42" i="23"/>
  <c r="U18" i="23"/>
  <c r="U45" i="26"/>
  <c r="I21" i="26"/>
  <c r="K23" i="26"/>
  <c r="X42" i="21"/>
  <c r="R63" i="23"/>
  <c r="J44" i="26"/>
  <c r="U40" i="23"/>
  <c r="X32" i="23"/>
  <c r="H20" i="26"/>
  <c r="L28" i="26"/>
  <c r="Y55" i="26"/>
  <c r="Q34" i="23"/>
  <c r="L65" i="26"/>
  <c r="S46" i="26"/>
  <c r="E31" i="26"/>
  <c r="S57" i="26"/>
  <c r="Q40" i="26"/>
  <c r="U19" i="23"/>
  <c r="Y178" i="126"/>
  <c r="J31" i="23"/>
  <c r="T28" i="23"/>
  <c r="E36" i="26"/>
  <c r="F39" i="26"/>
  <c r="I33" i="21"/>
  <c r="E47" i="21"/>
  <c r="V51" i="26"/>
  <c r="R31" i="23"/>
  <c r="D21" i="23"/>
  <c r="D22" i="21"/>
  <c r="V50" i="21"/>
  <c r="U51" i="26"/>
  <c r="X53" i="21"/>
  <c r="K176" i="126"/>
  <c r="T42" i="26"/>
  <c r="Y148" i="126"/>
  <c r="Q66" i="21"/>
  <c r="S41" i="26"/>
  <c r="K18" i="21"/>
  <c r="G38" i="26"/>
  <c r="S61" i="26"/>
  <c r="X39" i="26"/>
  <c r="L21" i="26"/>
  <c r="R25" i="26"/>
  <c r="L32" i="26"/>
  <c r="S22" i="23"/>
  <c r="W62" i="26"/>
  <c r="L35" i="23"/>
  <c r="S49" i="26"/>
  <c r="X26" i="23"/>
  <c r="X28" i="23"/>
  <c r="F44" i="23"/>
  <c r="E50" i="23"/>
  <c r="J61" i="23"/>
  <c r="T64" i="26"/>
  <c r="R152" i="126"/>
  <c r="V25" i="26"/>
  <c r="D24" i="26"/>
  <c r="M44" i="23"/>
  <c r="X66" i="26"/>
  <c r="G49" i="26"/>
  <c r="R63" i="26"/>
  <c r="Q31" i="23"/>
  <c r="R24" i="23"/>
  <c r="W19" i="26"/>
  <c r="AG174" i="126"/>
  <c r="V53" i="21"/>
  <c r="R19" i="26"/>
  <c r="M34" i="26"/>
  <c r="E30" i="26"/>
  <c r="G54" i="23"/>
  <c r="K59" i="26"/>
  <c r="R62" i="26"/>
  <c r="F59" i="23"/>
  <c r="Q61" i="21"/>
  <c r="R44" i="26"/>
  <c r="H38" i="26"/>
  <c r="R20" i="21"/>
  <c r="D47" i="26"/>
  <c r="AF168" i="126"/>
  <c r="H27" i="26"/>
  <c r="K19" i="23"/>
  <c r="Y25" i="21"/>
  <c r="Q26" i="26"/>
  <c r="R60" i="21"/>
  <c r="G39" i="26"/>
  <c r="G20" i="26"/>
  <c r="E20" i="21"/>
  <c r="J43" i="21"/>
  <c r="E56" i="23"/>
  <c r="W41" i="26"/>
  <c r="J32" i="23"/>
  <c r="L47" i="26"/>
  <c r="J65" i="23"/>
  <c r="I66" i="26"/>
  <c r="M29" i="23"/>
  <c r="W20" i="26"/>
  <c r="T40" i="26"/>
  <c r="K25" i="23"/>
  <c r="R19" i="21"/>
  <c r="G63" i="23"/>
  <c r="E26" i="26"/>
  <c r="R30" i="23"/>
  <c r="W30" i="23"/>
  <c r="L17" i="26"/>
  <c r="J38" i="23"/>
  <c r="Y65" i="21"/>
  <c r="V43" i="23"/>
  <c r="G53" i="23"/>
  <c r="J20" i="23"/>
  <c r="E19" i="21"/>
  <c r="Y37" i="23"/>
  <c r="U29" i="23"/>
  <c r="R60" i="26"/>
  <c r="I46" i="26"/>
  <c r="D52" i="26"/>
  <c r="E66" i="26"/>
  <c r="F30" i="21"/>
  <c r="W59" i="23"/>
  <c r="L28" i="23"/>
  <c r="E43" i="23"/>
  <c r="F49" i="23"/>
  <c r="X50" i="26"/>
  <c r="W28" i="23"/>
  <c r="L34" i="26"/>
  <c r="Q61" i="23"/>
  <c r="L162" i="126"/>
  <c r="U43" i="23"/>
  <c r="Y56" i="23"/>
  <c r="Q47" i="23"/>
  <c r="K22" i="26"/>
  <c r="E45" i="21"/>
  <c r="H27" i="21"/>
  <c r="Y153" i="126"/>
  <c r="R28" i="23"/>
  <c r="U25" i="23"/>
  <c r="W23" i="26"/>
  <c r="M143" i="126"/>
  <c r="I19" i="23"/>
  <c r="D58" i="23"/>
  <c r="F47" i="23"/>
  <c r="R38" i="23"/>
  <c r="Z29" i="23"/>
  <c r="U21" i="23"/>
  <c r="E29" i="23"/>
  <c r="G31" i="23"/>
  <c r="G43" i="26"/>
  <c r="V63" i="23"/>
  <c r="E54" i="26"/>
  <c r="Z43" i="26"/>
  <c r="Z58" i="23"/>
  <c r="X35" i="26"/>
  <c r="D52" i="23"/>
  <c r="Y59" i="21"/>
  <c r="L64" i="23"/>
  <c r="Z37" i="23"/>
  <c r="AD157" i="126"/>
  <c r="S65" i="26"/>
  <c r="W34" i="23"/>
  <c r="K160" i="126"/>
  <c r="D30" i="23"/>
  <c r="M29" i="26"/>
  <c r="T57" i="23"/>
  <c r="D62" i="26"/>
  <c r="H54" i="23"/>
  <c r="R141" i="126"/>
  <c r="W153" i="126"/>
  <c r="V23" i="26"/>
  <c r="M46" i="26"/>
  <c r="J42" i="26"/>
  <c r="X52" i="23"/>
  <c r="E17" i="26"/>
  <c r="U26" i="26"/>
  <c r="K35" i="26"/>
  <c r="Y60" i="26"/>
  <c r="AF164" i="126"/>
  <c r="I37" i="23"/>
  <c r="M66" i="26"/>
  <c r="K43" i="23"/>
  <c r="R32" i="21"/>
  <c r="V48" i="23"/>
  <c r="J63" i="23"/>
  <c r="M33" i="23"/>
  <c r="E18" i="23"/>
  <c r="G50" i="26"/>
  <c r="I58" i="21"/>
  <c r="G42" i="26"/>
  <c r="H140" i="126"/>
  <c r="L38" i="23"/>
  <c r="O158" i="126"/>
  <c r="I166" i="126"/>
  <c r="X31" i="26"/>
  <c r="R52" i="26"/>
  <c r="Q30" i="23"/>
  <c r="Z56" i="21"/>
  <c r="E22" i="21"/>
  <c r="L52" i="26"/>
  <c r="E48" i="26"/>
  <c r="L22" i="21"/>
  <c r="R33" i="21"/>
  <c r="M38" i="26"/>
  <c r="K26" i="26"/>
  <c r="I47" i="26"/>
  <c r="W54" i="23"/>
  <c r="G37" i="23"/>
  <c r="K48" i="23"/>
  <c r="Y63" i="23"/>
  <c r="S43" i="21"/>
  <c r="J29" i="26"/>
  <c r="M45" i="26"/>
  <c r="J19" i="21"/>
  <c r="V41" i="26"/>
  <c r="M32" i="26"/>
  <c r="E65" i="23"/>
  <c r="M20" i="23"/>
  <c r="G26" i="23"/>
  <c r="Z61" i="21"/>
  <c r="J167" i="126"/>
  <c r="Q46" i="23"/>
  <c r="W176" i="126"/>
  <c r="X42" i="23"/>
  <c r="Y30" i="23"/>
  <c r="S48" i="26"/>
  <c r="I25" i="23"/>
  <c r="K37" i="26"/>
  <c r="S18" i="23"/>
  <c r="G64" i="21"/>
  <c r="Z54" i="26"/>
  <c r="W22" i="21"/>
  <c r="S66" i="26"/>
  <c r="L29" i="23"/>
  <c r="R39" i="26"/>
  <c r="I51" i="26"/>
  <c r="Q32" i="26"/>
  <c r="L31" i="26"/>
  <c r="E35" i="21"/>
  <c r="Y61" i="26"/>
  <c r="H49" i="26"/>
  <c r="Z50" i="23"/>
  <c r="M28" i="26"/>
  <c r="L178" i="126"/>
  <c r="G33" i="23"/>
  <c r="E31" i="23"/>
  <c r="L53" i="23"/>
  <c r="F23" i="23"/>
  <c r="AD175" i="126"/>
  <c r="I45" i="23"/>
  <c r="E42" i="26"/>
  <c r="AG159" i="126"/>
  <c r="F60" i="21"/>
  <c r="X56" i="26"/>
  <c r="G57" i="21"/>
  <c r="X19" i="23"/>
  <c r="E66" i="21"/>
  <c r="G46" i="23"/>
  <c r="L25" i="21"/>
  <c r="AF160" i="126"/>
  <c r="T57" i="26"/>
  <c r="F30" i="23"/>
  <c r="K35" i="21"/>
  <c r="J46" i="26"/>
  <c r="D27" i="23"/>
  <c r="M65" i="21"/>
  <c r="G55" i="21"/>
  <c r="F55" i="21"/>
  <c r="H170" i="126"/>
  <c r="I53" i="21"/>
  <c r="W31" i="21"/>
  <c r="Q64" i="21"/>
  <c r="L39" i="26"/>
  <c r="E38" i="21"/>
  <c r="AA116" i="126"/>
  <c r="R66" i="21"/>
  <c r="E23" i="26"/>
  <c r="L50" i="23"/>
  <c r="Z177" i="126"/>
  <c r="E36" i="21"/>
  <c r="I64" i="26"/>
  <c r="D43" i="26"/>
  <c r="H34" i="26"/>
  <c r="I20" i="26"/>
  <c r="Y45" i="26"/>
  <c r="Q47" i="26"/>
  <c r="G62" i="23"/>
  <c r="V26" i="23"/>
  <c r="F50" i="26"/>
  <c r="D22" i="26"/>
  <c r="U32" i="26"/>
  <c r="Y26" i="23"/>
  <c r="J31" i="26"/>
  <c r="X26" i="21"/>
  <c r="Z18" i="26"/>
  <c r="V28" i="26"/>
  <c r="X54" i="26"/>
  <c r="Z51" i="26"/>
  <c r="R59" i="26"/>
  <c r="Y59" i="26"/>
  <c r="E26" i="21"/>
  <c r="D58" i="26"/>
  <c r="U35" i="23"/>
  <c r="Q58" i="23"/>
  <c r="Z27" i="23"/>
  <c r="W33" i="26"/>
  <c r="D39" i="23"/>
  <c r="Z46" i="26"/>
  <c r="U66" i="23"/>
  <c r="I24" i="26"/>
  <c r="Y46" i="23"/>
  <c r="G41" i="21"/>
  <c r="U47" i="23"/>
  <c r="G24" i="26"/>
  <c r="G66" i="26"/>
  <c r="G34" i="26"/>
  <c r="T31" i="26"/>
  <c r="U41" i="23"/>
  <c r="G30" i="26"/>
  <c r="Q63" i="26"/>
  <c r="X64" i="26"/>
  <c r="Y30" i="21"/>
  <c r="J21" i="26"/>
  <c r="D61" i="26"/>
  <c r="Q66" i="26"/>
  <c r="D56" i="23"/>
  <c r="U60" i="23"/>
  <c r="J159" i="126"/>
  <c r="I33" i="23"/>
  <c r="R51" i="23"/>
  <c r="S43" i="26"/>
  <c r="R23" i="26"/>
  <c r="Q40" i="21"/>
  <c r="Y48" i="23"/>
  <c r="L37" i="26"/>
  <c r="U39" i="23"/>
  <c r="F56" i="21"/>
  <c r="H53" i="23"/>
  <c r="Y48" i="26"/>
  <c r="K42" i="21"/>
  <c r="X24" i="21"/>
  <c r="I46" i="21"/>
  <c r="W19" i="21"/>
  <c r="F25" i="23"/>
  <c r="F31" i="26"/>
  <c r="T19" i="21"/>
  <c r="T23" i="21"/>
  <c r="I59" i="23"/>
  <c r="K39" i="23"/>
  <c r="F134" i="126"/>
  <c r="D43" i="21"/>
  <c r="E46" i="23"/>
  <c r="R29" i="21"/>
  <c r="Z31" i="26"/>
  <c r="E36" i="23"/>
  <c r="G37" i="26"/>
  <c r="X30" i="23"/>
  <c r="Q164" i="126"/>
  <c r="E49" i="26"/>
  <c r="M32" i="21"/>
  <c r="X52" i="26"/>
  <c r="F43" i="21"/>
  <c r="G27" i="23"/>
  <c r="T42" i="23"/>
  <c r="Q17" i="23"/>
  <c r="J61" i="21"/>
  <c r="K66" i="26"/>
  <c r="Q58" i="26"/>
  <c r="J47" i="23"/>
  <c r="G41" i="26"/>
  <c r="X32" i="21"/>
  <c r="I178" i="126"/>
  <c r="J39" i="21"/>
  <c r="P135" i="126"/>
  <c r="K62" i="23"/>
  <c r="Z36" i="23"/>
  <c r="S29" i="26"/>
  <c r="R53" i="26"/>
  <c r="W45" i="21"/>
  <c r="I39" i="26"/>
  <c r="G19" i="23"/>
  <c r="L51" i="21"/>
  <c r="K21" i="21"/>
  <c r="M23" i="23"/>
  <c r="Q30" i="21"/>
  <c r="D63" i="23"/>
  <c r="X44" i="26"/>
  <c r="L20" i="23"/>
  <c r="W24" i="26"/>
  <c r="V34" i="21"/>
  <c r="E45" i="23"/>
  <c r="D28" i="23"/>
  <c r="F50" i="21"/>
  <c r="Y31" i="26"/>
  <c r="X160" i="126"/>
  <c r="H33" i="23"/>
  <c r="I55" i="23"/>
  <c r="G19" i="26"/>
  <c r="K34" i="21"/>
  <c r="K41" i="21"/>
  <c r="L32" i="21"/>
  <c r="K39" i="21"/>
  <c r="J54" i="21"/>
  <c r="D64" i="21"/>
  <c r="T24" i="23"/>
  <c r="L117" i="126"/>
  <c r="K21" i="23"/>
  <c r="U24" i="21"/>
  <c r="U36" i="26"/>
  <c r="W66" i="23"/>
  <c r="K53" i="26"/>
  <c r="X30" i="26"/>
  <c r="L41" i="26"/>
  <c r="Z56" i="23"/>
  <c r="G23" i="26"/>
  <c r="J33" i="26"/>
  <c r="Q57" i="21"/>
  <c r="H133" i="126"/>
  <c r="W46" i="23"/>
  <c r="X48" i="26"/>
  <c r="T41" i="26"/>
  <c r="K55" i="21"/>
  <c r="Z22" i="23"/>
  <c r="Z35" i="23"/>
  <c r="M50" i="21"/>
  <c r="H49" i="23"/>
  <c r="I28" i="26"/>
  <c r="H53" i="26"/>
  <c r="H38" i="23"/>
  <c r="R136" i="126"/>
  <c r="M49" i="23"/>
  <c r="AJ165" i="126"/>
  <c r="V153" i="126"/>
  <c r="F28" i="26"/>
  <c r="L44" i="23"/>
  <c r="E50" i="26"/>
  <c r="AG136" i="126"/>
  <c r="V19" i="26"/>
  <c r="U62" i="23"/>
  <c r="V42" i="23"/>
  <c r="T17" i="26"/>
  <c r="L46" i="21"/>
  <c r="K28" i="21"/>
  <c r="W17" i="26"/>
  <c r="H48" i="26"/>
  <c r="Q30" i="26"/>
  <c r="G22" i="26"/>
  <c r="X20" i="26"/>
  <c r="Z42" i="21"/>
  <c r="I161" i="126"/>
  <c r="M159" i="126"/>
  <c r="Y34" i="26"/>
  <c r="X129" i="126"/>
  <c r="H66" i="26"/>
  <c r="V49" i="21"/>
  <c r="U55" i="23"/>
  <c r="T38" i="23"/>
  <c r="M55" i="23"/>
  <c r="K66" i="21"/>
  <c r="W61" i="21"/>
  <c r="T25" i="26"/>
  <c r="S32" i="26"/>
  <c r="J148" i="126"/>
  <c r="D37" i="21"/>
  <c r="R145" i="126"/>
  <c r="G18" i="23"/>
  <c r="X33" i="26"/>
  <c r="X60" i="23"/>
  <c r="J24" i="26"/>
  <c r="G25" i="21"/>
  <c r="U28" i="23"/>
  <c r="M48" i="23"/>
  <c r="T30" i="26"/>
  <c r="G54" i="26"/>
  <c r="D25" i="21"/>
  <c r="AF153" i="126"/>
  <c r="D20" i="26"/>
  <c r="M17" i="23"/>
  <c r="W17" i="21"/>
  <c r="D60" i="23"/>
  <c r="J28" i="23"/>
  <c r="Z36" i="26"/>
  <c r="K38" i="26"/>
  <c r="K20" i="21"/>
  <c r="M34" i="23"/>
  <c r="R33" i="26"/>
  <c r="V28" i="21"/>
  <c r="U48" i="26"/>
  <c r="M59" i="26"/>
  <c r="F160" i="126"/>
  <c r="S25" i="23"/>
  <c r="Z64" i="21"/>
  <c r="Y31" i="23"/>
  <c r="H32" i="26"/>
  <c r="V34" i="23"/>
  <c r="X65" i="26"/>
  <c r="E60" i="23"/>
  <c r="X62" i="26"/>
  <c r="T51" i="21"/>
  <c r="L49" i="23"/>
  <c r="Z60" i="23"/>
  <c r="S34" i="23"/>
  <c r="J64" i="21"/>
  <c r="R49" i="21"/>
  <c r="O176" i="126"/>
  <c r="AB137" i="126"/>
  <c r="R53" i="23"/>
  <c r="V61" i="23"/>
  <c r="Q170" i="126"/>
  <c r="J58" i="21"/>
  <c r="T20" i="23"/>
  <c r="G25" i="26"/>
  <c r="M58" i="23"/>
  <c r="D18" i="26"/>
  <c r="Y23" i="21"/>
  <c r="V29" i="26"/>
  <c r="X34" i="23"/>
  <c r="D64" i="26"/>
  <c r="I27" i="26"/>
  <c r="M154" i="126"/>
  <c r="V61" i="21"/>
  <c r="D27" i="26"/>
  <c r="W37" i="23"/>
  <c r="R56" i="26"/>
  <c r="V35" i="26"/>
  <c r="L36" i="23"/>
  <c r="L62" i="26"/>
  <c r="H62" i="23"/>
  <c r="Q23" i="23"/>
  <c r="S34" i="21"/>
  <c r="AB156" i="126"/>
  <c r="T113" i="126"/>
  <c r="R32" i="26"/>
  <c r="I41" i="23"/>
  <c r="M52" i="23"/>
  <c r="F25" i="26"/>
  <c r="K27" i="23"/>
  <c r="W40" i="23"/>
  <c r="R50" i="26"/>
  <c r="U54" i="26"/>
  <c r="S44" i="26"/>
  <c r="D26" i="23"/>
  <c r="G51" i="23"/>
  <c r="H47" i="26"/>
  <c r="R55" i="26"/>
  <c r="U49" i="26"/>
  <c r="K64" i="26"/>
  <c r="W36" i="26"/>
  <c r="F26" i="26"/>
  <c r="G38" i="21"/>
  <c r="M28" i="21"/>
  <c r="M18" i="26"/>
  <c r="Y42" i="26"/>
  <c r="W37" i="26"/>
  <c r="F56" i="26"/>
  <c r="S29" i="21"/>
  <c r="M50" i="26"/>
  <c r="Q36" i="26"/>
  <c r="W58" i="26"/>
  <c r="U42" i="23"/>
  <c r="Q40" i="23"/>
  <c r="K57" i="21"/>
  <c r="R61" i="26"/>
  <c r="K37" i="23"/>
  <c r="H36" i="26"/>
  <c r="X61" i="26"/>
  <c r="S26" i="23"/>
  <c r="L63" i="26"/>
  <c r="F32" i="21"/>
  <c r="K136" i="126"/>
  <c r="G49" i="23"/>
  <c r="T43" i="23"/>
  <c r="I61" i="23"/>
  <c r="D47" i="23"/>
  <c r="H59" i="26"/>
  <c r="K31" i="21"/>
  <c r="V173" i="126"/>
  <c r="F62" i="26"/>
  <c r="F57" i="26"/>
  <c r="Y174" i="126"/>
  <c r="Q65" i="23"/>
  <c r="S54" i="23"/>
  <c r="Y41" i="23"/>
  <c r="T63" i="23"/>
  <c r="T34" i="21"/>
  <c r="X37" i="26"/>
  <c r="X51" i="26"/>
  <c r="U65" i="23"/>
  <c r="S64" i="26"/>
  <c r="K25" i="21"/>
  <c r="Y38" i="21"/>
  <c r="Z24" i="26"/>
  <c r="R25" i="21"/>
  <c r="S167" i="126"/>
  <c r="K66" i="23"/>
  <c r="Y36" i="26"/>
  <c r="Q58" i="21"/>
  <c r="J44" i="23"/>
  <c r="J29" i="23"/>
  <c r="L22" i="26"/>
  <c r="R49" i="26"/>
  <c r="Q51" i="26"/>
  <c r="D57" i="23"/>
  <c r="L49" i="21"/>
  <c r="Y38" i="26"/>
  <c r="G66" i="21"/>
  <c r="K21" i="26"/>
  <c r="W33" i="21"/>
  <c r="D44" i="23"/>
  <c r="Y34" i="21"/>
  <c r="J27" i="26"/>
  <c r="X38" i="21"/>
  <c r="X46" i="26"/>
  <c r="L21" i="21"/>
  <c r="M44" i="21"/>
  <c r="L20" i="26"/>
  <c r="G17" i="26"/>
  <c r="E62" i="26"/>
  <c r="U59" i="26"/>
  <c r="W34" i="21"/>
  <c r="Z38" i="26"/>
  <c r="Y64" i="23"/>
  <c r="E63" i="21"/>
  <c r="H33" i="21"/>
  <c r="E30" i="23"/>
  <c r="R65" i="26"/>
  <c r="S174" i="126"/>
  <c r="AI156" i="126"/>
  <c r="W157" i="126"/>
  <c r="J47" i="26"/>
  <c r="H48" i="23"/>
  <c r="E44" i="26"/>
  <c r="I52" i="21"/>
  <c r="J59" i="21"/>
  <c r="L59" i="21"/>
  <c r="K22" i="23"/>
  <c r="K38" i="21"/>
  <c r="F55" i="26"/>
  <c r="H26" i="26"/>
  <c r="N155" i="126"/>
  <c r="K31" i="26"/>
  <c r="W47" i="23"/>
  <c r="T31" i="21"/>
  <c r="L19" i="26"/>
  <c r="E33" i="23"/>
  <c r="J163" i="126"/>
  <c r="Z25" i="23"/>
  <c r="AE138" i="126"/>
  <c r="AE74" i="126"/>
  <c r="J39" i="26"/>
  <c r="J25" i="26"/>
  <c r="F53" i="26"/>
  <c r="Z52" i="21"/>
  <c r="U45" i="21"/>
  <c r="J155" i="126"/>
  <c r="F64" i="23"/>
  <c r="G58" i="23"/>
  <c r="V143" i="126"/>
  <c r="R21" i="23"/>
  <c r="M166" i="126"/>
  <c r="I171" i="126"/>
  <c r="T50" i="21"/>
  <c r="D30" i="26"/>
  <c r="J51" i="26"/>
  <c r="Q55" i="21"/>
  <c r="U40" i="21"/>
  <c r="AB84" i="126"/>
  <c r="H57" i="21"/>
  <c r="Q18" i="21"/>
  <c r="Z139" i="126"/>
  <c r="I45" i="21"/>
  <c r="D49" i="26"/>
  <c r="T175" i="126"/>
  <c r="E40" i="26"/>
  <c r="N162" i="126"/>
  <c r="L60" i="26"/>
  <c r="T32" i="26"/>
  <c r="T39" i="23"/>
  <c r="Z63" i="26"/>
  <c r="Y46" i="26"/>
  <c r="F49" i="21"/>
  <c r="G28" i="26"/>
  <c r="K44" i="21"/>
  <c r="Z49" i="26"/>
  <c r="R45" i="26"/>
  <c r="Q52" i="26"/>
  <c r="S30" i="23"/>
  <c r="L23" i="23"/>
  <c r="Z40" i="26"/>
  <c r="Y24" i="26"/>
  <c r="X55" i="23"/>
  <c r="P172" i="126"/>
  <c r="D55" i="26"/>
  <c r="J23" i="23"/>
  <c r="Z48" i="21"/>
  <c r="K45" i="23"/>
  <c r="X26" i="26"/>
  <c r="Z19" i="23"/>
  <c r="J20" i="26"/>
  <c r="Y50" i="23"/>
  <c r="L44" i="21"/>
  <c r="H59" i="23"/>
  <c r="K23" i="21"/>
  <c r="S45" i="26"/>
  <c r="M61" i="26"/>
  <c r="I60" i="26"/>
  <c r="H21" i="21"/>
  <c r="AE129" i="126"/>
  <c r="G30" i="21"/>
  <c r="Q25" i="23"/>
  <c r="AA178" i="126"/>
  <c r="D56" i="21"/>
  <c r="Y50" i="21"/>
  <c r="I18" i="26"/>
  <c r="W26" i="26"/>
  <c r="F23" i="26"/>
  <c r="R17" i="26"/>
  <c r="X43" i="23"/>
  <c r="M35" i="26"/>
  <c r="H142" i="126"/>
  <c r="U45" i="23"/>
  <c r="F41" i="23"/>
  <c r="I57" i="26"/>
  <c r="E34" i="23"/>
  <c r="I39" i="23"/>
  <c r="H51" i="26"/>
  <c r="M18" i="21"/>
  <c r="J66" i="26"/>
  <c r="H47" i="23"/>
  <c r="H166" i="126"/>
  <c r="M141" i="126"/>
  <c r="G158" i="126"/>
  <c r="L65" i="21"/>
  <c r="J26" i="21"/>
  <c r="AE137" i="126"/>
  <c r="T149" i="126"/>
  <c r="L21" i="23"/>
  <c r="T38" i="26"/>
  <c r="AB131" i="126"/>
  <c r="H64" i="23"/>
  <c r="H31" i="21"/>
  <c r="Y53" i="26"/>
  <c r="S39" i="23"/>
  <c r="AC175" i="126"/>
  <c r="S17" i="21"/>
  <c r="X136" i="126"/>
  <c r="S163" i="126"/>
  <c r="Y38" i="23"/>
  <c r="X45" i="21"/>
  <c r="L39" i="21"/>
  <c r="F65" i="26"/>
  <c r="E39" i="23"/>
  <c r="W142" i="126"/>
  <c r="F168" i="126"/>
  <c r="Q171" i="126"/>
  <c r="S25" i="26"/>
  <c r="F165" i="126"/>
  <c r="AH169" i="126"/>
  <c r="U62" i="26"/>
  <c r="G138" i="126"/>
  <c r="F78" i="126"/>
  <c r="H22" i="26"/>
  <c r="AJ98" i="126"/>
  <c r="H26" i="21"/>
  <c r="AJ141" i="126"/>
  <c r="H27" i="23"/>
  <c r="F38" i="21"/>
  <c r="I176" i="126"/>
  <c r="X161" i="126"/>
  <c r="AC156" i="126"/>
  <c r="J40" i="21"/>
  <c r="S58" i="23"/>
  <c r="S136" i="126"/>
  <c r="F62" i="23"/>
  <c r="T59" i="26"/>
  <c r="G54" i="21"/>
  <c r="AA143" i="126"/>
  <c r="D63" i="21"/>
  <c r="W58" i="23"/>
  <c r="S62" i="23"/>
  <c r="Q28" i="26"/>
  <c r="T60" i="23"/>
  <c r="F51" i="23"/>
  <c r="M48" i="21"/>
  <c r="V39" i="23"/>
  <c r="E53" i="23"/>
  <c r="AJ110" i="126"/>
  <c r="M59" i="23"/>
  <c r="F63" i="26"/>
  <c r="X46" i="23"/>
  <c r="W156" i="126"/>
  <c r="Z23" i="21"/>
  <c r="V30" i="23"/>
  <c r="T37" i="26"/>
  <c r="D54" i="23"/>
  <c r="X18" i="23"/>
  <c r="E157" i="126"/>
  <c r="M48" i="26"/>
  <c r="AD132" i="126"/>
  <c r="AJ155" i="126"/>
  <c r="AE144" i="126"/>
  <c r="M79" i="126"/>
  <c r="Q83" i="126"/>
  <c r="X151" i="126"/>
  <c r="R17" i="23"/>
  <c r="Q26" i="21"/>
  <c r="M31" i="21"/>
  <c r="W42" i="23"/>
  <c r="G55" i="26"/>
  <c r="T19" i="23"/>
  <c r="X54" i="21"/>
  <c r="AC145" i="126"/>
  <c r="S27" i="21"/>
  <c r="AG171" i="126"/>
  <c r="M161" i="126"/>
  <c r="W21" i="21"/>
  <c r="G29" i="23"/>
  <c r="M53" i="23"/>
  <c r="Z158" i="126"/>
  <c r="M56" i="23"/>
  <c r="M27" i="23"/>
  <c r="G33" i="21"/>
  <c r="V169" i="126"/>
  <c r="F41" i="21"/>
  <c r="E54" i="21"/>
  <c r="X66" i="23"/>
  <c r="U66" i="126"/>
  <c r="L169" i="126"/>
  <c r="S46" i="21"/>
  <c r="F159" i="126"/>
  <c r="AB148" i="126"/>
  <c r="Y167" i="126"/>
  <c r="AH144" i="126"/>
  <c r="E55" i="26"/>
  <c r="H54" i="21"/>
  <c r="W41" i="21"/>
  <c r="AD26" i="126"/>
  <c r="AA152" i="126"/>
  <c r="X111" i="126"/>
  <c r="I62" i="21"/>
  <c r="J31" i="21"/>
  <c r="H34" i="21"/>
  <c r="O159" i="126"/>
  <c r="W28" i="26"/>
  <c r="Y66" i="21"/>
  <c r="K23" i="23"/>
  <c r="M110" i="126"/>
  <c r="G26" i="21"/>
  <c r="T143" i="126"/>
  <c r="Q57" i="23"/>
  <c r="K161" i="126"/>
  <c r="D48" i="21"/>
  <c r="S52" i="21"/>
  <c r="T130" i="126"/>
  <c r="I163" i="126"/>
  <c r="AA164" i="126"/>
  <c r="T58" i="21"/>
  <c r="T35" i="26"/>
  <c r="D171" i="126"/>
  <c r="F37" i="26"/>
  <c r="AI173" i="126"/>
  <c r="V137" i="126"/>
  <c r="Q43" i="21"/>
  <c r="H139" i="126"/>
  <c r="X56" i="21"/>
  <c r="K156" i="126"/>
  <c r="AC173" i="126"/>
  <c r="Q56" i="23"/>
  <c r="V26" i="26"/>
  <c r="O170" i="126"/>
  <c r="Q46" i="26"/>
  <c r="L18" i="23"/>
  <c r="G175" i="126"/>
  <c r="S157" i="126"/>
  <c r="K174" i="126"/>
  <c r="R61" i="23"/>
  <c r="U44" i="23"/>
  <c r="L26" i="23"/>
  <c r="I30" i="21"/>
  <c r="X60" i="21"/>
  <c r="J51" i="21"/>
  <c r="W23" i="21"/>
  <c r="F29" i="23"/>
  <c r="W165" i="126"/>
  <c r="H58" i="26"/>
  <c r="X57" i="26"/>
  <c r="M51" i="23"/>
  <c r="L66" i="23"/>
  <c r="R27" i="21"/>
  <c r="T81" i="126"/>
  <c r="AJ161" i="126"/>
  <c r="J65" i="21"/>
  <c r="V19" i="21"/>
  <c r="T110" i="126"/>
  <c r="E59" i="23"/>
  <c r="AJ154" i="126"/>
  <c r="J156" i="126"/>
  <c r="E38" i="23"/>
  <c r="Q43" i="23"/>
  <c r="D26" i="21"/>
  <c r="T66" i="21"/>
  <c r="K131" i="126"/>
  <c r="V19" i="23"/>
  <c r="V33" i="23"/>
  <c r="V65" i="23"/>
  <c r="M22" i="23"/>
  <c r="S170" i="126"/>
  <c r="I65" i="21"/>
  <c r="X137" i="126"/>
  <c r="R172" i="126"/>
  <c r="S162" i="126"/>
  <c r="H24" i="26"/>
  <c r="F45" i="21"/>
  <c r="E135" i="126"/>
  <c r="G47" i="21"/>
  <c r="Z37" i="26"/>
  <c r="D160" i="126"/>
  <c r="M34" i="21"/>
  <c r="F33" i="21"/>
  <c r="X32" i="26"/>
  <c r="K26" i="21"/>
  <c r="AE169" i="126"/>
  <c r="M175" i="126"/>
  <c r="Q38" i="23"/>
  <c r="X176" i="126"/>
  <c r="AE150" i="126"/>
  <c r="F55" i="23"/>
  <c r="R45" i="23"/>
  <c r="AI146" i="126"/>
  <c r="L146" i="126"/>
  <c r="AI153" i="126"/>
  <c r="Q36" i="21"/>
  <c r="H44" i="21"/>
  <c r="Y60" i="21"/>
  <c r="M54" i="23"/>
  <c r="W47" i="26"/>
  <c r="M26" i="21"/>
  <c r="V66" i="26"/>
  <c r="R18" i="21"/>
  <c r="W48" i="23"/>
  <c r="AF163" i="126"/>
  <c r="AI109" i="126"/>
  <c r="E150" i="126"/>
  <c r="U38" i="26"/>
  <c r="AA176" i="126"/>
  <c r="V136" i="126"/>
  <c r="U57" i="23"/>
  <c r="M41" i="23"/>
  <c r="AA84" i="126"/>
  <c r="V57" i="21"/>
  <c r="Y40" i="21"/>
  <c r="AF152" i="126"/>
  <c r="H30" i="23"/>
  <c r="W41" i="23"/>
  <c r="S171" i="126"/>
  <c r="H136" i="126"/>
  <c r="AD178" i="126"/>
  <c r="U161" i="126"/>
  <c r="T36" i="21"/>
  <c r="Q22" i="21"/>
  <c r="O132" i="126"/>
  <c r="G141" i="126"/>
  <c r="AC136" i="126"/>
  <c r="AB139" i="126"/>
  <c r="L154" i="126"/>
  <c r="I173" i="126"/>
  <c r="T48" i="21"/>
  <c r="T30" i="23"/>
  <c r="S25" i="21"/>
  <c r="X177" i="126"/>
  <c r="X25" i="21"/>
  <c r="J35" i="21"/>
  <c r="U149" i="126"/>
  <c r="U115" i="126"/>
  <c r="AB170" i="126"/>
  <c r="Z140" i="126"/>
  <c r="AE103" i="126"/>
  <c r="Q140" i="126"/>
  <c r="J137" i="126"/>
  <c r="W148" i="126"/>
  <c r="Q118" i="126"/>
  <c r="U120" i="126"/>
  <c r="K175" i="126"/>
  <c r="X30" i="21"/>
  <c r="AJ158" i="126"/>
  <c r="I34" i="21"/>
  <c r="F87" i="126"/>
  <c r="L63" i="23"/>
  <c r="AI177" i="126"/>
  <c r="L164" i="126"/>
  <c r="AB20" i="126"/>
  <c r="X29" i="21"/>
  <c r="G132" i="126"/>
  <c r="Z21" i="21"/>
  <c r="Q37" i="21"/>
  <c r="D99" i="126"/>
  <c r="F118" i="126"/>
  <c r="H159" i="126"/>
  <c r="D59" i="26"/>
  <c r="R57" i="21"/>
  <c r="T39" i="21"/>
  <c r="J56" i="21"/>
  <c r="X166" i="126"/>
  <c r="AH100" i="126"/>
  <c r="Z120" i="126"/>
  <c r="R23" i="21"/>
  <c r="T57" i="21"/>
  <c r="U36" i="21"/>
  <c r="U160" i="126"/>
  <c r="Y61" i="21"/>
  <c r="AH174" i="126"/>
  <c r="O136" i="126"/>
  <c r="S38" i="21"/>
  <c r="P95" i="126"/>
  <c r="D164" i="126"/>
  <c r="R57" i="23"/>
  <c r="D100" i="126"/>
  <c r="AG172" i="126"/>
  <c r="AF159" i="126"/>
  <c r="H37" i="26"/>
  <c r="H41" i="23"/>
  <c r="U152" i="126"/>
  <c r="H160" i="126"/>
  <c r="I44" i="26"/>
  <c r="F17" i="21"/>
  <c r="Y101" i="126"/>
  <c r="T60" i="21"/>
  <c r="J33" i="23"/>
  <c r="F35" i="26"/>
  <c r="K44" i="126"/>
  <c r="K40" i="21"/>
  <c r="Q136" i="126"/>
  <c r="X19" i="26"/>
  <c r="AG97" i="126"/>
  <c r="M98" i="126"/>
  <c r="W66" i="21"/>
  <c r="AA110" i="126"/>
  <c r="E156" i="126"/>
  <c r="J78" i="126"/>
  <c r="H40" i="21"/>
  <c r="L25" i="26"/>
  <c r="AA76" i="126"/>
  <c r="M176" i="126"/>
  <c r="Q157" i="126"/>
  <c r="Q17" i="21"/>
  <c r="M62" i="26"/>
  <c r="Y60" i="23"/>
  <c r="F36" i="26"/>
  <c r="E22" i="26"/>
  <c r="P176" i="126"/>
  <c r="J59" i="26"/>
  <c r="E52" i="26"/>
  <c r="E44" i="23"/>
  <c r="V33" i="26"/>
  <c r="Y37" i="26"/>
  <c r="I51" i="23"/>
  <c r="D40" i="26"/>
  <c r="W38" i="26"/>
  <c r="M20" i="21"/>
  <c r="U61" i="26"/>
  <c r="J19" i="26"/>
  <c r="G43" i="23"/>
  <c r="E40" i="23"/>
  <c r="I50" i="26"/>
  <c r="W28" i="21"/>
  <c r="F41" i="26"/>
  <c r="E46" i="21"/>
  <c r="Q56" i="21"/>
  <c r="L50" i="26"/>
  <c r="Z21" i="26"/>
  <c r="Y25" i="26"/>
  <c r="S33" i="26"/>
  <c r="G22" i="21"/>
  <c r="S56" i="26"/>
  <c r="W36" i="23"/>
  <c r="Q144" i="126"/>
  <c r="X25" i="23"/>
  <c r="F33" i="26"/>
  <c r="E58" i="23"/>
  <c r="V47" i="21"/>
  <c r="AG151" i="126"/>
  <c r="AB162" i="126"/>
  <c r="T43" i="26"/>
  <c r="X17" i="26"/>
  <c r="E59" i="21"/>
  <c r="J35" i="23"/>
  <c r="T59" i="23"/>
  <c r="Q32" i="21"/>
  <c r="J50" i="23"/>
  <c r="I26" i="26"/>
  <c r="G65" i="26"/>
  <c r="G65" i="23"/>
  <c r="K56" i="26"/>
  <c r="W33" i="23"/>
  <c r="V30" i="21"/>
  <c r="F39" i="23"/>
  <c r="S17" i="26"/>
  <c r="L29" i="26"/>
  <c r="M50" i="23"/>
  <c r="F65" i="23"/>
  <c r="X17" i="23"/>
  <c r="U43" i="26"/>
  <c r="AB154" i="126"/>
  <c r="Z63" i="21"/>
  <c r="K37" i="21"/>
  <c r="F36" i="23"/>
  <c r="F61" i="26"/>
  <c r="F20" i="21"/>
  <c r="U156" i="126"/>
  <c r="L60" i="21"/>
  <c r="G60" i="21"/>
  <c r="X33" i="23"/>
  <c r="V63" i="26"/>
  <c r="K42" i="23"/>
  <c r="E64" i="26"/>
  <c r="O173" i="126"/>
  <c r="L37" i="23"/>
  <c r="W63" i="23"/>
  <c r="Y51" i="23"/>
  <c r="X57" i="23"/>
  <c r="L33" i="26"/>
  <c r="V39" i="21"/>
  <c r="J53" i="21"/>
  <c r="AC166" i="126"/>
  <c r="S40" i="23"/>
  <c r="R32" i="23"/>
  <c r="Q59" i="26"/>
  <c r="M42" i="23"/>
  <c r="T23" i="26"/>
  <c r="Z24" i="23"/>
  <c r="U51" i="23"/>
  <c r="R25" i="23"/>
  <c r="U31" i="23"/>
  <c r="I29" i="23"/>
  <c r="S28" i="26"/>
  <c r="Q48" i="21"/>
  <c r="Z48" i="26"/>
  <c r="I23" i="21"/>
  <c r="U48" i="23"/>
  <c r="I21" i="23"/>
  <c r="U37" i="23"/>
  <c r="H58" i="23"/>
  <c r="J30" i="26"/>
  <c r="Y58" i="21"/>
  <c r="K65" i="26"/>
  <c r="M24" i="23"/>
  <c r="V38" i="26"/>
  <c r="K36" i="23"/>
  <c r="U56" i="26"/>
  <c r="U65" i="26"/>
  <c r="Z37" i="21"/>
  <c r="O157" i="126"/>
  <c r="L38" i="26"/>
  <c r="D22" i="23"/>
  <c r="W53" i="26"/>
  <c r="J40" i="26"/>
  <c r="Z50" i="21"/>
  <c r="V38" i="23"/>
  <c r="D60" i="21"/>
  <c r="F153" i="126"/>
  <c r="E22" i="23"/>
  <c r="Y33" i="23"/>
  <c r="J41" i="21"/>
  <c r="X38" i="23"/>
  <c r="J57" i="26"/>
  <c r="T33" i="21"/>
  <c r="T173" i="126"/>
  <c r="R27" i="23"/>
  <c r="E43" i="26"/>
  <c r="S30" i="21"/>
  <c r="L56" i="21"/>
  <c r="F172" i="126"/>
  <c r="I19" i="26"/>
  <c r="F61" i="23"/>
  <c r="H39" i="21"/>
  <c r="X34" i="26"/>
  <c r="D31" i="23"/>
  <c r="X58" i="23"/>
  <c r="H115" i="126"/>
  <c r="Y142" i="126"/>
  <c r="X56" i="23"/>
  <c r="T47" i="21"/>
  <c r="H40" i="23"/>
  <c r="Y51" i="26"/>
  <c r="I21" i="21"/>
  <c r="N160" i="126"/>
  <c r="J145" i="126"/>
  <c r="G17" i="23"/>
  <c r="H19" i="21"/>
  <c r="P175" i="126"/>
  <c r="Z66" i="21"/>
  <c r="J25" i="23"/>
  <c r="F44" i="21"/>
  <c r="S36" i="26"/>
  <c r="E61" i="21"/>
  <c r="W63" i="26"/>
  <c r="W60" i="21"/>
  <c r="E47" i="26"/>
  <c r="W32" i="21"/>
  <c r="S60" i="26"/>
  <c r="V27" i="26"/>
  <c r="T45" i="23"/>
  <c r="J35" i="26"/>
  <c r="AC168" i="126"/>
  <c r="X49" i="26"/>
  <c r="X47" i="26"/>
  <c r="I64" i="23"/>
  <c r="Q153" i="126"/>
  <c r="Z41" i="21"/>
  <c r="T51" i="23"/>
  <c r="Y66" i="23"/>
  <c r="V20" i="23"/>
  <c r="V58" i="26"/>
  <c r="F34" i="21"/>
  <c r="Y20" i="23"/>
  <c r="I47" i="23"/>
  <c r="F140" i="126"/>
  <c r="D129" i="126"/>
  <c r="D155" i="126"/>
  <c r="S56" i="21"/>
  <c r="O154" i="126"/>
  <c r="T61" i="23"/>
  <c r="S35" i="21"/>
  <c r="AI140" i="126"/>
  <c r="R166" i="126"/>
  <c r="AD141" i="126"/>
  <c r="X18" i="26"/>
  <c r="U31" i="26"/>
  <c r="K39" i="26"/>
  <c r="D63" i="26"/>
  <c r="I26" i="21"/>
  <c r="M63" i="21"/>
  <c r="S61" i="23"/>
  <c r="U37" i="26"/>
  <c r="H41" i="26"/>
  <c r="J53" i="26"/>
  <c r="U28" i="21"/>
  <c r="J36" i="23"/>
  <c r="S24" i="23"/>
  <c r="I42" i="23"/>
  <c r="M49" i="26"/>
  <c r="U23" i="26"/>
  <c r="E39" i="21"/>
  <c r="O131" i="126"/>
  <c r="R45" i="21"/>
  <c r="Q63" i="21"/>
  <c r="D40" i="23"/>
  <c r="M43" i="21"/>
  <c r="K168" i="126"/>
  <c r="W138" i="126"/>
  <c r="J22" i="23"/>
  <c r="AJ145" i="126"/>
  <c r="T122" i="126"/>
  <c r="T27" i="26"/>
  <c r="U175" i="126"/>
  <c r="N161" i="126"/>
  <c r="K51" i="26"/>
  <c r="F20" i="23"/>
  <c r="U48" i="21"/>
  <c r="D51" i="23"/>
  <c r="F38" i="23"/>
  <c r="J56" i="26"/>
  <c r="D57" i="26"/>
  <c r="AH162" i="126"/>
  <c r="S24" i="26"/>
  <c r="F31" i="23"/>
  <c r="J62" i="21"/>
  <c r="L48" i="21"/>
  <c r="L40" i="26"/>
  <c r="M26" i="23"/>
  <c r="Z39" i="26"/>
  <c r="Z39" i="23"/>
  <c r="E43" i="21"/>
  <c r="X59" i="23"/>
  <c r="I50" i="23"/>
  <c r="AJ106" i="126"/>
  <c r="Q43" i="126"/>
  <c r="AC159" i="126"/>
  <c r="U50" i="21"/>
  <c r="J170" i="126"/>
  <c r="Q60" i="21"/>
  <c r="S66" i="23"/>
  <c r="AG178" i="126"/>
  <c r="T157" i="126"/>
  <c r="V45" i="26"/>
  <c r="S18" i="26"/>
  <c r="T32" i="21"/>
  <c r="G35" i="23"/>
  <c r="P167" i="126"/>
  <c r="L174" i="126"/>
  <c r="AA136" i="126"/>
  <c r="Q39" i="21"/>
  <c r="G34" i="21"/>
  <c r="D66" i="26"/>
  <c r="T56" i="23"/>
  <c r="N159" i="126"/>
  <c r="AH129" i="126"/>
  <c r="X43" i="21"/>
  <c r="N121" i="126"/>
  <c r="U65" i="21"/>
  <c r="G65" i="21"/>
  <c r="Y48" i="21"/>
  <c r="V155" i="126"/>
  <c r="S27" i="26"/>
  <c r="J59" i="23"/>
  <c r="T148" i="126"/>
  <c r="W166" i="126"/>
  <c r="AG170" i="126"/>
  <c r="U38" i="23"/>
  <c r="V21" i="21"/>
  <c r="F27" i="21"/>
  <c r="E154" i="126"/>
  <c r="X36" i="26"/>
  <c r="G94" i="126"/>
  <c r="W39" i="23"/>
  <c r="K63" i="21"/>
  <c r="Q41" i="23"/>
  <c r="H64" i="26"/>
  <c r="W36" i="21"/>
  <c r="D55" i="23"/>
  <c r="Z61" i="23"/>
  <c r="O95" i="126"/>
  <c r="P154" i="126"/>
  <c r="N131" i="126"/>
  <c r="W20" i="23"/>
  <c r="M64" i="21"/>
  <c r="X48" i="23"/>
  <c r="Y31" i="21"/>
  <c r="V164" i="126"/>
  <c r="D38" i="21"/>
  <c r="H161" i="126"/>
  <c r="D50" i="26"/>
  <c r="H61" i="21"/>
  <c r="R36" i="21"/>
  <c r="U154" i="126"/>
  <c r="D62" i="21"/>
  <c r="G51" i="26"/>
  <c r="T21" i="23"/>
  <c r="Q163" i="126"/>
  <c r="W25" i="23"/>
  <c r="U33" i="21"/>
  <c r="V46" i="21"/>
  <c r="U47" i="21"/>
  <c r="I39" i="21"/>
  <c r="H42" i="23"/>
  <c r="U54" i="23"/>
  <c r="L54" i="23"/>
  <c r="F58" i="21"/>
  <c r="M177" i="126"/>
  <c r="AJ173" i="126"/>
  <c r="J30" i="21"/>
  <c r="D134" i="126"/>
  <c r="M155" i="126"/>
  <c r="N149" i="126"/>
  <c r="L18" i="21"/>
  <c r="R42" i="21"/>
  <c r="AD173" i="126"/>
  <c r="G172" i="126"/>
  <c r="E24" i="21"/>
  <c r="V146" i="126"/>
  <c r="E63" i="23"/>
  <c r="W64" i="21"/>
  <c r="Q35" i="21"/>
  <c r="I38" i="26"/>
  <c r="S105" i="126"/>
  <c r="AJ87" i="126"/>
  <c r="Z22" i="21"/>
  <c r="AG163" i="126"/>
  <c r="K155" i="126"/>
  <c r="Y24" i="21"/>
  <c r="H43" i="21"/>
  <c r="I105" i="126"/>
  <c r="G136" i="126"/>
  <c r="Z38" i="21"/>
  <c r="AE172" i="126"/>
  <c r="J26" i="23"/>
  <c r="Y29" i="23"/>
  <c r="K18" i="26"/>
  <c r="R158" i="126"/>
  <c r="F144" i="126"/>
  <c r="D35" i="23"/>
  <c r="W19" i="23"/>
  <c r="N171" i="126"/>
  <c r="N174" i="126"/>
  <c r="J102" i="126"/>
  <c r="V43" i="26"/>
  <c r="N173" i="126"/>
  <c r="J23" i="26"/>
  <c r="M35" i="21"/>
  <c r="Y22" i="21"/>
  <c r="V45" i="21"/>
  <c r="V54" i="21"/>
  <c r="F51" i="26"/>
  <c r="W21" i="23"/>
  <c r="AI164" i="126"/>
  <c r="V66" i="23"/>
  <c r="H26" i="23"/>
  <c r="AF133" i="126"/>
  <c r="Z58" i="21"/>
  <c r="O155" i="126"/>
  <c r="G19" i="21"/>
  <c r="U130" i="126"/>
  <c r="H168" i="126"/>
  <c r="V32" i="21"/>
  <c r="L19" i="23"/>
  <c r="S110" i="126"/>
  <c r="D34" i="21"/>
  <c r="I57" i="23"/>
  <c r="AC161" i="126"/>
  <c r="H36" i="23"/>
  <c r="F40" i="21"/>
  <c r="AB96" i="126"/>
  <c r="U35" i="26"/>
  <c r="Y64" i="21"/>
  <c r="K54" i="21"/>
  <c r="F32" i="23"/>
  <c r="K48" i="26"/>
  <c r="T25" i="21"/>
  <c r="F31" i="21"/>
  <c r="I168" i="126"/>
  <c r="S18" i="21"/>
  <c r="T138" i="126"/>
  <c r="G52" i="21"/>
  <c r="V62" i="21"/>
  <c r="W55" i="23"/>
  <c r="U17" i="21"/>
  <c r="Z65" i="26"/>
  <c r="Z57" i="21"/>
  <c r="D20" i="21"/>
  <c r="G23" i="21"/>
  <c r="P168" i="126"/>
  <c r="X29" i="26"/>
  <c r="Q42" i="21"/>
  <c r="K142" i="126"/>
  <c r="G146" i="126"/>
  <c r="Z65" i="23"/>
  <c r="AB168" i="126"/>
  <c r="Q59" i="23"/>
  <c r="Z29" i="21"/>
  <c r="L58" i="21"/>
  <c r="E103" i="126"/>
  <c r="G176" i="126"/>
  <c r="J21" i="23"/>
  <c r="AB146" i="126"/>
  <c r="U108" i="126"/>
  <c r="R84" i="126"/>
  <c r="K20" i="26"/>
  <c r="F22" i="23"/>
  <c r="E33" i="21"/>
  <c r="W61" i="23"/>
  <c r="X50" i="21"/>
  <c r="E17" i="21"/>
  <c r="S44" i="21"/>
  <c r="K81" i="126"/>
  <c r="S30" i="26"/>
  <c r="G17" i="21"/>
  <c r="S43" i="23"/>
  <c r="Z20" i="23"/>
  <c r="AJ150" i="126"/>
  <c r="O174" i="126"/>
  <c r="H171" i="126"/>
  <c r="E29" i="26"/>
  <c r="D46" i="23"/>
  <c r="Q57" i="126"/>
  <c r="M149" i="126"/>
  <c r="M40" i="21"/>
  <c r="L65" i="23"/>
  <c r="Y35" i="26"/>
  <c r="G130" i="126"/>
  <c r="S56" i="23"/>
  <c r="W20" i="21"/>
  <c r="Y39" i="23"/>
  <c r="AE177" i="126"/>
  <c r="X55" i="21"/>
  <c r="G44" i="26"/>
  <c r="H169" i="126"/>
  <c r="N114" i="126"/>
  <c r="AC178" i="126"/>
  <c r="V60" i="23"/>
  <c r="Z31" i="21"/>
  <c r="AH167" i="126"/>
  <c r="F56" i="23"/>
  <c r="P145" i="126"/>
  <c r="L82" i="126"/>
  <c r="AG137" i="126"/>
  <c r="M59" i="21"/>
  <c r="J55" i="21"/>
  <c r="AE162" i="126"/>
  <c r="K52" i="21"/>
  <c r="V57" i="23"/>
  <c r="S131" i="126"/>
  <c r="Y171" i="126"/>
  <c r="AA145" i="126"/>
  <c r="W27" i="21"/>
  <c r="AF74" i="126"/>
  <c r="L34" i="21"/>
  <c r="E175" i="126"/>
  <c r="AF95" i="126"/>
  <c r="J50" i="126"/>
  <c r="H41" i="21"/>
  <c r="P73" i="126"/>
  <c r="V106" i="126"/>
  <c r="D166" i="126"/>
  <c r="T105" i="126"/>
  <c r="AC101" i="126"/>
  <c r="M116" i="126"/>
  <c r="AC82" i="126"/>
  <c r="AF162" i="126"/>
  <c r="N141" i="126"/>
  <c r="P103" i="126"/>
  <c r="Y26" i="21"/>
  <c r="Y175" i="126"/>
  <c r="D59" i="23"/>
  <c r="E23" i="21"/>
  <c r="F33" i="23"/>
  <c r="V21" i="23"/>
  <c r="U42" i="26"/>
  <c r="X24" i="23"/>
  <c r="I48" i="26"/>
  <c r="U50" i="23"/>
  <c r="J46" i="23"/>
  <c r="S33" i="23"/>
  <c r="Q27" i="26"/>
  <c r="X45" i="23"/>
  <c r="K24" i="23"/>
  <c r="M44" i="26"/>
  <c r="U58" i="26"/>
  <c r="G32" i="23"/>
  <c r="Y19" i="26"/>
  <c r="S26" i="26"/>
  <c r="Z29" i="26"/>
  <c r="U47" i="26"/>
  <c r="Y46" i="21"/>
  <c r="J32" i="26"/>
  <c r="S31" i="23"/>
  <c r="F52" i="23"/>
  <c r="F24" i="26"/>
  <c r="H29" i="21"/>
  <c r="R46" i="23"/>
  <c r="D18" i="23"/>
  <c r="K60" i="21"/>
  <c r="D178" i="126"/>
  <c r="W27" i="23"/>
  <c r="S17" i="23"/>
  <c r="I49" i="26"/>
  <c r="X58" i="26"/>
  <c r="Z41" i="23"/>
  <c r="Y22" i="26"/>
  <c r="H42" i="26"/>
  <c r="F64" i="26"/>
  <c r="L27" i="21"/>
  <c r="Y49" i="21"/>
  <c r="I20" i="23"/>
  <c r="E37" i="26"/>
  <c r="M23" i="21"/>
  <c r="R20" i="23"/>
  <c r="R170" i="126"/>
  <c r="F48" i="23"/>
  <c r="Y30" i="26"/>
  <c r="E63" i="26"/>
  <c r="Q48" i="23"/>
  <c r="L48" i="26"/>
  <c r="M36" i="26"/>
  <c r="W46" i="26"/>
  <c r="T29" i="21"/>
  <c r="Y168" i="126"/>
  <c r="Y59" i="23"/>
  <c r="L36" i="26"/>
  <c r="G41" i="23"/>
  <c r="F66" i="26"/>
  <c r="U34" i="26"/>
  <c r="I41" i="26"/>
  <c r="S38" i="23"/>
  <c r="J60" i="23"/>
  <c r="W161" i="126"/>
  <c r="AD177" i="126"/>
  <c r="E56" i="21"/>
  <c r="I160" i="126"/>
  <c r="H28" i="26"/>
  <c r="I35" i="23"/>
  <c r="M53" i="21"/>
  <c r="I26" i="23"/>
  <c r="F32" i="26"/>
  <c r="M31" i="23"/>
  <c r="Q49" i="23"/>
  <c r="S41" i="21"/>
  <c r="V39" i="26"/>
  <c r="Q54" i="23"/>
  <c r="F24" i="21"/>
  <c r="AH175" i="126"/>
  <c r="L62" i="21"/>
  <c r="Q46" i="21"/>
  <c r="Z53" i="26"/>
  <c r="X36" i="23"/>
  <c r="X45" i="26"/>
  <c r="S65" i="21"/>
  <c r="L33" i="21"/>
  <c r="X29" i="23"/>
  <c r="I159" i="126"/>
  <c r="I65" i="26"/>
  <c r="K27" i="21"/>
  <c r="Q33" i="23"/>
  <c r="X165" i="126"/>
  <c r="G20" i="23"/>
  <c r="F54" i="26"/>
  <c r="R52" i="23"/>
  <c r="L36" i="21"/>
  <c r="D34" i="23"/>
  <c r="W62" i="21"/>
  <c r="F169" i="126"/>
  <c r="S55" i="23"/>
  <c r="U29" i="21"/>
  <c r="H39" i="23"/>
  <c r="K28" i="26"/>
  <c r="L38" i="21"/>
  <c r="I46" i="23"/>
  <c r="X150" i="126"/>
  <c r="L18" i="26"/>
  <c r="J26" i="26"/>
  <c r="W40" i="21"/>
  <c r="E165" i="126"/>
  <c r="L58" i="23"/>
  <c r="H31" i="23"/>
  <c r="T17" i="21"/>
  <c r="I37" i="26"/>
  <c r="Y39" i="26"/>
  <c r="T37" i="23"/>
  <c r="F35" i="21"/>
  <c r="H18" i="26"/>
  <c r="L39" i="23"/>
  <c r="M61" i="23"/>
  <c r="V25" i="23"/>
  <c r="J27" i="23"/>
  <c r="U131" i="126"/>
  <c r="J38" i="21"/>
  <c r="M130" i="126"/>
  <c r="Q52" i="21"/>
  <c r="D49" i="21"/>
  <c r="X58" i="21"/>
  <c r="V44" i="21"/>
  <c r="R36" i="23"/>
  <c r="V22" i="26"/>
  <c r="Z142" i="126"/>
  <c r="W43" i="26"/>
  <c r="V41" i="21"/>
  <c r="I57" i="21"/>
  <c r="L55" i="21"/>
  <c r="V17" i="21"/>
  <c r="J57" i="21"/>
  <c r="J36" i="21"/>
  <c r="F37" i="21"/>
  <c r="D33" i="23"/>
  <c r="Q50" i="21"/>
  <c r="Z35" i="21"/>
  <c r="D42" i="23"/>
  <c r="J58" i="23"/>
  <c r="L51" i="23"/>
  <c r="F29" i="26"/>
  <c r="F58" i="23"/>
  <c r="U158" i="126"/>
  <c r="I22" i="23"/>
  <c r="F18" i="21"/>
  <c r="U170" i="126"/>
  <c r="AG150" i="126"/>
  <c r="N164" i="126"/>
  <c r="S54" i="21"/>
  <c r="E26" i="23"/>
  <c r="S172" i="126"/>
  <c r="J25" i="21"/>
  <c r="AD111" i="126"/>
  <c r="S57" i="21"/>
  <c r="L57" i="23"/>
  <c r="V32" i="23"/>
  <c r="H50" i="26"/>
  <c r="Q48" i="26"/>
  <c r="S57" i="23"/>
  <c r="J158" i="126"/>
  <c r="Q29" i="21"/>
  <c r="Q51" i="23"/>
  <c r="AH163" i="126"/>
  <c r="T88" i="126"/>
  <c r="U35" i="21"/>
  <c r="Y54" i="23"/>
  <c r="L57" i="26"/>
  <c r="F46" i="21"/>
  <c r="Z40" i="21"/>
  <c r="R20" i="26"/>
  <c r="H149" i="126"/>
  <c r="E21" i="23"/>
  <c r="I23" i="23"/>
  <c r="T54" i="26"/>
  <c r="Y36" i="21"/>
  <c r="S49" i="21"/>
  <c r="F176" i="126"/>
  <c r="E38" i="26"/>
  <c r="D21" i="26"/>
  <c r="E64" i="21"/>
  <c r="Z168" i="126"/>
  <c r="H119" i="126"/>
  <c r="AG167" i="126"/>
  <c r="S150" i="126"/>
  <c r="H176" i="126"/>
  <c r="G39" i="21"/>
  <c r="I34" i="23"/>
  <c r="Y32" i="21"/>
  <c r="P137" i="126"/>
  <c r="H90" i="126"/>
  <c r="W52" i="26"/>
  <c r="W23" i="23"/>
  <c r="K29" i="23"/>
  <c r="AH136" i="126"/>
  <c r="K51" i="21"/>
  <c r="K44" i="23"/>
  <c r="W39" i="21"/>
  <c r="E42" i="21"/>
  <c r="R65" i="23"/>
  <c r="AF92" i="126"/>
  <c r="W52" i="21"/>
  <c r="I58" i="23"/>
  <c r="L138" i="126"/>
  <c r="X28" i="26"/>
  <c r="E65" i="21"/>
  <c r="Z162" i="126"/>
  <c r="H24" i="23"/>
  <c r="G148" i="126"/>
  <c r="P163" i="126"/>
  <c r="H155" i="126"/>
  <c r="W61" i="26"/>
  <c r="Q172" i="126"/>
  <c r="H154" i="126"/>
  <c r="M46" i="21"/>
  <c r="I36" i="23"/>
  <c r="W50" i="21"/>
  <c r="G45" i="21"/>
  <c r="Q55" i="23"/>
  <c r="S55" i="21"/>
  <c r="AG165" i="126"/>
  <c r="AC177" i="126"/>
  <c r="V36" i="21"/>
  <c r="Z33" i="23"/>
  <c r="O156" i="126"/>
  <c r="AB173" i="126"/>
  <c r="AA170" i="126"/>
  <c r="H37" i="21"/>
  <c r="AD146" i="126"/>
  <c r="AI154" i="126"/>
  <c r="AA103" i="126"/>
  <c r="F27" i="26"/>
  <c r="AJ177" i="126"/>
  <c r="M24" i="21"/>
  <c r="E131" i="126"/>
  <c r="V22" i="21"/>
  <c r="L42" i="23"/>
  <c r="Z131" i="126"/>
  <c r="E55" i="23"/>
  <c r="E56" i="26"/>
  <c r="J17" i="26"/>
  <c r="E51" i="21"/>
  <c r="Z60" i="21"/>
  <c r="Y164" i="126"/>
  <c r="I104" i="126"/>
  <c r="Y173" i="126"/>
  <c r="T43" i="21"/>
  <c r="Q37" i="23"/>
  <c r="E52" i="21"/>
  <c r="X53" i="23"/>
  <c r="R51" i="21"/>
  <c r="L149" i="126"/>
  <c r="D41" i="23"/>
  <c r="K53" i="21"/>
  <c r="X44" i="21"/>
  <c r="D145" i="126"/>
  <c r="AH151" i="126"/>
  <c r="O166" i="126"/>
  <c r="N144" i="126"/>
  <c r="G154" i="126"/>
  <c r="AJ59" i="126"/>
  <c r="J54" i="23"/>
  <c r="R48" i="23"/>
  <c r="I31" i="23"/>
  <c r="I145" i="126"/>
  <c r="S28" i="21"/>
  <c r="V94" i="126"/>
  <c r="V25" i="21"/>
  <c r="AA31" i="126"/>
  <c r="E177" i="126"/>
  <c r="AB112" i="126"/>
  <c r="R151" i="126"/>
  <c r="H129" i="126"/>
  <c r="AH113" i="126"/>
  <c r="J153" i="126"/>
  <c r="H56" i="23"/>
  <c r="Q45" i="26"/>
  <c r="L167" i="126"/>
  <c r="T156" i="126"/>
  <c r="W51" i="23"/>
  <c r="D137" i="126"/>
  <c r="AD90" i="126"/>
  <c r="S52" i="23"/>
  <c r="J168" i="126"/>
  <c r="T20" i="21"/>
  <c r="L75" i="126"/>
  <c r="J160" i="126"/>
  <c r="G44" i="21"/>
  <c r="S161" i="126"/>
  <c r="K177" i="126"/>
  <c r="Z51" i="21"/>
  <c r="M146" i="126"/>
  <c r="W131" i="126"/>
  <c r="M104" i="126"/>
  <c r="R167" i="126"/>
  <c r="U31" i="126"/>
  <c r="H88" i="126"/>
  <c r="AD166" i="126"/>
  <c r="S143" i="126"/>
  <c r="Q23" i="21"/>
  <c r="R42" i="26"/>
  <c r="I48" i="21"/>
  <c r="F53" i="21"/>
  <c r="S39" i="26"/>
  <c r="P169" i="126"/>
  <c r="I40" i="23"/>
  <c r="Q18" i="23"/>
  <c r="P155" i="126"/>
  <c r="AH158" i="126"/>
  <c r="AC158" i="126"/>
  <c r="D148" i="126"/>
  <c r="AD113" i="126"/>
  <c r="AG166" i="126"/>
  <c r="V111" i="126"/>
  <c r="D33" i="21"/>
  <c r="U171" i="126"/>
  <c r="Q173" i="126"/>
  <c r="W53" i="21"/>
  <c r="S46" i="23"/>
  <c r="Z59" i="23"/>
  <c r="I54" i="23"/>
  <c r="M30" i="21"/>
  <c r="E50" i="21"/>
  <c r="R129" i="126"/>
  <c r="V161" i="126"/>
  <c r="AJ136" i="126"/>
  <c r="Z150" i="126"/>
  <c r="V48" i="21"/>
  <c r="U64" i="21"/>
  <c r="V160" i="126"/>
  <c r="AG164" i="126"/>
  <c r="D162" i="126"/>
  <c r="S144" i="126"/>
  <c r="F47" i="21"/>
  <c r="T99" i="126"/>
  <c r="U26" i="23"/>
  <c r="F89" i="126"/>
  <c r="AC133" i="126"/>
  <c r="Z102" i="126"/>
  <c r="L52" i="21"/>
  <c r="G114" i="126"/>
  <c r="P64" i="126"/>
  <c r="AF101" i="126"/>
  <c r="F151" i="126"/>
  <c r="I140" i="126"/>
  <c r="Q98" i="126"/>
  <c r="O164" i="126"/>
  <c r="J22" i="21"/>
  <c r="D44" i="21"/>
  <c r="I158" i="126"/>
  <c r="G157" i="126"/>
  <c r="E41" i="23"/>
  <c r="E168" i="126"/>
  <c r="W174" i="126"/>
  <c r="M21" i="21"/>
  <c r="AD101" i="126"/>
  <c r="H110" i="126"/>
  <c r="I170" i="126"/>
  <c r="H60" i="21"/>
  <c r="R148" i="126"/>
  <c r="E18" i="21"/>
  <c r="K135" i="126"/>
  <c r="Z155" i="126"/>
  <c r="AJ119" i="126"/>
  <c r="M65" i="23"/>
  <c r="AD144" i="126"/>
  <c r="N145" i="126"/>
  <c r="K49" i="23"/>
  <c r="N109" i="126"/>
  <c r="W162" i="126"/>
  <c r="Y76" i="126"/>
  <c r="H50" i="21"/>
  <c r="D157" i="126"/>
  <c r="H114" i="126"/>
  <c r="X85" i="126"/>
  <c r="V170" i="126"/>
  <c r="X147" i="126"/>
  <c r="D53" i="21"/>
  <c r="V42" i="21"/>
  <c r="AH139" i="126"/>
  <c r="AI132" i="126"/>
  <c r="R46" i="21"/>
  <c r="U63" i="23"/>
  <c r="X31" i="23"/>
  <c r="AD130" i="126"/>
  <c r="X39" i="21"/>
  <c r="I17" i="23"/>
  <c r="V167" i="126"/>
  <c r="M41" i="21"/>
  <c r="X84" i="126"/>
  <c r="P115" i="126"/>
  <c r="N136" i="126"/>
  <c r="K150" i="126"/>
  <c r="S102" i="126"/>
  <c r="X41" i="23"/>
  <c r="E35" i="26"/>
  <c r="S60" i="21"/>
  <c r="AB159" i="126"/>
  <c r="I148" i="126"/>
  <c r="AG148" i="126"/>
  <c r="AF176" i="126"/>
  <c r="K107" i="126"/>
  <c r="Q165" i="126"/>
  <c r="U29" i="126"/>
  <c r="D61" i="21"/>
  <c r="M61" i="21"/>
  <c r="M91" i="126"/>
  <c r="U148" i="126"/>
  <c r="AJ88" i="126"/>
  <c r="V175" i="126"/>
  <c r="AH170" i="126"/>
  <c r="AE155" i="126"/>
  <c r="T40" i="21"/>
  <c r="L30" i="21"/>
  <c r="J105" i="126"/>
  <c r="W47" i="126"/>
  <c r="AI117" i="126"/>
  <c r="Y162" i="126"/>
  <c r="F63" i="21"/>
  <c r="W122" i="126"/>
  <c r="N100" i="126"/>
  <c r="T56" i="21"/>
  <c r="AE75" i="126"/>
  <c r="N49" i="126"/>
  <c r="W98" i="126"/>
  <c r="T171" i="126"/>
  <c r="X133" i="126"/>
  <c r="AI161" i="126"/>
  <c r="U169" i="126"/>
  <c r="AI150" i="126"/>
  <c r="D169" i="126"/>
  <c r="M107" i="126"/>
  <c r="K73" i="126"/>
  <c r="F115" i="126"/>
  <c r="G18" i="21"/>
  <c r="AF99" i="126"/>
  <c r="P114" i="126"/>
  <c r="AH38" i="126"/>
  <c r="M30" i="126"/>
  <c r="AD156" i="126"/>
  <c r="P121" i="126"/>
  <c r="W48" i="21"/>
  <c r="F175" i="126"/>
  <c r="U177" i="126"/>
  <c r="E171" i="126"/>
  <c r="L148" i="126"/>
  <c r="AA129" i="126"/>
  <c r="K158" i="126"/>
  <c r="Q149" i="126"/>
  <c r="H22" i="21"/>
  <c r="D158" i="126"/>
  <c r="L140" i="126"/>
  <c r="I22" i="126"/>
  <c r="M60" i="21"/>
  <c r="P174" i="126"/>
  <c r="AH94" i="126"/>
  <c r="Y32" i="126"/>
  <c r="R29" i="23"/>
  <c r="D31" i="21"/>
  <c r="Z47" i="21"/>
  <c r="D156" i="126"/>
  <c r="J49" i="21"/>
  <c r="X149" i="126"/>
  <c r="W99" i="126"/>
  <c r="AA74" i="126"/>
  <c r="H58" i="21"/>
  <c r="I43" i="21"/>
  <c r="J133" i="126"/>
  <c r="E78" i="126"/>
  <c r="AG138" i="126"/>
  <c r="AH111" i="126"/>
  <c r="AJ77" i="126"/>
  <c r="R156" i="126"/>
  <c r="S148" i="126"/>
  <c r="AF146" i="126"/>
  <c r="S169" i="126"/>
  <c r="AI145" i="126"/>
  <c r="D112" i="126"/>
  <c r="O151" i="126"/>
  <c r="J151" i="126"/>
  <c r="U140" i="126"/>
  <c r="AB138" i="126"/>
  <c r="S20" i="23"/>
  <c r="P161" i="126"/>
  <c r="AE112" i="126"/>
  <c r="M97" i="126"/>
  <c r="N53" i="126"/>
  <c r="L163" i="126"/>
  <c r="W105" i="126"/>
  <c r="R175" i="126"/>
  <c r="AC169" i="126"/>
  <c r="G66" i="23"/>
  <c r="AA165" i="126"/>
  <c r="S142" i="126"/>
  <c r="P173" i="126"/>
  <c r="W137" i="126"/>
  <c r="AH79" i="126"/>
  <c r="L119" i="126"/>
  <c r="K147" i="126"/>
  <c r="G31" i="21"/>
  <c r="P119" i="126"/>
  <c r="L99" i="126"/>
  <c r="AE130" i="126"/>
  <c r="U93" i="126"/>
  <c r="M94" i="126"/>
  <c r="X108" i="126"/>
  <c r="V87" i="126"/>
  <c r="W26" i="126"/>
  <c r="S23" i="126"/>
  <c r="R56" i="21"/>
  <c r="T45" i="21"/>
  <c r="S37" i="21"/>
  <c r="O76" i="126"/>
  <c r="AF154" i="126"/>
  <c r="H32" i="21"/>
  <c r="G80" i="126"/>
  <c r="X134" i="126"/>
  <c r="N158" i="126"/>
  <c r="F113" i="126"/>
  <c r="V178" i="126"/>
  <c r="S164" i="126"/>
  <c r="AA157" i="126"/>
  <c r="H145" i="126"/>
  <c r="V95" i="126"/>
  <c r="I59" i="21"/>
  <c r="S138" i="126"/>
  <c r="AJ129" i="126"/>
  <c r="I133" i="126"/>
  <c r="Y104" i="126"/>
  <c r="W118" i="126"/>
  <c r="T167" i="126"/>
  <c r="S92" i="126"/>
  <c r="O133" i="126"/>
  <c r="O165" i="126"/>
  <c r="N83" i="126"/>
  <c r="X22" i="126"/>
  <c r="AA166" i="126"/>
  <c r="M17" i="26"/>
  <c r="R139" i="126"/>
  <c r="I82" i="126"/>
  <c r="AC171" i="126"/>
  <c r="AE105" i="126"/>
  <c r="AG144" i="126"/>
  <c r="W87" i="126"/>
  <c r="AI88" i="126"/>
  <c r="L170" i="126"/>
  <c r="AA158" i="126"/>
  <c r="W57" i="23"/>
  <c r="U178" i="126"/>
  <c r="I139" i="126"/>
  <c r="Y163" i="126"/>
  <c r="L165" i="126"/>
  <c r="N87" i="126"/>
  <c r="I55" i="26"/>
  <c r="I35" i="21"/>
  <c r="R31" i="26"/>
  <c r="V50" i="26"/>
  <c r="F44" i="26"/>
  <c r="Q177" i="126"/>
  <c r="U20" i="23"/>
  <c r="V24" i="21"/>
  <c r="M33" i="26"/>
  <c r="V52" i="26"/>
  <c r="Q20" i="21"/>
  <c r="W29" i="23"/>
  <c r="U39" i="26"/>
  <c r="E48" i="23"/>
  <c r="M19" i="23"/>
  <c r="Y40" i="23"/>
  <c r="H35" i="23"/>
  <c r="X23" i="23"/>
  <c r="J169" i="126"/>
  <c r="T18" i="23"/>
  <c r="D175" i="126"/>
  <c r="R28" i="26"/>
  <c r="R34" i="26"/>
  <c r="R37" i="26"/>
  <c r="V44" i="23"/>
  <c r="I19" i="21"/>
  <c r="T27" i="23"/>
  <c r="S47" i="23"/>
  <c r="E155" i="126"/>
  <c r="M30" i="26"/>
  <c r="V24" i="23"/>
  <c r="K65" i="21"/>
  <c r="R54" i="23"/>
  <c r="L59" i="23"/>
  <c r="Y23" i="26"/>
  <c r="M21" i="26"/>
  <c r="Z24" i="21"/>
  <c r="I40" i="26"/>
  <c r="I63" i="23"/>
  <c r="M62" i="23"/>
  <c r="T133" i="126"/>
  <c r="R26" i="21"/>
  <c r="I62" i="26"/>
  <c r="R66" i="23"/>
  <c r="E52" i="23"/>
  <c r="AF143" i="126"/>
  <c r="R47" i="21"/>
  <c r="H25" i="26"/>
  <c r="Q168" i="126"/>
  <c r="Z30" i="21"/>
  <c r="V59" i="26"/>
  <c r="G36" i="26"/>
  <c r="S62" i="26"/>
  <c r="M58" i="26"/>
  <c r="V49" i="23"/>
  <c r="M108" i="126"/>
  <c r="T51" i="26"/>
  <c r="AJ139" i="126"/>
  <c r="V62" i="23"/>
  <c r="L176" i="126"/>
  <c r="R35" i="23"/>
  <c r="S53" i="21"/>
  <c r="AE164" i="126"/>
  <c r="L43" i="26"/>
  <c r="I165" i="126"/>
  <c r="AJ174" i="126"/>
  <c r="U27" i="23"/>
  <c r="J64" i="26"/>
  <c r="U39" i="21"/>
  <c r="E57" i="26"/>
  <c r="J62" i="26"/>
  <c r="Y19" i="21"/>
  <c r="D54" i="21"/>
  <c r="T25" i="23"/>
  <c r="I37" i="21"/>
  <c r="L110" i="126"/>
  <c r="H138" i="126"/>
  <c r="D165" i="126"/>
  <c r="V122" i="126"/>
  <c r="E163" i="126"/>
  <c r="W40" i="26"/>
  <c r="I172" i="126"/>
  <c r="G36" i="23"/>
  <c r="Z55" i="26"/>
  <c r="R43" i="26"/>
  <c r="W17" i="23"/>
  <c r="G51" i="21"/>
  <c r="M45" i="21"/>
  <c r="Q175" i="126"/>
  <c r="N115" i="126"/>
  <c r="D18" i="21"/>
  <c r="Z17" i="21"/>
  <c r="X66" i="21"/>
  <c r="L45" i="26"/>
  <c r="X35" i="23"/>
  <c r="E25" i="26"/>
  <c r="R61" i="21"/>
  <c r="K54" i="26"/>
  <c r="U52" i="26"/>
  <c r="L47" i="23"/>
  <c r="Y57" i="23"/>
  <c r="M60" i="26"/>
  <c r="V66" i="21"/>
  <c r="S41" i="23"/>
  <c r="AD138" i="126"/>
  <c r="U19" i="26"/>
  <c r="AB135" i="126"/>
  <c r="X27" i="23"/>
  <c r="AE110" i="126"/>
  <c r="G42" i="23"/>
  <c r="S36" i="21"/>
  <c r="R49" i="23"/>
  <c r="X63" i="21"/>
  <c r="D143" i="126"/>
  <c r="F36" i="21"/>
  <c r="AG139" i="126"/>
  <c r="D65" i="21"/>
  <c r="U24" i="23"/>
  <c r="I47" i="21"/>
  <c r="W45" i="26"/>
  <c r="D117" i="126"/>
  <c r="AI147" i="126"/>
  <c r="S21" i="21"/>
  <c r="T90" i="126"/>
  <c r="M42" i="21"/>
  <c r="X63" i="26"/>
  <c r="S22" i="21"/>
  <c r="P156" i="126"/>
  <c r="J63" i="26"/>
  <c r="Z132" i="126"/>
  <c r="G30" i="23"/>
  <c r="X142" i="126"/>
  <c r="F60" i="23"/>
  <c r="W18" i="21"/>
  <c r="V64" i="26"/>
  <c r="E28" i="26"/>
  <c r="J34" i="23"/>
  <c r="E35" i="23"/>
  <c r="Y65" i="26"/>
  <c r="AI163" i="126"/>
  <c r="F27" i="23"/>
  <c r="E104" i="126"/>
  <c r="V34" i="26"/>
  <c r="AI50" i="126"/>
  <c r="AE173" i="126"/>
  <c r="X54" i="23"/>
  <c r="D47" i="21"/>
  <c r="AI77" i="126"/>
  <c r="F156" i="126"/>
  <c r="K149" i="126"/>
  <c r="V24" i="26"/>
  <c r="Q17" i="26"/>
  <c r="E166" i="126"/>
  <c r="Z47" i="26"/>
  <c r="J18" i="21"/>
  <c r="AD147" i="126"/>
  <c r="M32" i="23"/>
  <c r="E152" i="126"/>
  <c r="Y152" i="126"/>
  <c r="O161" i="126"/>
  <c r="Y149" i="126"/>
  <c r="S19" i="26"/>
  <c r="S59" i="23"/>
  <c r="Y47" i="23"/>
  <c r="E41" i="21"/>
  <c r="K54" i="23"/>
  <c r="AB145" i="126"/>
  <c r="H175" i="126"/>
  <c r="S32" i="23"/>
  <c r="Z53" i="21"/>
  <c r="AE174" i="126"/>
  <c r="X55" i="26"/>
  <c r="Y177" i="126"/>
  <c r="J176" i="126"/>
  <c r="Z54" i="23"/>
  <c r="D49" i="23"/>
  <c r="O167" i="126"/>
  <c r="W146" i="126"/>
  <c r="K50" i="21"/>
  <c r="X27" i="26"/>
  <c r="H17" i="23"/>
  <c r="R52" i="21"/>
  <c r="Q25" i="21"/>
  <c r="Y157" i="126"/>
  <c r="L40" i="23"/>
  <c r="X64" i="21"/>
  <c r="AB177" i="126"/>
  <c r="P162" i="126"/>
  <c r="AG169" i="126"/>
  <c r="H53" i="21"/>
  <c r="S47" i="21"/>
  <c r="V64" i="21"/>
  <c r="Q54" i="21"/>
  <c r="U46" i="21"/>
  <c r="K41" i="23"/>
  <c r="G21" i="21"/>
  <c r="G113" i="126"/>
  <c r="M168" i="126"/>
  <c r="M51" i="21"/>
  <c r="K32" i="23"/>
  <c r="AJ153" i="126"/>
  <c r="S34" i="26"/>
  <c r="D20" i="23"/>
  <c r="Z62" i="26"/>
  <c r="M120" i="126"/>
  <c r="X47" i="21"/>
  <c r="V138" i="126"/>
  <c r="V65" i="21"/>
  <c r="U165" i="126"/>
  <c r="R159" i="126"/>
  <c r="M29" i="21"/>
  <c r="I144" i="126"/>
  <c r="Y144" i="126"/>
  <c r="J52" i="21"/>
  <c r="AE29" i="126"/>
  <c r="AC88" i="126"/>
  <c r="U32" i="21"/>
  <c r="X168" i="126"/>
  <c r="AH150" i="126"/>
  <c r="AA151" i="126"/>
  <c r="I76" i="126"/>
  <c r="W25" i="21"/>
  <c r="K35" i="23"/>
  <c r="W49" i="26"/>
  <c r="Y143" i="126"/>
  <c r="L93" i="126"/>
  <c r="O100" i="126"/>
  <c r="AD108" i="126"/>
  <c r="Z43" i="21"/>
  <c r="T168" i="126"/>
  <c r="H46" i="23"/>
  <c r="F154" i="126"/>
  <c r="AC83" i="126"/>
  <c r="J29" i="21"/>
  <c r="U52" i="23"/>
  <c r="P152" i="126"/>
  <c r="K36" i="21"/>
  <c r="F158" i="126"/>
  <c r="Q27" i="23"/>
  <c r="G133" i="126"/>
  <c r="D29" i="23"/>
  <c r="X21" i="23"/>
  <c r="AC135" i="126"/>
  <c r="Z33" i="21"/>
  <c r="I51" i="21"/>
  <c r="L17" i="23"/>
  <c r="E57" i="23"/>
  <c r="V54" i="26"/>
  <c r="H62" i="21"/>
  <c r="W37" i="21"/>
  <c r="AA177" i="126"/>
  <c r="W31" i="23"/>
  <c r="AD155" i="126"/>
  <c r="E137" i="126"/>
  <c r="AC134" i="126"/>
  <c r="AF65" i="126"/>
  <c r="E21" i="126"/>
  <c r="U97" i="126"/>
  <c r="R120" i="126"/>
  <c r="AJ159" i="126"/>
  <c r="E25" i="23"/>
  <c r="Z18" i="21"/>
  <c r="V52" i="21"/>
  <c r="AH149" i="126"/>
  <c r="O114" i="126"/>
  <c r="AJ169" i="126"/>
  <c r="P140" i="126"/>
  <c r="AB132" i="126"/>
  <c r="S66" i="21"/>
  <c r="AA175" i="126"/>
  <c r="Y21" i="21"/>
  <c r="T162" i="126"/>
  <c r="M135" i="126"/>
  <c r="Y41" i="21"/>
  <c r="L129" i="126"/>
  <c r="Q21" i="26"/>
  <c r="K134" i="126"/>
  <c r="L66" i="21"/>
  <c r="S109" i="126"/>
  <c r="U176" i="126"/>
  <c r="O99" i="126"/>
  <c r="AJ97" i="126"/>
  <c r="T141" i="126"/>
  <c r="J121" i="126"/>
  <c r="L156" i="126"/>
  <c r="AF141" i="126"/>
  <c r="V27" i="21"/>
  <c r="Y86" i="126"/>
  <c r="AA167" i="126"/>
  <c r="AI135" i="126"/>
  <c r="AE167" i="126"/>
  <c r="I167" i="126"/>
  <c r="X162" i="126"/>
  <c r="H132" i="126"/>
  <c r="I32" i="23"/>
  <c r="M136" i="126"/>
  <c r="Y18" i="23"/>
  <c r="Y150" i="126"/>
  <c r="J107" i="126"/>
  <c r="S165" i="126"/>
  <c r="AC38" i="126"/>
  <c r="R98" i="126"/>
  <c r="T169" i="126"/>
  <c r="M57" i="21"/>
  <c r="F138" i="126"/>
  <c r="J37" i="23"/>
  <c r="H23" i="21"/>
  <c r="Z178" i="126"/>
  <c r="P129" i="126"/>
  <c r="Z45" i="21"/>
  <c r="F42" i="21"/>
  <c r="AD134" i="126"/>
  <c r="Y87" i="126"/>
  <c r="X18" i="21"/>
  <c r="M119" i="126"/>
  <c r="O153" i="126"/>
  <c r="V55" i="21"/>
  <c r="H36" i="21"/>
  <c r="E138" i="126"/>
  <c r="D30" i="21"/>
  <c r="X159" i="126"/>
  <c r="S48" i="21"/>
  <c r="V29" i="23"/>
  <c r="U23" i="21"/>
  <c r="X121" i="126"/>
  <c r="R24" i="21"/>
  <c r="S42" i="21"/>
  <c r="P100" i="126"/>
  <c r="AI82" i="126"/>
  <c r="N122" i="126"/>
  <c r="AC131" i="126"/>
  <c r="AI141" i="126"/>
  <c r="V157" i="126"/>
  <c r="AC74" i="126"/>
  <c r="J50" i="21"/>
  <c r="AJ100" i="126"/>
  <c r="S175" i="126"/>
  <c r="V53" i="26"/>
  <c r="G37" i="21"/>
  <c r="E151" i="126"/>
  <c r="Q65" i="26"/>
  <c r="AJ162" i="126"/>
  <c r="Q139" i="126"/>
  <c r="AA117" i="126"/>
  <c r="AL28" i="126"/>
  <c r="AI167" i="126"/>
  <c r="Y20" i="21"/>
  <c r="Q19" i="21"/>
  <c r="R23" i="23"/>
  <c r="Q23" i="26"/>
  <c r="H49" i="21"/>
  <c r="AG102" i="126"/>
  <c r="U117" i="126"/>
  <c r="D25" i="23"/>
  <c r="E146" i="126"/>
  <c r="H60" i="23"/>
  <c r="L161" i="126"/>
  <c r="S20" i="21"/>
  <c r="AG96" i="126"/>
  <c r="U74" i="126"/>
  <c r="P160" i="126"/>
  <c r="AC122" i="126"/>
  <c r="T61" i="126"/>
  <c r="AD83" i="126"/>
  <c r="I113" i="126"/>
  <c r="Q120" i="126"/>
  <c r="T42" i="21"/>
  <c r="Y78" i="126"/>
  <c r="AC174" i="126"/>
  <c r="E76" i="126"/>
  <c r="AC89" i="126"/>
  <c r="D41" i="26"/>
  <c r="I154" i="126"/>
  <c r="D167" i="126"/>
  <c r="AE145" i="126"/>
  <c r="L63" i="21"/>
  <c r="AF144" i="126"/>
  <c r="T142" i="126"/>
  <c r="J135" i="126"/>
  <c r="L33" i="23"/>
  <c r="K103" i="126"/>
  <c r="AF98" i="126"/>
  <c r="G129" i="126"/>
  <c r="AJ167" i="126"/>
  <c r="D81" i="126"/>
  <c r="AJ170" i="126"/>
  <c r="AB106" i="126"/>
  <c r="AA155" i="126"/>
  <c r="AI102" i="126"/>
  <c r="I40" i="21"/>
  <c r="I101" i="126"/>
  <c r="X76" i="126"/>
  <c r="H178" i="126"/>
  <c r="D89" i="126"/>
  <c r="K95" i="126"/>
  <c r="W51" i="21"/>
  <c r="I106" i="126"/>
  <c r="AH143" i="126"/>
  <c r="AB140" i="126"/>
  <c r="AI160" i="126"/>
  <c r="P113" i="126"/>
  <c r="H21" i="126"/>
  <c r="L111" i="126"/>
  <c r="G131" i="126"/>
  <c r="L101" i="126"/>
  <c r="T129" i="126"/>
  <c r="AB75" i="126"/>
  <c r="E25" i="21"/>
  <c r="R50" i="23"/>
  <c r="Y151" i="126"/>
  <c r="F174" i="126"/>
  <c r="AF173" i="126"/>
  <c r="AI143" i="126"/>
  <c r="D102" i="126"/>
  <c r="F25" i="21"/>
  <c r="R176" i="126"/>
  <c r="AB141" i="126"/>
  <c r="N89" i="126"/>
  <c r="F122" i="126"/>
  <c r="O105" i="126"/>
  <c r="T46" i="21"/>
  <c r="O120" i="126"/>
  <c r="S156" i="126"/>
  <c r="Z23" i="126"/>
  <c r="AA142" i="126"/>
  <c r="AC149" i="126"/>
  <c r="X39" i="23"/>
  <c r="M47" i="21"/>
  <c r="Y119" i="126"/>
  <c r="M103" i="126"/>
  <c r="AB119" i="126"/>
  <c r="W177" i="126"/>
  <c r="AH82" i="126"/>
  <c r="J51" i="126"/>
  <c r="R144" i="126"/>
  <c r="Q167" i="126"/>
  <c r="M147" i="126"/>
  <c r="X52" i="21"/>
  <c r="K62" i="126"/>
  <c r="AB152" i="126"/>
  <c r="Q95" i="126"/>
  <c r="AG105" i="126"/>
  <c r="I107" i="126"/>
  <c r="I162" i="126"/>
  <c r="L145" i="126"/>
  <c r="AC103" i="126"/>
  <c r="AG154" i="126"/>
  <c r="AE85" i="126"/>
  <c r="X89" i="126"/>
  <c r="H135" i="126"/>
  <c r="P82" i="126"/>
  <c r="T152" i="126"/>
  <c r="W56" i="23"/>
  <c r="I41" i="21"/>
  <c r="H141" i="126"/>
  <c r="D140" i="126"/>
  <c r="AE131" i="126"/>
  <c r="O93" i="126"/>
  <c r="K94" i="126"/>
  <c r="V51" i="21"/>
  <c r="T153" i="126"/>
  <c r="U134" i="126"/>
  <c r="M152" i="126"/>
  <c r="AD89" i="126"/>
  <c r="AJ176" i="126"/>
  <c r="AJ92" i="126"/>
  <c r="R37" i="126"/>
  <c r="AJ56" i="126"/>
  <c r="W24" i="23"/>
  <c r="H173" i="126"/>
  <c r="E141" i="126"/>
  <c r="AA154" i="126"/>
  <c r="K86" i="126"/>
  <c r="N147" i="126"/>
  <c r="Q31" i="21"/>
  <c r="Y95" i="126"/>
  <c r="W159" i="126"/>
  <c r="Q169" i="126"/>
  <c r="T118" i="126"/>
  <c r="AA102" i="126"/>
  <c r="AI116" i="126"/>
  <c r="I78" i="126"/>
  <c r="Z161" i="126"/>
  <c r="R39" i="23"/>
  <c r="H83" i="126"/>
  <c r="M40" i="126"/>
  <c r="AH168" i="126"/>
  <c r="L83" i="126"/>
  <c r="AG87" i="126"/>
  <c r="AJ149" i="126"/>
  <c r="F41" i="126"/>
  <c r="AJ172" i="126"/>
  <c r="AG135" i="126"/>
  <c r="E93" i="126"/>
  <c r="L152" i="126"/>
  <c r="S82" i="126"/>
  <c r="V144" i="126"/>
  <c r="U168" i="126"/>
  <c r="W104" i="126"/>
  <c r="O142" i="126"/>
  <c r="AH138" i="126"/>
  <c r="F98" i="126"/>
  <c r="J162" i="126"/>
  <c r="AG175" i="126"/>
  <c r="J173" i="126"/>
  <c r="AD137" i="126"/>
  <c r="L79" i="126"/>
  <c r="H24" i="126"/>
  <c r="Z36" i="126"/>
  <c r="M142" i="126"/>
  <c r="W30" i="21"/>
  <c r="D31" i="26"/>
  <c r="R57" i="26"/>
  <c r="W64" i="23"/>
  <c r="W52" i="23"/>
  <c r="U57" i="21"/>
  <c r="Q39" i="26"/>
  <c r="G57" i="23"/>
  <c r="F38" i="26"/>
  <c r="T121" i="126"/>
  <c r="F42" i="26"/>
  <c r="M57" i="23"/>
  <c r="E23" i="23"/>
  <c r="D64" i="23"/>
  <c r="S36" i="23"/>
  <c r="Y134" i="126"/>
  <c r="Q24" i="23"/>
  <c r="H47" i="21"/>
  <c r="T56" i="26"/>
  <c r="I29" i="21"/>
  <c r="Y45" i="23"/>
  <c r="K38" i="23"/>
  <c r="M35" i="23"/>
  <c r="W44" i="26"/>
  <c r="W30" i="26"/>
  <c r="Y54" i="26"/>
  <c r="J17" i="23"/>
  <c r="Z57" i="23"/>
  <c r="L20" i="21"/>
  <c r="R55" i="23"/>
  <c r="W154" i="126"/>
  <c r="M38" i="21"/>
  <c r="H57" i="26"/>
  <c r="AD153" i="126"/>
  <c r="S55" i="26"/>
  <c r="Z51" i="23"/>
  <c r="W59" i="21"/>
  <c r="AE134" i="126"/>
  <c r="T22" i="23"/>
  <c r="Q54" i="26"/>
  <c r="W65" i="26"/>
  <c r="R62" i="23"/>
  <c r="W66" i="26"/>
  <c r="I157" i="126"/>
  <c r="H32" i="23"/>
  <c r="K52" i="26"/>
  <c r="O168" i="126"/>
  <c r="V26" i="21"/>
  <c r="V37" i="21"/>
  <c r="Y22" i="23"/>
  <c r="G25" i="23"/>
  <c r="M162" i="126"/>
  <c r="K45" i="26"/>
  <c r="M36" i="21"/>
  <c r="W42" i="26"/>
  <c r="U43" i="21"/>
  <c r="K33" i="23"/>
  <c r="F62" i="21"/>
  <c r="E37" i="21"/>
  <c r="L31" i="23"/>
  <c r="AJ101" i="126"/>
  <c r="F34" i="26"/>
  <c r="E17" i="23"/>
  <c r="T54" i="21"/>
  <c r="S60" i="23"/>
  <c r="E65" i="26"/>
  <c r="I63" i="26"/>
  <c r="F23" i="21"/>
  <c r="G21" i="23"/>
  <c r="D170" i="126"/>
  <c r="D23" i="23"/>
  <c r="Z46" i="21"/>
  <c r="P165" i="126"/>
  <c r="Y28" i="23"/>
  <c r="AA147" i="126"/>
  <c r="M54" i="26"/>
  <c r="K159" i="126"/>
  <c r="AE175" i="126"/>
  <c r="H25" i="21"/>
  <c r="I143" i="126"/>
  <c r="Z153" i="126"/>
  <c r="S50" i="23"/>
  <c r="U49" i="23"/>
  <c r="S20" i="26"/>
  <c r="T163" i="126"/>
  <c r="L45" i="21"/>
  <c r="W54" i="26"/>
  <c r="D53" i="26"/>
  <c r="AE160" i="126"/>
  <c r="P159" i="126"/>
  <c r="Q160" i="126"/>
  <c r="H38" i="21"/>
  <c r="J48" i="21"/>
  <c r="W53" i="23"/>
  <c r="R38" i="26"/>
  <c r="X61" i="21"/>
  <c r="V59" i="21"/>
  <c r="T177" i="126"/>
  <c r="X60" i="26"/>
  <c r="J21" i="21"/>
  <c r="U19" i="21"/>
  <c r="X34" i="21"/>
  <c r="S45" i="23"/>
  <c r="F18" i="23"/>
  <c r="T48" i="23"/>
  <c r="J144" i="126"/>
  <c r="T49" i="26"/>
  <c r="I66" i="21"/>
  <c r="Y45" i="21"/>
  <c r="G55" i="23"/>
  <c r="Z23" i="23"/>
  <c r="U58" i="23"/>
  <c r="L64" i="21"/>
  <c r="Y17" i="26"/>
  <c r="X37" i="23"/>
  <c r="R18" i="26"/>
  <c r="R42" i="23"/>
  <c r="J40" i="23"/>
  <c r="H37" i="23"/>
  <c r="Q178" i="126"/>
  <c r="Z27" i="21"/>
  <c r="V65" i="26"/>
  <c r="Q161" i="126"/>
  <c r="U59" i="21"/>
  <c r="K63" i="23"/>
  <c r="X33" i="21"/>
  <c r="G32" i="21"/>
  <c r="T55" i="21"/>
  <c r="W49" i="23"/>
  <c r="K50" i="23"/>
  <c r="K58" i="21"/>
  <c r="S22" i="26"/>
  <c r="L44" i="26"/>
  <c r="H24" i="21"/>
  <c r="E61" i="23"/>
  <c r="R155" i="126"/>
  <c r="T170" i="126"/>
  <c r="S53" i="23"/>
  <c r="H51" i="21"/>
  <c r="I61" i="21"/>
  <c r="E143" i="126"/>
  <c r="Y37" i="21"/>
  <c r="AE157" i="126"/>
  <c r="Z42" i="23"/>
  <c r="I60" i="23"/>
  <c r="W168" i="126"/>
  <c r="AE168" i="126"/>
  <c r="D27" i="21"/>
  <c r="T53" i="23"/>
  <c r="AH171" i="126"/>
  <c r="I43" i="26"/>
  <c r="AF156" i="126"/>
  <c r="F22" i="21"/>
  <c r="AH130" i="126"/>
  <c r="Y53" i="23"/>
  <c r="X64" i="23"/>
  <c r="H94" i="126"/>
  <c r="V58" i="23"/>
  <c r="I66" i="126"/>
  <c r="Z48" i="23"/>
  <c r="X22" i="21"/>
  <c r="M47" i="23"/>
  <c r="H65" i="23"/>
  <c r="S177" i="126"/>
  <c r="J62" i="23"/>
  <c r="Q49" i="21"/>
  <c r="I66" i="23"/>
  <c r="F177" i="126"/>
  <c r="I36" i="21"/>
  <c r="Y53" i="21"/>
  <c r="K56" i="21"/>
  <c r="T174" i="126"/>
  <c r="I56" i="23"/>
  <c r="H172" i="126"/>
  <c r="AI174" i="126"/>
  <c r="J65" i="26"/>
  <c r="Z30" i="26"/>
  <c r="Y92" i="126"/>
  <c r="AF151" i="126"/>
  <c r="G29" i="21"/>
  <c r="X50" i="23"/>
  <c r="Q37" i="26"/>
  <c r="X62" i="21"/>
  <c r="S59" i="26"/>
  <c r="Z55" i="23"/>
  <c r="P141" i="126"/>
  <c r="T29" i="23"/>
  <c r="AC146" i="126"/>
  <c r="G84" i="126"/>
  <c r="F63" i="23"/>
  <c r="G40" i="23"/>
  <c r="G135" i="126"/>
  <c r="I20" i="126"/>
  <c r="AC108" i="126"/>
  <c r="T131" i="126"/>
  <c r="H163" i="126"/>
  <c r="X178" i="126"/>
  <c r="G140" i="126"/>
  <c r="U106" i="126"/>
  <c r="M105" i="126"/>
  <c r="X57" i="21"/>
  <c r="M25" i="23"/>
  <c r="L41" i="21"/>
  <c r="K56" i="23"/>
  <c r="Y82" i="126"/>
  <c r="M22" i="21"/>
  <c r="Y160" i="126"/>
  <c r="H108" i="126"/>
  <c r="K59" i="21"/>
  <c r="AH148" i="126"/>
  <c r="L155" i="126"/>
  <c r="AG112" i="126"/>
  <c r="D106" i="126"/>
  <c r="Z20" i="21"/>
  <c r="Z175" i="126"/>
  <c r="T62" i="26"/>
  <c r="AD154" i="126"/>
  <c r="AG73" i="126"/>
  <c r="U34" i="21"/>
  <c r="U172" i="126"/>
  <c r="J45" i="21"/>
  <c r="AG152" i="126"/>
  <c r="Q21" i="23"/>
  <c r="L134" i="126"/>
  <c r="AI170" i="126"/>
  <c r="W45" i="23"/>
  <c r="AG113" i="126"/>
  <c r="AE25" i="126"/>
  <c r="Z63" i="23"/>
  <c r="K49" i="21"/>
  <c r="Q129" i="126"/>
  <c r="N135" i="126"/>
  <c r="O86" i="126"/>
  <c r="G50" i="21"/>
  <c r="M66" i="21"/>
  <c r="AD99" i="126"/>
  <c r="AB108" i="126"/>
  <c r="F61" i="21"/>
  <c r="AA168" i="126"/>
  <c r="N98" i="126"/>
  <c r="M165" i="126"/>
  <c r="E172" i="126"/>
  <c r="T154" i="126"/>
  <c r="T18" i="21"/>
  <c r="AE166" i="126"/>
  <c r="AH159" i="126"/>
  <c r="AH135" i="126"/>
  <c r="F82" i="126"/>
  <c r="U60" i="21"/>
  <c r="U150" i="126"/>
  <c r="AF111" i="126"/>
  <c r="AE161" i="126"/>
  <c r="J27" i="21"/>
  <c r="X41" i="21"/>
  <c r="Y43" i="23"/>
  <c r="F52" i="21"/>
  <c r="I31" i="21"/>
  <c r="AC141" i="126"/>
  <c r="AI59" i="126"/>
  <c r="AF172" i="126"/>
  <c r="I50" i="21"/>
  <c r="F24" i="23"/>
  <c r="E134" i="126"/>
  <c r="L114" i="126"/>
  <c r="D174" i="126"/>
  <c r="X59" i="21"/>
  <c r="S32" i="21"/>
  <c r="Z145" i="126"/>
  <c r="AG100" i="126"/>
  <c r="AH160" i="126"/>
  <c r="AI172" i="126"/>
  <c r="AG168" i="126"/>
  <c r="AE53" i="126"/>
  <c r="U20" i="21"/>
  <c r="Z113" i="126"/>
  <c r="K22" i="21"/>
  <c r="AJ148" i="126"/>
  <c r="D159" i="126"/>
  <c r="AH99" i="126"/>
  <c r="O137" i="126"/>
  <c r="R142" i="126"/>
  <c r="Q113" i="126"/>
  <c r="AJ95" i="126"/>
  <c r="H131" i="126"/>
  <c r="AE83" i="126"/>
  <c r="Q80" i="126"/>
  <c r="G162" i="126"/>
  <c r="Y42" i="21"/>
  <c r="Z171" i="126"/>
  <c r="AF145" i="126"/>
  <c r="AI162" i="126"/>
  <c r="G178" i="126"/>
  <c r="AC154" i="126"/>
  <c r="H28" i="21"/>
  <c r="P80" i="126"/>
  <c r="H89" i="126"/>
  <c r="M73" i="126"/>
  <c r="E167" i="126"/>
  <c r="N119" i="126"/>
  <c r="Z166" i="126"/>
  <c r="AH176" i="126"/>
  <c r="AA163" i="126"/>
  <c r="X28" i="21"/>
  <c r="AE156" i="126"/>
  <c r="R22" i="21"/>
  <c r="Z25" i="21"/>
  <c r="G106" i="126"/>
  <c r="W136" i="126"/>
  <c r="AA121" i="126"/>
  <c r="O60" i="126"/>
  <c r="O177" i="126"/>
  <c r="AD163" i="126"/>
  <c r="M171" i="126"/>
  <c r="AE163" i="126"/>
  <c r="G100" i="126"/>
  <c r="AC30" i="126"/>
  <c r="P26" i="126"/>
  <c r="AC20" i="126"/>
  <c r="M77" i="126"/>
  <c r="AC117" i="126"/>
  <c r="D94" i="126"/>
  <c r="V139" i="126"/>
  <c r="U41" i="21"/>
  <c r="AC100" i="126"/>
  <c r="R79" i="126"/>
  <c r="U162" i="126"/>
  <c r="U28" i="126"/>
  <c r="F57" i="23"/>
  <c r="D66" i="21"/>
  <c r="P96" i="126"/>
  <c r="AH77" i="126"/>
  <c r="AI176" i="126"/>
  <c r="S32" i="126"/>
  <c r="N154" i="126"/>
  <c r="F51" i="126"/>
  <c r="AA135" i="126"/>
  <c r="G31" i="26"/>
  <c r="P138" i="126"/>
  <c r="W84" i="126"/>
  <c r="T52" i="21"/>
  <c r="E112" i="126"/>
  <c r="K75" i="126"/>
  <c r="AH105" i="126"/>
  <c r="I177" i="126"/>
  <c r="AF174" i="126"/>
  <c r="AE158" i="126"/>
  <c r="Z169" i="126"/>
  <c r="M100" i="126"/>
  <c r="Z44" i="126"/>
  <c r="H95" i="126"/>
  <c r="O117" i="126"/>
  <c r="AB105" i="126"/>
  <c r="U62" i="126"/>
  <c r="W160" i="126"/>
  <c r="U17" i="23"/>
  <c r="G46" i="126"/>
  <c r="AG119" i="126"/>
  <c r="AJ143" i="126"/>
  <c r="Y81" i="126"/>
  <c r="U66" i="21"/>
  <c r="F129" i="126"/>
  <c r="Z41" i="26"/>
  <c r="G78" i="126"/>
  <c r="AG131" i="126"/>
  <c r="Q105" i="126"/>
  <c r="AE165" i="126"/>
  <c r="Q108" i="126"/>
  <c r="T48" i="26"/>
  <c r="AG142" i="126"/>
  <c r="O172" i="126"/>
  <c r="M151" i="126"/>
  <c r="Y166" i="126"/>
  <c r="G166" i="126"/>
  <c r="H63" i="126"/>
  <c r="F77" i="126"/>
  <c r="W29" i="21"/>
  <c r="AB99" i="126"/>
  <c r="AI136" i="126"/>
  <c r="J119" i="126"/>
  <c r="R40" i="21"/>
  <c r="D144" i="126"/>
  <c r="AE146" i="126"/>
  <c r="G98" i="126"/>
  <c r="K51" i="126"/>
  <c r="AJ51" i="126"/>
  <c r="X35" i="126"/>
  <c r="J149" i="126"/>
  <c r="AF79" i="126"/>
  <c r="V29" i="21"/>
  <c r="O85" i="126"/>
  <c r="N34" i="126"/>
  <c r="Y36" i="23"/>
  <c r="K157" i="126"/>
  <c r="K89" i="126"/>
  <c r="H66" i="21"/>
  <c r="J150" i="126"/>
  <c r="M92" i="126"/>
  <c r="S39" i="21"/>
  <c r="K171" i="126"/>
  <c r="Z129" i="126"/>
  <c r="E81" i="126"/>
  <c r="K173" i="126"/>
  <c r="J46" i="21"/>
  <c r="AE136" i="126"/>
  <c r="AH86" i="126"/>
  <c r="W117" i="126"/>
  <c r="AI103" i="126"/>
  <c r="K43" i="21"/>
  <c r="X173" i="126"/>
  <c r="AB153" i="126"/>
  <c r="J30" i="23"/>
  <c r="X43" i="26"/>
  <c r="D51" i="21"/>
  <c r="W47" i="21"/>
  <c r="Z176" i="126"/>
  <c r="P116" i="126"/>
  <c r="AC163" i="126"/>
  <c r="O150" i="126"/>
  <c r="G112" i="126"/>
  <c r="W110" i="126"/>
  <c r="P108" i="126"/>
  <c r="H156" i="126"/>
  <c r="Y23" i="23"/>
  <c r="AI130" i="126"/>
  <c r="U63" i="126"/>
  <c r="E28" i="23"/>
  <c r="X59" i="126"/>
  <c r="D138" i="126"/>
  <c r="P94" i="126"/>
  <c r="N92" i="126"/>
  <c r="S63" i="21"/>
  <c r="N130" i="126"/>
  <c r="W119" i="126"/>
  <c r="AF62" i="126"/>
  <c r="R90" i="126"/>
  <c r="AF18" i="126"/>
  <c r="P63" i="126"/>
  <c r="G49" i="21"/>
  <c r="I153" i="126"/>
  <c r="L133" i="126"/>
  <c r="J63" i="21"/>
  <c r="D36" i="21"/>
  <c r="Q88" i="126"/>
  <c r="Q103" i="126"/>
  <c r="AJ113" i="126"/>
  <c r="AG30" i="126"/>
  <c r="AG60" i="126"/>
  <c r="AE153" i="126"/>
  <c r="Q18" i="126"/>
  <c r="AE26" i="126"/>
  <c r="AE84" i="126"/>
  <c r="U54" i="21"/>
  <c r="K36" i="26"/>
  <c r="M26" i="26"/>
  <c r="E48" i="21"/>
  <c r="U25" i="21"/>
  <c r="S19" i="21"/>
  <c r="D28" i="21"/>
  <c r="Y18" i="26"/>
  <c r="H40" i="26"/>
  <c r="E34" i="21"/>
  <c r="G38" i="23"/>
  <c r="V46" i="26"/>
  <c r="E45" i="26"/>
  <c r="E28" i="21"/>
  <c r="Z137" i="126"/>
  <c r="L43" i="21"/>
  <c r="F60" i="26"/>
  <c r="Y52" i="23"/>
  <c r="I54" i="26"/>
  <c r="G56" i="26"/>
  <c r="S61" i="21"/>
  <c r="T21" i="21"/>
  <c r="I24" i="21"/>
  <c r="AB163" i="126"/>
  <c r="S27" i="23"/>
  <c r="Y44" i="23"/>
  <c r="Q29" i="23"/>
  <c r="D24" i="21"/>
  <c r="U53" i="21"/>
  <c r="S158" i="126"/>
  <c r="Q86" i="126"/>
  <c r="G56" i="21"/>
  <c r="AJ89" i="126"/>
  <c r="Y62" i="23"/>
  <c r="H148" i="126"/>
  <c r="M54" i="21"/>
  <c r="H59" i="21"/>
  <c r="K26" i="23"/>
  <c r="AA146" i="126"/>
  <c r="Q33" i="26"/>
  <c r="AC160" i="126"/>
  <c r="Q62" i="21"/>
  <c r="I42" i="21"/>
  <c r="AB175" i="126"/>
  <c r="S64" i="23"/>
  <c r="H35" i="26"/>
  <c r="T41" i="21"/>
  <c r="J54" i="26"/>
  <c r="W58" i="21"/>
  <c r="K169" i="126"/>
  <c r="AF87" i="126"/>
  <c r="E19" i="23"/>
  <c r="V40" i="26"/>
  <c r="U173" i="126"/>
  <c r="Z62" i="21"/>
  <c r="D59" i="21"/>
  <c r="G40" i="21"/>
  <c r="AH155" i="126"/>
  <c r="Y158" i="126"/>
  <c r="Y169" i="126"/>
  <c r="H66" i="23"/>
  <c r="Q25" i="26"/>
  <c r="T66" i="23"/>
  <c r="AB166" i="126"/>
  <c r="X20" i="21"/>
  <c r="E60" i="26"/>
  <c r="Y49" i="23"/>
  <c r="AA91" i="126"/>
  <c r="R44" i="21"/>
  <c r="D142" i="126"/>
  <c r="G61" i="23"/>
  <c r="S40" i="21"/>
  <c r="AI169" i="126"/>
  <c r="K46" i="21"/>
  <c r="L19" i="21"/>
  <c r="Y141" i="126"/>
  <c r="R65" i="21"/>
  <c r="F155" i="126"/>
  <c r="AA134" i="126"/>
  <c r="K163" i="126"/>
  <c r="D40" i="21"/>
  <c r="AE118" i="126"/>
  <c r="W88" i="126"/>
  <c r="J74" i="126"/>
  <c r="D23" i="21"/>
  <c r="AB87" i="126"/>
  <c r="T150" i="126"/>
  <c r="G43" i="21"/>
  <c r="U30" i="21"/>
  <c r="D19" i="21"/>
  <c r="F28" i="23"/>
  <c r="AA172" i="126"/>
  <c r="K64" i="21"/>
  <c r="M39" i="21"/>
  <c r="AC90" i="126"/>
  <c r="V177" i="126"/>
  <c r="W133" i="126"/>
  <c r="O152" i="126"/>
  <c r="V154" i="126"/>
  <c r="AE178" i="126"/>
  <c r="G150" i="126"/>
  <c r="G134" i="126"/>
  <c r="M52" i="21"/>
  <c r="Y49" i="26"/>
  <c r="V21" i="26"/>
  <c r="U139" i="126"/>
  <c r="F109" i="126"/>
  <c r="R165" i="126"/>
  <c r="T64" i="23"/>
  <c r="Q64" i="23"/>
  <c r="AH161" i="126"/>
  <c r="H55" i="21"/>
  <c r="M133" i="126"/>
  <c r="S173" i="126"/>
  <c r="AI158" i="126"/>
  <c r="N176" i="126"/>
  <c r="K139" i="126"/>
  <c r="S166" i="126"/>
  <c r="Q135" i="126"/>
  <c r="M169" i="126"/>
  <c r="AD58" i="126"/>
  <c r="Q21" i="21"/>
  <c r="V99" i="126"/>
  <c r="Q151" i="126"/>
  <c r="H100" i="126"/>
  <c r="W106" i="126"/>
  <c r="H30" i="21"/>
  <c r="AC172" i="126"/>
  <c r="L100" i="126"/>
  <c r="R147" i="126"/>
  <c r="M81" i="126"/>
  <c r="U58" i="21"/>
  <c r="N169" i="126"/>
  <c r="L28" i="21"/>
  <c r="M134" i="126"/>
  <c r="AH178" i="126"/>
  <c r="F64" i="21"/>
  <c r="G152" i="126"/>
  <c r="E53" i="21"/>
  <c r="P84" i="126"/>
  <c r="H56" i="21"/>
  <c r="N86" i="126"/>
  <c r="Q28" i="21"/>
  <c r="Y159" i="126"/>
  <c r="E27" i="21"/>
  <c r="AI168" i="126"/>
  <c r="J130" i="126"/>
  <c r="D141" i="126"/>
  <c r="Z156" i="126"/>
  <c r="H65" i="21"/>
  <c r="Z56" i="126"/>
  <c r="K130" i="126"/>
  <c r="Z152" i="126"/>
  <c r="O115" i="126"/>
  <c r="X135" i="126"/>
  <c r="K83" i="126"/>
  <c r="X154" i="126"/>
  <c r="S97" i="126"/>
  <c r="W24" i="21"/>
  <c r="T61" i="21"/>
  <c r="Y138" i="126"/>
  <c r="H46" i="21"/>
  <c r="O135" i="126"/>
  <c r="AD165" i="126"/>
  <c r="AB178" i="126"/>
  <c r="AJ133" i="126"/>
  <c r="AE99" i="126"/>
  <c r="G46" i="21"/>
  <c r="M37" i="23"/>
  <c r="F65" i="21"/>
  <c r="L81" i="126"/>
  <c r="M163" i="126"/>
  <c r="E115" i="126"/>
  <c r="X19" i="21"/>
  <c r="J32" i="21"/>
  <c r="F131" i="126"/>
  <c r="D53" i="23"/>
  <c r="AJ138" i="126"/>
  <c r="AA114" i="126"/>
  <c r="T178" i="126"/>
  <c r="AE143" i="126"/>
  <c r="X170" i="126"/>
  <c r="AD171" i="126"/>
  <c r="AI74" i="126"/>
  <c r="E170" i="126"/>
  <c r="W29" i="26"/>
  <c r="K162" i="126"/>
  <c r="W42" i="21"/>
  <c r="O42" i="126"/>
  <c r="K33" i="21"/>
  <c r="R65" i="126"/>
  <c r="L136" i="126"/>
  <c r="D161" i="126"/>
  <c r="AL27" i="126"/>
  <c r="K143" i="126"/>
  <c r="U163" i="126"/>
  <c r="F47" i="126"/>
  <c r="Q60" i="126"/>
  <c r="E58" i="21"/>
  <c r="AB93" i="126"/>
  <c r="Z86" i="126"/>
  <c r="I155" i="126"/>
  <c r="R133" i="126"/>
  <c r="AB89" i="126"/>
  <c r="X146" i="126"/>
  <c r="Z44" i="23"/>
  <c r="X167" i="126"/>
  <c r="AA174" i="126"/>
  <c r="AG158" i="126"/>
  <c r="R35" i="21"/>
  <c r="AJ135" i="126"/>
  <c r="R62" i="21"/>
  <c r="N170" i="126"/>
  <c r="Q33" i="21"/>
  <c r="E148" i="126"/>
  <c r="AG88" i="126"/>
  <c r="H151" i="126"/>
  <c r="V129" i="126"/>
  <c r="AG85" i="126"/>
  <c r="I175" i="126"/>
  <c r="T155" i="126"/>
  <c r="AJ120" i="126"/>
  <c r="M157" i="126"/>
  <c r="AF93" i="126"/>
  <c r="U146" i="126"/>
  <c r="AD176" i="126"/>
  <c r="G44" i="126"/>
  <c r="AI97" i="126"/>
  <c r="T52" i="26"/>
  <c r="L53" i="21"/>
  <c r="AI115" i="126"/>
  <c r="AC97" i="126"/>
  <c r="AB158" i="126"/>
  <c r="AJ164" i="126"/>
  <c r="AD78" i="126"/>
  <c r="F45" i="23"/>
  <c r="AH177" i="126"/>
  <c r="M23" i="26"/>
  <c r="J32" i="126"/>
  <c r="R20" i="126"/>
  <c r="R77" i="126"/>
  <c r="AL42" i="126"/>
  <c r="X36" i="126"/>
  <c r="AD122" i="126"/>
  <c r="Z20" i="26"/>
  <c r="H165" i="126"/>
  <c r="I152" i="126"/>
  <c r="L52" i="23"/>
  <c r="U104" i="126"/>
  <c r="D92" i="126"/>
  <c r="F137" i="126"/>
  <c r="W49" i="21"/>
  <c r="AJ157" i="126"/>
  <c r="L24" i="21"/>
  <c r="O149" i="126"/>
  <c r="J166" i="126"/>
  <c r="D45" i="23"/>
  <c r="J20" i="21"/>
  <c r="AD131" i="126"/>
  <c r="V104" i="126"/>
  <c r="J84" i="126"/>
  <c r="AC112" i="126"/>
  <c r="H50" i="23"/>
  <c r="P38" i="126"/>
  <c r="AG75" i="126"/>
  <c r="Z17" i="23"/>
  <c r="Z151" i="126"/>
  <c r="D154" i="126"/>
  <c r="L65" i="126"/>
  <c r="L143" i="126"/>
  <c r="K166" i="126"/>
  <c r="X112" i="126"/>
  <c r="V119" i="126"/>
  <c r="G177" i="126"/>
  <c r="D32" i="26"/>
  <c r="T164" i="126"/>
  <c r="S115" i="126"/>
  <c r="T37" i="21"/>
  <c r="AJ81" i="126"/>
  <c r="H144" i="126"/>
  <c r="T144" i="126"/>
  <c r="AD164" i="126"/>
  <c r="P132" i="126"/>
  <c r="Y63" i="21"/>
  <c r="J110" i="126"/>
  <c r="V150" i="126"/>
  <c r="Z55" i="21"/>
  <c r="AH145" i="126"/>
  <c r="U21" i="26"/>
  <c r="AD115" i="126"/>
  <c r="S62" i="21"/>
  <c r="AB164" i="126"/>
  <c r="Y32" i="23"/>
  <c r="U37" i="21"/>
  <c r="H174" i="126"/>
  <c r="AG132" i="126"/>
  <c r="AA148" i="126"/>
  <c r="AL56" i="126"/>
  <c r="R107" i="126"/>
  <c r="H158" i="126"/>
  <c r="F96" i="126"/>
  <c r="AF169" i="126"/>
  <c r="J147" i="126"/>
  <c r="Z42" i="126"/>
  <c r="I142" i="126"/>
  <c r="L142" i="126"/>
  <c r="K104" i="126"/>
  <c r="J111" i="126"/>
  <c r="AI113" i="126"/>
  <c r="AI118" i="126"/>
  <c r="I98" i="126"/>
  <c r="AH137" i="126"/>
  <c r="AC132" i="126"/>
  <c r="Y120" i="126"/>
  <c r="F100" i="126"/>
  <c r="H42" i="21"/>
  <c r="AB161" i="126"/>
  <c r="O145" i="126"/>
  <c r="AC139" i="126"/>
  <c r="K76" i="126"/>
  <c r="AE90" i="126"/>
  <c r="AL30" i="126"/>
  <c r="V109" i="126"/>
  <c r="AD174" i="126"/>
  <c r="AG129" i="126"/>
  <c r="AG162" i="126"/>
  <c r="K88" i="126"/>
  <c r="AF140" i="126"/>
  <c r="AB114" i="126"/>
  <c r="X99" i="126"/>
  <c r="K140" i="126"/>
  <c r="V121" i="126"/>
  <c r="AA109" i="126"/>
  <c r="Y89" i="126"/>
  <c r="Q53" i="126"/>
  <c r="J157" i="126"/>
  <c r="S59" i="126"/>
  <c r="AA38" i="126"/>
  <c r="U58" i="126"/>
  <c r="AG98" i="126"/>
  <c r="AI120" i="126"/>
  <c r="AA57" i="126"/>
  <c r="U27" i="26"/>
  <c r="I33" i="26"/>
  <c r="G53" i="21"/>
  <c r="Z45" i="23"/>
  <c r="I18" i="23"/>
  <c r="F47" i="26"/>
  <c r="S23" i="21"/>
  <c r="V64" i="23"/>
  <c r="D62" i="23"/>
  <c r="X51" i="21"/>
  <c r="R64" i="21"/>
  <c r="X21" i="26"/>
  <c r="I169" i="126"/>
  <c r="L166" i="126"/>
  <c r="Z19" i="21"/>
  <c r="G35" i="26"/>
  <c r="F40" i="23"/>
  <c r="Z47" i="23"/>
  <c r="J41" i="23"/>
  <c r="W43" i="23"/>
  <c r="AH147" i="126"/>
  <c r="L55" i="26"/>
  <c r="K60" i="26"/>
  <c r="L51" i="26"/>
  <c r="AF137" i="126"/>
  <c r="Y29" i="21"/>
  <c r="V63" i="21"/>
  <c r="G169" i="126"/>
  <c r="H35" i="21"/>
  <c r="V145" i="126"/>
  <c r="T62" i="21"/>
  <c r="L45" i="23"/>
  <c r="V142" i="126"/>
  <c r="T63" i="26"/>
  <c r="E37" i="23"/>
  <c r="G36" i="21"/>
  <c r="T165" i="126"/>
  <c r="E51" i="23"/>
  <c r="R29" i="26"/>
  <c r="H44" i="23"/>
  <c r="AE171" i="126"/>
  <c r="R168" i="126"/>
  <c r="R41" i="26"/>
  <c r="W44" i="21"/>
  <c r="F18" i="26"/>
  <c r="AC176" i="126"/>
  <c r="T29" i="26"/>
  <c r="V56" i="21"/>
  <c r="E24" i="23"/>
  <c r="I30" i="23"/>
  <c r="D50" i="23"/>
  <c r="K172" i="126"/>
  <c r="W170" i="126"/>
  <c r="L35" i="21"/>
  <c r="G52" i="23"/>
  <c r="K19" i="21"/>
  <c r="Q53" i="21"/>
  <c r="G40" i="26"/>
  <c r="H164" i="126"/>
  <c r="T28" i="21"/>
  <c r="E169" i="126"/>
  <c r="N165" i="126"/>
  <c r="X156" i="126"/>
  <c r="R174" i="126"/>
  <c r="O140" i="126"/>
  <c r="W55" i="21"/>
  <c r="J19" i="23"/>
  <c r="G63" i="21"/>
  <c r="T34" i="23"/>
  <c r="AA106" i="126"/>
  <c r="E159" i="126"/>
  <c r="K61" i="21"/>
  <c r="Z50" i="26"/>
  <c r="Q62" i="23"/>
  <c r="AD142" i="126"/>
  <c r="AG177" i="126"/>
  <c r="L151" i="126"/>
  <c r="AH84" i="126"/>
  <c r="Y28" i="21"/>
  <c r="U157" i="126"/>
  <c r="J24" i="23"/>
  <c r="S108" i="126"/>
  <c r="J22" i="26"/>
  <c r="AC162" i="126"/>
  <c r="K164" i="126"/>
  <c r="G24" i="21"/>
  <c r="V52" i="23"/>
  <c r="S23" i="23"/>
  <c r="E133" i="126"/>
  <c r="U60" i="26"/>
  <c r="I27" i="21"/>
  <c r="AD161" i="126"/>
  <c r="T78" i="126"/>
  <c r="M156" i="126"/>
  <c r="G59" i="21"/>
  <c r="T34" i="26"/>
  <c r="W143" i="126"/>
  <c r="AJ132" i="126"/>
  <c r="I129" i="126"/>
  <c r="AC110" i="126"/>
  <c r="H134" i="126"/>
  <c r="R30" i="21"/>
  <c r="Z43" i="23"/>
  <c r="Y165" i="126"/>
  <c r="S45" i="21"/>
  <c r="I136" i="126"/>
  <c r="U61" i="21"/>
  <c r="AF136" i="126"/>
  <c r="I90" i="126"/>
  <c r="AE77" i="126"/>
  <c r="F173" i="126"/>
  <c r="D122" i="126"/>
  <c r="U102" i="126"/>
  <c r="Y130" i="126"/>
  <c r="U159" i="126"/>
  <c r="S50" i="21"/>
  <c r="F161" i="126"/>
  <c r="I174" i="126"/>
  <c r="X31" i="21"/>
  <c r="X172" i="126"/>
  <c r="X164" i="126"/>
  <c r="E173" i="126"/>
  <c r="J41" i="126"/>
  <c r="R153" i="126"/>
  <c r="X87" i="126"/>
  <c r="M21" i="23"/>
  <c r="AJ131" i="126"/>
  <c r="H19" i="23"/>
  <c r="S21" i="26"/>
  <c r="U52" i="21"/>
  <c r="R54" i="26"/>
  <c r="T161" i="126"/>
  <c r="T53" i="21"/>
  <c r="Q26" i="23"/>
  <c r="Z61" i="26"/>
  <c r="K41" i="26"/>
  <c r="Q45" i="21"/>
  <c r="M36" i="23"/>
  <c r="L27" i="23"/>
  <c r="D29" i="21"/>
  <c r="AG115" i="126"/>
  <c r="J178" i="126"/>
  <c r="S52" i="26"/>
  <c r="T65" i="21"/>
  <c r="U27" i="21"/>
  <c r="D50" i="21"/>
  <c r="Z54" i="21"/>
  <c r="Z157" i="126"/>
  <c r="H57" i="23"/>
  <c r="K45" i="21"/>
  <c r="E47" i="23"/>
  <c r="X115" i="126"/>
  <c r="AF157" i="126"/>
  <c r="U26" i="21"/>
  <c r="Z164" i="126"/>
  <c r="R60" i="23"/>
  <c r="J23" i="21"/>
  <c r="L50" i="21"/>
  <c r="D173" i="126"/>
  <c r="D119" i="126"/>
  <c r="AI157" i="126"/>
  <c r="AE132" i="126"/>
  <c r="O73" i="126"/>
  <c r="R55" i="21"/>
  <c r="H106" i="126"/>
  <c r="R131" i="126"/>
  <c r="J37" i="21"/>
  <c r="AC81" i="126"/>
  <c r="AF147" i="126"/>
  <c r="R54" i="21"/>
  <c r="I100" i="126"/>
  <c r="T116" i="126"/>
  <c r="K35" i="126"/>
  <c r="AG118" i="126"/>
  <c r="X120" i="126"/>
  <c r="R162" i="126"/>
  <c r="D65" i="23"/>
  <c r="R38" i="21"/>
  <c r="D45" i="21"/>
  <c r="L29" i="21"/>
  <c r="J50" i="26"/>
  <c r="O79" i="126"/>
  <c r="M84" i="126"/>
  <c r="S44" i="23"/>
  <c r="S28" i="23"/>
  <c r="T32" i="23"/>
  <c r="T114" i="126"/>
  <c r="R89" i="126"/>
  <c r="W167" i="126"/>
  <c r="AG157" i="126"/>
  <c r="AC167" i="126"/>
  <c r="AB167" i="126"/>
  <c r="E20" i="23"/>
  <c r="K113" i="126"/>
  <c r="W169" i="126"/>
  <c r="N166" i="126"/>
  <c r="AB64" i="126"/>
  <c r="W178" i="126"/>
  <c r="Z141" i="126"/>
  <c r="Q176" i="126"/>
  <c r="S75" i="126"/>
  <c r="Y129" i="126"/>
  <c r="M150" i="126"/>
  <c r="AI83" i="126"/>
  <c r="L25" i="23"/>
  <c r="AD149" i="126"/>
  <c r="J97" i="126"/>
  <c r="Y155" i="126"/>
  <c r="Q97" i="126"/>
  <c r="V107" i="126"/>
  <c r="AB176" i="126"/>
  <c r="R177" i="126"/>
  <c r="Q132" i="126"/>
  <c r="AB110" i="126"/>
  <c r="AB41" i="126"/>
  <c r="AC79" i="126"/>
  <c r="K24" i="21"/>
  <c r="O134" i="126"/>
  <c r="AA149" i="126"/>
  <c r="K148" i="126"/>
  <c r="F59" i="21"/>
  <c r="O98" i="126"/>
  <c r="AE152" i="126"/>
  <c r="X141" i="126"/>
  <c r="V23" i="21"/>
  <c r="G27" i="21"/>
  <c r="G170" i="126"/>
  <c r="AB83" i="126"/>
  <c r="L55" i="23"/>
  <c r="H157" i="126"/>
  <c r="Z73" i="126"/>
  <c r="M57" i="126"/>
  <c r="AH166" i="126"/>
  <c r="AI148" i="126"/>
  <c r="V32" i="126"/>
  <c r="X153" i="126"/>
  <c r="X27" i="21"/>
  <c r="R36" i="126"/>
  <c r="U147" i="126"/>
  <c r="K146" i="126"/>
  <c r="U31" i="21"/>
  <c r="I112" i="126"/>
  <c r="S106" i="126"/>
  <c r="J60" i="21"/>
  <c r="D86" i="126"/>
  <c r="AJ168" i="126"/>
  <c r="P150" i="126"/>
  <c r="Y135" i="126"/>
  <c r="Q104" i="126"/>
  <c r="Z118" i="126"/>
  <c r="K112" i="126"/>
  <c r="R104" i="126"/>
  <c r="Y131" i="126"/>
  <c r="S64" i="126"/>
  <c r="D35" i="21"/>
  <c r="H103" i="126"/>
  <c r="O144" i="126"/>
  <c r="AH146" i="126"/>
  <c r="U41" i="126"/>
  <c r="O146" i="126"/>
  <c r="R143" i="126"/>
  <c r="O57" i="126"/>
  <c r="O82" i="126"/>
  <c r="I38" i="126"/>
  <c r="I146" i="126"/>
  <c r="T24" i="21"/>
  <c r="Z43" i="126"/>
  <c r="P99" i="126"/>
  <c r="R140" i="126"/>
  <c r="I43" i="126"/>
  <c r="M99" i="126"/>
  <c r="AA21" i="126"/>
  <c r="V140" i="126"/>
  <c r="AD103" i="126"/>
  <c r="P107" i="126"/>
  <c r="S101" i="126"/>
  <c r="X17" i="126"/>
  <c r="E49" i="126"/>
  <c r="Q117" i="126"/>
  <c r="Y40" i="126"/>
  <c r="V62" i="126"/>
  <c r="AI66" i="126"/>
  <c r="D21" i="126"/>
  <c r="R119" i="126"/>
  <c r="H82" i="126"/>
  <c r="W83" i="126"/>
  <c r="U30" i="126"/>
  <c r="W108" i="126"/>
  <c r="H22" i="126"/>
  <c r="V43" i="21"/>
  <c r="Y110" i="126"/>
  <c r="F167" i="126"/>
  <c r="V103" i="126"/>
  <c r="Z143" i="126"/>
  <c r="I164" i="126"/>
  <c r="E162" i="126"/>
  <c r="U174" i="126"/>
  <c r="J120" i="126"/>
  <c r="W26" i="21"/>
  <c r="X110" i="126"/>
  <c r="AI62" i="126"/>
  <c r="AA112" i="126"/>
  <c r="W116" i="126"/>
  <c r="N150" i="126"/>
  <c r="Y38" i="126"/>
  <c r="AA56" i="126"/>
  <c r="M145" i="126"/>
  <c r="V22" i="126"/>
  <c r="K114" i="126"/>
  <c r="G142" i="126"/>
  <c r="D95" i="126"/>
  <c r="AH28" i="126"/>
  <c r="Z107" i="126"/>
  <c r="AJ142" i="126"/>
  <c r="AL47" i="126"/>
  <c r="D172" i="126"/>
  <c r="AF96" i="126"/>
  <c r="U101" i="126"/>
  <c r="M144" i="126"/>
  <c r="AG93" i="126"/>
  <c r="R34" i="21"/>
  <c r="J171" i="126"/>
  <c r="Z159" i="126"/>
  <c r="G37" i="126"/>
  <c r="Y43" i="21"/>
  <c r="AI56" i="126"/>
  <c r="Q130" i="126"/>
  <c r="AJ54" i="126"/>
  <c r="Z94" i="126"/>
  <c r="R91" i="126"/>
  <c r="AC32" i="126"/>
  <c r="F103" i="126"/>
  <c r="AA144" i="126"/>
  <c r="D105" i="126"/>
  <c r="AF120" i="126"/>
  <c r="AH30" i="126"/>
  <c r="K105" i="126"/>
  <c r="AG44" i="126"/>
  <c r="X139" i="126"/>
  <c r="AI75" i="126"/>
  <c r="H33" i="126"/>
  <c r="Y51" i="21"/>
  <c r="Y161" i="126"/>
  <c r="W107" i="126"/>
  <c r="AD32" i="126"/>
  <c r="AL64" i="126"/>
  <c r="S84" i="126"/>
  <c r="AE133" i="126"/>
  <c r="V115" i="126"/>
  <c r="AI26" i="126"/>
  <c r="V40" i="126"/>
  <c r="E147" i="126"/>
  <c r="R81" i="126"/>
  <c r="AF131" i="126"/>
  <c r="W46" i="126"/>
  <c r="F99" i="126"/>
  <c r="S50" i="126"/>
  <c r="M106" i="126"/>
  <c r="Z81" i="126"/>
  <c r="E29" i="126"/>
  <c r="AL50" i="126"/>
  <c r="M26" i="126"/>
  <c r="AG107" i="126"/>
  <c r="R53" i="126"/>
  <c r="AF178" i="126"/>
  <c r="F75" i="126"/>
  <c r="M172" i="126"/>
  <c r="AC78" i="126"/>
  <c r="L177" i="126"/>
  <c r="R164" i="126"/>
  <c r="AH45" i="126"/>
  <c r="AB111" i="126"/>
  <c r="V56" i="126"/>
  <c r="M17" i="126"/>
  <c r="R80" i="126"/>
  <c r="K111" i="126"/>
  <c r="X175" i="126"/>
  <c r="Q73" i="126"/>
  <c r="R173" i="126"/>
  <c r="AH172" i="126"/>
  <c r="AD107" i="126"/>
  <c r="Q35" i="126"/>
  <c r="X21" i="126"/>
  <c r="N43" i="126"/>
  <c r="P21" i="126"/>
  <c r="U76" i="126"/>
  <c r="AG146" i="126"/>
  <c r="AD167" i="126"/>
  <c r="Z47" i="126"/>
  <c r="AL43" i="126"/>
  <c r="AH85" i="126"/>
  <c r="O110" i="126"/>
  <c r="G145" i="126"/>
  <c r="X114" i="126"/>
  <c r="L41" i="126"/>
  <c r="AB47" i="126"/>
  <c r="P178" i="126"/>
  <c r="U51" i="21"/>
  <c r="P157" i="126"/>
  <c r="T75" i="126"/>
  <c r="AC111" i="126"/>
  <c r="P131" i="126"/>
  <c r="AH108" i="126"/>
  <c r="L171" i="126"/>
  <c r="AH41" i="126"/>
  <c r="P37" i="126"/>
  <c r="W55" i="126"/>
  <c r="Z167" i="126"/>
  <c r="L59" i="126"/>
  <c r="AG50" i="126"/>
  <c r="Z26" i="21"/>
  <c r="I131" i="126"/>
  <c r="X80" i="126"/>
  <c r="Q45" i="126"/>
  <c r="T84" i="126"/>
  <c r="W77" i="126"/>
  <c r="AA46" i="126"/>
  <c r="R43" i="21"/>
  <c r="R95" i="126"/>
  <c r="G159" i="126"/>
  <c r="H39" i="126"/>
  <c r="H92" i="126"/>
  <c r="L60" i="126"/>
  <c r="D17" i="21"/>
  <c r="AI171" i="126"/>
  <c r="AA133" i="126"/>
  <c r="L84" i="126"/>
  <c r="T93" i="126"/>
  <c r="AJ96" i="126"/>
  <c r="AB19" i="126"/>
  <c r="W43" i="126"/>
  <c r="F49" i="126"/>
  <c r="T30" i="126"/>
  <c r="AE101" i="126"/>
  <c r="AG20" i="126"/>
  <c r="V60" i="126"/>
  <c r="E30" i="126"/>
  <c r="E41" i="126"/>
  <c r="H17" i="21"/>
  <c r="AA50" i="126"/>
  <c r="E57" i="21"/>
  <c r="G83" i="126"/>
  <c r="AJ108" i="126"/>
  <c r="Z119" i="126"/>
  <c r="E178" i="126"/>
  <c r="K137" i="126"/>
  <c r="AB63" i="126"/>
  <c r="AI159" i="126"/>
  <c r="U129" i="126"/>
  <c r="U145" i="126"/>
  <c r="N142" i="126"/>
  <c r="O116" i="126"/>
  <c r="P76" i="126"/>
  <c r="Q141" i="126"/>
  <c r="AI149" i="126"/>
  <c r="D50" i="126"/>
  <c r="S121" i="126"/>
  <c r="E121" i="126"/>
  <c r="N106" i="126"/>
  <c r="N88" i="126"/>
  <c r="W101" i="126"/>
  <c r="AJ103" i="126"/>
  <c r="AG101" i="126"/>
  <c r="Y122" i="126"/>
  <c r="Q152" i="126"/>
  <c r="U99" i="126"/>
  <c r="AH33" i="126"/>
  <c r="AF158" i="126"/>
  <c r="N33" i="126"/>
  <c r="AE100" i="126"/>
  <c r="L141" i="126"/>
  <c r="W51" i="126"/>
  <c r="V171" i="126"/>
  <c r="AD135" i="126"/>
  <c r="Z106" i="126"/>
  <c r="H17" i="126"/>
  <c r="V108" i="126"/>
  <c r="M37" i="21"/>
  <c r="Q101" i="126"/>
  <c r="R56" i="126"/>
  <c r="AD36" i="126"/>
  <c r="W36" i="126"/>
  <c r="AB76" i="126"/>
  <c r="AI87" i="126"/>
  <c r="M88" i="126"/>
  <c r="Y64" i="26"/>
  <c r="AE154" i="126"/>
  <c r="E100" i="126"/>
  <c r="AG147" i="126"/>
  <c r="M102" i="126"/>
  <c r="AA140" i="126"/>
  <c r="Y176" i="126"/>
  <c r="E160" i="126"/>
  <c r="M114" i="126"/>
  <c r="AG24" i="126"/>
  <c r="AH78" i="126"/>
  <c r="K122" i="126"/>
  <c r="AE119" i="126"/>
  <c r="K57" i="126"/>
  <c r="D57" i="21"/>
  <c r="J29" i="126"/>
  <c r="AJ152" i="126"/>
  <c r="P122" i="126"/>
  <c r="N156" i="126"/>
  <c r="L54" i="126"/>
  <c r="R137" i="126"/>
  <c r="K78" i="126"/>
  <c r="M153" i="126"/>
  <c r="Q137" i="126"/>
  <c r="R30" i="126"/>
  <c r="AE20" i="126"/>
  <c r="R113" i="126"/>
  <c r="W30" i="126"/>
  <c r="AI100" i="126"/>
  <c r="AJ84" i="126"/>
  <c r="AG95" i="126"/>
  <c r="L42" i="126"/>
  <c r="E66" i="126"/>
  <c r="AG47" i="126"/>
  <c r="Y41" i="126"/>
  <c r="AB116" i="126"/>
  <c r="AE102" i="126"/>
  <c r="M55" i="126"/>
  <c r="G88" i="126"/>
  <c r="AG134" i="126"/>
  <c r="AE51" i="126"/>
  <c r="D30" i="126"/>
  <c r="T89" i="126"/>
  <c r="X117" i="126"/>
  <c r="AI63" i="126"/>
  <c r="U155" i="126"/>
  <c r="L102" i="126"/>
  <c r="AC84" i="126"/>
  <c r="AF104" i="126"/>
  <c r="AJ144" i="126"/>
  <c r="AE122" i="126"/>
  <c r="AD76" i="126"/>
  <c r="M78" i="126"/>
  <c r="F142" i="126"/>
  <c r="AA82" i="126"/>
  <c r="T33" i="126"/>
  <c r="AI89" i="126"/>
  <c r="Q42" i="126"/>
  <c r="H98" i="126"/>
  <c r="L46" i="126"/>
  <c r="AJ75" i="126"/>
  <c r="Q28" i="126"/>
  <c r="R82" i="126"/>
  <c r="D41" i="126"/>
  <c r="I65" i="126"/>
  <c r="AE76" i="126"/>
  <c r="D97" i="126"/>
  <c r="AI30" i="126"/>
  <c r="G31" i="126"/>
  <c r="J39" i="126"/>
  <c r="N94" i="126"/>
  <c r="O29" i="126"/>
  <c r="AL22" i="126"/>
  <c r="AB81" i="126"/>
  <c r="AH120" i="126"/>
  <c r="R121" i="126"/>
  <c r="AB50" i="126"/>
  <c r="AF130" i="126"/>
  <c r="F32" i="126"/>
  <c r="R55" i="126"/>
  <c r="N25" i="126"/>
  <c r="D151" i="126"/>
  <c r="Z115" i="126"/>
  <c r="AD27" i="126"/>
  <c r="AE43" i="126"/>
  <c r="AI24" i="126"/>
  <c r="I151" i="126"/>
  <c r="AB88" i="126"/>
  <c r="H153" i="126"/>
  <c r="H18" i="126"/>
  <c r="Y46" i="126"/>
  <c r="J17" i="21"/>
  <c r="AD57" i="126"/>
  <c r="D57" i="126"/>
  <c r="O37" i="126"/>
  <c r="AD54" i="126"/>
  <c r="Y100" i="126"/>
  <c r="H57" i="126"/>
  <c r="N41" i="126"/>
  <c r="P28" i="126"/>
  <c r="L26" i="126"/>
  <c r="N36" i="126"/>
  <c r="AB26" i="126"/>
  <c r="F42" i="126"/>
  <c r="E22" i="126"/>
  <c r="R31" i="126"/>
  <c r="Z87" i="126"/>
  <c r="AF81" i="126"/>
  <c r="AG104" i="126"/>
  <c r="Q150" i="126"/>
  <c r="X143" i="126"/>
  <c r="J92" i="126"/>
  <c r="L173" i="126"/>
  <c r="X157" i="126"/>
  <c r="F106" i="126"/>
  <c r="E27" i="126"/>
  <c r="D56" i="26"/>
  <c r="Z32" i="21"/>
  <c r="Z25" i="26"/>
  <c r="E32" i="21"/>
  <c r="G50" i="23"/>
  <c r="I63" i="21"/>
  <c r="H61" i="23"/>
  <c r="D41" i="21"/>
  <c r="L23" i="26"/>
  <c r="K144" i="126"/>
  <c r="K152" i="126"/>
  <c r="D32" i="21"/>
  <c r="J28" i="21"/>
  <c r="U33" i="23"/>
  <c r="U166" i="126"/>
  <c r="AH104" i="126"/>
  <c r="Y57" i="21"/>
  <c r="J24" i="21"/>
  <c r="G48" i="21"/>
  <c r="M170" i="126"/>
  <c r="H93" i="126"/>
  <c r="AE139" i="126"/>
  <c r="R37" i="21"/>
  <c r="AA100" i="126"/>
  <c r="Z18" i="23"/>
  <c r="S130" i="126"/>
  <c r="Y136" i="126"/>
  <c r="T35" i="21"/>
  <c r="P50" i="126"/>
  <c r="Q20" i="23"/>
  <c r="AF175" i="126"/>
  <c r="V27" i="23"/>
  <c r="AD158" i="126"/>
  <c r="T37" i="126"/>
  <c r="H137" i="126"/>
  <c r="Y56" i="21"/>
  <c r="W163" i="126"/>
  <c r="V174" i="126"/>
  <c r="P171" i="126"/>
  <c r="G61" i="21"/>
  <c r="J142" i="126"/>
  <c r="W102" i="126"/>
  <c r="X46" i="21"/>
  <c r="AB92" i="126"/>
  <c r="Y17" i="21"/>
  <c r="V172" i="126"/>
  <c r="I91" i="126"/>
  <c r="F171" i="126"/>
  <c r="R171" i="126"/>
  <c r="N93" i="126"/>
  <c r="W134" i="126"/>
  <c r="D82" i="126"/>
  <c r="J129" i="126"/>
  <c r="R146" i="126"/>
  <c r="AH109" i="126"/>
  <c r="J82" i="126"/>
  <c r="Z59" i="21"/>
  <c r="G45" i="23"/>
  <c r="S117" i="126"/>
  <c r="J140" i="126"/>
  <c r="AJ166" i="126"/>
  <c r="AE117" i="126"/>
  <c r="K20" i="126"/>
  <c r="N177" i="126"/>
  <c r="U60" i="126"/>
  <c r="O96" i="126"/>
  <c r="E122" i="126"/>
  <c r="AB174" i="126"/>
  <c r="P83" i="126"/>
  <c r="E54" i="126"/>
  <c r="P148" i="126"/>
  <c r="O138" i="126"/>
  <c r="S58" i="26"/>
  <c r="W144" i="126"/>
  <c r="M27" i="21"/>
  <c r="O102" i="126"/>
  <c r="R35" i="26"/>
  <c r="AJ115" i="126"/>
  <c r="F130" i="126"/>
  <c r="AD168" i="126"/>
  <c r="AG141" i="126"/>
  <c r="I44" i="23"/>
  <c r="Z83" i="126"/>
  <c r="F54" i="23"/>
  <c r="AC147" i="126"/>
  <c r="H63" i="21"/>
  <c r="AA131" i="126"/>
  <c r="W57" i="21"/>
  <c r="AC57" i="126"/>
  <c r="V162" i="126"/>
  <c r="F135" i="126"/>
  <c r="W171" i="126"/>
  <c r="AA108" i="126"/>
  <c r="H53" i="126"/>
  <c r="R53" i="21"/>
  <c r="V102" i="126"/>
  <c r="P158" i="126"/>
  <c r="F101" i="126"/>
  <c r="Z130" i="126"/>
  <c r="Z111" i="126"/>
  <c r="N153" i="126"/>
  <c r="K145" i="126"/>
  <c r="F148" i="126"/>
  <c r="AC155" i="126"/>
  <c r="O119" i="126"/>
  <c r="H19" i="26"/>
  <c r="I121" i="126"/>
  <c r="Y98" i="126"/>
  <c r="K52" i="23"/>
  <c r="D98" i="126"/>
  <c r="M173" i="126"/>
  <c r="AA138" i="126"/>
  <c r="AB150" i="126"/>
  <c r="AI138" i="126"/>
  <c r="J175" i="126"/>
  <c r="G90" i="126"/>
  <c r="J154" i="126"/>
  <c r="S40" i="126"/>
  <c r="AH142" i="126"/>
  <c r="F107" i="126"/>
  <c r="T159" i="126"/>
  <c r="D25" i="126"/>
  <c r="I28" i="23"/>
  <c r="I20" i="21"/>
  <c r="AD121" i="126"/>
  <c r="AC116" i="126"/>
  <c r="Y156" i="126"/>
  <c r="X132" i="126"/>
  <c r="AC95" i="126"/>
  <c r="AB117" i="126"/>
  <c r="AE93" i="126"/>
  <c r="L40" i="21"/>
  <c r="L61" i="21"/>
  <c r="AH93" i="126"/>
  <c r="G85" i="126"/>
  <c r="U110" i="126"/>
  <c r="I58" i="126"/>
  <c r="AA105" i="126"/>
  <c r="P89" i="126"/>
  <c r="AI17" i="126"/>
  <c r="AE38" i="126"/>
  <c r="AI121" i="126"/>
  <c r="E94" i="126"/>
  <c r="V98" i="126"/>
  <c r="S113" i="126"/>
  <c r="V37" i="126"/>
  <c r="AF90" i="126"/>
  <c r="J138" i="126"/>
  <c r="V159" i="126"/>
  <c r="AJ76" i="126"/>
  <c r="J60" i="126"/>
  <c r="F102" i="126"/>
  <c r="AB129" i="126"/>
  <c r="E55" i="126"/>
  <c r="AG53" i="126"/>
  <c r="Y97" i="126"/>
  <c r="M46" i="126"/>
  <c r="AI58" i="126"/>
  <c r="AH95" i="126"/>
  <c r="K99" i="126"/>
  <c r="J172" i="126"/>
  <c r="H60" i="126"/>
  <c r="AH118" i="126"/>
  <c r="Y35" i="21"/>
  <c r="S147" i="126"/>
  <c r="I111" i="126"/>
  <c r="I31" i="126"/>
  <c r="I60" i="126"/>
  <c r="T136" i="126"/>
  <c r="Y137" i="126"/>
  <c r="M112" i="126"/>
  <c r="U90" i="126"/>
  <c r="AI91" i="126"/>
  <c r="U143" i="126"/>
  <c r="Y113" i="126"/>
  <c r="AF150" i="126"/>
  <c r="P170" i="126"/>
  <c r="T145" i="126"/>
  <c r="F19" i="21"/>
  <c r="AE159" i="126"/>
  <c r="D121" i="126"/>
  <c r="F22" i="126"/>
  <c r="S155" i="126"/>
  <c r="AG27" i="126"/>
  <c r="AB59" i="126"/>
  <c r="AH21" i="126"/>
  <c r="D29" i="126"/>
  <c r="K53" i="126"/>
  <c r="T85" i="126"/>
  <c r="AA19" i="126"/>
  <c r="AJ65" i="126"/>
  <c r="AE36" i="126"/>
  <c r="AL20" i="126"/>
  <c r="V58" i="21"/>
  <c r="AF132" i="126"/>
  <c r="AC43" i="126"/>
  <c r="P133" i="126"/>
  <c r="AL62" i="126"/>
  <c r="S104" i="126"/>
  <c r="AI114" i="126"/>
  <c r="W132" i="126"/>
  <c r="AG80" i="126"/>
  <c r="AI151" i="126"/>
  <c r="H20" i="21"/>
  <c r="AF149" i="126"/>
  <c r="J136" i="126"/>
  <c r="S111" i="126"/>
  <c r="O139" i="126"/>
  <c r="AB34" i="126"/>
  <c r="AI112" i="126"/>
  <c r="Z74" i="126"/>
  <c r="X53" i="126"/>
  <c r="S21" i="126"/>
  <c r="H85" i="126"/>
  <c r="H143" i="126"/>
  <c r="AD136" i="126"/>
  <c r="Y29" i="126"/>
  <c r="L87" i="126"/>
  <c r="AJ117" i="126"/>
  <c r="X113" i="126"/>
  <c r="AC120" i="126"/>
  <c r="V97" i="126"/>
  <c r="P52" i="126"/>
  <c r="N20" i="126"/>
  <c r="O111" i="126"/>
  <c r="AG114" i="126"/>
  <c r="L88" i="126"/>
  <c r="AI48" i="126"/>
  <c r="F45" i="126"/>
  <c r="AE44" i="126"/>
  <c r="AI107" i="126"/>
  <c r="O39" i="126"/>
  <c r="J115" i="126"/>
  <c r="Z122" i="126"/>
  <c r="J23" i="126"/>
  <c r="AJ171" i="126"/>
  <c r="G47" i="126"/>
  <c r="Q174" i="126"/>
  <c r="Q162" i="126"/>
  <c r="S31" i="21"/>
  <c r="M82" i="126"/>
  <c r="G48" i="126"/>
  <c r="O78" i="126"/>
  <c r="J99" i="126"/>
  <c r="F117" i="126"/>
  <c r="W94" i="126"/>
  <c r="AH92" i="126"/>
  <c r="F28" i="126"/>
  <c r="H45" i="23"/>
  <c r="E91" i="126"/>
  <c r="X116" i="126"/>
  <c r="Y58" i="126"/>
  <c r="U153" i="126"/>
  <c r="T27" i="21"/>
  <c r="K65" i="126"/>
  <c r="W65" i="126"/>
  <c r="T77" i="126"/>
  <c r="AF59" i="126"/>
  <c r="Q119" i="126"/>
  <c r="X118" i="126"/>
  <c r="AI84" i="126"/>
  <c r="AF84" i="126"/>
  <c r="AD119" i="126"/>
  <c r="F60" i="126"/>
  <c r="AC91" i="126"/>
  <c r="AH154" i="126"/>
  <c r="X47" i="23"/>
  <c r="J38" i="126"/>
  <c r="AI165" i="126"/>
  <c r="Q143" i="126"/>
  <c r="F21" i="21"/>
  <c r="Q44" i="21"/>
  <c r="I45" i="126"/>
  <c r="T66" i="126"/>
  <c r="AL31" i="126"/>
  <c r="AB165" i="126"/>
  <c r="AG156" i="126"/>
  <c r="S119" i="126"/>
  <c r="R122" i="126"/>
  <c r="Y55" i="21"/>
  <c r="X171" i="126"/>
  <c r="F121" i="126"/>
  <c r="R154" i="126"/>
  <c r="J174" i="126"/>
  <c r="G93" i="126"/>
  <c r="M25" i="21"/>
  <c r="R99" i="126"/>
  <c r="AB56" i="126"/>
  <c r="G57" i="126"/>
  <c r="AH60" i="126"/>
  <c r="AE92" i="126"/>
  <c r="M122" i="126"/>
  <c r="Q55" i="126"/>
  <c r="X102" i="126"/>
  <c r="J83" i="126"/>
  <c r="T27" i="126"/>
  <c r="S25" i="126"/>
  <c r="AG89" i="126"/>
  <c r="K109" i="126"/>
  <c r="Z46" i="126"/>
  <c r="E31" i="21"/>
  <c r="U18" i="21"/>
  <c r="W135" i="126"/>
  <c r="L94" i="126"/>
  <c r="H51" i="126"/>
  <c r="AG74" i="126"/>
  <c r="AG26" i="126"/>
  <c r="H18" i="23"/>
  <c r="L52" i="126"/>
  <c r="AE34" i="126"/>
  <c r="Z108" i="126"/>
  <c r="Y54" i="126"/>
  <c r="AE116" i="126"/>
  <c r="I28" i="21"/>
  <c r="AD73" i="126"/>
  <c r="H101" i="126"/>
  <c r="K132" i="126"/>
  <c r="R97" i="126"/>
  <c r="Z77" i="126"/>
  <c r="AF75" i="126"/>
  <c r="L31" i="21"/>
  <c r="L73" i="126"/>
  <c r="F92" i="126"/>
  <c r="F63" i="126"/>
  <c r="O129" i="126"/>
  <c r="J118" i="126"/>
  <c r="D48" i="126"/>
  <c r="O61" i="126"/>
  <c r="T21" i="126"/>
  <c r="Q158" i="126"/>
  <c r="AD30" i="126"/>
  <c r="Y140" i="126"/>
  <c r="I116" i="126"/>
  <c r="AE35" i="126"/>
  <c r="R26" i="126"/>
  <c r="G102" i="126"/>
  <c r="M95" i="126"/>
  <c r="AJ45" i="126"/>
  <c r="V39" i="126"/>
  <c r="AI40" i="126"/>
  <c r="S29" i="126"/>
  <c r="M74" i="126"/>
  <c r="AC34" i="126"/>
  <c r="H34" i="126"/>
  <c r="N116" i="126"/>
  <c r="T108" i="126"/>
  <c r="T40" i="126"/>
  <c r="M49" i="126"/>
  <c r="R106" i="126"/>
  <c r="AI27" i="126"/>
  <c r="E142" i="126"/>
  <c r="G55" i="126"/>
  <c r="AF119" i="126"/>
  <c r="O45" i="126"/>
  <c r="E25" i="126"/>
  <c r="AB54" i="126"/>
  <c r="AH32" i="126"/>
  <c r="R41" i="23"/>
  <c r="AD37" i="126"/>
  <c r="X35" i="21"/>
  <c r="AI166" i="126"/>
  <c r="AC80" i="126"/>
  <c r="AC27" i="126"/>
  <c r="R130" i="126"/>
  <c r="H104" i="126"/>
  <c r="V158" i="126"/>
  <c r="AH81" i="126"/>
  <c r="V147" i="126"/>
  <c r="Q96" i="126"/>
  <c r="AF170" i="126"/>
  <c r="V96" i="126"/>
  <c r="AH134" i="126"/>
  <c r="U122" i="126"/>
  <c r="J79" i="126"/>
  <c r="L132" i="126"/>
  <c r="D61" i="126"/>
  <c r="I34" i="126"/>
  <c r="D139" i="126"/>
  <c r="Z20" i="126"/>
  <c r="J91" i="126"/>
  <c r="Q106" i="126"/>
  <c r="S78" i="126"/>
  <c r="W81" i="126"/>
  <c r="R58" i="126"/>
  <c r="Z80" i="126"/>
  <c r="D59" i="126"/>
  <c r="K85" i="126"/>
  <c r="W28" i="126"/>
  <c r="AD97" i="126"/>
  <c r="D116" i="126"/>
  <c r="AF52" i="126"/>
  <c r="Q51" i="126"/>
  <c r="AI144" i="126"/>
  <c r="L33" i="126"/>
  <c r="AB121" i="126"/>
  <c r="I96" i="126"/>
  <c r="V76" i="126"/>
  <c r="S31" i="126"/>
  <c r="AH63" i="126"/>
  <c r="W54" i="126"/>
  <c r="P153" i="126"/>
  <c r="K116" i="126"/>
  <c r="AA96" i="126"/>
  <c r="F44" i="126"/>
  <c r="L160" i="126"/>
  <c r="AE120" i="126"/>
  <c r="J98" i="126"/>
  <c r="X22" i="23"/>
  <c r="O113" i="126"/>
  <c r="I56" i="126"/>
  <c r="T51" i="126"/>
  <c r="AF36" i="126"/>
  <c r="M31" i="126"/>
  <c r="AI139" i="126"/>
  <c r="T158" i="126"/>
  <c r="S159" i="126"/>
  <c r="G95" i="126"/>
  <c r="G87" i="126"/>
  <c r="P22" i="126"/>
  <c r="AH23" i="126"/>
  <c r="AD129" i="126"/>
  <c r="O83" i="126"/>
  <c r="V120" i="126"/>
  <c r="AH98" i="126"/>
  <c r="AF33" i="126"/>
  <c r="I49" i="126"/>
  <c r="AF39" i="126"/>
  <c r="U65" i="126"/>
  <c r="I23" i="126"/>
  <c r="AJ64" i="126"/>
  <c r="U36" i="126"/>
  <c r="AE56" i="126"/>
  <c r="D107" i="126"/>
  <c r="K90" i="126"/>
  <c r="X78" i="126"/>
  <c r="D49" i="126"/>
  <c r="T26" i="126"/>
  <c r="F26" i="126"/>
  <c r="AE107" i="126"/>
  <c r="AD118" i="126"/>
  <c r="T92" i="126"/>
  <c r="G62" i="126"/>
  <c r="AA77" i="126"/>
  <c r="Z88" i="126"/>
  <c r="K43" i="126"/>
  <c r="I42" i="126"/>
  <c r="R169" i="126"/>
  <c r="AF100" i="126"/>
  <c r="O169" i="126"/>
  <c r="G65" i="126"/>
  <c r="Z39" i="126"/>
  <c r="W48" i="126"/>
  <c r="AA43" i="126"/>
  <c r="X45" i="126"/>
  <c r="X49" i="126"/>
  <c r="L43" i="126"/>
  <c r="AD28" i="126"/>
  <c r="AD31" i="126"/>
  <c r="K84" i="126"/>
  <c r="AE63" i="126"/>
  <c r="AA130" i="126"/>
  <c r="V114" i="126"/>
  <c r="G58" i="126"/>
  <c r="V63" i="126"/>
  <c r="N133" i="126"/>
  <c r="AG86" i="126"/>
  <c r="O20" i="126"/>
  <c r="X41" i="126"/>
  <c r="S18" i="126"/>
  <c r="N76" i="126"/>
  <c r="J109" i="126"/>
  <c r="H122" i="126"/>
  <c r="H56" i="126"/>
  <c r="U50" i="126"/>
  <c r="X33" i="126"/>
  <c r="AE73" i="126"/>
  <c r="J96" i="126"/>
  <c r="O143" i="126"/>
  <c r="J139" i="126"/>
  <c r="D53" i="126"/>
  <c r="G105" i="126"/>
  <c r="AJ122" i="126"/>
  <c r="D96" i="126"/>
  <c r="AH141" i="126"/>
  <c r="N46" i="126"/>
  <c r="AC99" i="126"/>
  <c r="H36" i="126"/>
  <c r="P56" i="126"/>
  <c r="AD81" i="126"/>
  <c r="AJ29" i="126"/>
  <c r="Q92" i="126"/>
  <c r="Z135" i="126"/>
  <c r="AF41" i="126"/>
  <c r="G99" i="126"/>
  <c r="AJ32" i="126"/>
  <c r="V38" i="21"/>
  <c r="N37" i="126"/>
  <c r="AE39" i="126"/>
  <c r="P55" i="126"/>
  <c r="R38" i="126"/>
  <c r="AI33" i="126"/>
  <c r="X79" i="126"/>
  <c r="R78" i="126"/>
  <c r="J31" i="126"/>
  <c r="K141" i="126"/>
  <c r="R100" i="126"/>
  <c r="AD98" i="126"/>
  <c r="AF63" i="126"/>
  <c r="Z95" i="126"/>
  <c r="K93" i="126"/>
  <c r="E65" i="126"/>
  <c r="Y91" i="126"/>
  <c r="K59" i="126"/>
  <c r="X130" i="126"/>
  <c r="S118" i="126"/>
  <c r="AD152" i="126"/>
  <c r="X92" i="126"/>
  <c r="S120" i="126"/>
  <c r="I32" i="21"/>
  <c r="J93" i="126"/>
  <c r="V27" i="126"/>
  <c r="U144" i="126"/>
  <c r="AC113" i="126"/>
  <c r="P120" i="126"/>
  <c r="O75" i="126"/>
  <c r="AH76" i="126"/>
  <c r="J64" i="126"/>
  <c r="AA83" i="126"/>
  <c r="F94" i="126"/>
  <c r="J49" i="126"/>
  <c r="Q84" i="126"/>
  <c r="N59" i="126"/>
  <c r="AF51" i="126"/>
  <c r="T112" i="126"/>
  <c r="AH24" i="126"/>
  <c r="J25" i="126"/>
  <c r="L153" i="126"/>
  <c r="S90" i="126"/>
  <c r="W79" i="126"/>
  <c r="S38" i="126"/>
  <c r="J56" i="126"/>
  <c r="Y106" i="126"/>
  <c r="Q145" i="126"/>
  <c r="Y18" i="126"/>
  <c r="U112" i="126"/>
  <c r="H121" i="126"/>
  <c r="K63" i="126"/>
  <c r="U77" i="126"/>
  <c r="P43" i="126"/>
  <c r="AC109" i="126"/>
  <c r="N91" i="126"/>
  <c r="G20" i="126"/>
  <c r="W90" i="126"/>
  <c r="AH89" i="126"/>
  <c r="AC66" i="126"/>
  <c r="T111" i="126"/>
  <c r="G22" i="126"/>
  <c r="K38" i="126"/>
  <c r="Y79" i="126"/>
  <c r="E83" i="126"/>
  <c r="P105" i="126"/>
  <c r="Q111" i="126"/>
  <c r="O49" i="126"/>
  <c r="P149" i="126"/>
  <c r="T56" i="126"/>
  <c r="AD79" i="126"/>
  <c r="D60" i="126"/>
  <c r="Y62" i="126"/>
  <c r="R40" i="126"/>
  <c r="I27" i="126"/>
  <c r="V91" i="126"/>
  <c r="X58" i="126"/>
  <c r="U54" i="126"/>
  <c r="AG84" i="126"/>
  <c r="AE135" i="126"/>
  <c r="K64" i="126"/>
  <c r="R150" i="126"/>
  <c r="AB77" i="126"/>
  <c r="V77" i="126"/>
  <c r="M38" i="126"/>
  <c r="G173" i="126"/>
  <c r="N52" i="126"/>
  <c r="K54" i="126"/>
  <c r="I86" i="126"/>
  <c r="AL52" i="126"/>
  <c r="X81" i="126"/>
  <c r="X103" i="126"/>
  <c r="T62" i="23"/>
  <c r="J52" i="23"/>
  <c r="S40" i="26"/>
  <c r="D46" i="21"/>
  <c r="D38" i="23"/>
  <c r="G35" i="21"/>
  <c r="I56" i="21"/>
  <c r="R178" i="126"/>
  <c r="Y27" i="21"/>
  <c r="M19" i="21"/>
  <c r="K178" i="126"/>
  <c r="Z38" i="23"/>
  <c r="Q65" i="21"/>
  <c r="D153" i="126"/>
  <c r="Y44" i="21"/>
  <c r="Y102" i="126"/>
  <c r="R21" i="21"/>
  <c r="Z136" i="126"/>
  <c r="F29" i="21"/>
  <c r="R73" i="126"/>
  <c r="AA88" i="126"/>
  <c r="N167" i="126"/>
  <c r="V149" i="126"/>
  <c r="Y116" i="126"/>
  <c r="M56" i="21"/>
  <c r="G171" i="126"/>
  <c r="W129" i="126"/>
  <c r="Z144" i="126"/>
  <c r="O162" i="126"/>
  <c r="U56" i="21"/>
  <c r="R163" i="126"/>
  <c r="R41" i="21"/>
  <c r="D146" i="126"/>
  <c r="V18" i="21"/>
  <c r="M138" i="126"/>
  <c r="S24" i="21"/>
  <c r="N110" i="126"/>
  <c r="O94" i="126"/>
  <c r="AC157" i="126"/>
  <c r="M20" i="26"/>
  <c r="AF110" i="126"/>
  <c r="F143" i="126"/>
  <c r="H63" i="26"/>
  <c r="J34" i="21"/>
  <c r="W35" i="23"/>
  <c r="AC105" i="126"/>
  <c r="AJ156" i="126"/>
  <c r="O171" i="126"/>
  <c r="AD151" i="126"/>
  <c r="G165" i="126"/>
  <c r="U151" i="126"/>
  <c r="AE108" i="126"/>
  <c r="L131" i="126"/>
  <c r="AB160" i="126"/>
  <c r="K26" i="126"/>
  <c r="R62" i="126"/>
  <c r="AG149" i="126"/>
  <c r="Y103" i="126"/>
  <c r="O175" i="126"/>
  <c r="J132" i="126"/>
  <c r="AF166" i="126"/>
  <c r="I89" i="126"/>
  <c r="W18" i="23"/>
  <c r="S134" i="126"/>
  <c r="S58" i="126"/>
  <c r="I138" i="126"/>
  <c r="O147" i="126"/>
  <c r="AJ140" i="126"/>
  <c r="L113" i="126"/>
  <c r="AB85" i="126"/>
  <c r="X31" i="126"/>
  <c r="P130" i="126"/>
  <c r="AH107" i="126"/>
  <c r="X51" i="23"/>
  <c r="AB142" i="126"/>
  <c r="P59" i="126"/>
  <c r="E139" i="126"/>
  <c r="O32" i="126"/>
  <c r="K153" i="126"/>
  <c r="Q47" i="21"/>
  <c r="AF167" i="126"/>
  <c r="AB78" i="126"/>
  <c r="Y39" i="21"/>
  <c r="T147" i="126"/>
  <c r="W152" i="126"/>
  <c r="Z105" i="126"/>
  <c r="AD170" i="126"/>
  <c r="P81" i="126"/>
  <c r="W52" i="126"/>
  <c r="K100" i="126"/>
  <c r="Q91" i="126"/>
  <c r="I135" i="126"/>
  <c r="N129" i="126"/>
  <c r="Q44" i="126"/>
  <c r="F163" i="126"/>
  <c r="L26" i="21"/>
  <c r="L157" i="126"/>
  <c r="AJ109" i="126"/>
  <c r="AA153" i="126"/>
  <c r="AE151" i="126"/>
  <c r="H146" i="126"/>
  <c r="G118" i="126"/>
  <c r="AD110" i="126"/>
  <c r="S56" i="126"/>
  <c r="M53" i="126"/>
  <c r="N140" i="126"/>
  <c r="U141" i="126"/>
  <c r="P31" i="126"/>
  <c r="G139" i="126"/>
  <c r="D147" i="126"/>
  <c r="AF165" i="126"/>
  <c r="K91" i="126"/>
  <c r="E42" i="23"/>
  <c r="R28" i="21"/>
  <c r="M167" i="126"/>
  <c r="U30" i="23"/>
  <c r="Z163" i="126"/>
  <c r="G30" i="126"/>
  <c r="U44" i="21"/>
  <c r="W35" i="21"/>
  <c r="F76" i="126"/>
  <c r="F53" i="126"/>
  <c r="O18" i="126"/>
  <c r="Q99" i="126"/>
  <c r="AG91" i="126"/>
  <c r="K37" i="126"/>
  <c r="V23" i="23"/>
  <c r="U135" i="126"/>
  <c r="T79" i="126"/>
  <c r="T140" i="126"/>
  <c r="E107" i="126"/>
  <c r="AE148" i="126"/>
  <c r="AC60" i="126"/>
  <c r="M131" i="126"/>
  <c r="AA78" i="126"/>
  <c r="AF28" i="126"/>
  <c r="W35" i="26"/>
  <c r="I47" i="126"/>
  <c r="I122" i="126"/>
  <c r="D77" i="126"/>
  <c r="F114" i="126"/>
  <c r="J36" i="126"/>
  <c r="AF122" i="126"/>
  <c r="AH116" i="126"/>
  <c r="I95" i="126"/>
  <c r="G73" i="126"/>
  <c r="F152" i="126"/>
  <c r="P151" i="126"/>
  <c r="D54" i="126"/>
  <c r="AJ79" i="126"/>
  <c r="N90" i="126"/>
  <c r="M76" i="126"/>
  <c r="H78" i="126"/>
  <c r="AH52" i="126"/>
  <c r="D35" i="126"/>
  <c r="Q110" i="126"/>
  <c r="W39" i="126"/>
  <c r="AJ99" i="126"/>
  <c r="AI21" i="126"/>
  <c r="AC130" i="126"/>
  <c r="D177" i="126"/>
  <c r="U86" i="126"/>
  <c r="Y145" i="126"/>
  <c r="U87" i="126"/>
  <c r="AD143" i="126"/>
  <c r="L139" i="126"/>
  <c r="S26" i="21"/>
  <c r="Q154" i="126"/>
  <c r="S140" i="126"/>
  <c r="Y121" i="126"/>
  <c r="L86" i="126"/>
  <c r="M118" i="126"/>
  <c r="X158" i="126"/>
  <c r="AJ121" i="126"/>
  <c r="I59" i="126"/>
  <c r="I48" i="126"/>
  <c r="L34" i="126"/>
  <c r="AL59" i="126"/>
  <c r="AD17" i="126"/>
  <c r="K58" i="126"/>
  <c r="AF46" i="126"/>
  <c r="AJ104" i="126"/>
  <c r="W63" i="21"/>
  <c r="Y146" i="126"/>
  <c r="X43" i="126"/>
  <c r="G117" i="126"/>
  <c r="AJ146" i="126"/>
  <c r="AF55" i="126"/>
  <c r="N96" i="126"/>
  <c r="AA66" i="126"/>
  <c r="U85" i="126"/>
  <c r="AI23" i="126"/>
  <c r="H48" i="21"/>
  <c r="AG130" i="126"/>
  <c r="F150" i="126"/>
  <c r="R88" i="126"/>
  <c r="S83" i="126"/>
  <c r="T166" i="126"/>
  <c r="I156" i="126"/>
  <c r="H81" i="126"/>
  <c r="H97" i="126"/>
  <c r="AJ52" i="126"/>
  <c r="N73" i="126"/>
  <c r="AA55" i="126"/>
  <c r="AH133" i="126"/>
  <c r="G121" i="126"/>
  <c r="E102" i="126"/>
  <c r="AH102" i="126"/>
  <c r="AI79" i="126"/>
  <c r="AI35" i="126"/>
  <c r="S79" i="126"/>
  <c r="P110" i="126"/>
  <c r="E82" i="126"/>
  <c r="AH88" i="126"/>
  <c r="F33" i="126"/>
  <c r="AH119" i="126"/>
  <c r="H61" i="126"/>
  <c r="E58" i="126"/>
  <c r="Q21" i="126"/>
  <c r="AC39" i="126"/>
  <c r="AC170" i="126"/>
  <c r="L116" i="126"/>
  <c r="T94" i="126"/>
  <c r="W113" i="126"/>
  <c r="M33" i="126"/>
  <c r="T48" i="126"/>
  <c r="AB109" i="126"/>
  <c r="J146" i="126"/>
  <c r="S86" i="126"/>
  <c r="J88" i="126"/>
  <c r="E60" i="21"/>
  <c r="Z40" i="126"/>
  <c r="AI64" i="126"/>
  <c r="AI45" i="126"/>
  <c r="AF40" i="126"/>
  <c r="L55" i="126"/>
  <c r="D103" i="126"/>
  <c r="P164" i="126"/>
  <c r="X152" i="126"/>
  <c r="F170" i="126"/>
  <c r="Q131" i="126"/>
  <c r="AA94" i="126"/>
  <c r="Y30" i="126"/>
  <c r="E158" i="126"/>
  <c r="S133" i="126"/>
  <c r="T73" i="126"/>
  <c r="AD114" i="126"/>
  <c r="Q133" i="126"/>
  <c r="M55" i="21"/>
  <c r="AD139" i="126"/>
  <c r="P142" i="126"/>
  <c r="P139" i="126"/>
  <c r="L105" i="126"/>
  <c r="I137" i="126"/>
  <c r="AG17" i="126"/>
  <c r="E46" i="26"/>
  <c r="D36" i="23"/>
  <c r="S153" i="126"/>
  <c r="AJ175" i="126"/>
  <c r="E96" i="126"/>
  <c r="AC138" i="126"/>
  <c r="K48" i="21"/>
  <c r="J33" i="21"/>
  <c r="H34" i="23"/>
  <c r="AG160" i="126"/>
  <c r="S135" i="126"/>
  <c r="J152" i="126"/>
  <c r="N107" i="126"/>
  <c r="D34" i="126"/>
  <c r="J161" i="126"/>
  <c r="AH173" i="126"/>
  <c r="AI178" i="126"/>
  <c r="X163" i="126"/>
  <c r="N137" i="126"/>
  <c r="S151" i="126"/>
  <c r="S42" i="23"/>
  <c r="W155" i="126"/>
  <c r="F80" i="126"/>
  <c r="AF116" i="126"/>
  <c r="K138" i="126"/>
  <c r="U52" i="126"/>
  <c r="U138" i="126"/>
  <c r="I38" i="21"/>
  <c r="Z146" i="126"/>
  <c r="AF177" i="126"/>
  <c r="K170" i="126"/>
  <c r="U118" i="126"/>
  <c r="AG110" i="126"/>
  <c r="I35" i="126"/>
  <c r="AL23" i="126"/>
  <c r="N84" i="126"/>
  <c r="W103" i="126"/>
  <c r="J85" i="126"/>
  <c r="I54" i="126"/>
  <c r="Y58" i="23"/>
  <c r="AC85" i="126"/>
  <c r="AG176" i="126"/>
  <c r="N35" i="126"/>
  <c r="P90" i="126"/>
  <c r="AH39" i="126"/>
  <c r="H48" i="126"/>
  <c r="AI101" i="126"/>
  <c r="N157" i="126"/>
  <c r="X73" i="126"/>
  <c r="J94" i="126"/>
  <c r="AI60" i="126"/>
  <c r="Q50" i="126"/>
  <c r="AJ160" i="126"/>
  <c r="AJ55" i="126"/>
  <c r="AD92" i="126"/>
  <c r="E119" i="126"/>
  <c r="AD105" i="126"/>
  <c r="S42" i="126"/>
  <c r="S98" i="126"/>
  <c r="Q89" i="126"/>
  <c r="AB134" i="126"/>
  <c r="AE89" i="126"/>
  <c r="Z92" i="126"/>
  <c r="AG122" i="126"/>
  <c r="J134" i="126"/>
  <c r="F79" i="126"/>
  <c r="Z38" i="126"/>
  <c r="AD35" i="126"/>
  <c r="R111" i="126"/>
  <c r="AC94" i="126"/>
  <c r="U26" i="126"/>
  <c r="G107" i="126"/>
  <c r="J114" i="126"/>
  <c r="AF105" i="126"/>
  <c r="R27" i="126"/>
  <c r="I22" i="21"/>
  <c r="O80" i="126"/>
  <c r="AI155" i="126"/>
  <c r="R54" i="126"/>
  <c r="AI105" i="126"/>
  <c r="O178" i="126"/>
  <c r="U73" i="126"/>
  <c r="AL65" i="126"/>
  <c r="X140" i="126"/>
  <c r="L61" i="23"/>
  <c r="T91" i="126"/>
  <c r="K101" i="126"/>
  <c r="F25" i="126"/>
  <c r="T23" i="126"/>
  <c r="G21" i="126"/>
  <c r="R39" i="126"/>
  <c r="J63" i="126"/>
  <c r="V141" i="126"/>
  <c r="AJ114" i="126"/>
  <c r="AH156" i="126"/>
  <c r="H75" i="126"/>
  <c r="O109" i="126"/>
  <c r="AE106" i="126"/>
  <c r="G160" i="126"/>
  <c r="N31" i="126"/>
  <c r="AF47" i="126"/>
  <c r="AB79" i="126"/>
  <c r="S73" i="126"/>
  <c r="AJ91" i="126"/>
  <c r="AB27" i="126"/>
  <c r="W82" i="126"/>
  <c r="D80" i="126"/>
  <c r="AI49" i="126"/>
  <c r="V151" i="126"/>
  <c r="E20" i="126"/>
  <c r="E62" i="126"/>
  <c r="G110" i="126"/>
  <c r="AF86" i="126"/>
  <c r="AB33" i="126"/>
  <c r="Q122" i="126"/>
  <c r="AI134" i="126"/>
  <c r="AF148" i="126"/>
  <c r="G161" i="126"/>
  <c r="AI104" i="126"/>
  <c r="AD47" i="126"/>
  <c r="AF80" i="126"/>
  <c r="AJ21" i="126"/>
  <c r="AI175" i="126"/>
  <c r="J75" i="126"/>
  <c r="V52" i="126"/>
  <c r="Q146" i="126"/>
  <c r="Z34" i="126"/>
  <c r="AE142" i="126"/>
  <c r="G163" i="126"/>
  <c r="W139" i="126"/>
  <c r="O107" i="126"/>
  <c r="J106" i="126"/>
  <c r="Z78" i="126"/>
  <c r="AI106" i="126"/>
  <c r="N112" i="126"/>
  <c r="L35" i="126"/>
  <c r="K133" i="126"/>
  <c r="X148" i="126"/>
  <c r="H152" i="126"/>
  <c r="AL19" i="126"/>
  <c r="O122" i="126"/>
  <c r="N58" i="126"/>
  <c r="J143" i="126"/>
  <c r="E92" i="126"/>
  <c r="V100" i="126"/>
  <c r="AJ78" i="126"/>
  <c r="Y24" i="126"/>
  <c r="I37" i="126"/>
  <c r="Y53" i="126"/>
  <c r="S55" i="126"/>
  <c r="AF66" i="126"/>
  <c r="AF29" i="126"/>
  <c r="L61" i="126"/>
  <c r="T64" i="126"/>
  <c r="AI99" i="126"/>
  <c r="E64" i="126"/>
  <c r="J122" i="126"/>
  <c r="AB51" i="126"/>
  <c r="S51" i="126"/>
  <c r="Y59" i="126"/>
  <c r="F58" i="126"/>
  <c r="AC87" i="126"/>
  <c r="Q32" i="126"/>
  <c r="O101" i="126"/>
  <c r="W17" i="126"/>
  <c r="J27" i="126"/>
  <c r="H64" i="126"/>
  <c r="AF21" i="126"/>
  <c r="Z160" i="126"/>
  <c r="AD140" i="126"/>
  <c r="AD109" i="126"/>
  <c r="AJ83" i="126"/>
  <c r="AB37" i="126"/>
  <c r="W121" i="126"/>
  <c r="AC44" i="126"/>
  <c r="G97" i="126"/>
  <c r="AC73" i="126"/>
  <c r="F91" i="126"/>
  <c r="U43" i="126"/>
  <c r="N143" i="126"/>
  <c r="E33" i="126"/>
  <c r="AA59" i="126"/>
  <c r="Z100" i="126"/>
  <c r="Z48" i="126"/>
  <c r="E108" i="126"/>
  <c r="AA25" i="126"/>
  <c r="S77" i="126"/>
  <c r="AA99" i="126"/>
  <c r="F31" i="126"/>
  <c r="AC53" i="126"/>
  <c r="R102" i="126"/>
  <c r="N117" i="126"/>
  <c r="S19" i="126"/>
  <c r="F85" i="126"/>
  <c r="D64" i="126"/>
  <c r="R118" i="126"/>
  <c r="AD56" i="126"/>
  <c r="L159" i="126"/>
  <c r="H150" i="126"/>
  <c r="T172" i="126"/>
  <c r="E79" i="126"/>
  <c r="AI22" i="126"/>
  <c r="K117" i="126"/>
  <c r="E47" i="126"/>
  <c r="AA171" i="126"/>
  <c r="W115" i="126"/>
  <c r="AG143" i="126"/>
  <c r="L31" i="126"/>
  <c r="AL58" i="126"/>
  <c r="H130" i="126"/>
  <c r="AA159" i="126"/>
  <c r="AB58" i="126"/>
  <c r="AH106" i="126"/>
  <c r="T41" i="126"/>
  <c r="AH74" i="126"/>
  <c r="D108" i="126"/>
  <c r="T34" i="126"/>
  <c r="O36" i="126"/>
  <c r="AI37" i="126"/>
  <c r="V79" i="126"/>
  <c r="AH117" i="126"/>
  <c r="G43" i="126"/>
  <c r="AB91" i="126"/>
  <c r="X56" i="126"/>
  <c r="R64" i="126"/>
  <c r="AH37" i="126"/>
  <c r="AG63" i="126"/>
  <c r="F43" i="126"/>
  <c r="AI52" i="126"/>
  <c r="U92" i="126"/>
  <c r="W120" i="126"/>
  <c r="AI133" i="126"/>
  <c r="AE87" i="126"/>
  <c r="Q85" i="126"/>
  <c r="L109" i="126"/>
  <c r="T43" i="126"/>
  <c r="H58" i="126"/>
  <c r="U40" i="126"/>
  <c r="R25" i="126"/>
  <c r="S81" i="126"/>
  <c r="Z19" i="126"/>
  <c r="AD106" i="126"/>
  <c r="AL63" i="126"/>
  <c r="H117" i="126"/>
  <c r="AF82" i="126"/>
  <c r="M121" i="126"/>
  <c r="J77" i="126"/>
  <c r="AB122" i="126"/>
  <c r="E61" i="126"/>
  <c r="M37" i="126"/>
  <c r="Y170" i="126"/>
  <c r="H64" i="21"/>
  <c r="S100" i="126"/>
  <c r="AD87" i="126"/>
  <c r="Q109" i="126"/>
  <c r="R63" i="126"/>
  <c r="V44" i="126"/>
  <c r="AA85" i="126"/>
  <c r="AJ48" i="126"/>
  <c r="P87" i="126"/>
  <c r="AC121" i="126"/>
  <c r="P27" i="126"/>
  <c r="X40" i="126"/>
  <c r="T160" i="126"/>
  <c r="AD88" i="126"/>
  <c r="S65" i="126"/>
  <c r="L47" i="126"/>
  <c r="AF26" i="126"/>
  <c r="E153" i="126"/>
  <c r="V113" i="126"/>
  <c r="N80" i="126"/>
  <c r="AI54" i="126"/>
  <c r="J131" i="126"/>
  <c r="N17" i="126"/>
  <c r="AG59" i="126"/>
  <c r="P33" i="126"/>
  <c r="AA137" i="126"/>
  <c r="K61" i="126"/>
  <c r="R105" i="126"/>
  <c r="AB42" i="126"/>
  <c r="L76" i="126"/>
  <c r="H25" i="126"/>
  <c r="S39" i="126"/>
  <c r="AE65" i="126"/>
  <c r="AL44" i="126"/>
  <c r="Q49" i="126"/>
  <c r="AA33" i="126"/>
  <c r="AA47" i="126"/>
  <c r="T135" i="126"/>
  <c r="R109" i="126"/>
  <c r="AA53" i="126"/>
  <c r="D19" i="126"/>
  <c r="N22" i="126"/>
  <c r="X38" i="126"/>
  <c r="V156" i="126"/>
  <c r="S87" i="126"/>
  <c r="V92" i="126"/>
  <c r="X74" i="126"/>
  <c r="AB46" i="126"/>
  <c r="Q66" i="126"/>
  <c r="Z138" i="126"/>
  <c r="AE22" i="126"/>
  <c r="AB44" i="126"/>
  <c r="AB98" i="126"/>
  <c r="AC48" i="126"/>
  <c r="AE114" i="126"/>
  <c r="AH122" i="126"/>
  <c r="G104" i="126"/>
  <c r="X57" i="126"/>
  <c r="AL34" i="126"/>
  <c r="P35" i="126"/>
  <c r="AH114" i="126"/>
  <c r="U107" i="126"/>
  <c r="R29" i="126"/>
  <c r="AI92" i="126"/>
  <c r="AF107" i="126"/>
  <c r="O48" i="126"/>
  <c r="D90" i="126"/>
  <c r="AD43" i="126"/>
  <c r="AD19" i="126"/>
  <c r="AH96" i="126"/>
  <c r="T32" i="126"/>
  <c r="Y42" i="126"/>
  <c r="AD40" i="126"/>
  <c r="E80" i="126"/>
  <c r="AA52" i="126"/>
  <c r="AC24" i="126"/>
  <c r="V49" i="126"/>
  <c r="Y28" i="126"/>
  <c r="AC21" i="126"/>
  <c r="AJ27" i="126"/>
  <c r="D31" i="126"/>
  <c r="I108" i="126"/>
  <c r="V75" i="126"/>
  <c r="T50" i="126"/>
  <c r="D46" i="126"/>
  <c r="AI28" i="126"/>
  <c r="AF139" i="126"/>
  <c r="X169" i="126"/>
  <c r="AD50" i="126"/>
  <c r="AA75" i="126"/>
  <c r="AD77" i="126"/>
  <c r="AF54" i="126"/>
  <c r="AH46" i="126"/>
  <c r="S46" i="126"/>
  <c r="E43" i="126"/>
  <c r="AG29" i="126"/>
  <c r="M64" i="126"/>
  <c r="U83" i="126"/>
  <c r="D132" i="126"/>
  <c r="AH29" i="126"/>
  <c r="AC55" i="126"/>
  <c r="R160" i="126"/>
  <c r="L54" i="21"/>
  <c r="AA162" i="126"/>
  <c r="N47" i="126"/>
  <c r="R59" i="126"/>
  <c r="O90" i="126"/>
  <c r="AE54" i="126"/>
  <c r="T25" i="126"/>
  <c r="AB48" i="126"/>
  <c r="E37" i="126"/>
  <c r="AH19" i="126"/>
  <c r="E53" i="126"/>
  <c r="I64" i="126"/>
  <c r="AA27" i="126"/>
  <c r="AB102" i="126"/>
  <c r="AL35" i="126"/>
  <c r="Q20" i="126"/>
  <c r="Y20" i="126"/>
  <c r="AL51" i="126"/>
  <c r="T49" i="126"/>
  <c r="O30" i="126"/>
  <c r="T80" i="126"/>
  <c r="Q87" i="126"/>
  <c r="O66" i="126"/>
  <c r="AB35" i="126"/>
  <c r="I84" i="126"/>
  <c r="D37" i="126"/>
  <c r="Z89" i="126"/>
  <c r="AA41" i="126"/>
  <c r="F24" i="126"/>
  <c r="D114" i="126"/>
  <c r="AD41" i="126"/>
  <c r="X90" i="126"/>
  <c r="AA51" i="126"/>
  <c r="G42" i="126"/>
  <c r="Q36" i="126"/>
  <c r="Y73" i="126"/>
  <c r="F55" i="126"/>
  <c r="E24" i="11"/>
  <c r="M43" i="126"/>
  <c r="AH97" i="126"/>
  <c r="AF108" i="126"/>
  <c r="AH20" i="126"/>
  <c r="AL49" i="126"/>
  <c r="AD96" i="126"/>
  <c r="G17" i="126"/>
  <c r="V66" i="126"/>
  <c r="O21" i="126"/>
  <c r="AA49" i="126"/>
  <c r="Z63" i="126"/>
  <c r="Y74" i="126"/>
  <c r="AE47" i="126"/>
  <c r="AD55" i="126"/>
  <c r="F147" i="126"/>
  <c r="I83" i="126"/>
  <c r="R19" i="126"/>
  <c r="W41" i="126"/>
  <c r="H20" i="126"/>
  <c r="K45" i="126"/>
  <c r="G59" i="126"/>
  <c r="E145" i="126"/>
  <c r="Y77" i="126"/>
  <c r="AB40" i="126"/>
  <c r="T44" i="23"/>
  <c r="Q46" i="126"/>
  <c r="H120" i="126"/>
  <c r="AI46" i="126"/>
  <c r="T53" i="126"/>
  <c r="F97" i="126"/>
  <c r="F21" i="126"/>
  <c r="AG76" i="126"/>
  <c r="D118" i="126"/>
  <c r="AC98" i="126"/>
  <c r="AC76" i="126"/>
  <c r="X34" i="126"/>
  <c r="G147" i="126"/>
  <c r="H116" i="126"/>
  <c r="D39" i="126"/>
  <c r="AC36" i="126"/>
  <c r="M83" i="126"/>
  <c r="S36" i="126"/>
  <c r="X88" i="126"/>
  <c r="S28" i="126"/>
  <c r="R132" i="126"/>
  <c r="O84" i="126"/>
  <c r="K110" i="126"/>
  <c r="T38" i="126"/>
  <c r="S20" i="126"/>
  <c r="AF38" i="126"/>
  <c r="AH43" i="126"/>
  <c r="AC42" i="126"/>
  <c r="M60" i="126"/>
  <c r="U34" i="126"/>
  <c r="F88" i="126"/>
  <c r="AE95" i="126"/>
  <c r="M111" i="126"/>
  <c r="AC92" i="126"/>
  <c r="AH66" i="126"/>
  <c r="E48" i="126"/>
  <c r="AF118" i="126"/>
  <c r="M45" i="126"/>
  <c r="O97" i="126"/>
  <c r="L98" i="126"/>
  <c r="F48" i="126"/>
  <c r="T109" i="126"/>
  <c r="L39" i="126"/>
  <c r="Z51" i="126"/>
  <c r="AE24" i="126"/>
  <c r="V105" i="126"/>
  <c r="AJ82" i="126"/>
  <c r="AA23" i="126"/>
  <c r="AB24" i="126"/>
  <c r="K30" i="126"/>
  <c r="Q112" i="126"/>
  <c r="AD112" i="126"/>
  <c r="F146" i="126"/>
  <c r="V43" i="126"/>
  <c r="Z90" i="126"/>
  <c r="G77" i="126"/>
  <c r="V80" i="126"/>
  <c r="E42" i="126"/>
  <c r="AI25" i="126"/>
  <c r="M39" i="126"/>
  <c r="AD80" i="126"/>
  <c r="AD85" i="126"/>
  <c r="AD84" i="126"/>
  <c r="AE33" i="126"/>
  <c r="G19" i="126"/>
  <c r="U18" i="126"/>
  <c r="P49" i="126"/>
  <c r="L44" i="126"/>
  <c r="D33" i="126"/>
  <c r="AD18" i="126"/>
  <c r="AE23" i="126"/>
  <c r="V86" i="126"/>
  <c r="Z98" i="126"/>
  <c r="AJ57" i="126"/>
  <c r="AA118" i="126"/>
  <c r="J81" i="126"/>
  <c r="AI19" i="126"/>
  <c r="I57" i="126"/>
  <c r="AG56" i="126"/>
  <c r="Q155" i="126"/>
  <c r="H59" i="126"/>
  <c r="P36" i="126"/>
  <c r="I21" i="126"/>
  <c r="P54" i="126"/>
  <c r="U25" i="126"/>
  <c r="V23" i="126"/>
  <c r="AI65" i="126"/>
  <c r="E110" i="126"/>
  <c r="Q90" i="126"/>
  <c r="U37" i="126"/>
  <c r="AB80" i="126"/>
  <c r="W89" i="126"/>
  <c r="AB133" i="126"/>
  <c r="O130" i="126"/>
  <c r="AA64" i="126"/>
  <c r="I32" i="126"/>
  <c r="AF25" i="126"/>
  <c r="W38" i="126"/>
  <c r="U81" i="126"/>
  <c r="H113" i="126"/>
  <c r="E130" i="126"/>
  <c r="Q142" i="126"/>
  <c r="AL41" i="126"/>
  <c r="W24" i="126"/>
  <c r="D115" i="126"/>
  <c r="T55" i="126"/>
  <c r="I97" i="126"/>
  <c r="S80" i="126"/>
  <c r="I81" i="126"/>
  <c r="AI108" i="126"/>
  <c r="AE98" i="126"/>
  <c r="Z45" i="126"/>
  <c r="K74" i="126"/>
  <c r="D91" i="126"/>
  <c r="AD52" i="126"/>
  <c r="W31" i="126"/>
  <c r="G26" i="126"/>
  <c r="Y39" i="126"/>
  <c r="AJ105" i="126"/>
  <c r="X63" i="126"/>
  <c r="AG109" i="126"/>
  <c r="O63" i="126"/>
  <c r="AG140" i="126"/>
  <c r="AF43" i="126"/>
  <c r="U96" i="126"/>
  <c r="E45" i="126"/>
  <c r="N57" i="126"/>
  <c r="O58" i="126"/>
  <c r="AJ49" i="126"/>
  <c r="AI152" i="126"/>
  <c r="Y56" i="126"/>
  <c r="H96" i="126"/>
  <c r="R108" i="126"/>
  <c r="R94" i="126"/>
  <c r="Q76" i="126"/>
  <c r="Y21" i="126"/>
  <c r="L90" i="126"/>
  <c r="E56" i="126"/>
  <c r="T59" i="126"/>
  <c r="V165" i="126"/>
  <c r="K46" i="126"/>
  <c r="R135" i="126"/>
  <c r="O64" i="126"/>
  <c r="E57" i="126"/>
  <c r="AJ47" i="126"/>
  <c r="E46" i="126"/>
  <c r="W18" i="126"/>
  <c r="Y47" i="126"/>
  <c r="W21" i="126"/>
  <c r="E88" i="126"/>
  <c r="AG43" i="126"/>
  <c r="P25" i="126"/>
  <c r="M44" i="126"/>
  <c r="V21" i="126"/>
  <c r="X39" i="126"/>
  <c r="F37" i="126"/>
  <c r="J117" i="126"/>
  <c r="J86" i="126"/>
  <c r="G82" i="126"/>
  <c r="G109" i="126"/>
  <c r="D44" i="126"/>
  <c r="O25" i="126"/>
  <c r="Y23" i="126"/>
  <c r="U38" i="126"/>
  <c r="Y147" i="126"/>
  <c r="I46" i="126"/>
  <c r="F178" i="126"/>
  <c r="AG116" i="126"/>
  <c r="V78" i="126"/>
  <c r="L64" i="126"/>
  <c r="O88" i="126"/>
  <c r="AC40" i="126"/>
  <c r="F149" i="126"/>
  <c r="AA87" i="126"/>
  <c r="V64" i="126"/>
  <c r="N60" i="126"/>
  <c r="E59" i="126"/>
  <c r="K40" i="126"/>
  <c r="N132" i="126"/>
  <c r="AI20" i="126"/>
  <c r="F84" i="126"/>
  <c r="X100" i="126"/>
  <c r="M54" i="126"/>
  <c r="P39" i="126"/>
  <c r="AJ118" i="126"/>
  <c r="S47" i="126"/>
  <c r="Q138" i="126"/>
  <c r="V48" i="126"/>
  <c r="AD64" i="126"/>
  <c r="T76" i="126"/>
  <c r="T54" i="126"/>
  <c r="O51" i="126"/>
  <c r="H38" i="126"/>
  <c r="Q65" i="126"/>
  <c r="Z35" i="126"/>
  <c r="V166" i="126"/>
  <c r="L168" i="126"/>
  <c r="W150" i="126"/>
  <c r="L17" i="21"/>
  <c r="AG111" i="126"/>
  <c r="AB62" i="126"/>
  <c r="Z64" i="126"/>
  <c r="AE49" i="126"/>
  <c r="Z174" i="126"/>
  <c r="AB30" i="126"/>
  <c r="AH132" i="126"/>
  <c r="AJ112" i="126"/>
  <c r="AJ107" i="126"/>
  <c r="AE104" i="126"/>
  <c r="AC148" i="126"/>
  <c r="G120" i="126"/>
  <c r="I147" i="126"/>
  <c r="Z110" i="126"/>
  <c r="P42" i="126"/>
  <c r="M35" i="126"/>
  <c r="AH90" i="126"/>
  <c r="AG41" i="126"/>
  <c r="AA150" i="126"/>
  <c r="D21" i="21"/>
  <c r="L147" i="126"/>
  <c r="N42" i="126"/>
  <c r="E111" i="126"/>
  <c r="R42" i="126"/>
  <c r="P44" i="126"/>
  <c r="D109" i="126"/>
  <c r="P143" i="126"/>
  <c r="J90" i="126"/>
  <c r="N95" i="126"/>
  <c r="AG40" i="126"/>
  <c r="R51" i="126"/>
  <c r="AF103" i="126"/>
  <c r="AE149" i="126"/>
  <c r="L122" i="126"/>
  <c r="X107" i="126"/>
  <c r="AD22" i="126"/>
  <c r="N78" i="126"/>
  <c r="AD94" i="126"/>
  <c r="AL24" i="126"/>
  <c r="AI31" i="126"/>
  <c r="F108" i="126"/>
  <c r="AA81" i="126"/>
  <c r="AL32" i="126"/>
  <c r="V25" i="126"/>
  <c r="R45" i="126"/>
  <c r="G38" i="126"/>
  <c r="AE113" i="126"/>
  <c r="Y118" i="126"/>
  <c r="I110" i="126"/>
  <c r="AF155" i="126"/>
  <c r="O89" i="126"/>
  <c r="R134" i="126"/>
  <c r="E63" i="126"/>
  <c r="S129" i="126"/>
  <c r="Y66" i="126"/>
  <c r="AJ30" i="126"/>
  <c r="I132" i="126"/>
  <c r="AB18" i="126"/>
  <c r="O121" i="126"/>
  <c r="P117" i="126"/>
  <c r="S95" i="126"/>
  <c r="Y36" i="126"/>
  <c r="X47" i="126"/>
  <c r="W62" i="126"/>
  <c r="AF88" i="126"/>
  <c r="U21" i="126"/>
  <c r="W158" i="126"/>
  <c r="AJ137" i="126"/>
  <c r="K36" i="126"/>
  <c r="F133" i="126"/>
  <c r="M140" i="126"/>
  <c r="AB115" i="126"/>
  <c r="AJ93" i="126"/>
  <c r="J89" i="126"/>
  <c r="T45" i="126"/>
  <c r="W74" i="126"/>
  <c r="N74" i="126"/>
  <c r="AE57" i="126"/>
  <c r="L115" i="126"/>
  <c r="E99" i="126"/>
  <c r="O81" i="126"/>
  <c r="S114" i="126"/>
  <c r="Q74" i="126"/>
  <c r="J48" i="126"/>
  <c r="T103" i="126"/>
  <c r="AB38" i="126"/>
  <c r="T106" i="126"/>
  <c r="Z32" i="126"/>
  <c r="AF35" i="126"/>
  <c r="AB107" i="126"/>
  <c r="K42" i="126"/>
  <c r="E32" i="126"/>
  <c r="M18" i="126"/>
  <c r="G122" i="126"/>
  <c r="L23" i="126"/>
  <c r="F29" i="126"/>
  <c r="H77" i="126"/>
  <c r="AH55" i="126"/>
  <c r="Q26" i="126"/>
  <c r="M36" i="126"/>
  <c r="AF32" i="126"/>
  <c r="H30" i="126"/>
  <c r="P109" i="126"/>
  <c r="S96" i="126"/>
  <c r="F136" i="126"/>
  <c r="R34" i="126"/>
  <c r="L27" i="126"/>
  <c r="N21" i="126"/>
  <c r="F34" i="126"/>
  <c r="O112" i="126"/>
  <c r="AH42" i="126"/>
  <c r="H118" i="126"/>
  <c r="M62" i="21"/>
  <c r="H147" i="126"/>
  <c r="AE141" i="126"/>
  <c r="AA111" i="126"/>
  <c r="U47" i="126"/>
  <c r="U119" i="126"/>
  <c r="X144" i="126"/>
  <c r="AF64" i="126"/>
  <c r="W61" i="126"/>
  <c r="AI80" i="126"/>
  <c r="M32" i="126"/>
  <c r="L21" i="126"/>
  <c r="AD75" i="126"/>
  <c r="D111" i="126"/>
  <c r="AL37" i="126"/>
  <c r="AI61" i="126"/>
  <c r="AC23" i="126"/>
  <c r="AF112" i="126"/>
  <c r="L41" i="23"/>
  <c r="F83" i="126"/>
  <c r="U114" i="126"/>
  <c r="P29" i="126"/>
  <c r="Q23" i="126"/>
  <c r="X25" i="126"/>
  <c r="X27" i="126"/>
  <c r="R48" i="126"/>
  <c r="AH112" i="126"/>
  <c r="K82" i="126"/>
  <c r="V83" i="126"/>
  <c r="AF83" i="126"/>
  <c r="AE82" i="126"/>
  <c r="AF20" i="126"/>
  <c r="AG46" i="126"/>
  <c r="W96" i="126"/>
  <c r="AC26" i="126"/>
  <c r="K48" i="126"/>
  <c r="AD53" i="126"/>
  <c r="G116" i="126"/>
  <c r="AA89" i="126"/>
  <c r="K154" i="126"/>
  <c r="K17" i="21"/>
  <c r="Z29" i="126"/>
  <c r="D84" i="126"/>
  <c r="L135" i="126"/>
  <c r="T120" i="126"/>
  <c r="AE97" i="126"/>
  <c r="S22" i="126"/>
  <c r="Q79" i="126"/>
  <c r="S152" i="126"/>
  <c r="F46" i="126"/>
  <c r="H65" i="126"/>
  <c r="K28" i="126"/>
  <c r="AC54" i="126"/>
  <c r="J165" i="126"/>
  <c r="V132" i="126"/>
  <c r="W32" i="126"/>
  <c r="AJ86" i="126"/>
  <c r="AG28" i="126"/>
  <c r="F64" i="126"/>
  <c r="M59" i="126"/>
  <c r="F61" i="126"/>
  <c r="M63" i="126"/>
  <c r="N64" i="126"/>
  <c r="T117" i="126"/>
  <c r="AC93" i="126"/>
  <c r="D32" i="126"/>
  <c r="J46" i="126"/>
  <c r="AH25" i="126"/>
  <c r="M115" i="126"/>
  <c r="D40" i="126"/>
  <c r="S43" i="126"/>
  <c r="R57" i="126"/>
  <c r="M87" i="126"/>
  <c r="U94" i="126"/>
  <c r="E86" i="126"/>
  <c r="AF22" i="126"/>
  <c r="W97" i="126"/>
  <c r="K97" i="126"/>
  <c r="AH50" i="126"/>
  <c r="AI36" i="126"/>
  <c r="E84" i="126"/>
  <c r="F93" i="126"/>
  <c r="K23" i="126"/>
  <c r="Q94" i="126"/>
  <c r="AB65" i="126"/>
  <c r="AC96" i="126"/>
  <c r="AC37" i="126"/>
  <c r="P32" i="126"/>
  <c r="AE60" i="126"/>
  <c r="P40" i="126"/>
  <c r="Z103" i="126"/>
  <c r="T52" i="126"/>
  <c r="M160" i="126"/>
  <c r="AC59" i="126"/>
  <c r="H44" i="126"/>
  <c r="AF44" i="126"/>
  <c r="K25" i="126"/>
  <c r="F35" i="126"/>
  <c r="U44" i="126"/>
  <c r="J101" i="126"/>
  <c r="P58" i="126"/>
  <c r="E60" i="126"/>
  <c r="F62" i="126"/>
  <c r="AJ151" i="126"/>
  <c r="AE52" i="126"/>
  <c r="S45" i="126"/>
  <c r="Q78" i="126"/>
  <c r="AG64" i="126"/>
  <c r="I28" i="126"/>
  <c r="AD45" i="126"/>
  <c r="F40" i="126"/>
  <c r="O19" i="126"/>
  <c r="S137" i="126"/>
  <c r="O108" i="126"/>
  <c r="J100" i="126"/>
  <c r="AG36" i="126"/>
  <c r="AE41" i="126"/>
  <c r="Z82" i="126"/>
  <c r="R138" i="126"/>
  <c r="W43" i="21"/>
  <c r="V40" i="21"/>
  <c r="Q114" i="126"/>
  <c r="X36" i="21"/>
  <c r="T176" i="126"/>
  <c r="I94" i="126"/>
  <c r="AC75" i="126"/>
  <c r="Q156" i="126"/>
  <c r="P177" i="126"/>
  <c r="N24" i="126"/>
  <c r="AF129" i="126"/>
  <c r="Y47" i="21"/>
  <c r="H177" i="126"/>
  <c r="W63" i="126"/>
  <c r="V58" i="126"/>
  <c r="F57" i="21"/>
  <c r="K33" i="126"/>
  <c r="P102" i="126"/>
  <c r="R93" i="126"/>
  <c r="N82" i="126"/>
  <c r="V117" i="126"/>
  <c r="AA104" i="126"/>
  <c r="AH57" i="126"/>
  <c r="F157" i="126"/>
  <c r="H91" i="126"/>
  <c r="AF49" i="126"/>
  <c r="Y133" i="126"/>
  <c r="AA119" i="126"/>
  <c r="AH35" i="126"/>
  <c r="E176" i="126"/>
  <c r="V31" i="126"/>
  <c r="G23" i="126"/>
  <c r="AI51" i="126"/>
  <c r="AA79" i="126"/>
  <c r="Z117" i="126"/>
  <c r="D45" i="126"/>
  <c r="AE45" i="126"/>
  <c r="AJ94" i="126"/>
  <c r="G164" i="126"/>
  <c r="U88" i="126"/>
  <c r="Z75" i="126"/>
  <c r="T139" i="126"/>
  <c r="X82" i="126"/>
  <c r="H31" i="126"/>
  <c r="AE79" i="126"/>
  <c r="E174" i="126"/>
  <c r="K47" i="21"/>
  <c r="O17" i="126"/>
  <c r="E97" i="126"/>
  <c r="X104" i="126"/>
  <c r="T36" i="126"/>
  <c r="Y17" i="23"/>
  <c r="X32" i="126"/>
  <c r="AB130" i="126"/>
  <c r="L25" i="126"/>
  <c r="M28" i="126"/>
  <c r="R50" i="126"/>
  <c r="L104" i="126"/>
  <c r="U39" i="126"/>
  <c r="E136" i="126"/>
  <c r="S66" i="126"/>
  <c r="L92" i="126"/>
  <c r="O148" i="126"/>
  <c r="Z24" i="126"/>
  <c r="Z147" i="126"/>
  <c r="AA120" i="126"/>
  <c r="AC29" i="126"/>
  <c r="X109" i="126"/>
  <c r="S52" i="126"/>
  <c r="AE121" i="126"/>
  <c r="N29" i="126"/>
  <c r="V133" i="126"/>
  <c r="R110" i="126"/>
  <c r="Z57" i="126"/>
  <c r="AD60" i="126"/>
  <c r="E87" i="126"/>
  <c r="AE59" i="126"/>
  <c r="S57" i="126"/>
  <c r="U63" i="21"/>
  <c r="S26" i="126"/>
  <c r="Q34" i="126"/>
  <c r="AI98" i="126"/>
  <c r="F30" i="126"/>
  <c r="R115" i="126"/>
  <c r="M47" i="126"/>
  <c r="Z65" i="126"/>
  <c r="K60" i="126"/>
  <c r="AB82" i="126"/>
  <c r="AA61" i="126"/>
  <c r="J103" i="126"/>
  <c r="W85" i="126"/>
  <c r="X29" i="126"/>
  <c r="X18" i="126"/>
  <c r="AH64" i="126"/>
  <c r="Z165" i="126"/>
  <c r="Y90" i="126"/>
  <c r="AL66" i="126"/>
  <c r="AA86" i="126"/>
  <c r="Y84" i="126"/>
  <c r="G91" i="126"/>
  <c r="X51" i="126"/>
  <c r="F139" i="126"/>
  <c r="AC33" i="126"/>
  <c r="E51" i="126"/>
  <c r="U98" i="126"/>
  <c r="T31" i="126"/>
  <c r="M85" i="126"/>
  <c r="AA107" i="126"/>
  <c r="X106" i="126"/>
  <c r="AA35" i="126"/>
  <c r="AD44" i="126"/>
  <c r="N28" i="126"/>
  <c r="S99" i="126"/>
  <c r="Y154" i="126"/>
  <c r="L17" i="126"/>
  <c r="R48" i="21"/>
  <c r="AJ178" i="126"/>
  <c r="AJ134" i="126"/>
  <c r="Q147" i="126"/>
  <c r="G36" i="126"/>
  <c r="N23" i="126"/>
  <c r="T100" i="126"/>
  <c r="K151" i="126"/>
  <c r="S64" i="21"/>
  <c r="X61" i="126"/>
  <c r="T46" i="126"/>
  <c r="I87" i="126"/>
  <c r="R87" i="126"/>
  <c r="P91" i="126"/>
  <c r="U78" i="126"/>
  <c r="AC46" i="126"/>
  <c r="G28" i="126"/>
  <c r="V46" i="126"/>
  <c r="H29" i="126"/>
  <c r="G144" i="126"/>
  <c r="J61" i="126"/>
  <c r="W44" i="126"/>
  <c r="W73" i="126"/>
  <c r="U17" i="126"/>
  <c r="V134" i="126"/>
  <c r="AC51" i="126"/>
  <c r="AC137" i="126"/>
  <c r="J59" i="126"/>
  <c r="AA45" i="126"/>
  <c r="P74" i="126"/>
  <c r="V57" i="126"/>
  <c r="L36" i="126"/>
  <c r="AB61" i="126"/>
  <c r="W29" i="126"/>
  <c r="I55" i="126"/>
  <c r="AB21" i="126"/>
  <c r="D66" i="126"/>
  <c r="O50" i="126"/>
  <c r="W59" i="126"/>
  <c r="AG62" i="126"/>
  <c r="K27" i="126"/>
  <c r="V84" i="126"/>
  <c r="AB113" i="126"/>
  <c r="AH56" i="126"/>
  <c r="J44" i="126"/>
  <c r="H80" i="126"/>
  <c r="AH65" i="126"/>
  <c r="S116" i="126"/>
  <c r="I88" i="126"/>
  <c r="S107" i="126"/>
  <c r="AC18" i="126"/>
  <c r="D20" i="126"/>
  <c r="I41" i="126"/>
  <c r="P30" i="126"/>
  <c r="I33" i="126"/>
  <c r="S37" i="126"/>
  <c r="J21" i="126"/>
  <c r="AG92" i="126"/>
  <c r="F52" i="126"/>
  <c r="J17" i="126"/>
  <c r="K17" i="126"/>
  <c r="P66" i="126"/>
  <c r="AL40" i="126"/>
  <c r="M60" i="23"/>
  <c r="I54" i="21"/>
  <c r="Q42" i="26"/>
  <c r="X25" i="26"/>
  <c r="T146" i="126"/>
  <c r="D152" i="126"/>
  <c r="Z134" i="126"/>
  <c r="J42" i="21"/>
  <c r="H52" i="21"/>
  <c r="U167" i="126"/>
  <c r="AG120" i="126"/>
  <c r="H20" i="23"/>
  <c r="U38" i="21"/>
  <c r="R66" i="26"/>
  <c r="N152" i="126"/>
  <c r="M49" i="21"/>
  <c r="AC58" i="126"/>
  <c r="D131" i="126"/>
  <c r="AD172" i="126"/>
  <c r="Q93" i="126"/>
  <c r="J177" i="126"/>
  <c r="T104" i="126"/>
  <c r="AH131" i="126"/>
  <c r="R59" i="21"/>
  <c r="AB136" i="126"/>
  <c r="AA169" i="126"/>
  <c r="AF115" i="126"/>
  <c r="J66" i="21"/>
  <c r="H111" i="126"/>
  <c r="O141" i="126"/>
  <c r="I24" i="23"/>
  <c r="AA173" i="126"/>
  <c r="W173" i="126"/>
  <c r="L108" i="126"/>
  <c r="AE140" i="126"/>
  <c r="Y132" i="126"/>
  <c r="AF94" i="126"/>
  <c r="AC56" i="126"/>
  <c r="I51" i="126"/>
  <c r="AG83" i="126"/>
  <c r="X131" i="126"/>
  <c r="Q82" i="126"/>
  <c r="AJ147" i="126"/>
  <c r="D133" i="126"/>
  <c r="AH157" i="126"/>
  <c r="Y93" i="126"/>
  <c r="AH18" i="126"/>
  <c r="AI129" i="126"/>
  <c r="V168" i="126"/>
  <c r="E149" i="126"/>
  <c r="U164" i="126"/>
  <c r="U57" i="126"/>
  <c r="W78" i="126"/>
  <c r="AB90" i="126"/>
  <c r="AH101" i="126"/>
  <c r="G81" i="126"/>
  <c r="V89" i="126"/>
  <c r="X23" i="21"/>
  <c r="Y88" i="126"/>
  <c r="Z170" i="126"/>
  <c r="X91" i="126"/>
  <c r="F145" i="126"/>
  <c r="N138" i="126"/>
  <c r="J76" i="126"/>
  <c r="N111" i="126"/>
  <c r="L40" i="126"/>
  <c r="AG121" i="126"/>
  <c r="T95" i="126"/>
  <c r="U100" i="126"/>
  <c r="F112" i="126"/>
  <c r="AC62" i="126"/>
  <c r="N134" i="126"/>
  <c r="AF106" i="126"/>
  <c r="R74" i="126"/>
  <c r="Q134" i="126"/>
  <c r="Z121" i="126"/>
  <c r="E98" i="126"/>
  <c r="AG153" i="126"/>
  <c r="W172" i="126"/>
  <c r="T97" i="126"/>
  <c r="AE78" i="126"/>
  <c r="K41" i="126"/>
  <c r="R103" i="126"/>
  <c r="Z148" i="126"/>
  <c r="M89" i="126"/>
  <c r="M178" i="126"/>
  <c r="W80" i="126"/>
  <c r="W86" i="126"/>
  <c r="AF142" i="126"/>
  <c r="AI47" i="126"/>
  <c r="E24" i="126"/>
  <c r="K29" i="126"/>
  <c r="W33" i="126"/>
  <c r="G103" i="126"/>
  <c r="AI131" i="126"/>
  <c r="AC152" i="126"/>
  <c r="Y49" i="126"/>
  <c r="S34" i="126"/>
  <c r="N172" i="126"/>
  <c r="AG103" i="126"/>
  <c r="Y22" i="126"/>
  <c r="AD49" i="126"/>
  <c r="AD133" i="126"/>
  <c r="I48" i="23"/>
  <c r="K96" i="126"/>
  <c r="E132" i="126"/>
  <c r="AG21" i="126"/>
  <c r="O38" i="126"/>
  <c r="M65" i="126"/>
  <c r="E50" i="126"/>
  <c r="Z26" i="126"/>
  <c r="T134" i="126"/>
  <c r="J57" i="126"/>
  <c r="AD21" i="126"/>
  <c r="P88" i="126"/>
  <c r="I30" i="26"/>
  <c r="L120" i="126"/>
  <c r="E18" i="126"/>
  <c r="U49" i="126"/>
  <c r="M139" i="126"/>
  <c r="Q148" i="126"/>
  <c r="AC142" i="126"/>
  <c r="N97" i="126"/>
  <c r="D55" i="21"/>
  <c r="AG65" i="126"/>
  <c r="AD150" i="126"/>
  <c r="I30" i="126"/>
  <c r="AH62" i="126"/>
  <c r="AA156" i="126"/>
  <c r="Y99" i="126"/>
  <c r="M93" i="126"/>
  <c r="L96" i="126"/>
  <c r="AC153" i="126"/>
  <c r="V24" i="126"/>
  <c r="K24" i="126"/>
  <c r="AI57" i="126"/>
  <c r="W37" i="126"/>
  <c r="L80" i="126"/>
  <c r="U84" i="126"/>
  <c r="J65" i="126"/>
  <c r="F104" i="126"/>
  <c r="H162" i="126"/>
  <c r="AF37" i="126"/>
  <c r="K120" i="126"/>
  <c r="U109" i="126"/>
  <c r="AH164" i="126"/>
  <c r="X52" i="126"/>
  <c r="H102" i="126"/>
  <c r="AF58" i="126"/>
  <c r="Y108" i="126"/>
  <c r="L118" i="126"/>
  <c r="AH27" i="126"/>
  <c r="H32" i="126"/>
  <c r="D28" i="126"/>
  <c r="L37" i="21"/>
  <c r="R85" i="126"/>
  <c r="AE32" i="126"/>
  <c r="AC31" i="126"/>
  <c r="L63" i="126"/>
  <c r="N30" i="126"/>
  <c r="W91" i="126"/>
  <c r="K21" i="126"/>
  <c r="AI110" i="126"/>
  <c r="AI122" i="126"/>
  <c r="W64" i="126"/>
  <c r="K77" i="126"/>
  <c r="Z37" i="126"/>
  <c r="AG33" i="126"/>
  <c r="V38" i="126"/>
  <c r="Z101" i="126"/>
  <c r="AA73" i="126"/>
  <c r="X83" i="126"/>
  <c r="N19" i="126"/>
  <c r="U133" i="126"/>
  <c r="O103" i="126"/>
  <c r="D63" i="126"/>
  <c r="AL38" i="126"/>
  <c r="E38" i="126"/>
  <c r="AE64" i="126"/>
  <c r="AI55" i="126"/>
  <c r="U45" i="126"/>
  <c r="Y75" i="126"/>
  <c r="J113" i="126"/>
  <c r="AD20" i="126"/>
  <c r="AC35" i="126"/>
  <c r="Z154" i="126"/>
  <c r="AE46" i="126"/>
  <c r="AH17" i="126"/>
  <c r="W60" i="126"/>
  <c r="T39" i="126"/>
  <c r="V55" i="126"/>
  <c r="AF113" i="126"/>
  <c r="V81" i="126"/>
  <c r="AD74" i="126"/>
  <c r="AA32" i="126"/>
  <c r="AH49" i="126"/>
  <c r="N62" i="126"/>
  <c r="O59" i="126"/>
  <c r="AJ50" i="126"/>
  <c r="N51" i="126"/>
  <c r="P46" i="126"/>
  <c r="O92" i="126"/>
  <c r="AF117" i="126"/>
  <c r="W164" i="126"/>
  <c r="K32" i="126"/>
  <c r="U79" i="126"/>
  <c r="X101" i="126"/>
  <c r="V30" i="126"/>
  <c r="M58" i="126"/>
  <c r="P146" i="126"/>
  <c r="N103" i="126"/>
  <c r="S63" i="126"/>
  <c r="R114" i="126"/>
  <c r="AG94" i="126"/>
  <c r="J45" i="126"/>
  <c r="AG23" i="126"/>
  <c r="AA92" i="126"/>
  <c r="O104" i="126"/>
  <c r="O77" i="126"/>
  <c r="AD120" i="126"/>
  <c r="L77" i="126"/>
  <c r="R61" i="126"/>
  <c r="AB172" i="126"/>
  <c r="W22" i="126"/>
  <c r="W27" i="126"/>
  <c r="J40" i="126"/>
  <c r="D78" i="126"/>
  <c r="R33" i="126"/>
  <c r="K119" i="126"/>
  <c r="J66" i="126"/>
  <c r="L24" i="126"/>
  <c r="O87" i="126"/>
  <c r="Z55" i="126"/>
  <c r="AI86" i="126"/>
  <c r="L74" i="126"/>
  <c r="AC114" i="126"/>
  <c r="P61" i="126"/>
  <c r="H112" i="126"/>
  <c r="W50" i="126"/>
  <c r="W145" i="126"/>
  <c r="X95" i="126"/>
  <c r="W130" i="126"/>
  <c r="F141" i="126"/>
  <c r="AE17" i="126"/>
  <c r="Z52" i="126"/>
  <c r="E28" i="126"/>
  <c r="H42" i="126"/>
  <c r="AJ116" i="126"/>
  <c r="Z116" i="126"/>
  <c r="AB49" i="126"/>
  <c r="T137" i="126"/>
  <c r="AE80" i="126"/>
  <c r="AH80" i="126"/>
  <c r="J44" i="21"/>
  <c r="R76" i="126"/>
  <c r="X60" i="126"/>
  <c r="O47" i="126"/>
  <c r="AL25" i="126"/>
  <c r="AJ66" i="126"/>
  <c r="AD42" i="126"/>
  <c r="Z22" i="126"/>
  <c r="J116" i="126"/>
  <c r="Q115" i="126"/>
  <c r="AH83" i="126"/>
  <c r="E95" i="126"/>
  <c r="T62" i="126"/>
  <c r="AE147" i="126"/>
  <c r="G75" i="126"/>
  <c r="AF30" i="126"/>
  <c r="AD25" i="126"/>
  <c r="AF78" i="126"/>
  <c r="T35" i="126"/>
  <c r="Y31" i="126"/>
  <c r="AA24" i="126"/>
  <c r="P77" i="126"/>
  <c r="AC41" i="126"/>
  <c r="R117" i="126"/>
  <c r="L51" i="126"/>
  <c r="AA29" i="126"/>
  <c r="O26" i="126"/>
  <c r="L107" i="126"/>
  <c r="R17" i="21"/>
  <c r="Y34" i="126"/>
  <c r="AB17" i="126"/>
  <c r="O33" i="126"/>
  <c r="L66" i="126"/>
  <c r="H55" i="126"/>
  <c r="M101" i="126"/>
  <c r="H66" i="126"/>
  <c r="O91" i="126"/>
  <c r="T18" i="126"/>
  <c r="Q24" i="126"/>
  <c r="AF97" i="126"/>
  <c r="F66" i="126"/>
  <c r="E31" i="126"/>
  <c r="E164" i="126"/>
  <c r="AH53" i="126"/>
  <c r="AL53" i="126"/>
  <c r="AJ38" i="126"/>
  <c r="I114" i="126"/>
  <c r="Z25" i="126"/>
  <c r="AJ43" i="126"/>
  <c r="J43" i="126"/>
  <c r="T17" i="126"/>
  <c r="R83" i="126"/>
  <c r="L130" i="126"/>
  <c r="P78" i="126"/>
  <c r="AG25" i="126"/>
  <c r="I118" i="126"/>
  <c r="D79" i="126"/>
  <c r="AF102" i="126"/>
  <c r="AD33" i="126"/>
  <c r="H99" i="126"/>
  <c r="AE58" i="126"/>
  <c r="AF24" i="126"/>
  <c r="AE21" i="126"/>
  <c r="G40" i="126"/>
  <c r="AG32" i="126"/>
  <c r="N65" i="126"/>
  <c r="O56" i="126"/>
  <c r="I44" i="126"/>
  <c r="AG82" i="126"/>
  <c r="D101" i="126"/>
  <c r="U62" i="21"/>
  <c r="Q25" i="126"/>
  <c r="G76" i="126"/>
  <c r="AB97" i="126"/>
  <c r="X54" i="126"/>
  <c r="M96" i="126"/>
  <c r="AF23" i="126"/>
  <c r="L95" i="126"/>
  <c r="G74" i="126"/>
  <c r="AA20" i="126"/>
  <c r="D58" i="126"/>
  <c r="X30" i="126"/>
  <c r="P112" i="126"/>
  <c r="S61" i="126"/>
  <c r="R86" i="126"/>
  <c r="Y26" i="126"/>
  <c r="AA97" i="126"/>
  <c r="L58" i="126"/>
  <c r="I109" i="126"/>
  <c r="AC50" i="126"/>
  <c r="U113" i="126"/>
  <c r="AH36" i="126"/>
  <c r="U142" i="126"/>
  <c r="AF57" i="126"/>
  <c r="W56" i="126"/>
  <c r="AI93" i="126"/>
  <c r="M50" i="126"/>
  <c r="AH34" i="126"/>
  <c r="AJ42" i="126"/>
  <c r="T107" i="126"/>
  <c r="P98" i="126"/>
  <c r="Q62" i="126"/>
  <c r="P101" i="126"/>
  <c r="O22" i="126"/>
  <c r="O40" i="126"/>
  <c r="I93" i="126"/>
  <c r="M56" i="126"/>
  <c r="N44" i="126"/>
  <c r="K121" i="126"/>
  <c r="X97" i="126"/>
  <c r="J34" i="126"/>
  <c r="G35" i="126"/>
  <c r="H87" i="126"/>
  <c r="AG78" i="126"/>
  <c r="W175" i="126"/>
  <c r="D27" i="126"/>
  <c r="AC17" i="126"/>
  <c r="F20" i="126"/>
  <c r="J19" i="126"/>
  <c r="X42" i="126"/>
  <c r="D36" i="126"/>
  <c r="S41" i="126"/>
  <c r="L172" i="126"/>
  <c r="G54" i="126"/>
  <c r="N139" i="126"/>
  <c r="Q47" i="126"/>
  <c r="Y64" i="126"/>
  <c r="K79" i="126"/>
  <c r="T82" i="126"/>
  <c r="Q30" i="126"/>
  <c r="P118" i="126"/>
  <c r="AB118" i="126"/>
  <c r="AL54" i="126"/>
  <c r="AC118" i="126"/>
  <c r="S49" i="126"/>
  <c r="D76" i="126"/>
  <c r="S132" i="126"/>
  <c r="S24" i="126"/>
  <c r="D168" i="126"/>
  <c r="AG58" i="126"/>
  <c r="Z62" i="126"/>
  <c r="H76" i="126"/>
  <c r="AI41" i="126"/>
  <c r="D163" i="126"/>
  <c r="M148" i="126"/>
  <c r="S54" i="126"/>
  <c r="N38" i="126"/>
  <c r="W141" i="126"/>
  <c r="L30" i="126"/>
  <c r="AC107" i="126"/>
  <c r="H27" i="126"/>
  <c r="AH31" i="126"/>
  <c r="AJ53" i="126"/>
  <c r="D85" i="126"/>
  <c r="AC119" i="126"/>
  <c r="Q39" i="126"/>
  <c r="Z54" i="126"/>
  <c r="AJ41" i="126"/>
  <c r="I25" i="126"/>
  <c r="P48" i="126"/>
  <c r="Q52" i="126"/>
  <c r="W42" i="126"/>
  <c r="X93" i="126"/>
  <c r="P136" i="126"/>
  <c r="K80" i="126"/>
  <c r="V88" i="126"/>
  <c r="Y61" i="126"/>
  <c r="AC77" i="126"/>
  <c r="N45" i="126"/>
  <c r="R101" i="126"/>
  <c r="AC19" i="126"/>
  <c r="K118" i="126"/>
  <c r="AJ163" i="126"/>
  <c r="AE111" i="126"/>
  <c r="AI18" i="126"/>
  <c r="V41" i="126"/>
  <c r="Y115" i="126"/>
  <c r="AA132" i="126"/>
  <c r="X64" i="126"/>
  <c r="M27" i="126"/>
  <c r="AJ34" i="126"/>
  <c r="I102" i="126"/>
  <c r="Q27" i="126"/>
  <c r="Y18" i="21"/>
  <c r="AL36" i="126"/>
  <c r="G151" i="126"/>
  <c r="Q61" i="126"/>
  <c r="G63" i="126"/>
  <c r="Y112" i="126"/>
  <c r="Q64" i="126"/>
  <c r="AF114" i="126"/>
  <c r="V51" i="126"/>
  <c r="D104" i="126"/>
  <c r="AB36" i="126"/>
  <c r="Q22" i="126"/>
  <c r="AF17" i="126"/>
  <c r="G155" i="126"/>
  <c r="K66" i="126"/>
  <c r="K165" i="126"/>
  <c r="T22" i="126"/>
  <c r="W45" i="126"/>
  <c r="AJ80" i="126"/>
  <c r="AA44" i="126"/>
  <c r="Z84" i="126"/>
  <c r="K56" i="126"/>
  <c r="AC47" i="126"/>
  <c r="Y105" i="126"/>
  <c r="J42" i="126"/>
  <c r="AF42" i="126"/>
  <c r="R24" i="126"/>
  <c r="Q40" i="126"/>
  <c r="R35" i="126"/>
  <c r="AJ24" i="126"/>
  <c r="N99" i="126"/>
  <c r="F27" i="126"/>
  <c r="AH165" i="126"/>
  <c r="AB32" i="126"/>
  <c r="AJ40" i="126"/>
  <c r="M61" i="126"/>
  <c r="W20" i="126"/>
  <c r="W57" i="126"/>
  <c r="I19" i="126"/>
  <c r="Z41" i="126"/>
  <c r="V20" i="21"/>
  <c r="AL55" i="126"/>
  <c r="L19" i="126"/>
  <c r="Z50" i="126"/>
  <c r="AB45" i="126"/>
  <c r="AD100" i="126"/>
  <c r="AD148" i="126"/>
  <c r="AD117" i="126"/>
  <c r="W147" i="126"/>
  <c r="P17" i="126"/>
  <c r="D88" i="126"/>
  <c r="T86" i="126"/>
  <c r="AJ35" i="126"/>
  <c r="L45" i="126"/>
  <c r="K92" i="126"/>
  <c r="AB43" i="126"/>
  <c r="AA141" i="126"/>
  <c r="L28" i="126"/>
  <c r="AI44" i="126"/>
  <c r="Y43" i="126"/>
  <c r="G115" i="126"/>
  <c r="AJ111" i="126"/>
  <c r="O65" i="126"/>
  <c r="G86" i="126"/>
  <c r="AJ20" i="126"/>
  <c r="H84" i="126"/>
  <c r="AC64" i="126"/>
  <c r="H18" i="21"/>
  <c r="Z149" i="126"/>
  <c r="AA113" i="126"/>
  <c r="O106" i="126"/>
  <c r="AC61" i="126"/>
  <c r="AE37" i="126"/>
  <c r="V29" i="126"/>
  <c r="V65" i="126"/>
  <c r="G25" i="126"/>
  <c r="J164" i="126"/>
  <c r="W111" i="126"/>
  <c r="F54" i="21"/>
  <c r="O24" i="126"/>
  <c r="Y50" i="126"/>
  <c r="P34" i="126"/>
  <c r="AE109" i="126"/>
  <c r="F86" i="126"/>
  <c r="AH26" i="126"/>
  <c r="S62" i="126"/>
  <c r="AC25" i="126"/>
  <c r="Y48" i="126"/>
  <c r="V33" i="126"/>
  <c r="AF45" i="126"/>
  <c r="Y57" i="126"/>
  <c r="AC106" i="126"/>
  <c r="U95" i="126"/>
  <c r="AD63" i="126"/>
  <c r="W23" i="126"/>
  <c r="G33" i="126"/>
  <c r="AF27" i="126"/>
  <c r="E106" i="126"/>
  <c r="N118" i="126"/>
  <c r="AA63" i="126"/>
  <c r="X94" i="126"/>
  <c r="AC164" i="126"/>
  <c r="S160" i="126"/>
  <c r="R112" i="126"/>
  <c r="AE30" i="126"/>
  <c r="H54" i="126"/>
  <c r="F23" i="126"/>
  <c r="AH40" i="126"/>
  <c r="AG66" i="126"/>
  <c r="AB23" i="126"/>
  <c r="M22" i="126"/>
  <c r="P19" i="126"/>
  <c r="N77" i="126"/>
  <c r="Q19" i="126"/>
  <c r="M113" i="126"/>
  <c r="AL61" i="126"/>
  <c r="T44" i="126"/>
  <c r="AA80" i="126"/>
  <c r="R32" i="126"/>
  <c r="AD24" i="126"/>
  <c r="E144" i="126"/>
  <c r="P134" i="126"/>
  <c r="I63" i="126"/>
  <c r="X62" i="126"/>
  <c r="Z109" i="126"/>
  <c r="S149" i="126"/>
  <c r="U33" i="126"/>
  <c r="D136" i="126"/>
  <c r="Z17" i="126"/>
  <c r="L103" i="126"/>
  <c r="Y85" i="126"/>
  <c r="L78" i="126"/>
  <c r="R66" i="126"/>
  <c r="J22" i="126"/>
  <c r="AJ39" i="126"/>
  <c r="M41" i="126"/>
  <c r="N27" i="126"/>
  <c r="I50" i="126"/>
  <c r="D23" i="126"/>
  <c r="J87" i="126"/>
  <c r="J54" i="126"/>
  <c r="H45" i="126"/>
  <c r="R60" i="126"/>
  <c r="G32" i="126"/>
  <c r="J30" i="126"/>
  <c r="T83" i="126"/>
  <c r="F105" i="126"/>
  <c r="F65" i="126"/>
  <c r="L106" i="126"/>
  <c r="T119" i="126"/>
  <c r="M62" i="126"/>
  <c r="F56" i="126"/>
  <c r="D135" i="126"/>
  <c r="AI85" i="126"/>
  <c r="N39" i="126"/>
  <c r="Q41" i="126"/>
  <c r="E118" i="126"/>
  <c r="G156" i="126"/>
  <c r="Y27" i="126"/>
  <c r="AE66" i="126"/>
  <c r="AD104" i="126"/>
  <c r="AI29" i="126"/>
  <c r="R92" i="126"/>
  <c r="G50" i="126"/>
  <c r="J20" i="126"/>
  <c r="AE42" i="126"/>
  <c r="S27" i="126"/>
  <c r="M21" i="126"/>
  <c r="Z49" i="126"/>
  <c r="R116" i="126"/>
  <c r="Y45" i="126"/>
  <c r="N113" i="126"/>
  <c r="O163" i="126"/>
  <c r="E140" i="126"/>
  <c r="E101" i="126"/>
  <c r="L175" i="126"/>
  <c r="Z76" i="126"/>
  <c r="U32" i="126"/>
  <c r="I40" i="126"/>
  <c r="N163" i="126"/>
  <c r="N146" i="126"/>
  <c r="P166" i="126"/>
  <c r="H26" i="126"/>
  <c r="S176" i="126"/>
  <c r="U20" i="126"/>
  <c r="I61" i="126"/>
  <c r="P106" i="126"/>
  <c r="H73" i="126"/>
  <c r="S89" i="126"/>
  <c r="Q77" i="126"/>
  <c r="H107" i="126"/>
  <c r="Y60" i="126"/>
  <c r="D149" i="126"/>
  <c r="E117" i="126"/>
  <c r="AJ85" i="126"/>
  <c r="K98" i="126"/>
  <c r="L150" i="126"/>
  <c r="R44" i="126"/>
  <c r="O43" i="126"/>
  <c r="U137" i="126"/>
  <c r="G34" i="126"/>
  <c r="V101" i="126"/>
  <c r="AE86" i="126"/>
  <c r="F39" i="21"/>
  <c r="E85" i="126"/>
  <c r="AA98" i="126"/>
  <c r="W140" i="126"/>
  <c r="I120" i="126"/>
  <c r="S76" i="126"/>
  <c r="D51" i="126"/>
  <c r="K55" i="126"/>
  <c r="E120" i="126"/>
  <c r="AB73" i="126"/>
  <c r="E19" i="126"/>
  <c r="E34" i="126"/>
  <c r="M80" i="126"/>
  <c r="N175" i="126"/>
  <c r="H105" i="126"/>
  <c r="U121" i="126"/>
  <c r="N50" i="126"/>
  <c r="Q59" i="126"/>
  <c r="U48" i="126"/>
  <c r="G66" i="126"/>
  <c r="Z58" i="126"/>
  <c r="AH115" i="126"/>
  <c r="I17" i="21"/>
  <c r="U64" i="126"/>
  <c r="K19" i="126"/>
  <c r="S60" i="126"/>
  <c r="T87" i="126"/>
  <c r="O46" i="126"/>
  <c r="K52" i="126"/>
  <c r="AB74" i="126"/>
  <c r="V60" i="21"/>
  <c r="X17" i="21"/>
  <c r="L144" i="126"/>
  <c r="Y33" i="126"/>
  <c r="W25" i="126"/>
  <c r="M25" i="126"/>
  <c r="E116" i="126"/>
  <c r="G101" i="126"/>
  <c r="D38" i="126"/>
  <c r="S30" i="126"/>
  <c r="T60" i="126"/>
  <c r="S141" i="126"/>
  <c r="D42" i="126"/>
  <c r="AF121" i="126"/>
  <c r="L97" i="126"/>
  <c r="AH54" i="126"/>
  <c r="AI95" i="126"/>
  <c r="AJ102" i="126"/>
  <c r="AG38" i="126"/>
  <c r="AI32" i="126"/>
  <c r="N148" i="126"/>
  <c r="F162" i="126"/>
  <c r="G96" i="126"/>
  <c r="V35" i="126"/>
  <c r="AA65" i="126"/>
  <c r="T20" i="126"/>
  <c r="H49" i="126"/>
  <c r="AG90" i="126"/>
  <c r="AC151" i="126"/>
  <c r="AL21" i="126"/>
  <c r="AG54" i="126"/>
  <c r="O62" i="126"/>
  <c r="V110" i="126"/>
  <c r="AG18" i="126"/>
  <c r="S103" i="126"/>
  <c r="AD159" i="126"/>
  <c r="F59" i="126"/>
  <c r="AA30" i="126"/>
  <c r="R52" i="126"/>
  <c r="AE88" i="126"/>
  <c r="Y52" i="126"/>
  <c r="Q107" i="126"/>
  <c r="Q33" i="126"/>
  <c r="J104" i="126"/>
  <c r="U75" i="126"/>
  <c r="Z133" i="126"/>
  <c r="AG31" i="126"/>
  <c r="I75" i="126"/>
  <c r="AA40" i="126"/>
  <c r="AG35" i="126"/>
  <c r="L20" i="126"/>
  <c r="AI81" i="126"/>
  <c r="AB22" i="126"/>
  <c r="L53" i="126"/>
  <c r="AD93" i="126"/>
  <c r="AE31" i="126"/>
  <c r="Y35" i="126"/>
  <c r="E44" i="126"/>
  <c r="AD46" i="126"/>
  <c r="T58" i="126"/>
  <c r="J62" i="126"/>
  <c r="Z112" i="126"/>
  <c r="AC129" i="126"/>
  <c r="P53" i="126"/>
  <c r="M75" i="126"/>
  <c r="AC144" i="126"/>
  <c r="W40" i="126"/>
  <c r="P24" i="126"/>
  <c r="Q102" i="126"/>
  <c r="AF135" i="126"/>
  <c r="U91" i="126"/>
  <c r="AH58" i="126"/>
  <c r="AH103" i="126"/>
  <c r="Y117" i="126"/>
  <c r="AF91" i="126"/>
  <c r="L47" i="21"/>
  <c r="AL45" i="126"/>
  <c r="G24" i="126"/>
  <c r="X19" i="126"/>
  <c r="M17" i="21"/>
  <c r="AE55" i="126"/>
  <c r="AD95" i="126"/>
  <c r="F116" i="126"/>
  <c r="T115" i="126"/>
  <c r="Q41" i="21"/>
  <c r="Z66" i="126"/>
  <c r="O34" i="126"/>
  <c r="H109" i="126"/>
  <c r="AB57" i="126"/>
  <c r="N48" i="126"/>
  <c r="M164" i="126"/>
  <c r="Y111" i="126"/>
  <c r="Q41" i="26"/>
  <c r="N85" i="126"/>
  <c r="H28" i="126"/>
  <c r="H62" i="126"/>
  <c r="AB149" i="126"/>
  <c r="Q38" i="126"/>
  <c r="AH59" i="126"/>
  <c r="F39" i="126"/>
  <c r="Z53" i="126"/>
  <c r="Z99" i="126"/>
  <c r="G61" i="126"/>
  <c r="Z93" i="126"/>
  <c r="AJ90" i="126"/>
  <c r="M51" i="126"/>
  <c r="Z21" i="126"/>
  <c r="AE18" i="126"/>
  <c r="P23" i="126"/>
  <c r="W100" i="126"/>
  <c r="AC86" i="126"/>
  <c r="V131" i="126"/>
  <c r="E75" i="126"/>
  <c r="S145" i="126"/>
  <c r="AB104" i="126"/>
  <c r="L121" i="126"/>
  <c r="AA90" i="126"/>
  <c r="D52" i="126"/>
  <c r="X98" i="126"/>
  <c r="J47" i="126"/>
  <c r="AI38" i="126"/>
  <c r="AG49" i="126"/>
  <c r="N32" i="126"/>
  <c r="U56" i="126"/>
  <c r="V34" i="126"/>
  <c r="AH61" i="126"/>
  <c r="AL26" i="126"/>
  <c r="P75" i="126"/>
  <c r="Q166" i="126"/>
  <c r="AG19" i="126"/>
  <c r="X37" i="126"/>
  <c r="AF89" i="126"/>
  <c r="E105" i="126"/>
  <c r="T19" i="126"/>
  <c r="T74" i="126"/>
  <c r="Y37" i="126"/>
  <c r="AH22" i="126"/>
  <c r="O52" i="126"/>
  <c r="R43" i="126"/>
  <c r="R41" i="126"/>
  <c r="AA42" i="126"/>
  <c r="Z18" i="126"/>
  <c r="I53" i="126"/>
  <c r="W75" i="126"/>
  <c r="I99" i="126"/>
  <c r="K129" i="126"/>
  <c r="F38" i="126"/>
  <c r="E90" i="126"/>
  <c r="N66" i="126"/>
  <c r="F164" i="126"/>
  <c r="R18" i="126"/>
  <c r="AI39" i="126"/>
  <c r="G149" i="126"/>
  <c r="S74" i="126"/>
  <c r="N120" i="126"/>
  <c r="D43" i="126"/>
  <c r="S94" i="126"/>
  <c r="AG133" i="126"/>
  <c r="T132" i="126"/>
  <c r="F74" i="126"/>
  <c r="K22" i="126"/>
  <c r="Q31" i="126"/>
  <c r="AE94" i="126"/>
  <c r="AI90" i="126"/>
  <c r="AD59" i="126"/>
  <c r="H37" i="126"/>
  <c r="AC143" i="126"/>
  <c r="R58" i="21"/>
  <c r="I64" i="21"/>
  <c r="AB95" i="126"/>
  <c r="H22" i="23"/>
  <c r="AF134" i="126"/>
  <c r="X145" i="126"/>
  <c r="AI34" i="126"/>
  <c r="Y172" i="126"/>
  <c r="T151" i="126"/>
  <c r="AI142" i="126"/>
  <c r="F132" i="126"/>
  <c r="T36" i="23"/>
  <c r="M86" i="126"/>
  <c r="T65" i="126"/>
  <c r="I134" i="126"/>
  <c r="AG117" i="126"/>
  <c r="S139" i="126"/>
  <c r="AJ37" i="126"/>
  <c r="U105" i="126"/>
  <c r="AH87" i="126"/>
  <c r="G39" i="126"/>
  <c r="X105" i="126"/>
  <c r="K47" i="126"/>
  <c r="H74" i="126"/>
  <c r="N26" i="126"/>
  <c r="X48" i="126"/>
  <c r="J55" i="126"/>
  <c r="AA58" i="126"/>
  <c r="U42" i="126"/>
  <c r="E74" i="126"/>
  <c r="AC102" i="126"/>
  <c r="AA161" i="126"/>
  <c r="L32" i="126"/>
  <c r="N54" i="126"/>
  <c r="AF31" i="126"/>
  <c r="AE91" i="126"/>
  <c r="S88" i="126"/>
  <c r="U132" i="126"/>
  <c r="U89" i="126"/>
  <c r="V118" i="126"/>
  <c r="G143" i="126"/>
  <c r="L22" i="126"/>
  <c r="I24" i="126"/>
  <c r="L158" i="126"/>
  <c r="AB55" i="126"/>
  <c r="I149" i="126"/>
  <c r="M66" i="126"/>
  <c r="AE81" i="126"/>
  <c r="X174" i="126"/>
  <c r="Z85" i="126"/>
  <c r="N102" i="126"/>
  <c r="Q100" i="126"/>
  <c r="E52" i="126"/>
  <c r="U46" i="126"/>
  <c r="AD91" i="126"/>
  <c r="Q58" i="126"/>
  <c r="AB53" i="126"/>
  <c r="W76" i="126"/>
  <c r="P147" i="126"/>
  <c r="Z28" i="126"/>
  <c r="AC45" i="126"/>
  <c r="AH44" i="126"/>
  <c r="R22" i="126"/>
  <c r="AD48" i="126"/>
  <c r="F36" i="126"/>
  <c r="AJ46" i="126"/>
  <c r="U24" i="126"/>
  <c r="N151" i="126"/>
  <c r="V42" i="126"/>
  <c r="G153" i="126"/>
  <c r="AF138" i="126"/>
  <c r="Q56" i="126"/>
  <c r="F120" i="126"/>
  <c r="P93" i="126"/>
  <c r="G89" i="126"/>
  <c r="AG42" i="126"/>
  <c r="I52" i="126"/>
  <c r="AA34" i="126"/>
  <c r="M20" i="126"/>
  <c r="G45" i="126"/>
  <c r="G29" i="126"/>
  <c r="F119" i="126"/>
  <c r="AB101" i="126"/>
  <c r="X20" i="126"/>
  <c r="W114" i="126"/>
  <c r="AE50" i="126"/>
  <c r="U22" i="126"/>
  <c r="M109" i="126"/>
  <c r="W58" i="126"/>
  <c r="AJ61" i="126"/>
  <c r="W49" i="126"/>
  <c r="L112" i="126"/>
  <c r="F50" i="126"/>
  <c r="L29" i="126"/>
  <c r="AB94" i="126"/>
  <c r="O54" i="126"/>
  <c r="W34" i="126"/>
  <c r="E39" i="126"/>
  <c r="X86" i="126"/>
  <c r="F57" i="126"/>
  <c r="L49" i="126"/>
  <c r="H23" i="126"/>
  <c r="P45" i="126"/>
  <c r="I119" i="126"/>
  <c r="N63" i="126"/>
  <c r="V135" i="126"/>
  <c r="X55" i="126"/>
  <c r="V116" i="126"/>
  <c r="AF48" i="126"/>
  <c r="AI53" i="126"/>
  <c r="AG77" i="126"/>
  <c r="AF77" i="126"/>
  <c r="AI137" i="126"/>
  <c r="AH121" i="126"/>
  <c r="P47" i="126"/>
  <c r="K106" i="126"/>
  <c r="AA18" i="126"/>
  <c r="Q27" i="21"/>
  <c r="F166" i="126"/>
  <c r="T28" i="126"/>
  <c r="P60" i="126"/>
  <c r="U55" i="126"/>
  <c r="L37" i="126"/>
  <c r="AF53" i="126"/>
  <c r="AJ44" i="126"/>
  <c r="M48" i="126"/>
  <c r="AC22" i="126"/>
  <c r="W112" i="126"/>
  <c r="Z27" i="126"/>
  <c r="F110" i="126"/>
  <c r="R17" i="126"/>
  <c r="AG52" i="126"/>
  <c r="AJ58" i="126"/>
  <c r="AJ62" i="126"/>
  <c r="AG61" i="126"/>
  <c r="U23" i="126"/>
  <c r="V85" i="126"/>
  <c r="E35" i="126"/>
  <c r="Q81" i="126"/>
  <c r="J52" i="126"/>
  <c r="W66" i="126"/>
  <c r="H46" i="126"/>
  <c r="G18" i="126"/>
  <c r="K108" i="126"/>
  <c r="P85" i="126"/>
  <c r="U51" i="126"/>
  <c r="AD145" i="126"/>
  <c r="AE61" i="126"/>
  <c r="Z30" i="126"/>
  <c r="E113" i="126"/>
  <c r="D56" i="126"/>
  <c r="V61" i="126"/>
  <c r="P65" i="126"/>
  <c r="D65" i="126"/>
  <c r="V90" i="126"/>
  <c r="AJ22" i="126"/>
  <c r="I62" i="126"/>
  <c r="H86" i="126"/>
  <c r="D93" i="126"/>
  <c r="S146" i="126"/>
  <c r="W92" i="126"/>
  <c r="G111" i="126"/>
  <c r="X50" i="126"/>
  <c r="AJ60" i="126"/>
  <c r="X119" i="126"/>
  <c r="L50" i="126"/>
  <c r="P86" i="126"/>
  <c r="W53" i="126"/>
  <c r="E77" i="126"/>
  <c r="R96" i="126"/>
  <c r="D47" i="126"/>
  <c r="G56" i="126"/>
  <c r="Q63" i="126"/>
  <c r="O44" i="126"/>
  <c r="AC115" i="126"/>
  <c r="Z173" i="126"/>
  <c r="AH47" i="126"/>
  <c r="X28" i="126"/>
  <c r="J53" i="126"/>
  <c r="V45" i="126"/>
  <c r="AJ23" i="126"/>
  <c r="O74" i="126"/>
  <c r="M65" i="26"/>
  <c r="M158" i="126"/>
  <c r="Z49" i="21"/>
  <c r="L42" i="21"/>
  <c r="R44" i="23"/>
  <c r="W46" i="21"/>
  <c r="I44" i="21"/>
  <c r="V148" i="126"/>
  <c r="M63" i="23"/>
  <c r="AC165" i="126"/>
  <c r="E29" i="21"/>
  <c r="AG155" i="126"/>
  <c r="T50" i="23"/>
  <c r="AG108" i="126"/>
  <c r="V50" i="126"/>
  <c r="AA122" i="126"/>
  <c r="Z172" i="126"/>
  <c r="R75" i="126"/>
  <c r="Y139" i="126"/>
  <c r="AG161" i="126"/>
  <c r="G64" i="126"/>
  <c r="V152" i="126"/>
  <c r="T38" i="21"/>
  <c r="T30" i="21"/>
  <c r="N105" i="126"/>
  <c r="F42" i="23"/>
  <c r="Q34" i="21"/>
  <c r="K115" i="126"/>
  <c r="R49" i="126"/>
  <c r="N75" i="126"/>
  <c r="G137" i="126"/>
  <c r="L57" i="126"/>
  <c r="AB155" i="126"/>
  <c r="W109" i="126"/>
  <c r="AD23" i="126"/>
  <c r="J112" i="126"/>
  <c r="X66" i="126"/>
  <c r="AD86" i="126"/>
  <c r="Q45" i="23"/>
  <c r="S122" i="126"/>
  <c r="AA115" i="126"/>
  <c r="E89" i="126"/>
  <c r="M137" i="126"/>
  <c r="U136" i="126"/>
  <c r="AB171" i="126"/>
  <c r="AD169" i="126"/>
  <c r="AG57" i="126"/>
  <c r="Q121" i="126"/>
  <c r="H79" i="126"/>
  <c r="S48" i="126"/>
  <c r="AA36" i="126"/>
  <c r="Z97" i="126"/>
  <c r="I39" i="126"/>
  <c r="O41" i="126"/>
  <c r="Z91" i="126"/>
  <c r="AB103" i="126"/>
  <c r="X77" i="126"/>
  <c r="G167" i="126"/>
  <c r="AI119" i="126"/>
  <c r="AI78" i="126"/>
  <c r="AA54" i="126"/>
  <c r="AH73" i="126"/>
  <c r="F90" i="126"/>
  <c r="G41" i="126"/>
  <c r="M117" i="126"/>
  <c r="Z79" i="126"/>
  <c r="I79" i="126"/>
  <c r="V163" i="126"/>
  <c r="Y19" i="126"/>
  <c r="AB151" i="126"/>
  <c r="J28" i="126"/>
  <c r="AH91" i="126"/>
  <c r="AG22" i="126"/>
  <c r="AB31" i="126"/>
  <c r="AC49" i="126"/>
  <c r="AC104" i="126"/>
  <c r="G52" i="126"/>
  <c r="M129" i="126"/>
  <c r="AA95" i="126"/>
  <c r="K50" i="126"/>
  <c r="Y107" i="126"/>
  <c r="Y114" i="126"/>
  <c r="Z31" i="126"/>
  <c r="AE115" i="126"/>
  <c r="I141" i="126"/>
  <c r="Y63" i="126"/>
  <c r="Z104" i="126"/>
  <c r="AH110" i="126"/>
  <c r="T96" i="126"/>
  <c r="AD38" i="126"/>
  <c r="AB143" i="126"/>
  <c r="E36" i="126"/>
  <c r="AB86" i="126"/>
  <c r="U53" i="126"/>
  <c r="G53" i="126"/>
  <c r="J33" i="126"/>
  <c r="AB147" i="126"/>
  <c r="R157" i="126"/>
  <c r="AI76" i="126"/>
  <c r="S44" i="126"/>
  <c r="R23" i="126"/>
  <c r="AJ63" i="126"/>
  <c r="H47" i="126"/>
  <c r="AB100" i="126"/>
  <c r="W149" i="126"/>
  <c r="J58" i="126"/>
  <c r="W19" i="126"/>
  <c r="AA39" i="126"/>
  <c r="N108" i="126"/>
  <c r="AD62" i="126"/>
  <c r="P79" i="126"/>
  <c r="Q37" i="126"/>
  <c r="K31" i="126"/>
  <c r="M42" i="126"/>
  <c r="Q29" i="126"/>
  <c r="Y55" i="126"/>
  <c r="AC65" i="126"/>
  <c r="AH75" i="126"/>
  <c r="D22" i="126"/>
  <c r="AJ28" i="126"/>
  <c r="T42" i="126"/>
  <c r="AJ25" i="126"/>
  <c r="L38" i="126"/>
  <c r="AC150" i="126"/>
  <c r="U27" i="126"/>
  <c r="AA62" i="126"/>
  <c r="Y83" i="126"/>
  <c r="G51" i="126"/>
  <c r="J95" i="126"/>
  <c r="X65" i="126"/>
  <c r="AI43" i="126"/>
  <c r="AG48" i="126"/>
  <c r="O118" i="126"/>
  <c r="AD29" i="126"/>
  <c r="AD51" i="126"/>
  <c r="AL33" i="126"/>
  <c r="Y94" i="126"/>
  <c r="S93" i="126"/>
  <c r="AL39" i="126"/>
  <c r="T101" i="126"/>
  <c r="AG51" i="126"/>
  <c r="V36" i="126"/>
  <c r="U116" i="126"/>
  <c r="AF34" i="126"/>
  <c r="AA139" i="126"/>
  <c r="U35" i="126"/>
  <c r="Y17" i="126"/>
  <c r="X26" i="126"/>
  <c r="AA26" i="126"/>
  <c r="D87" i="126"/>
  <c r="S59" i="21"/>
  <c r="K61" i="23"/>
  <c r="AF109" i="126"/>
  <c r="R46" i="126"/>
  <c r="F111" i="126"/>
  <c r="Y109" i="126"/>
  <c r="X155" i="126"/>
  <c r="Y33" i="21"/>
  <c r="AG99" i="126"/>
  <c r="E40" i="126"/>
  <c r="Y96" i="126"/>
  <c r="AB39" i="126"/>
  <c r="U22" i="21"/>
  <c r="N40" i="126"/>
  <c r="S154" i="126"/>
  <c r="AH140" i="126"/>
  <c r="E23" i="126"/>
  <c r="Q75" i="126"/>
  <c r="AE96" i="126"/>
  <c r="D120" i="126"/>
  <c r="T47" i="126"/>
  <c r="Z65" i="21"/>
  <c r="AD102" i="126"/>
  <c r="W151" i="126"/>
  <c r="D18" i="126"/>
  <c r="U19" i="126"/>
  <c r="F81" i="126"/>
  <c r="Q48" i="126"/>
  <c r="W95" i="126"/>
  <c r="P104" i="126"/>
  <c r="G92" i="126"/>
  <c r="P41" i="126"/>
  <c r="AA28" i="126"/>
  <c r="F95" i="126"/>
  <c r="AA60" i="126"/>
  <c r="H50" i="126"/>
  <c r="E161" i="126"/>
  <c r="P62" i="126"/>
  <c r="X96" i="126"/>
  <c r="U59" i="126"/>
  <c r="AE19" i="126"/>
  <c r="D55" i="126"/>
  <c r="D110" i="126"/>
  <c r="I36" i="126"/>
  <c r="V59" i="126"/>
  <c r="Z114" i="126"/>
  <c r="F54" i="126"/>
  <c r="AA93" i="126"/>
  <c r="I150" i="126"/>
  <c r="AB52" i="126"/>
  <c r="AG34" i="126"/>
  <c r="F19" i="126"/>
  <c r="L56" i="126"/>
  <c r="G27" i="126"/>
  <c r="N104" i="126"/>
  <c r="AE48" i="126"/>
  <c r="K102" i="126"/>
  <c r="V82" i="126"/>
  <c r="S35" i="126"/>
  <c r="AE28" i="126"/>
  <c r="AD65" i="126"/>
  <c r="R28" i="126"/>
  <c r="E114" i="126"/>
  <c r="M18" i="23"/>
  <c r="L85" i="126"/>
  <c r="Y25" i="126"/>
  <c r="N79" i="126"/>
  <c r="E109" i="126"/>
  <c r="AC52" i="126"/>
  <c r="Z61" i="126"/>
  <c r="I115" i="126"/>
  <c r="AB144" i="126"/>
  <c r="Z59" i="126"/>
  <c r="U103" i="126"/>
  <c r="L48" i="126"/>
  <c r="Y80" i="126"/>
  <c r="J141" i="126"/>
  <c r="O55" i="126"/>
  <c r="H167" i="126"/>
  <c r="U82" i="126"/>
  <c r="AG145" i="126"/>
  <c r="M58" i="21"/>
  <c r="N61" i="126"/>
  <c r="O27" i="126"/>
  <c r="AD116" i="126"/>
  <c r="M19" i="126"/>
  <c r="V93" i="126"/>
  <c r="M24" i="126"/>
  <c r="O35" i="126"/>
  <c r="K87" i="126"/>
  <c r="I92" i="126"/>
  <c r="O53" i="126"/>
  <c r="T98" i="126"/>
  <c r="J80" i="126"/>
  <c r="X23" i="126"/>
  <c r="Y65" i="126"/>
  <c r="H43" i="126"/>
  <c r="AI96" i="126"/>
  <c r="D83" i="126"/>
  <c r="AH48" i="126"/>
  <c r="N101" i="126"/>
  <c r="J108" i="126"/>
  <c r="AB28" i="126"/>
  <c r="AL57" i="126"/>
  <c r="AI73" i="126"/>
  <c r="AG45" i="126"/>
  <c r="AL46" i="126"/>
  <c r="AG81" i="126"/>
  <c r="N81" i="126"/>
  <c r="Z60" i="126"/>
  <c r="M34" i="126"/>
  <c r="AB66" i="126"/>
  <c r="I80" i="126"/>
  <c r="AF50" i="126"/>
  <c r="S33" i="126"/>
  <c r="AD66" i="126"/>
  <c r="W35" i="126"/>
  <c r="AE40" i="126"/>
  <c r="L91" i="126"/>
  <c r="Z96" i="126"/>
  <c r="X46" i="126"/>
  <c r="T24" i="126"/>
  <c r="U111" i="126"/>
  <c r="G60" i="126"/>
  <c r="M23" i="126"/>
  <c r="G108" i="126"/>
  <c r="H19" i="126"/>
  <c r="AI42" i="126"/>
  <c r="AG79" i="126"/>
  <c r="AD61" i="126"/>
  <c r="O23" i="126"/>
  <c r="V112" i="126"/>
  <c r="R161" i="126"/>
  <c r="J73" i="126"/>
  <c r="H40" i="126"/>
  <c r="D26" i="126"/>
  <c r="G79" i="126"/>
  <c r="AJ36" i="126"/>
  <c r="T63" i="126"/>
  <c r="S91" i="126"/>
  <c r="AL60" i="126"/>
  <c r="AI94" i="126"/>
  <c r="L62" i="126"/>
  <c r="X24" i="126"/>
  <c r="G49" i="126"/>
  <c r="X122" i="126"/>
  <c r="AB29" i="126"/>
  <c r="AH51" i="126"/>
  <c r="D75" i="126"/>
  <c r="Z33" i="126"/>
  <c r="I103" i="126"/>
  <c r="AD34" i="126"/>
  <c r="M132" i="126"/>
  <c r="AF85" i="126"/>
  <c r="S85" i="126"/>
  <c r="S112" i="126"/>
  <c r="AG39" i="126"/>
  <c r="AH153" i="126"/>
  <c r="X75" i="126"/>
  <c r="AD39" i="126"/>
  <c r="AA101" i="126"/>
  <c r="V28" i="126"/>
  <c r="M90" i="126"/>
  <c r="AB25" i="126"/>
  <c r="I29" i="126"/>
  <c r="T29" i="126"/>
  <c r="P92" i="126"/>
  <c r="AG37" i="126"/>
  <c r="I85" i="126"/>
  <c r="I77" i="126"/>
  <c r="AB60" i="126"/>
  <c r="L89" i="126"/>
  <c r="U80" i="126"/>
  <c r="X138" i="126"/>
  <c r="AF76" i="126"/>
  <c r="J37" i="126"/>
  <c r="Q54" i="126"/>
  <c r="AE27" i="126"/>
  <c r="AB120" i="126"/>
  <c r="AC63" i="126"/>
  <c r="E129" i="126"/>
  <c r="P97" i="126"/>
  <c r="AG106" i="126"/>
  <c r="AC28" i="126"/>
  <c r="V20" i="126"/>
  <c r="Y44" i="126"/>
  <c r="R21" i="126"/>
  <c r="O31" i="126"/>
  <c r="S53" i="126"/>
  <c r="M52" i="126"/>
  <c r="H52" i="126"/>
  <c r="X44" i="126"/>
  <c r="AF56" i="126"/>
  <c r="U61" i="126"/>
  <c r="J26" i="126"/>
  <c r="V53" i="126"/>
  <c r="P51" i="126"/>
  <c r="D113" i="126"/>
  <c r="AJ31" i="126"/>
  <c r="D24" i="126"/>
  <c r="D150" i="126"/>
  <c r="AD82" i="126"/>
  <c r="D62" i="126"/>
  <c r="V54" i="126"/>
  <c r="AL48" i="126"/>
  <c r="AA22" i="126"/>
  <c r="AD162" i="126"/>
  <c r="AL29" i="126"/>
  <c r="P111" i="126"/>
  <c r="H41" i="126"/>
  <c r="J35" i="126"/>
  <c r="M29" i="126"/>
  <c r="N56" i="126"/>
  <c r="AA37" i="126"/>
  <c r="G119" i="126"/>
  <c r="AC140" i="126"/>
  <c r="AJ33" i="126"/>
  <c r="P20" i="126"/>
  <c r="Q116" i="126"/>
  <c r="N55" i="126"/>
  <c r="I117" i="126"/>
  <c r="Y51" i="126"/>
  <c r="AF73" i="126"/>
  <c r="P57" i="126"/>
  <c r="AI111" i="126"/>
  <c r="W93" i="126"/>
  <c r="T57" i="126"/>
  <c r="K39" i="126"/>
  <c r="J24" i="126"/>
  <c r="V19" i="126"/>
  <c r="R47" i="126"/>
  <c r="AA48" i="126"/>
  <c r="D39" i="21"/>
  <c r="F73" i="126"/>
  <c r="V47" i="126"/>
  <c r="K49" i="126"/>
  <c r="AF60" i="126"/>
  <c r="K167" i="126"/>
  <c r="AD160" i="126"/>
  <c r="AF61" i="126"/>
  <c r="T102" i="126"/>
  <c r="AG55" i="126"/>
  <c r="AF19" i="126"/>
  <c r="O28" i="126"/>
  <c r="H35" i="126"/>
  <c r="R149" i="126"/>
  <c r="AE62" i="126"/>
  <c r="K34" i="126"/>
  <c r="AJ19" i="126"/>
  <c r="AO62" i="126" l="1"/>
  <c r="AP28" i="126"/>
  <c r="J28" i="68" s="1"/>
  <c r="AP31" i="126"/>
  <c r="J31" i="68" s="1"/>
  <c r="AQ129" i="126"/>
  <c r="AN120" i="126"/>
  <c r="AO27" i="126"/>
  <c r="AR89" i="126"/>
  <c r="AN60" i="126"/>
  <c r="AN25" i="126"/>
  <c r="AN29" i="126"/>
  <c r="AR62" i="126"/>
  <c r="AP23" i="126"/>
  <c r="J23" i="68" s="1"/>
  <c r="AR91" i="126"/>
  <c r="AO40" i="126"/>
  <c r="AN66" i="126"/>
  <c r="AN28" i="126"/>
  <c r="AP53" i="126"/>
  <c r="J53" i="68" s="1"/>
  <c r="AP35" i="126"/>
  <c r="J35" i="68" s="1"/>
  <c r="AP27" i="126"/>
  <c r="J27" i="68" s="1"/>
  <c r="AP55" i="126"/>
  <c r="J55" i="68" s="1"/>
  <c r="AR48" i="126"/>
  <c r="K48" i="68" s="1"/>
  <c r="AN144" i="126"/>
  <c r="AQ109" i="126"/>
  <c r="AR85" i="126"/>
  <c r="AQ114" i="126"/>
  <c r="AO28" i="126"/>
  <c r="AO48" i="126"/>
  <c r="AR56" i="126"/>
  <c r="K56" i="68" s="1"/>
  <c r="AN52" i="126"/>
  <c r="AO19" i="126"/>
  <c r="AQ161" i="126"/>
  <c r="AM65" i="21"/>
  <c r="AO96" i="126"/>
  <c r="AQ23" i="126"/>
  <c r="AH22" i="21"/>
  <c r="AN39" i="126"/>
  <c r="AQ40" i="126"/>
  <c r="AL33" i="21"/>
  <c r="AF59" i="21"/>
  <c r="Y67" i="126"/>
  <c r="Y9" i="126" s="1"/>
  <c r="AP118" i="126"/>
  <c r="AR38" i="126"/>
  <c r="K38" i="68" s="1"/>
  <c r="AN100" i="126"/>
  <c r="AN147" i="126"/>
  <c r="AN86" i="126"/>
  <c r="AQ36" i="126"/>
  <c r="AN143" i="126"/>
  <c r="AO115" i="126"/>
  <c r="AN31" i="126"/>
  <c r="AN151" i="126"/>
  <c r="AN103" i="126"/>
  <c r="AP41" i="126"/>
  <c r="J41" i="68" s="1"/>
  <c r="AN171" i="126"/>
  <c r="AQ89" i="126"/>
  <c r="AD45" i="23"/>
  <c r="AN155" i="126"/>
  <c r="AR57" i="126"/>
  <c r="K57" i="68" s="1"/>
  <c r="AD34" i="21"/>
  <c r="AG30" i="21"/>
  <c r="AG38" i="21"/>
  <c r="AG50" i="23"/>
  <c r="AJ46" i="21"/>
  <c r="AE44" i="23"/>
  <c r="AM49" i="21"/>
  <c r="AP74" i="126"/>
  <c r="S18" i="68" s="1"/>
  <c r="AP44" i="126"/>
  <c r="J44" i="68" s="1"/>
  <c r="AQ77" i="126"/>
  <c r="AR50" i="126"/>
  <c r="K50" i="68" s="1"/>
  <c r="AQ113" i="126"/>
  <c r="AO61" i="126"/>
  <c r="AQ35" i="126"/>
  <c r="R67" i="126"/>
  <c r="AR37" i="126"/>
  <c r="K37" i="68" s="1"/>
  <c r="AD27" i="21"/>
  <c r="AR49" i="126"/>
  <c r="K49" i="68" s="1"/>
  <c r="AQ39" i="126"/>
  <c r="AP54" i="126"/>
  <c r="J54" i="68" s="1"/>
  <c r="AN94" i="126"/>
  <c r="AR29" i="126"/>
  <c r="K29" i="68" s="1"/>
  <c r="AR112" i="126"/>
  <c r="AO50" i="126"/>
  <c r="AN101" i="126"/>
  <c r="AN53" i="126"/>
  <c r="AQ52" i="126"/>
  <c r="AO81" i="126"/>
  <c r="AN55" i="126"/>
  <c r="AR158" i="126"/>
  <c r="AR22" i="126"/>
  <c r="K22" i="68" s="1"/>
  <c r="AO91" i="126"/>
  <c r="AR32" i="126"/>
  <c r="K32" i="68" s="1"/>
  <c r="AQ74" i="126"/>
  <c r="AG36" i="23"/>
  <c r="AN95" i="126"/>
  <c r="AE58" i="21"/>
  <c r="AO94" i="126"/>
  <c r="AQ90" i="126"/>
  <c r="AP52" i="126"/>
  <c r="J52" i="68" s="1"/>
  <c r="AQ105" i="126"/>
  <c r="AR121" i="126"/>
  <c r="AN104" i="126"/>
  <c r="AQ75" i="126"/>
  <c r="AO18" i="126"/>
  <c r="AN149" i="126"/>
  <c r="AD41" i="26"/>
  <c r="AN57" i="126"/>
  <c r="AP34" i="126"/>
  <c r="J34" i="68" s="1"/>
  <c r="AD41" i="21"/>
  <c r="AO55" i="126"/>
  <c r="AQ44" i="126"/>
  <c r="AO31" i="126"/>
  <c r="AR53" i="126"/>
  <c r="K53" i="68" s="1"/>
  <c r="AN22" i="126"/>
  <c r="AR20" i="126"/>
  <c r="K20" i="68" s="1"/>
  <c r="AO88" i="126"/>
  <c r="AP62" i="126"/>
  <c r="AR97" i="126"/>
  <c r="AQ116" i="126"/>
  <c r="AR144" i="126"/>
  <c r="AK17" i="21"/>
  <c r="AI60" i="21"/>
  <c r="AN74" i="126"/>
  <c r="AP46" i="126"/>
  <c r="J46" i="68" s="1"/>
  <c r="AQ34" i="126"/>
  <c r="AQ19" i="126"/>
  <c r="AN73" i="126"/>
  <c r="AQ120" i="126"/>
  <c r="AQ85" i="126"/>
  <c r="AO86" i="126"/>
  <c r="AP43" i="126"/>
  <c r="J43" i="68" s="1"/>
  <c r="AR150" i="126"/>
  <c r="AQ117" i="126"/>
  <c r="AR175" i="126"/>
  <c r="AQ101" i="126"/>
  <c r="AQ140" i="126"/>
  <c r="AP163" i="126"/>
  <c r="AO42" i="126"/>
  <c r="AO66" i="126"/>
  <c r="AQ118" i="126"/>
  <c r="AR106" i="126"/>
  <c r="AR78" i="126"/>
  <c r="AR103" i="126"/>
  <c r="Z67" i="126"/>
  <c r="Z9" i="126" s="1"/>
  <c r="AQ144" i="126"/>
  <c r="AN23" i="126"/>
  <c r="AO30" i="126"/>
  <c r="AQ106" i="126"/>
  <c r="AO109" i="126"/>
  <c r="AP24" i="126"/>
  <c r="J24" i="68" s="1"/>
  <c r="AO37" i="126"/>
  <c r="AP106" i="126"/>
  <c r="S50" i="68" s="1"/>
  <c r="AP65" i="126"/>
  <c r="AR28" i="126"/>
  <c r="K28" i="68" s="1"/>
  <c r="AN43" i="126"/>
  <c r="AR45" i="126"/>
  <c r="K45" i="68" s="1"/>
  <c r="AN45" i="126"/>
  <c r="AR19" i="126"/>
  <c r="K19" i="68" s="1"/>
  <c r="AI20" i="21"/>
  <c r="AN32" i="126"/>
  <c r="AF67" i="126"/>
  <c r="AN36" i="126"/>
  <c r="AL18" i="21"/>
  <c r="AO111" i="126"/>
  <c r="AR30" i="126"/>
  <c r="K30" i="68" s="1"/>
  <c r="AN118" i="126"/>
  <c r="AR172" i="126"/>
  <c r="AC67" i="126"/>
  <c r="AP40" i="126"/>
  <c r="J40" i="68" s="1"/>
  <c r="AP22" i="126"/>
  <c r="J22" i="68" s="1"/>
  <c r="AR58" i="126"/>
  <c r="AR95" i="126"/>
  <c r="AN97" i="126"/>
  <c r="AH62" i="21"/>
  <c r="AP56" i="126"/>
  <c r="J56" i="68" s="1"/>
  <c r="AO21" i="126"/>
  <c r="AO58" i="126"/>
  <c r="AR130" i="126"/>
  <c r="T67" i="126"/>
  <c r="AQ164" i="126"/>
  <c r="AQ31" i="126"/>
  <c r="AP91" i="126"/>
  <c r="S35" i="68" s="1"/>
  <c r="AR66" i="126"/>
  <c r="AP33" i="126"/>
  <c r="J33" i="68" s="1"/>
  <c r="AB67" i="126"/>
  <c r="AN17" i="126"/>
  <c r="H17" i="68" s="1"/>
  <c r="AE17" i="21"/>
  <c r="AR107" i="126"/>
  <c r="AP26" i="126"/>
  <c r="J26" i="68" s="1"/>
  <c r="AR51" i="126"/>
  <c r="K51" i="68" s="1"/>
  <c r="AO147" i="126"/>
  <c r="AQ95" i="126"/>
  <c r="AP47" i="126"/>
  <c r="J47" i="68" s="1"/>
  <c r="AO80" i="126"/>
  <c r="AN49" i="126"/>
  <c r="AQ28" i="126"/>
  <c r="AE67" i="126"/>
  <c r="AO17" i="126"/>
  <c r="AR74" i="126"/>
  <c r="AP87" i="126"/>
  <c r="S31" i="68" s="1"/>
  <c r="AR24" i="126"/>
  <c r="K24" i="68" s="1"/>
  <c r="AN172" i="126"/>
  <c r="AR77" i="126"/>
  <c r="AP77" i="126"/>
  <c r="S21" i="68" s="1"/>
  <c r="AP104" i="126"/>
  <c r="S48" i="68" s="1"/>
  <c r="AP92" i="126"/>
  <c r="S36" i="68" s="1"/>
  <c r="AP59" i="126"/>
  <c r="AH67" i="126"/>
  <c r="AO46" i="126"/>
  <c r="AO64" i="126"/>
  <c r="AQ38" i="126"/>
  <c r="AP103" i="126"/>
  <c r="S47" i="68" s="1"/>
  <c r="AR63" i="126"/>
  <c r="AO32" i="126"/>
  <c r="AR118" i="126"/>
  <c r="AR80" i="126"/>
  <c r="AR96" i="126"/>
  <c r="AR120" i="126"/>
  <c r="AQ50" i="126"/>
  <c r="AP38" i="126"/>
  <c r="J38" i="68" s="1"/>
  <c r="AQ132" i="126"/>
  <c r="AQ24" i="126"/>
  <c r="AO78" i="126"/>
  <c r="AQ98" i="126"/>
  <c r="AR40" i="126"/>
  <c r="K40" i="68" s="1"/>
  <c r="AK23" i="21"/>
  <c r="AN90" i="126"/>
  <c r="AQ149" i="126"/>
  <c r="AO140" i="126"/>
  <c r="AR108" i="126"/>
  <c r="AP141" i="126"/>
  <c r="AN136" i="126"/>
  <c r="AE59" i="21"/>
  <c r="AE66" i="26"/>
  <c r="AH38" i="21"/>
  <c r="AK25" i="26"/>
  <c r="AD42" i="26"/>
  <c r="AN113" i="126"/>
  <c r="AP50" i="126"/>
  <c r="J50" i="68" s="1"/>
  <c r="AN21" i="126"/>
  <c r="AN61" i="126"/>
  <c r="AR36" i="126"/>
  <c r="K36" i="68" s="1"/>
  <c r="U67" i="126"/>
  <c r="AF64" i="21"/>
  <c r="AE48" i="21"/>
  <c r="AQ51" i="126"/>
  <c r="AN82" i="126"/>
  <c r="AH63" i="21"/>
  <c r="AO59" i="126"/>
  <c r="AQ87" i="126"/>
  <c r="AO121" i="126"/>
  <c r="AP148" i="126"/>
  <c r="AR92" i="126"/>
  <c r="AQ136" i="126"/>
  <c r="AR104" i="126"/>
  <c r="AR25" i="126"/>
  <c r="K25" i="68" s="1"/>
  <c r="AN130" i="126"/>
  <c r="AL17" i="23"/>
  <c r="AQ97" i="126"/>
  <c r="O67" i="126"/>
  <c r="AQ174" i="126"/>
  <c r="AO79" i="126"/>
  <c r="AO45" i="126"/>
  <c r="AQ176" i="126"/>
  <c r="AL47" i="21"/>
  <c r="AK36" i="21"/>
  <c r="AI40" i="21"/>
  <c r="AJ43" i="21"/>
  <c r="AO41" i="126"/>
  <c r="AP108" i="126"/>
  <c r="S52" i="68" s="1"/>
  <c r="AP19" i="126"/>
  <c r="J19" i="68" s="1"/>
  <c r="AO52" i="126"/>
  <c r="AQ60" i="126"/>
  <c r="AO60" i="126"/>
  <c r="AN65" i="126"/>
  <c r="AQ84" i="126"/>
  <c r="AQ86" i="126"/>
  <c r="AO97" i="126"/>
  <c r="AR135" i="126"/>
  <c r="AO82" i="126"/>
  <c r="AR21" i="126"/>
  <c r="K21" i="68" s="1"/>
  <c r="AO141" i="126"/>
  <c r="AP112" i="126"/>
  <c r="S56" i="68" s="1"/>
  <c r="AR27" i="126"/>
  <c r="K27" i="68" s="1"/>
  <c r="AR23" i="126"/>
  <c r="K23" i="68" s="1"/>
  <c r="AQ32" i="126"/>
  <c r="AN107" i="126"/>
  <c r="AN38" i="126"/>
  <c r="AP81" i="126"/>
  <c r="S25" i="68" s="1"/>
  <c r="AQ99" i="126"/>
  <c r="AR115" i="126"/>
  <c r="AO57" i="126"/>
  <c r="AN115" i="126"/>
  <c r="AP121" i="126"/>
  <c r="AN18" i="126"/>
  <c r="AQ63" i="126"/>
  <c r="AP89" i="126"/>
  <c r="S33" i="68" s="1"/>
  <c r="AO113" i="126"/>
  <c r="AR122" i="126"/>
  <c r="AO149" i="126"/>
  <c r="AQ111" i="126"/>
  <c r="AR147" i="126"/>
  <c r="AO104" i="126"/>
  <c r="AN30" i="126"/>
  <c r="AO49" i="126"/>
  <c r="AN62" i="126"/>
  <c r="AR168" i="126"/>
  <c r="AP51" i="126"/>
  <c r="J51" i="68" s="1"/>
  <c r="AQ59" i="126"/>
  <c r="AP88" i="126"/>
  <c r="S32" i="68" s="1"/>
  <c r="AR64" i="126"/>
  <c r="AP25" i="126"/>
  <c r="J25" i="68" s="1"/>
  <c r="AQ88" i="126"/>
  <c r="AQ46" i="126"/>
  <c r="AQ57" i="126"/>
  <c r="AP64" i="126"/>
  <c r="AQ56" i="126"/>
  <c r="AR90" i="126"/>
  <c r="AP58" i="126"/>
  <c r="AQ45" i="126"/>
  <c r="AP63" i="126"/>
  <c r="AO98" i="126"/>
  <c r="AQ130" i="126"/>
  <c r="AP130" i="126"/>
  <c r="AN133" i="126"/>
  <c r="AN80" i="126"/>
  <c r="AQ110" i="126"/>
  <c r="AO23" i="126"/>
  <c r="AR44" i="126"/>
  <c r="K44" i="68" s="1"/>
  <c r="AO33" i="126"/>
  <c r="AQ42" i="126"/>
  <c r="AN24" i="126"/>
  <c r="AO24" i="126"/>
  <c r="AR39" i="126"/>
  <c r="K39" i="68" s="1"/>
  <c r="AR98" i="126"/>
  <c r="AP97" i="126"/>
  <c r="S41" i="68" s="1"/>
  <c r="AQ48" i="126"/>
  <c r="AO95" i="126"/>
  <c r="AP84" i="126"/>
  <c r="S28" i="68" s="1"/>
  <c r="AG44" i="23"/>
  <c r="AN40" i="126"/>
  <c r="AQ145" i="126"/>
  <c r="AO47" i="126"/>
  <c r="AP21" i="126"/>
  <c r="J21" i="68" s="1"/>
  <c r="G67" i="126"/>
  <c r="AN35" i="126"/>
  <c r="AP66" i="126"/>
  <c r="AP30" i="126"/>
  <c r="J30" i="68" s="1"/>
  <c r="AN102" i="126"/>
  <c r="AQ53" i="126"/>
  <c r="AQ37" i="126"/>
  <c r="AN48" i="126"/>
  <c r="AO54" i="126"/>
  <c r="AP90" i="126"/>
  <c r="S34" i="68" s="1"/>
  <c r="AQ43" i="126"/>
  <c r="AQ80" i="126"/>
  <c r="AP48" i="126"/>
  <c r="J48" i="68" s="1"/>
  <c r="AO114" i="126"/>
  <c r="AN98" i="126"/>
  <c r="AN44" i="126"/>
  <c r="AO22" i="126"/>
  <c r="AN46" i="126"/>
  <c r="AO65" i="126"/>
  <c r="AR76" i="126"/>
  <c r="AN42" i="126"/>
  <c r="AQ153" i="126"/>
  <c r="AR47" i="126"/>
  <c r="K47" i="68" s="1"/>
  <c r="AQ61" i="126"/>
  <c r="AN122" i="126"/>
  <c r="AR109" i="126"/>
  <c r="AO87" i="126"/>
  <c r="AN91" i="126"/>
  <c r="AP36" i="126"/>
  <c r="J36" i="68" s="1"/>
  <c r="AN58" i="126"/>
  <c r="AR31" i="126"/>
  <c r="K31" i="68" s="1"/>
  <c r="AQ47" i="126"/>
  <c r="AQ79" i="126"/>
  <c r="AR159" i="126"/>
  <c r="AQ108" i="126"/>
  <c r="AQ33" i="126"/>
  <c r="AN37" i="126"/>
  <c r="W67" i="126"/>
  <c r="W9" i="126" s="1"/>
  <c r="AP101" i="126"/>
  <c r="S45" i="68" s="1"/>
  <c r="AN51" i="126"/>
  <c r="AQ64" i="126"/>
  <c r="AR61" i="126"/>
  <c r="AQ92" i="126"/>
  <c r="AP122" i="126"/>
  <c r="AR35" i="126"/>
  <c r="K35" i="68" s="1"/>
  <c r="AP107" i="126"/>
  <c r="S51" i="68" s="1"/>
  <c r="AO142" i="126"/>
  <c r="AN33" i="126"/>
  <c r="AQ62" i="126"/>
  <c r="AQ20" i="126"/>
  <c r="AN27" i="126"/>
  <c r="AN79" i="126"/>
  <c r="AO106" i="126"/>
  <c r="AP109" i="126"/>
  <c r="S53" i="68" s="1"/>
  <c r="AP178" i="126"/>
  <c r="AP80" i="126"/>
  <c r="S24" i="68" s="1"/>
  <c r="AO89" i="126"/>
  <c r="AN134" i="126"/>
  <c r="AQ119" i="126"/>
  <c r="AL58" i="23"/>
  <c r="AF42" i="23"/>
  <c r="AQ96" i="126"/>
  <c r="AG67" i="126"/>
  <c r="AR105" i="126"/>
  <c r="AQ158" i="126"/>
  <c r="AR55" i="126"/>
  <c r="K55" i="68" s="1"/>
  <c r="AN109" i="126"/>
  <c r="AR116" i="126"/>
  <c r="AQ58" i="126"/>
  <c r="AQ82" i="126"/>
  <c r="AQ102" i="126"/>
  <c r="AJ63" i="21"/>
  <c r="AD67" i="126"/>
  <c r="AR34" i="126"/>
  <c r="K34" i="68" s="1"/>
  <c r="AR86" i="126"/>
  <c r="AF26" i="21"/>
  <c r="AR139" i="126"/>
  <c r="AJ35" i="26"/>
  <c r="AO148" i="126"/>
  <c r="AQ107" i="126"/>
  <c r="AI23" i="23"/>
  <c r="AJ35" i="21"/>
  <c r="AH44" i="21"/>
  <c r="AH30" i="23"/>
  <c r="AE28" i="21"/>
  <c r="AO151" i="126"/>
  <c r="AR157" i="126"/>
  <c r="AL39" i="21"/>
  <c r="AN78" i="126"/>
  <c r="AD47" i="21"/>
  <c r="AP32" i="126"/>
  <c r="J32" i="68" s="1"/>
  <c r="AQ139" i="126"/>
  <c r="AN142" i="126"/>
  <c r="AK51" i="23"/>
  <c r="AN85" i="126"/>
  <c r="AR113" i="126"/>
  <c r="AP147" i="126"/>
  <c r="AJ18" i="23"/>
  <c r="AP175" i="126"/>
  <c r="AN160" i="126"/>
  <c r="AR131" i="126"/>
  <c r="AO108" i="126"/>
  <c r="AP171" i="126"/>
  <c r="AJ35" i="23"/>
  <c r="AP94" i="126"/>
  <c r="S38" i="68" s="1"/>
  <c r="AF24" i="21"/>
  <c r="AI18" i="21"/>
  <c r="AE41" i="21"/>
  <c r="AH56" i="21"/>
  <c r="AP162" i="126"/>
  <c r="AE21" i="21"/>
  <c r="AL44" i="21"/>
  <c r="AD65" i="21"/>
  <c r="AM38" i="23"/>
  <c r="AL27" i="21"/>
  <c r="AF40" i="26"/>
  <c r="AG62" i="23"/>
  <c r="AN77" i="126"/>
  <c r="AO135" i="126"/>
  <c r="AP49" i="126"/>
  <c r="J49" i="68" s="1"/>
  <c r="AQ83" i="126"/>
  <c r="AR153" i="126"/>
  <c r="AP75" i="126"/>
  <c r="S19" i="68" s="1"/>
  <c r="AQ65" i="126"/>
  <c r="AO39" i="126"/>
  <c r="AI38" i="21"/>
  <c r="AP143" i="126"/>
  <c r="AO73" i="126"/>
  <c r="AP20" i="126"/>
  <c r="J20" i="68" s="1"/>
  <c r="AO63" i="126"/>
  <c r="AR43" i="126"/>
  <c r="K43" i="68" s="1"/>
  <c r="AP169" i="126"/>
  <c r="AO107" i="126"/>
  <c r="AO56" i="126"/>
  <c r="AP83" i="126"/>
  <c r="S27" i="68" s="1"/>
  <c r="AP113" i="126"/>
  <c r="S57" i="68" s="1"/>
  <c r="AK22" i="23"/>
  <c r="AO120" i="126"/>
  <c r="AR160" i="126"/>
  <c r="AN121" i="126"/>
  <c r="AR33" i="126"/>
  <c r="K33" i="68" s="1"/>
  <c r="AR132" i="126"/>
  <c r="AK35" i="21"/>
  <c r="AE41" i="23"/>
  <c r="AN54" i="126"/>
  <c r="AQ25" i="126"/>
  <c r="AP45" i="126"/>
  <c r="J45" i="68" s="1"/>
  <c r="AQ142" i="126"/>
  <c r="AO35" i="126"/>
  <c r="AP61" i="126"/>
  <c r="AP129" i="126"/>
  <c r="AR73" i="126"/>
  <c r="AO116" i="126"/>
  <c r="AO34" i="126"/>
  <c r="AR52" i="126"/>
  <c r="K52" i="68" s="1"/>
  <c r="AR94" i="126"/>
  <c r="AH18" i="21"/>
  <c r="AO92" i="126"/>
  <c r="AN56" i="126"/>
  <c r="AL55" i="21"/>
  <c r="AN165" i="126"/>
  <c r="AD44" i="21"/>
  <c r="AK47" i="23"/>
  <c r="AG27" i="21"/>
  <c r="AQ91" i="126"/>
  <c r="AP78" i="126"/>
  <c r="S22" i="68" s="1"/>
  <c r="AF31" i="21"/>
  <c r="AP39" i="126"/>
  <c r="J39" i="68" s="1"/>
  <c r="AO44" i="126"/>
  <c r="AR88" i="126"/>
  <c r="AP111" i="126"/>
  <c r="S55" i="68" s="1"/>
  <c r="AR87" i="126"/>
  <c r="AN34" i="126"/>
  <c r="AP139" i="126"/>
  <c r="AI58" i="21"/>
  <c r="AO36" i="126"/>
  <c r="AN59" i="126"/>
  <c r="AO159" i="126"/>
  <c r="AL35" i="21"/>
  <c r="AQ55" i="126"/>
  <c r="AN129" i="126"/>
  <c r="AQ94" i="126"/>
  <c r="AO38" i="126"/>
  <c r="AI67" i="126"/>
  <c r="AO93" i="126"/>
  <c r="AN117" i="126"/>
  <c r="AN150" i="126"/>
  <c r="AP119" i="126"/>
  <c r="AE53" i="21"/>
  <c r="AJ57" i="21"/>
  <c r="AE35" i="26"/>
  <c r="AP102" i="126"/>
  <c r="S46" i="68" s="1"/>
  <c r="AF58" i="26"/>
  <c r="AP138" i="126"/>
  <c r="AQ54" i="126"/>
  <c r="AN174" i="126"/>
  <c r="AQ122" i="126"/>
  <c r="AP96" i="126"/>
  <c r="S40" i="68" s="1"/>
  <c r="AO117" i="126"/>
  <c r="AM59" i="21"/>
  <c r="AL17" i="21"/>
  <c r="AN92" i="126"/>
  <c r="AK46" i="21"/>
  <c r="AL56" i="21"/>
  <c r="AI27" i="23"/>
  <c r="AD20" i="23"/>
  <c r="AG35" i="21"/>
  <c r="AM18" i="23"/>
  <c r="AE37" i="21"/>
  <c r="AO139" i="126"/>
  <c r="AL57" i="21"/>
  <c r="AH33" i="23"/>
  <c r="AM25" i="26"/>
  <c r="AM32" i="21"/>
  <c r="AQ27" i="126"/>
  <c r="AR173" i="126"/>
  <c r="AQ22" i="126"/>
  <c r="AN26" i="126"/>
  <c r="AR26" i="126"/>
  <c r="K26" i="68" s="1"/>
  <c r="AP37" i="126"/>
  <c r="J37" i="68" s="1"/>
  <c r="AN88" i="126"/>
  <c r="AO43" i="126"/>
  <c r="AN50" i="126"/>
  <c r="AN81" i="126"/>
  <c r="AP29" i="126"/>
  <c r="J29" i="68" s="1"/>
  <c r="AO76" i="126"/>
  <c r="AR46" i="126"/>
  <c r="K46" i="68" s="1"/>
  <c r="AO122" i="126"/>
  <c r="AR102" i="126"/>
  <c r="AO51" i="126"/>
  <c r="AO102" i="126"/>
  <c r="AN116" i="126"/>
  <c r="AQ66" i="126"/>
  <c r="AR42" i="126"/>
  <c r="K42" i="68" s="1"/>
  <c r="AO20" i="126"/>
  <c r="AR54" i="126"/>
  <c r="K54" i="68" s="1"/>
  <c r="AO119" i="126"/>
  <c r="AQ160" i="126"/>
  <c r="AQ100" i="126"/>
  <c r="AO154" i="126"/>
  <c r="AL64" i="26"/>
  <c r="AN76" i="126"/>
  <c r="H67" i="126"/>
  <c r="AR141" i="126"/>
  <c r="AO100" i="126"/>
  <c r="AQ121" i="126"/>
  <c r="AP116" i="126"/>
  <c r="AN63" i="126"/>
  <c r="AQ178" i="126"/>
  <c r="AQ41" i="126"/>
  <c r="AQ30" i="126"/>
  <c r="AO101" i="126"/>
  <c r="AN19" i="126"/>
  <c r="AR84" i="126"/>
  <c r="AR60" i="126"/>
  <c r="AE43" i="21"/>
  <c r="AM26" i="21"/>
  <c r="AR59" i="126"/>
  <c r="AR171" i="126"/>
  <c r="AH51" i="21"/>
  <c r="AN47" i="126"/>
  <c r="AR41" i="126"/>
  <c r="K41" i="68" s="1"/>
  <c r="AP110" i="126"/>
  <c r="S54" i="68" s="1"/>
  <c r="M67" i="126"/>
  <c r="AN111" i="126"/>
  <c r="AR177" i="126"/>
  <c r="AQ29" i="126"/>
  <c r="AQ147" i="126"/>
  <c r="AO133" i="126"/>
  <c r="AL51" i="21"/>
  <c r="AL43" i="21"/>
  <c r="AE34" i="21"/>
  <c r="AJ26" i="21"/>
  <c r="AQ162" i="126"/>
  <c r="AI43" i="21"/>
  <c r="AQ49" i="126"/>
  <c r="X67" i="126"/>
  <c r="X9" i="126" s="1"/>
  <c r="AG24" i="21"/>
  <c r="AP82" i="126"/>
  <c r="S26" i="68" s="1"/>
  <c r="AP57" i="126"/>
  <c r="J57" i="68" s="1"/>
  <c r="AP146" i="126"/>
  <c r="AP144" i="126"/>
  <c r="AH31" i="21"/>
  <c r="AK27" i="21"/>
  <c r="AN83" i="126"/>
  <c r="AI23" i="21"/>
  <c r="AO152" i="126"/>
  <c r="AP98" i="126"/>
  <c r="S42" i="68" s="1"/>
  <c r="AP134" i="126"/>
  <c r="AN41" i="126"/>
  <c r="AN110" i="126"/>
  <c r="AN176" i="126"/>
  <c r="AN64" i="126"/>
  <c r="AN167" i="126"/>
  <c r="AG32" i="23"/>
  <c r="AF28" i="23"/>
  <c r="AF44" i="23"/>
  <c r="AP79" i="126"/>
  <c r="S23" i="68" s="1"/>
  <c r="AE38" i="21"/>
  <c r="AE54" i="21"/>
  <c r="AE55" i="21"/>
  <c r="AP73" i="126"/>
  <c r="S17" i="68" s="1"/>
  <c r="AO132" i="126"/>
  <c r="AE60" i="23"/>
  <c r="AH26" i="21"/>
  <c r="AM54" i="21"/>
  <c r="AH27" i="21"/>
  <c r="AG65" i="21"/>
  <c r="AF52" i="26"/>
  <c r="AD45" i="21"/>
  <c r="AM61" i="26"/>
  <c r="AD26" i="23"/>
  <c r="AG53" i="21"/>
  <c r="AE54" i="26"/>
  <c r="AH52" i="21"/>
  <c r="AF21" i="26"/>
  <c r="AQ173" i="126"/>
  <c r="AK31" i="21"/>
  <c r="AF50" i="21"/>
  <c r="AO77" i="126"/>
  <c r="AH61" i="21"/>
  <c r="AF45" i="21"/>
  <c r="AM43" i="23"/>
  <c r="AE30" i="21"/>
  <c r="AG34" i="26"/>
  <c r="AH60" i="26"/>
  <c r="AQ133" i="126"/>
  <c r="AF23" i="23"/>
  <c r="AI52" i="23"/>
  <c r="AL28" i="21"/>
  <c r="AR151" i="126"/>
  <c r="AD62" i="23"/>
  <c r="AM50" i="26"/>
  <c r="AQ159" i="126"/>
  <c r="AG34" i="23"/>
  <c r="AJ55" i="21"/>
  <c r="AP140" i="126"/>
  <c r="AQ169" i="126"/>
  <c r="AG28" i="21"/>
  <c r="AD53" i="21"/>
  <c r="AI56" i="21"/>
  <c r="AG29" i="26"/>
  <c r="AJ44" i="21"/>
  <c r="AE41" i="26"/>
  <c r="AO171" i="126"/>
  <c r="AE29" i="26"/>
  <c r="AG63" i="26"/>
  <c r="AG62" i="21"/>
  <c r="AI63" i="21"/>
  <c r="AL29" i="21"/>
  <c r="AJ43" i="23"/>
  <c r="AM47" i="23"/>
  <c r="AM19" i="21"/>
  <c r="AR166" i="126"/>
  <c r="AK21" i="26"/>
  <c r="AE64" i="21"/>
  <c r="AK51" i="21"/>
  <c r="AI64" i="23"/>
  <c r="AF23" i="21"/>
  <c r="AM45" i="23"/>
  <c r="AH27" i="26"/>
  <c r="AN114" i="126"/>
  <c r="AO90" i="126"/>
  <c r="AP145" i="126"/>
  <c r="AN161" i="126"/>
  <c r="AR142" i="126"/>
  <c r="AH37" i="21"/>
  <c r="AL32" i="23"/>
  <c r="AN164" i="126"/>
  <c r="AF62" i="21"/>
  <c r="AH21" i="26"/>
  <c r="AM55" i="21"/>
  <c r="AL63" i="21"/>
  <c r="AG37" i="21"/>
  <c r="AR143" i="126"/>
  <c r="AR65" i="126"/>
  <c r="AM17" i="23"/>
  <c r="AP149" i="126"/>
  <c r="AJ49" i="21"/>
  <c r="AM20" i="26"/>
  <c r="AN158" i="126"/>
  <c r="AG52" i="26"/>
  <c r="AQ148" i="126"/>
  <c r="AD33" i="21"/>
  <c r="AE62" i="21"/>
  <c r="AE35" i="21"/>
  <c r="AM44" i="23"/>
  <c r="AN89" i="126"/>
  <c r="AN93" i="126"/>
  <c r="AR136" i="126"/>
  <c r="AP42" i="126"/>
  <c r="J42" i="68" s="1"/>
  <c r="AJ42" i="21"/>
  <c r="AJ29" i="26"/>
  <c r="AQ170" i="126"/>
  <c r="AO143" i="126"/>
  <c r="AK19" i="21"/>
  <c r="AQ115" i="126"/>
  <c r="AR81" i="126"/>
  <c r="AO99" i="126"/>
  <c r="AN178" i="126"/>
  <c r="AP135" i="126"/>
  <c r="AG61" i="21"/>
  <c r="AJ24" i="21"/>
  <c r="AP115" i="126"/>
  <c r="AD28" i="21"/>
  <c r="AH58" i="21"/>
  <c r="AR100" i="126"/>
  <c r="AD21" i="21"/>
  <c r="AD64" i="23"/>
  <c r="AG64" i="23"/>
  <c r="AI21" i="26"/>
  <c r="AL49" i="26"/>
  <c r="AO178" i="126"/>
  <c r="AP152" i="126"/>
  <c r="AH30" i="21"/>
  <c r="AN87" i="126"/>
  <c r="AO118" i="126"/>
  <c r="AE65" i="21"/>
  <c r="AF40" i="21"/>
  <c r="AE44" i="21"/>
  <c r="AL49" i="23"/>
  <c r="AK20" i="21"/>
  <c r="AN166" i="126"/>
  <c r="AG66" i="23"/>
  <c r="AD25" i="26"/>
  <c r="AM62" i="21"/>
  <c r="AI40" i="26"/>
  <c r="AJ58" i="21"/>
  <c r="AG41" i="21"/>
  <c r="AF64" i="23"/>
  <c r="AN175" i="126"/>
  <c r="AD62" i="21"/>
  <c r="AD33" i="26"/>
  <c r="AL62" i="23"/>
  <c r="AH53" i="21"/>
  <c r="AD29" i="23"/>
  <c r="AL44" i="23"/>
  <c r="AF27" i="23"/>
  <c r="AN163" i="126"/>
  <c r="AG21" i="21"/>
  <c r="AF61" i="21"/>
  <c r="AL52" i="23"/>
  <c r="AI46" i="26"/>
  <c r="AL18" i="26"/>
  <c r="AF19" i="21"/>
  <c r="AH25" i="21"/>
  <c r="AH54" i="21"/>
  <c r="AO84" i="126"/>
  <c r="AO26" i="126"/>
  <c r="AO153" i="126"/>
  <c r="AR133" i="126"/>
  <c r="AF63" i="21"/>
  <c r="AL23" i="23"/>
  <c r="AP150" i="126"/>
  <c r="AJ47" i="21"/>
  <c r="AK43" i="26"/>
  <c r="AN153" i="126"/>
  <c r="AO136" i="126"/>
  <c r="AQ81" i="126"/>
  <c r="AF39" i="21"/>
  <c r="AL36" i="23"/>
  <c r="AP85" i="126"/>
  <c r="S29" i="68" s="1"/>
  <c r="AI29" i="21"/>
  <c r="AO146" i="126"/>
  <c r="AE40" i="21"/>
  <c r="AN99" i="126"/>
  <c r="AJ29" i="21"/>
  <c r="AP172" i="126"/>
  <c r="AG48" i="26"/>
  <c r="AO165" i="126"/>
  <c r="AM41" i="26"/>
  <c r="AH66" i="21"/>
  <c r="AH17" i="23"/>
  <c r="AN105" i="126"/>
  <c r="AP117" i="126"/>
  <c r="AO158" i="126"/>
  <c r="AQ112" i="126"/>
  <c r="AG52" i="21"/>
  <c r="AH41" i="21"/>
  <c r="AO163" i="126"/>
  <c r="AP177" i="126"/>
  <c r="AP60" i="126"/>
  <c r="AM25" i="21"/>
  <c r="AE22" i="21"/>
  <c r="AO156" i="126"/>
  <c r="AK28" i="21"/>
  <c r="AQ167" i="126"/>
  <c r="AL42" i="21"/>
  <c r="AO83" i="126"/>
  <c r="AP137" i="126"/>
  <c r="AH20" i="21"/>
  <c r="AO53" i="126"/>
  <c r="AF32" i="21"/>
  <c r="AK59" i="21"/>
  <c r="AR114" i="126"/>
  <c r="AQ134" i="126"/>
  <c r="AL43" i="23"/>
  <c r="AK41" i="21"/>
  <c r="AO161" i="126"/>
  <c r="AH60" i="21"/>
  <c r="AO166" i="126"/>
  <c r="AG18" i="21"/>
  <c r="AQ172" i="126"/>
  <c r="AN108" i="126"/>
  <c r="AP86" i="126"/>
  <c r="S30" i="68" s="1"/>
  <c r="AM63" i="23"/>
  <c r="AO25" i="126"/>
  <c r="AJ45" i="23"/>
  <c r="AR134" i="126"/>
  <c r="AD21" i="23"/>
  <c r="AH34" i="21"/>
  <c r="AG62" i="26"/>
  <c r="AM20" i="21"/>
  <c r="AR155" i="126"/>
  <c r="AK57" i="21"/>
  <c r="AG29" i="23"/>
  <c r="AM55" i="23"/>
  <c r="AF59" i="26"/>
  <c r="AK62" i="21"/>
  <c r="AD37" i="26"/>
  <c r="AK50" i="23"/>
  <c r="AM30" i="26"/>
  <c r="AL53" i="21"/>
  <c r="AD49" i="21"/>
  <c r="AK22" i="21"/>
  <c r="AM48" i="23"/>
  <c r="AI58" i="23"/>
  <c r="AK64" i="23"/>
  <c r="AL53" i="23"/>
  <c r="AG53" i="23"/>
  <c r="AO168" i="126"/>
  <c r="AM42" i="23"/>
  <c r="AO157" i="126"/>
  <c r="AL37" i="21"/>
  <c r="AQ143" i="126"/>
  <c r="AF53" i="23"/>
  <c r="AF22" i="26"/>
  <c r="AJ49" i="23"/>
  <c r="AG55" i="21"/>
  <c r="AK33" i="21"/>
  <c r="AH59" i="21"/>
  <c r="AI65" i="26"/>
  <c r="AM27" i="21"/>
  <c r="AE42" i="23"/>
  <c r="AE18" i="26"/>
  <c r="AK37" i="23"/>
  <c r="AL17" i="26"/>
  <c r="AH58" i="23"/>
  <c r="AM23" i="23"/>
  <c r="AL45" i="21"/>
  <c r="AG49" i="26"/>
  <c r="AG48" i="23"/>
  <c r="AF45" i="23"/>
  <c r="AK34" i="21"/>
  <c r="AH19" i="21"/>
  <c r="AK60" i="26"/>
  <c r="AI59" i="21"/>
  <c r="AK61" i="21"/>
  <c r="AE38" i="26"/>
  <c r="AJ53" i="23"/>
  <c r="AO160" i="126"/>
  <c r="AJ54" i="26"/>
  <c r="AF20" i="26"/>
  <c r="AH49" i="23"/>
  <c r="AF50" i="23"/>
  <c r="AO175" i="126"/>
  <c r="AL28" i="23"/>
  <c r="AM46" i="21"/>
  <c r="AF60" i="23"/>
  <c r="AG54" i="21"/>
  <c r="AH43" i="21"/>
  <c r="AJ42" i="26"/>
  <c r="AL22" i="23"/>
  <c r="AI37" i="21"/>
  <c r="AI26" i="21"/>
  <c r="AP168" i="126"/>
  <c r="AJ66" i="26"/>
  <c r="AE62" i="23"/>
  <c r="AJ65" i="26"/>
  <c r="AD54" i="26"/>
  <c r="AG22" i="23"/>
  <c r="AO134" i="126"/>
  <c r="AJ59" i="21"/>
  <c r="AM51" i="23"/>
  <c r="AF55" i="26"/>
  <c r="AE55" i="23"/>
  <c r="AM57" i="23"/>
  <c r="AL54" i="26"/>
  <c r="AJ30" i="26"/>
  <c r="AJ44" i="26"/>
  <c r="AL45" i="23"/>
  <c r="AG56" i="26"/>
  <c r="AD24" i="23"/>
  <c r="AF36" i="23"/>
  <c r="AD39" i="26"/>
  <c r="AH57" i="21"/>
  <c r="AJ52" i="23"/>
  <c r="AJ64" i="23"/>
  <c r="AE57" i="26"/>
  <c r="AJ30" i="21"/>
  <c r="AR79" i="126"/>
  <c r="AP142" i="126"/>
  <c r="AR152" i="126"/>
  <c r="AQ93" i="126"/>
  <c r="AR83" i="126"/>
  <c r="AE39" i="23"/>
  <c r="AD31" i="21"/>
  <c r="AQ141" i="126"/>
  <c r="AJ24" i="23"/>
  <c r="AI51" i="21"/>
  <c r="AP93" i="126"/>
  <c r="S37" i="68" s="1"/>
  <c r="AO131" i="126"/>
  <c r="AJ56" i="23"/>
  <c r="AO85" i="126"/>
  <c r="AR145" i="126"/>
  <c r="AN152" i="126"/>
  <c r="AK52" i="21"/>
  <c r="AN119" i="126"/>
  <c r="AK39" i="23"/>
  <c r="AP120" i="126"/>
  <c r="AG46" i="21"/>
  <c r="AP105" i="126"/>
  <c r="S49" i="68" s="1"/>
  <c r="AN141" i="126"/>
  <c r="AE50" i="23"/>
  <c r="AN75" i="126"/>
  <c r="AR101" i="126"/>
  <c r="AR111" i="126"/>
  <c r="AN140" i="126"/>
  <c r="AJ51" i="21"/>
  <c r="AN106" i="126"/>
  <c r="AO145" i="126"/>
  <c r="AQ76" i="126"/>
  <c r="AG42" i="21"/>
  <c r="AF20" i="21"/>
  <c r="AR161" i="126"/>
  <c r="AQ146" i="126"/>
  <c r="AD23" i="26"/>
  <c r="AE23" i="23"/>
  <c r="AD19" i="21"/>
  <c r="AL20" i="21"/>
  <c r="AD65" i="26"/>
  <c r="AQ151" i="126"/>
  <c r="AI53" i="26"/>
  <c r="AF42" i="21"/>
  <c r="AE24" i="21"/>
  <c r="AH23" i="21"/>
  <c r="AI29" i="23"/>
  <c r="AF48" i="21"/>
  <c r="AQ138" i="126"/>
  <c r="AI55" i="21"/>
  <c r="AP153" i="126"/>
  <c r="AK18" i="21"/>
  <c r="AM45" i="21"/>
  <c r="AL18" i="23"/>
  <c r="AO167" i="126"/>
  <c r="AI27" i="21"/>
  <c r="AR156" i="126"/>
  <c r="AP99" i="126"/>
  <c r="S43" i="68" s="1"/>
  <c r="AD21" i="26"/>
  <c r="AR129" i="126"/>
  <c r="AL41" i="21"/>
  <c r="AL21" i="21"/>
  <c r="AF66" i="21"/>
  <c r="AN132" i="126"/>
  <c r="AP114" i="126"/>
  <c r="AI52" i="21"/>
  <c r="AM18" i="21"/>
  <c r="AQ21" i="126"/>
  <c r="AQ137" i="126"/>
  <c r="AJ31" i="23"/>
  <c r="AJ37" i="21"/>
  <c r="AI54" i="26"/>
  <c r="AM33" i="21"/>
  <c r="AK21" i="23"/>
  <c r="AD27" i="23"/>
  <c r="AH52" i="23"/>
  <c r="AM43" i="21"/>
  <c r="AP100" i="126"/>
  <c r="S44" i="68" s="1"/>
  <c r="AR93" i="126"/>
  <c r="AJ49" i="26"/>
  <c r="AJ25" i="21"/>
  <c r="AH32" i="21"/>
  <c r="AO29" i="126"/>
  <c r="AI65" i="21"/>
  <c r="AK47" i="21"/>
  <c r="AM62" i="26"/>
  <c r="AF34" i="26"/>
  <c r="AH46" i="21"/>
  <c r="AD54" i="21"/>
  <c r="AI64" i="21"/>
  <c r="AF47" i="21"/>
  <c r="AN177" i="126"/>
  <c r="AK64" i="21"/>
  <c r="AD25" i="21"/>
  <c r="AE52" i="21"/>
  <c r="AK27" i="26"/>
  <c r="AP167" i="126"/>
  <c r="AM54" i="23"/>
  <c r="AK55" i="26"/>
  <c r="AO174" i="126"/>
  <c r="AM53" i="21"/>
  <c r="AF32" i="23"/>
  <c r="AN145" i="126"/>
  <c r="AL47" i="23"/>
  <c r="AF59" i="23"/>
  <c r="AF19" i="26"/>
  <c r="AP161" i="126"/>
  <c r="AQ152" i="126"/>
  <c r="AM47" i="26"/>
  <c r="AQ166" i="126"/>
  <c r="AI24" i="26"/>
  <c r="AK54" i="23"/>
  <c r="AO173" i="126"/>
  <c r="AI34" i="26"/>
  <c r="AQ104" i="126"/>
  <c r="AL65" i="26"/>
  <c r="AI64" i="26"/>
  <c r="AJ18" i="21"/>
  <c r="AF22" i="21"/>
  <c r="AK63" i="26"/>
  <c r="AF21" i="21"/>
  <c r="AJ45" i="26"/>
  <c r="AH24" i="23"/>
  <c r="AK63" i="21"/>
  <c r="AE49" i="23"/>
  <c r="AF36" i="21"/>
  <c r="AO110" i="126"/>
  <c r="AK27" i="23"/>
  <c r="AN135" i="126"/>
  <c r="AH19" i="26"/>
  <c r="AF41" i="23"/>
  <c r="AI66" i="21"/>
  <c r="AL57" i="23"/>
  <c r="AH52" i="26"/>
  <c r="AE61" i="21"/>
  <c r="AK35" i="23"/>
  <c r="AK66" i="21"/>
  <c r="AM17" i="21"/>
  <c r="AJ17" i="23"/>
  <c r="AE43" i="26"/>
  <c r="AM55" i="26"/>
  <c r="AJ40" i="26"/>
  <c r="AQ163" i="126"/>
  <c r="AR110" i="126"/>
  <c r="AG25" i="23"/>
  <c r="AL19" i="21"/>
  <c r="AH39" i="21"/>
  <c r="AH27" i="23"/>
  <c r="AO164" i="126"/>
  <c r="AF53" i="21"/>
  <c r="AE35" i="23"/>
  <c r="AR176" i="126"/>
  <c r="AI62" i="23"/>
  <c r="AG51" i="26"/>
  <c r="AI49" i="23"/>
  <c r="AF62" i="26"/>
  <c r="AI59" i="26"/>
  <c r="AM30" i="21"/>
  <c r="AE47" i="21"/>
  <c r="AE66" i="23"/>
  <c r="AE26" i="21"/>
  <c r="AM24" i="21"/>
  <c r="AL23" i="26"/>
  <c r="AE54" i="23"/>
  <c r="AI24" i="23"/>
  <c r="AQ155" i="126"/>
  <c r="AF47" i="23"/>
  <c r="AG27" i="23"/>
  <c r="AI44" i="23"/>
  <c r="AE37" i="26"/>
  <c r="AE34" i="26"/>
  <c r="AE28" i="26"/>
  <c r="AG18" i="23"/>
  <c r="AK23" i="23"/>
  <c r="AL40" i="23"/>
  <c r="AH39" i="26"/>
  <c r="AJ29" i="23"/>
  <c r="AD20" i="21"/>
  <c r="AI52" i="26"/>
  <c r="AI24" i="21"/>
  <c r="AH20" i="23"/>
  <c r="AI50" i="26"/>
  <c r="AE31" i="26"/>
  <c r="AR165" i="126"/>
  <c r="AJ57" i="23"/>
  <c r="AR170" i="126"/>
  <c r="AO105" i="126"/>
  <c r="AP165" i="126"/>
  <c r="AP133" i="126"/>
  <c r="AP76" i="126"/>
  <c r="S20" i="68" s="1"/>
  <c r="AF37" i="21"/>
  <c r="AG45" i="21"/>
  <c r="AE56" i="21"/>
  <c r="AO130" i="126"/>
  <c r="AR99" i="126"/>
  <c r="AR119" i="126"/>
  <c r="AR163" i="126"/>
  <c r="AO112" i="126"/>
  <c r="AF20" i="23"/>
  <c r="AN138" i="126"/>
  <c r="AP151" i="126"/>
  <c r="AQ78" i="126"/>
  <c r="AM47" i="21"/>
  <c r="AE29" i="23"/>
  <c r="AR140" i="126"/>
  <c r="AR148" i="126"/>
  <c r="AQ171" i="126"/>
  <c r="AJ48" i="21"/>
  <c r="AO75" i="126"/>
  <c r="AG56" i="21"/>
  <c r="AG40" i="21"/>
  <c r="AO155" i="126"/>
  <c r="AN159" i="126"/>
  <c r="AF60" i="21"/>
  <c r="AK41" i="23"/>
  <c r="AK39" i="21"/>
  <c r="AK31" i="23"/>
  <c r="AH63" i="23"/>
  <c r="AE46" i="21"/>
  <c r="AI42" i="21"/>
  <c r="AQ168" i="126"/>
  <c r="AP164" i="126"/>
  <c r="AH26" i="23"/>
  <c r="AH64" i="21"/>
  <c r="AI48" i="21"/>
  <c r="AM59" i="23"/>
  <c r="AF46" i="23"/>
  <c r="AJ53" i="21"/>
  <c r="AD18" i="23"/>
  <c r="AF39" i="26"/>
  <c r="AE42" i="26"/>
  <c r="AD23" i="21"/>
  <c r="AM51" i="21"/>
  <c r="AR75" i="126"/>
  <c r="AG20" i="21"/>
  <c r="AF52" i="23"/>
  <c r="AJ51" i="23"/>
  <c r="AR167" i="126"/>
  <c r="AD45" i="26"/>
  <c r="AN112" i="126"/>
  <c r="AQ177" i="126"/>
  <c r="AI25" i="21"/>
  <c r="AF28" i="21"/>
  <c r="AE48" i="23"/>
  <c r="AP166" i="126"/>
  <c r="AK44" i="21"/>
  <c r="AR149" i="126"/>
  <c r="AE51" i="21"/>
  <c r="AK53" i="23"/>
  <c r="AD37" i="23"/>
  <c r="AG43" i="21"/>
  <c r="AM60" i="21"/>
  <c r="AI22" i="21"/>
  <c r="AQ131" i="126"/>
  <c r="AN173" i="126"/>
  <c r="AP156" i="126"/>
  <c r="AM33" i="23"/>
  <c r="AI36" i="21"/>
  <c r="AF55" i="21"/>
  <c r="AD55" i="23"/>
  <c r="AJ50" i="21"/>
  <c r="AJ61" i="26"/>
  <c r="AK28" i="26"/>
  <c r="AR138" i="126"/>
  <c r="AJ52" i="21"/>
  <c r="AE65" i="23"/>
  <c r="AJ39" i="21"/>
  <c r="AJ23" i="23"/>
  <c r="AJ52" i="26"/>
  <c r="AL32" i="21"/>
  <c r="AF49" i="21"/>
  <c r="AL36" i="21"/>
  <c r="AG54" i="26"/>
  <c r="AE20" i="26"/>
  <c r="AM40" i="21"/>
  <c r="AL54" i="23"/>
  <c r="AH35" i="21"/>
  <c r="AD51" i="23"/>
  <c r="AD29" i="21"/>
  <c r="AF57" i="23"/>
  <c r="AD48" i="26"/>
  <c r="AI32" i="23"/>
  <c r="AF57" i="21"/>
  <c r="AF54" i="21"/>
  <c r="AM35" i="21"/>
  <c r="AD50" i="21"/>
  <c r="AI17" i="21"/>
  <c r="AI41" i="21"/>
  <c r="AJ43" i="26"/>
  <c r="AI22" i="26"/>
  <c r="AE36" i="23"/>
  <c r="AI44" i="21"/>
  <c r="AK58" i="21"/>
  <c r="AD52" i="21"/>
  <c r="AI25" i="23"/>
  <c r="AG37" i="23"/>
  <c r="AL39" i="26"/>
  <c r="AG17" i="21"/>
  <c r="AQ165" i="126"/>
  <c r="AJ40" i="21"/>
  <c r="AH29" i="21"/>
  <c r="AF55" i="23"/>
  <c r="AJ62" i="21"/>
  <c r="AE52" i="23"/>
  <c r="AD33" i="23"/>
  <c r="AK29" i="23"/>
  <c r="AF65" i="21"/>
  <c r="AK45" i="26"/>
  <c r="AK36" i="23"/>
  <c r="AM53" i="26"/>
  <c r="AD46" i="21"/>
  <c r="AD54" i="23"/>
  <c r="AI39" i="26"/>
  <c r="AF41" i="21"/>
  <c r="AD49" i="23"/>
  <c r="AF38" i="23"/>
  <c r="AH34" i="26"/>
  <c r="AL59" i="23"/>
  <c r="AG29" i="21"/>
  <c r="AJ46" i="26"/>
  <c r="AD48" i="23"/>
  <c r="AL30" i="26"/>
  <c r="AE20" i="23"/>
  <c r="AL49" i="21"/>
  <c r="AL22" i="26"/>
  <c r="AM41" i="23"/>
  <c r="AK58" i="26"/>
  <c r="AF17" i="23"/>
  <c r="AJ27" i="23"/>
  <c r="AE46" i="23"/>
  <c r="AF31" i="23"/>
  <c r="AL46" i="21"/>
  <c r="AH47" i="26"/>
  <c r="AM29" i="26"/>
  <c r="AF26" i="26"/>
  <c r="AL19" i="26"/>
  <c r="AH58" i="26"/>
  <c r="AK45" i="23"/>
  <c r="AD27" i="26"/>
  <c r="AF33" i="23"/>
  <c r="AH50" i="23"/>
  <c r="AK24" i="23"/>
  <c r="AH42" i="26"/>
  <c r="AI21" i="23"/>
  <c r="AL26" i="21"/>
  <c r="AQ175" i="126"/>
  <c r="AJ27" i="21"/>
  <c r="AI57" i="23"/>
  <c r="AO162" i="126"/>
  <c r="AR82" i="126"/>
  <c r="AM31" i="21"/>
  <c r="AI60" i="23"/>
  <c r="AK55" i="21"/>
  <c r="AO177" i="126"/>
  <c r="AL39" i="23"/>
  <c r="AJ20" i="21"/>
  <c r="AF56" i="23"/>
  <c r="AL35" i="26"/>
  <c r="AP174" i="126"/>
  <c r="AM20" i="23"/>
  <c r="AF43" i="23"/>
  <c r="AF30" i="26"/>
  <c r="AF44" i="21"/>
  <c r="AK50" i="21"/>
  <c r="AJ61" i="23"/>
  <c r="AN146" i="126"/>
  <c r="AQ103" i="126"/>
  <c r="AM29" i="21"/>
  <c r="AD59" i="23"/>
  <c r="AN168" i="126"/>
  <c r="AM65" i="23"/>
  <c r="AD42" i="21"/>
  <c r="AK29" i="26"/>
  <c r="AM57" i="21"/>
  <c r="AM65" i="26"/>
  <c r="AH17" i="21"/>
  <c r="AJ55" i="23"/>
  <c r="AI62" i="21"/>
  <c r="AF18" i="21"/>
  <c r="AG25" i="21"/>
  <c r="AL64" i="21"/>
  <c r="AH35" i="26"/>
  <c r="AN96" i="126"/>
  <c r="AI32" i="21"/>
  <c r="AP155" i="126"/>
  <c r="AM58" i="21"/>
  <c r="AI66" i="23"/>
  <c r="AJ21" i="23"/>
  <c r="AI54" i="21"/>
  <c r="AI45" i="21"/>
  <c r="AL22" i="21"/>
  <c r="AI43" i="26"/>
  <c r="AJ19" i="23"/>
  <c r="AL29" i="23"/>
  <c r="AO172" i="126"/>
  <c r="AM38" i="21"/>
  <c r="AL24" i="21"/>
  <c r="AM22" i="21"/>
  <c r="AD35" i="21"/>
  <c r="AJ64" i="21"/>
  <c r="AE42" i="21"/>
  <c r="AH54" i="23"/>
  <c r="AH47" i="21"/>
  <c r="AI46" i="21"/>
  <c r="AH33" i="21"/>
  <c r="AJ25" i="23"/>
  <c r="AG21" i="23"/>
  <c r="AE36" i="21"/>
  <c r="AL31" i="21"/>
  <c r="AK48" i="23"/>
  <c r="AJ20" i="23"/>
  <c r="AP95" i="126"/>
  <c r="S39" i="68" s="1"/>
  <c r="AM61" i="23"/>
  <c r="AJ36" i="21"/>
  <c r="AD41" i="23"/>
  <c r="AJ39" i="23"/>
  <c r="AK36" i="26"/>
  <c r="AQ154" i="126"/>
  <c r="AI21" i="21"/>
  <c r="AH38" i="23"/>
  <c r="AF27" i="26"/>
  <c r="AL48" i="21"/>
  <c r="AH65" i="21"/>
  <c r="AK43" i="21"/>
  <c r="AG56" i="23"/>
  <c r="AD39" i="21"/>
  <c r="AR174" i="126"/>
  <c r="AG32" i="21"/>
  <c r="AF18" i="26"/>
  <c r="AI45" i="26"/>
  <c r="AF66" i="23"/>
  <c r="AD60" i="21"/>
  <c r="AH50" i="21"/>
  <c r="AK59" i="23"/>
  <c r="AM39" i="23"/>
  <c r="AM39" i="26"/>
  <c r="AF24" i="26"/>
  <c r="AH48" i="21"/>
  <c r="AG27" i="26"/>
  <c r="AD63" i="21"/>
  <c r="AE45" i="21"/>
  <c r="AP131" i="126"/>
  <c r="AH23" i="26"/>
  <c r="AF24" i="23"/>
  <c r="AH28" i="21"/>
  <c r="AH37" i="26"/>
  <c r="AF61" i="23"/>
  <c r="AH31" i="26"/>
  <c r="AK18" i="26"/>
  <c r="AF35" i="21"/>
  <c r="AG61" i="23"/>
  <c r="AP154" i="126"/>
  <c r="AF56" i="21"/>
  <c r="AL20" i="23"/>
  <c r="AI58" i="26"/>
  <c r="AI20" i="23"/>
  <c r="AL66" i="23"/>
  <c r="AG51" i="23"/>
  <c r="AM41" i="21"/>
  <c r="AK47" i="26"/>
  <c r="AK49" i="26"/>
  <c r="AG45" i="23"/>
  <c r="AI27" i="26"/>
  <c r="AF60" i="26"/>
  <c r="AJ32" i="21"/>
  <c r="AJ60" i="21"/>
  <c r="AJ63" i="26"/>
  <c r="AF36" i="26"/>
  <c r="AM66" i="21"/>
  <c r="AL51" i="26"/>
  <c r="AG47" i="21"/>
  <c r="AK56" i="23"/>
  <c r="AK58" i="23"/>
  <c r="AK34" i="26"/>
  <c r="AF30" i="21"/>
  <c r="AE27" i="23"/>
  <c r="AG33" i="21"/>
  <c r="AK38" i="23"/>
  <c r="AL33" i="23"/>
  <c r="AI38" i="23"/>
  <c r="AM50" i="21"/>
  <c r="AJ53" i="26"/>
  <c r="AP157" i="126"/>
  <c r="AM37" i="21"/>
  <c r="AH65" i="26"/>
  <c r="AH56" i="26"/>
  <c r="AI38" i="26"/>
  <c r="AL58" i="21"/>
  <c r="AH37" i="23"/>
  <c r="AH48" i="23"/>
  <c r="AM48" i="26"/>
  <c r="AD48" i="21"/>
  <c r="AF28" i="26"/>
  <c r="AH31" i="23"/>
  <c r="AE25" i="23"/>
  <c r="AH51" i="23"/>
  <c r="AM24" i="23"/>
  <c r="AG23" i="26"/>
  <c r="AD59" i="26"/>
  <c r="AE32" i="23"/>
  <c r="AF40" i="23"/>
  <c r="AI39" i="21"/>
  <c r="AK57" i="23"/>
  <c r="AL51" i="23"/>
  <c r="AJ63" i="23"/>
  <c r="AP173" i="126"/>
  <c r="AI63" i="26"/>
  <c r="AK33" i="23"/>
  <c r="AM63" i="21"/>
  <c r="AN154" i="126"/>
  <c r="AH43" i="26"/>
  <c r="AK17" i="23"/>
  <c r="AF17" i="26"/>
  <c r="AI30" i="21"/>
  <c r="AJ33" i="23"/>
  <c r="AD32" i="21"/>
  <c r="AG59" i="23"/>
  <c r="AK17" i="26"/>
  <c r="AG43" i="26"/>
  <c r="AN162" i="126"/>
  <c r="AI47" i="21"/>
  <c r="AK25" i="23"/>
  <c r="AJ36" i="23"/>
  <c r="AF56" i="26"/>
  <c r="AF33" i="26"/>
  <c r="AL25" i="26"/>
  <c r="AM21" i="26"/>
  <c r="AD56" i="21"/>
  <c r="AJ28" i="21"/>
  <c r="AH61" i="26"/>
  <c r="AJ38" i="26"/>
  <c r="AL37" i="26"/>
  <c r="AI33" i="26"/>
  <c r="AL60" i="23"/>
  <c r="AD17" i="21"/>
  <c r="AQ156" i="126"/>
  <c r="AJ66" i="21"/>
  <c r="AK19" i="26"/>
  <c r="AG60" i="21"/>
  <c r="AE57" i="23"/>
  <c r="AF38" i="21"/>
  <c r="AP136" i="126"/>
  <c r="AL61" i="21"/>
  <c r="AH36" i="21"/>
  <c r="AG57" i="21"/>
  <c r="AE23" i="21"/>
  <c r="AG39" i="21"/>
  <c r="AE57" i="21"/>
  <c r="AD37" i="21"/>
  <c r="AM21" i="21"/>
  <c r="AK29" i="21"/>
  <c r="AN20" i="126"/>
  <c r="AR164" i="126"/>
  <c r="AK30" i="21"/>
  <c r="AO103" i="126"/>
  <c r="AN170" i="126"/>
  <c r="AK25" i="21"/>
  <c r="AF25" i="21"/>
  <c r="AG30" i="23"/>
  <c r="AG48" i="21"/>
  <c r="AR154" i="126"/>
  <c r="AN139" i="126"/>
  <c r="AP132" i="126"/>
  <c r="AD22" i="21"/>
  <c r="AG36" i="21"/>
  <c r="AJ41" i="23"/>
  <c r="AL40" i="21"/>
  <c r="AI57" i="21"/>
  <c r="AH57" i="23"/>
  <c r="AH38" i="26"/>
  <c r="AQ150" i="126"/>
  <c r="AJ48" i="23"/>
  <c r="AE18" i="21"/>
  <c r="AI66" i="26"/>
  <c r="AJ47" i="26"/>
  <c r="AL60" i="21"/>
  <c r="AD36" i="21"/>
  <c r="AR146" i="126"/>
  <c r="AE45" i="23"/>
  <c r="AO150" i="126"/>
  <c r="AD38" i="23"/>
  <c r="AO169" i="126"/>
  <c r="AK32" i="26"/>
  <c r="AM37" i="26"/>
  <c r="AQ135" i="126"/>
  <c r="AI65" i="23"/>
  <c r="AI33" i="23"/>
  <c r="AI19" i="23"/>
  <c r="AG66" i="21"/>
  <c r="AD43" i="23"/>
  <c r="AI19" i="21"/>
  <c r="AE27" i="21"/>
  <c r="AK57" i="26"/>
  <c r="AJ23" i="21"/>
  <c r="AK60" i="21"/>
  <c r="AH44" i="23"/>
  <c r="AE61" i="23"/>
  <c r="AD46" i="26"/>
  <c r="AP170" i="126"/>
  <c r="AI26" i="26"/>
  <c r="AD56" i="23"/>
  <c r="AK56" i="21"/>
  <c r="AD43" i="21"/>
  <c r="AG35" i="26"/>
  <c r="AG58" i="21"/>
  <c r="AF52" i="21"/>
  <c r="AD57" i="23"/>
  <c r="AL66" i="21"/>
  <c r="AJ28" i="26"/>
  <c r="AP159" i="126"/>
  <c r="AJ41" i="21"/>
  <c r="AN148" i="126"/>
  <c r="AF46" i="21"/>
  <c r="AR169" i="126"/>
  <c r="AK66" i="23"/>
  <c r="AJ21" i="21"/>
  <c r="AF27" i="21"/>
  <c r="AK54" i="21"/>
  <c r="AG19" i="23"/>
  <c r="AJ42" i="23"/>
  <c r="AD26" i="21"/>
  <c r="AE17" i="23"/>
  <c r="AO144" i="126"/>
  <c r="AQ157" i="126"/>
  <c r="AK18" i="23"/>
  <c r="AG37" i="26"/>
  <c r="AI30" i="23"/>
  <c r="AM23" i="21"/>
  <c r="AK46" i="23"/>
  <c r="AI39" i="23"/>
  <c r="AG60" i="23"/>
  <c r="AD28" i="26"/>
  <c r="AF62" i="23"/>
  <c r="AJ58" i="23"/>
  <c r="AG59" i="26"/>
  <c r="AF58" i="23"/>
  <c r="AH62" i="26"/>
  <c r="AF25" i="26"/>
  <c r="AK45" i="21"/>
  <c r="AL38" i="23"/>
  <c r="AF17" i="21"/>
  <c r="AF39" i="23"/>
  <c r="AL53" i="26"/>
  <c r="AN131" i="126"/>
  <c r="AG38" i="26"/>
  <c r="AO137" i="126"/>
  <c r="AH45" i="23"/>
  <c r="AK43" i="23"/>
  <c r="AE17" i="26"/>
  <c r="AJ26" i="26"/>
  <c r="AL50" i="21"/>
  <c r="AD25" i="23"/>
  <c r="AO129" i="126"/>
  <c r="AF45" i="26"/>
  <c r="AL50" i="23"/>
  <c r="AM19" i="23"/>
  <c r="AK26" i="26"/>
  <c r="AM48" i="21"/>
  <c r="AK55" i="23"/>
  <c r="AL24" i="26"/>
  <c r="AM40" i="26"/>
  <c r="AF30" i="23"/>
  <c r="AD52" i="26"/>
  <c r="AE45" i="26"/>
  <c r="AM49" i="26"/>
  <c r="AL46" i="26"/>
  <c r="AM63" i="26"/>
  <c r="AG39" i="23"/>
  <c r="AG32" i="26"/>
  <c r="AD18" i="21"/>
  <c r="AN84" i="126"/>
  <c r="AH40" i="21"/>
  <c r="AD55" i="21"/>
  <c r="AG50" i="21"/>
  <c r="AE21" i="23"/>
  <c r="AH45" i="21"/>
  <c r="AM52" i="21"/>
  <c r="AO74" i="126"/>
  <c r="AO138" i="126"/>
  <c r="AM25" i="23"/>
  <c r="AG31" i="21"/>
  <c r="AJ47" i="23"/>
  <c r="AE65" i="26"/>
  <c r="AL64" i="23"/>
  <c r="AM38" i="26"/>
  <c r="AJ34" i="21"/>
  <c r="AH59" i="26"/>
  <c r="AK46" i="26"/>
  <c r="AK38" i="21"/>
  <c r="AL34" i="21"/>
  <c r="AJ33" i="21"/>
  <c r="AL38" i="26"/>
  <c r="AD51" i="26"/>
  <c r="AE49" i="26"/>
  <c r="AD58" i="21"/>
  <c r="AL36" i="26"/>
  <c r="AE25" i="21"/>
  <c r="AM24" i="26"/>
  <c r="AL38" i="21"/>
  <c r="AF64" i="26"/>
  <c r="AH65" i="23"/>
  <c r="AK51" i="26"/>
  <c r="AK37" i="26"/>
  <c r="AG34" i="21"/>
  <c r="AG63" i="23"/>
  <c r="AL41" i="23"/>
  <c r="AF54" i="23"/>
  <c r="AD65" i="23"/>
  <c r="AG43" i="23"/>
  <c r="AF26" i="23"/>
  <c r="AK61" i="26"/>
  <c r="AE61" i="26"/>
  <c r="AD40" i="23"/>
  <c r="AH42" i="23"/>
  <c r="AJ58" i="26"/>
  <c r="AD36" i="26"/>
  <c r="AF29" i="21"/>
  <c r="AJ37" i="26"/>
  <c r="AL42" i="26"/>
  <c r="AJ36" i="26"/>
  <c r="AH49" i="26"/>
  <c r="AE55" i="26"/>
  <c r="AF44" i="26"/>
  <c r="AH54" i="26"/>
  <c r="AE50" i="26"/>
  <c r="AJ40" i="23"/>
  <c r="AE32" i="26"/>
  <c r="AN156" i="126"/>
  <c r="AF34" i="21"/>
  <c r="AD23" i="23"/>
  <c r="AI35" i="26"/>
  <c r="AE56" i="26"/>
  <c r="AJ37" i="23"/>
  <c r="AI61" i="21"/>
  <c r="AK34" i="23"/>
  <c r="AI29" i="26"/>
  <c r="AL23" i="21"/>
  <c r="AG20" i="23"/>
  <c r="AI61" i="23"/>
  <c r="AE53" i="23"/>
  <c r="AN137" i="126"/>
  <c r="AP176" i="126"/>
  <c r="AE49" i="21"/>
  <c r="AF34" i="23"/>
  <c r="AM60" i="23"/>
  <c r="AG51" i="21"/>
  <c r="AK62" i="26"/>
  <c r="AK65" i="26"/>
  <c r="AI34" i="23"/>
  <c r="AL31" i="23"/>
  <c r="AM64" i="21"/>
  <c r="AF25" i="23"/>
  <c r="AH48" i="26"/>
  <c r="AI28" i="21"/>
  <c r="AE33" i="26"/>
  <c r="AM36" i="26"/>
  <c r="AJ17" i="21"/>
  <c r="AG30" i="26"/>
  <c r="AH28" i="23"/>
  <c r="AK60" i="23"/>
  <c r="AK33" i="26"/>
  <c r="AF32" i="26"/>
  <c r="AG25" i="26"/>
  <c r="AJ61" i="21"/>
  <c r="AG38" i="23"/>
  <c r="AH55" i="23"/>
  <c r="AI49" i="21"/>
  <c r="AL34" i="26"/>
  <c r="AM42" i="21"/>
  <c r="AK20" i="26"/>
  <c r="AD30" i="26"/>
  <c r="AJ17" i="26"/>
  <c r="AG17" i="26"/>
  <c r="AI42" i="23"/>
  <c r="AH62" i="23"/>
  <c r="AI19" i="26"/>
  <c r="AM35" i="23"/>
  <c r="AM22" i="23"/>
  <c r="AG41" i="26"/>
  <c r="AK48" i="26"/>
  <c r="AJ46" i="23"/>
  <c r="AD57" i="21"/>
  <c r="AM56" i="23"/>
  <c r="AK30" i="26"/>
  <c r="AJ66" i="23"/>
  <c r="AH36" i="26"/>
  <c r="AH24" i="21"/>
  <c r="AR117" i="126"/>
  <c r="AG24" i="23"/>
  <c r="AL31" i="26"/>
  <c r="AI34" i="21"/>
  <c r="AJ24" i="26"/>
  <c r="AK44" i="26"/>
  <c r="AD30" i="21"/>
  <c r="AJ45" i="21"/>
  <c r="AE53" i="26"/>
  <c r="AF29" i="26"/>
  <c r="AM36" i="23"/>
  <c r="AK32" i="21"/>
  <c r="AD58" i="26"/>
  <c r="AG42" i="23"/>
  <c r="AK52" i="26"/>
  <c r="AK30" i="23"/>
  <c r="AM31" i="26"/>
  <c r="AE29" i="21"/>
  <c r="AG23" i="21"/>
  <c r="AG19" i="21"/>
  <c r="AJ19" i="21"/>
  <c r="AK24" i="21"/>
  <c r="AL48" i="26"/>
  <c r="AH39" i="23"/>
  <c r="AL48" i="23"/>
  <c r="AD40" i="21"/>
  <c r="AE23" i="26"/>
  <c r="AF43" i="26"/>
  <c r="AE51" i="23"/>
  <c r="AH60" i="23"/>
  <c r="AD66" i="26"/>
  <c r="AL30" i="21"/>
  <c r="AK64" i="26"/>
  <c r="AD63" i="26"/>
  <c r="AH41" i="23"/>
  <c r="AG31" i="26"/>
  <c r="AH47" i="23"/>
  <c r="AL46" i="23"/>
  <c r="AH66" i="23"/>
  <c r="AM46" i="26"/>
  <c r="AJ33" i="26"/>
  <c r="AM27" i="23"/>
  <c r="AD58" i="23"/>
  <c r="AH35" i="23"/>
  <c r="AL59" i="26"/>
  <c r="AE59" i="26"/>
  <c r="AM51" i="26"/>
  <c r="AK54" i="26"/>
  <c r="AI28" i="26"/>
  <c r="AM18" i="26"/>
  <c r="AK26" i="21"/>
  <c r="AL26" i="23"/>
  <c r="AH32" i="26"/>
  <c r="AI26" i="23"/>
  <c r="AD47" i="26"/>
  <c r="AL45" i="26"/>
  <c r="AE66" i="21"/>
  <c r="AD64" i="21"/>
  <c r="AJ31" i="21"/>
  <c r="AG57" i="26"/>
  <c r="AK19" i="23"/>
  <c r="AK56" i="26"/>
  <c r="AR178" i="126"/>
  <c r="AM50" i="23"/>
  <c r="AL61" i="26"/>
  <c r="AD32" i="26"/>
  <c r="AE39" i="26"/>
  <c r="AF66" i="26"/>
  <c r="AJ22" i="21"/>
  <c r="AM54" i="26"/>
  <c r="AF18" i="23"/>
  <c r="AF48" i="26"/>
  <c r="AL30" i="23"/>
  <c r="AK42" i="23"/>
  <c r="AD46" i="23"/>
  <c r="AM61" i="21"/>
  <c r="AI41" i="26"/>
  <c r="AF43" i="21"/>
  <c r="AL63" i="23"/>
  <c r="AJ54" i="23"/>
  <c r="AE33" i="21"/>
  <c r="AM56" i="21"/>
  <c r="AD30" i="23"/>
  <c r="AE52" i="26"/>
  <c r="AK31" i="26"/>
  <c r="AP158" i="126"/>
  <c r="AI48" i="23"/>
  <c r="AE32" i="21"/>
  <c r="AL60" i="26"/>
  <c r="AH26" i="26"/>
  <c r="AK52" i="23"/>
  <c r="AI23" i="26"/>
  <c r="AG57" i="23"/>
  <c r="AJ34" i="23"/>
  <c r="AF65" i="26"/>
  <c r="AM37" i="23"/>
  <c r="AL59" i="21"/>
  <c r="AK35" i="26"/>
  <c r="AM58" i="23"/>
  <c r="AM43" i="26"/>
  <c r="AI63" i="23"/>
  <c r="AH21" i="23"/>
  <c r="AM29" i="23"/>
  <c r="AE38" i="23"/>
  <c r="AJ23" i="26"/>
  <c r="AH25" i="23"/>
  <c r="AE28" i="23"/>
  <c r="AD47" i="23"/>
  <c r="AL56" i="23"/>
  <c r="AH43" i="23"/>
  <c r="AR162" i="126"/>
  <c r="AD61" i="23"/>
  <c r="AJ28" i="23"/>
  <c r="AK50" i="26"/>
  <c r="AJ59" i="23"/>
  <c r="AE60" i="26"/>
  <c r="AH29" i="23"/>
  <c r="AL37" i="23"/>
  <c r="AI43" i="23"/>
  <c r="AL65" i="21"/>
  <c r="AJ30" i="23"/>
  <c r="AE30" i="23"/>
  <c r="AE19" i="21"/>
  <c r="AG40" i="26"/>
  <c r="AJ20" i="26"/>
  <c r="AJ41" i="26"/>
  <c r="AE60" i="21"/>
  <c r="AD26" i="26"/>
  <c r="AL25" i="21"/>
  <c r="AE20" i="21"/>
  <c r="AE44" i="26"/>
  <c r="AD61" i="21"/>
  <c r="AE62" i="26"/>
  <c r="AE19" i="26"/>
  <c r="AI53" i="21"/>
  <c r="AJ19" i="26"/>
  <c r="AE24" i="23"/>
  <c r="AD31" i="23"/>
  <c r="AE63" i="26"/>
  <c r="AK66" i="26"/>
  <c r="AI25" i="26"/>
  <c r="AG64" i="26"/>
  <c r="AK28" i="23"/>
  <c r="AK26" i="23"/>
  <c r="AF49" i="26"/>
  <c r="AJ62" i="26"/>
  <c r="AF22" i="23"/>
  <c r="AE25" i="26"/>
  <c r="AK39" i="26"/>
  <c r="AF61" i="26"/>
  <c r="AF41" i="26"/>
  <c r="AD66" i="21"/>
  <c r="AG42" i="26"/>
  <c r="AK53" i="21"/>
  <c r="AH51" i="26"/>
  <c r="AI50" i="21"/>
  <c r="AE31" i="23"/>
  <c r="AI51" i="26"/>
  <c r="AG28" i="23"/>
  <c r="AH19" i="23"/>
  <c r="AD40" i="26"/>
  <c r="AF57" i="26"/>
  <c r="AF46" i="26"/>
  <c r="AD34" i="23"/>
  <c r="AL55" i="26"/>
  <c r="AK32" i="23"/>
  <c r="AH40" i="23"/>
  <c r="AE63" i="23"/>
  <c r="AK42" i="21"/>
  <c r="AH45" i="26"/>
  <c r="AH18" i="23"/>
  <c r="AL42" i="23"/>
  <c r="AM57" i="26"/>
  <c r="AL63" i="26"/>
  <c r="AI60" i="26"/>
  <c r="AG52" i="23"/>
  <c r="AH28" i="26"/>
  <c r="AE22" i="26"/>
  <c r="AG41" i="23"/>
  <c r="AH33" i="26"/>
  <c r="AH49" i="21"/>
  <c r="AL65" i="23"/>
  <c r="AG17" i="23"/>
  <c r="AH44" i="26"/>
  <c r="AM52" i="26"/>
  <c r="AH66" i="26"/>
  <c r="AE63" i="21"/>
  <c r="AG33" i="23"/>
  <c r="AG18" i="26"/>
  <c r="AH36" i="23"/>
  <c r="AK53" i="26"/>
  <c r="AL26" i="26"/>
  <c r="AK41" i="26"/>
  <c r="AJ39" i="26"/>
  <c r="AM23" i="26"/>
  <c r="AG58" i="23"/>
  <c r="AJ50" i="26"/>
  <c r="AI42" i="26"/>
  <c r="AJ21" i="26"/>
  <c r="AL55" i="23"/>
  <c r="AD50" i="23"/>
  <c r="AE58" i="26"/>
  <c r="AI56" i="26"/>
  <c r="AE19" i="23"/>
  <c r="AF58" i="21"/>
  <c r="AG33" i="26"/>
  <c r="AM27" i="26"/>
  <c r="AD57" i="26"/>
  <c r="AI44" i="26"/>
  <c r="AM30" i="23"/>
  <c r="AM17" i="26"/>
  <c r="AL34" i="23"/>
  <c r="AG49" i="21"/>
  <c r="AG59" i="21"/>
  <c r="AG22" i="26"/>
  <c r="AD39" i="23"/>
  <c r="AJ56" i="21"/>
  <c r="AL44" i="26"/>
  <c r="AD53" i="26"/>
  <c r="AD18" i="26"/>
  <c r="AJ44" i="23"/>
  <c r="AG58" i="26"/>
  <c r="AE33" i="23"/>
  <c r="AD32" i="23"/>
  <c r="AH25" i="26"/>
  <c r="AJ22" i="26"/>
  <c r="AG28" i="26"/>
  <c r="AM19" i="26"/>
  <c r="AM36" i="21"/>
  <c r="AL40" i="26"/>
  <c r="AD56" i="26"/>
  <c r="AJ55" i="26"/>
  <c r="AD51" i="21"/>
  <c r="AH34" i="23"/>
  <c r="AL54" i="21"/>
  <c r="AN157" i="126"/>
  <c r="AH23" i="23"/>
  <c r="AD38" i="26"/>
  <c r="AF48" i="23"/>
  <c r="AM32" i="23"/>
  <c r="AG64" i="21"/>
  <c r="AJ54" i="21"/>
  <c r="AK44" i="23"/>
  <c r="AF63" i="23"/>
  <c r="AL50" i="26"/>
  <c r="AL24" i="23"/>
  <c r="AF23" i="26"/>
  <c r="AD22" i="23"/>
  <c r="AG63" i="21"/>
  <c r="AE39" i="21"/>
  <c r="AI28" i="23"/>
  <c r="AH64" i="23"/>
  <c r="AJ32" i="26"/>
  <c r="AM39" i="21"/>
  <c r="AP160" i="126"/>
  <c r="AH42" i="21"/>
  <c r="AJ57" i="26"/>
  <c r="AI17" i="23"/>
  <c r="AJ22" i="23"/>
  <c r="AF65" i="23"/>
  <c r="AG47" i="23"/>
  <c r="AE24" i="26"/>
  <c r="AO176" i="126"/>
  <c r="AH55" i="26"/>
  <c r="AL52" i="21"/>
  <c r="AO170" i="126"/>
  <c r="AF54" i="26"/>
  <c r="AG44" i="21"/>
  <c r="AH18" i="26"/>
  <c r="AG21" i="26"/>
  <c r="AM64" i="23"/>
  <c r="AI31" i="21"/>
  <c r="AI55" i="26"/>
  <c r="AJ18" i="26"/>
  <c r="AG60" i="26"/>
  <c r="AL25" i="23"/>
  <c r="AE26" i="23"/>
  <c r="AF51" i="21"/>
  <c r="AF21" i="23"/>
  <c r="AL28" i="26"/>
  <c r="AG61" i="26"/>
  <c r="AI48" i="26"/>
  <c r="AG39" i="26"/>
  <c r="AI20" i="26"/>
  <c r="AM34" i="26"/>
  <c r="AH53" i="26"/>
  <c r="AI49" i="26"/>
  <c r="AL27" i="26"/>
  <c r="AM35" i="26"/>
  <c r="AM32" i="26"/>
  <c r="AG46" i="26"/>
  <c r="AI57" i="26"/>
  <c r="AJ26" i="23"/>
  <c r="AD59" i="21"/>
  <c r="AI18" i="23"/>
  <c r="AD20" i="26"/>
  <c r="AE31" i="21"/>
  <c r="AD24" i="26"/>
  <c r="AD66" i="23"/>
  <c r="AD55" i="26"/>
  <c r="AM33" i="26"/>
  <c r="AJ34" i="26"/>
  <c r="AM31" i="23"/>
  <c r="AH50" i="26"/>
  <c r="AI53" i="23"/>
  <c r="AL62" i="21"/>
  <c r="AD60" i="26"/>
  <c r="AM56" i="26"/>
  <c r="AD44" i="23"/>
  <c r="AM21" i="23"/>
  <c r="AK40" i="26"/>
  <c r="AJ60" i="26"/>
  <c r="AL58" i="26"/>
  <c r="AM60" i="26"/>
  <c r="AJ65" i="23"/>
  <c r="AH63" i="26"/>
  <c r="AK20" i="23"/>
  <c r="AF37" i="23"/>
  <c r="AD42" i="23"/>
  <c r="AD60" i="23"/>
  <c r="AK49" i="21"/>
  <c r="AI36" i="26"/>
  <c r="AG22" i="21"/>
  <c r="AI30" i="26"/>
  <c r="AI61" i="26"/>
  <c r="AL32" i="26"/>
  <c r="AM45" i="26"/>
  <c r="AI54" i="23"/>
  <c r="AF35" i="23"/>
  <c r="AL19" i="23"/>
  <c r="AI17" i="26"/>
  <c r="AJ64" i="26"/>
  <c r="AH32" i="23"/>
  <c r="AF42" i="26"/>
  <c r="AE43" i="23"/>
  <c r="AK23" i="26"/>
  <c r="AD63" i="23"/>
  <c r="AK59" i="26"/>
  <c r="AG26" i="26"/>
  <c r="AI59" i="23"/>
  <c r="AD19" i="26"/>
  <c r="AI56" i="23"/>
  <c r="AL27" i="23"/>
  <c r="AG44" i="26"/>
  <c r="AE47" i="26"/>
  <c r="AK21" i="21"/>
  <c r="AH22" i="23"/>
  <c r="AD44" i="26"/>
  <c r="AD61" i="26"/>
  <c r="AG65" i="26"/>
  <c r="AD38" i="21"/>
  <c r="AL52" i="26"/>
  <c r="AK40" i="21"/>
  <c r="AK48" i="21"/>
  <c r="AK65" i="23"/>
  <c r="AH21" i="21"/>
  <c r="AE46" i="26"/>
  <c r="AH55" i="21"/>
  <c r="AI35" i="21"/>
  <c r="AI35" i="23"/>
  <c r="AF63" i="26"/>
  <c r="AK40" i="23"/>
  <c r="AL43" i="26"/>
  <c r="AG31" i="23"/>
  <c r="AD28" i="23"/>
  <c r="AI37" i="26"/>
  <c r="AM34" i="21"/>
  <c r="AM26" i="26"/>
  <c r="AG47" i="26"/>
  <c r="AD22" i="26"/>
  <c r="AG26" i="21"/>
  <c r="AH57" i="26"/>
  <c r="AE36" i="26"/>
  <c r="AJ50" i="23"/>
  <c r="AD43" i="26"/>
  <c r="AK62" i="23"/>
  <c r="AI22" i="23"/>
  <c r="AG40" i="23"/>
  <c r="AR137" i="126"/>
  <c r="AF33" i="21"/>
  <c r="AK24" i="26"/>
  <c r="AM64" i="26"/>
  <c r="AG36" i="26"/>
  <c r="AE40" i="26"/>
  <c r="AH46" i="26"/>
  <c r="AK22" i="26"/>
  <c r="AH40" i="26"/>
  <c r="AE56" i="23"/>
  <c r="AM28" i="23"/>
  <c r="AE21" i="26"/>
  <c r="AM58" i="26"/>
  <c r="AM66" i="26"/>
  <c r="AF38" i="26"/>
  <c r="AG24" i="26"/>
  <c r="AI46" i="23"/>
  <c r="AH46" i="23"/>
  <c r="AI33" i="21"/>
  <c r="AE47" i="23"/>
  <c r="AD52" i="23"/>
  <c r="AI45" i="23"/>
  <c r="AD50" i="26"/>
  <c r="AL21" i="23"/>
  <c r="AM22" i="26"/>
  <c r="AG23" i="23"/>
  <c r="AG55" i="23"/>
  <c r="AK49" i="23"/>
  <c r="AI50" i="23"/>
  <c r="AE51" i="26"/>
  <c r="AN169" i="126"/>
  <c r="AL62" i="26"/>
  <c r="AD29" i="26"/>
  <c r="AF37" i="26"/>
  <c r="AM52" i="23"/>
  <c r="AD35" i="23"/>
  <c r="AE37" i="23"/>
  <c r="AE58" i="23"/>
  <c r="AD31" i="26"/>
  <c r="AJ38" i="23"/>
  <c r="AG65" i="23"/>
  <c r="AM53" i="23"/>
  <c r="AF51" i="23"/>
  <c r="AJ38" i="21"/>
  <c r="AI41" i="23"/>
  <c r="AM44" i="21"/>
  <c r="AG53" i="26"/>
  <c r="AG26" i="23"/>
  <c r="AH17" i="26"/>
  <c r="AI32" i="26"/>
  <c r="AK63" i="23"/>
  <c r="AI47" i="26"/>
  <c r="AM49" i="23"/>
  <c r="AL57" i="26"/>
  <c r="AL56" i="26"/>
  <c r="AE22" i="23"/>
  <c r="AI18" i="26"/>
  <c r="AD49" i="26"/>
  <c r="AG19" i="26"/>
  <c r="AD34" i="26"/>
  <c r="AE18" i="23"/>
  <c r="AH30" i="26"/>
  <c r="AL29" i="26"/>
  <c r="AH20" i="26"/>
  <c r="AH56" i="23"/>
  <c r="AH53" i="23"/>
  <c r="AH61" i="23"/>
  <c r="AF29" i="23"/>
  <c r="AI40" i="23"/>
  <c r="AF53" i="26"/>
  <c r="AJ60" i="23"/>
  <c r="AH59" i="23"/>
  <c r="AE64" i="23"/>
  <c r="AI62" i="26"/>
  <c r="AL66" i="26"/>
  <c r="AD35" i="26"/>
  <c r="AM59" i="26"/>
  <c r="AH41" i="26"/>
  <c r="AK37" i="21"/>
  <c r="AL47" i="26"/>
  <c r="AM28" i="26"/>
  <c r="AG35" i="23"/>
  <c r="AE59" i="23"/>
  <c r="AG20" i="26"/>
  <c r="AL21" i="26"/>
  <c r="AF47" i="26"/>
  <c r="AF19" i="23"/>
  <c r="AE48" i="26"/>
  <c r="AK61" i="23"/>
  <c r="AE26" i="26"/>
  <c r="AM44" i="26"/>
  <c r="AJ62" i="23"/>
  <c r="AL35" i="23"/>
  <c r="AE64" i="26"/>
  <c r="AE34" i="23"/>
  <c r="AI31" i="26"/>
  <c r="AJ59" i="26"/>
  <c r="AI31" i="23"/>
  <c r="AM46" i="23"/>
  <c r="AD62" i="26"/>
  <c r="AH64" i="26"/>
  <c r="AJ31" i="26"/>
  <c r="AD53" i="23"/>
  <c r="AK38" i="26"/>
  <c r="AJ27" i="26"/>
  <c r="AI37" i="23"/>
  <c r="AD19" i="23"/>
  <c r="AH29" i="26"/>
  <c r="AI55" i="23"/>
  <c r="AG66" i="26"/>
  <c r="AG46" i="23"/>
  <c r="AF51" i="26"/>
  <c r="AE30" i="26"/>
  <c r="AM34" i="23"/>
  <c r="AE27" i="26"/>
  <c r="AE40" i="23"/>
  <c r="AD36" i="23"/>
  <c r="AM40" i="23"/>
  <c r="AI51" i="23"/>
  <c r="AG49" i="23"/>
  <c r="AG55" i="26"/>
  <c r="AJ48" i="26"/>
  <c r="AL33" i="26"/>
  <c r="AI36" i="23"/>
  <c r="AH24" i="26"/>
  <c r="AG50" i="26"/>
  <c r="AH22" i="26"/>
  <c r="AD24" i="21"/>
  <c r="AG45" i="26"/>
  <c r="AJ56" i="26"/>
  <c r="AD64" i="26"/>
  <c r="AK42" i="26"/>
  <c r="AM28" i="21"/>
  <c r="AM62" i="23"/>
  <c r="AE50" i="21"/>
  <c r="AI47" i="23"/>
  <c r="AL20" i="26"/>
  <c r="AK65" i="21"/>
  <c r="AF50" i="26"/>
  <c r="AG54" i="23"/>
  <c r="AF35" i="26"/>
  <c r="AF31" i="26"/>
  <c r="AM42" i="26"/>
  <c r="AJ32" i="23"/>
  <c r="AJ25" i="26"/>
  <c r="AJ51" i="26"/>
  <c r="AM66" i="23"/>
  <c r="AF49" i="23"/>
  <c r="AJ65" i="21"/>
  <c r="AL61" i="23"/>
  <c r="AL41" i="26"/>
  <c r="AM26" i="23"/>
  <c r="AO67" i="126"/>
  <c r="AB9" i="126"/>
  <c r="AC9" i="126"/>
  <c r="AD9" i="126"/>
  <c r="AE9" i="126"/>
  <c r="AF9" i="126"/>
  <c r="AG9" i="126"/>
  <c r="AH9" i="126"/>
  <c r="AI9" i="126"/>
  <c r="AM9" i="126"/>
  <c r="AA74" i="26"/>
  <c r="AA75" i="26"/>
  <c r="AA76" i="26"/>
  <c r="AA77" i="26"/>
  <c r="AA78" i="26"/>
  <c r="AA79" i="26"/>
  <c r="AA80" i="26"/>
  <c r="AA81" i="26"/>
  <c r="AA82" i="26"/>
  <c r="AA83" i="26"/>
  <c r="AA84" i="26"/>
  <c r="AA85" i="26"/>
  <c r="AA86" i="26"/>
  <c r="AA87" i="26"/>
  <c r="AA88" i="26"/>
  <c r="AA89" i="26"/>
  <c r="AA90" i="26"/>
  <c r="AA91" i="26"/>
  <c r="AA92" i="26"/>
  <c r="AA93" i="26"/>
  <c r="AA94" i="26"/>
  <c r="AA95" i="26"/>
  <c r="AA96" i="26"/>
  <c r="AA97" i="26"/>
  <c r="AA98" i="26"/>
  <c r="AA99" i="26"/>
  <c r="AA100" i="26"/>
  <c r="AA101" i="26"/>
  <c r="AA102" i="26"/>
  <c r="AA103" i="26"/>
  <c r="AA104" i="26"/>
  <c r="AA105" i="26"/>
  <c r="AA106" i="26"/>
  <c r="AA107" i="26"/>
  <c r="AA108" i="26"/>
  <c r="AA109" i="26"/>
  <c r="AA110" i="26"/>
  <c r="AA111" i="26"/>
  <c r="AA112" i="26"/>
  <c r="AA113" i="26"/>
  <c r="AA114" i="26"/>
  <c r="AA115" i="26"/>
  <c r="AA116" i="26"/>
  <c r="AA117" i="26"/>
  <c r="AA118" i="26"/>
  <c r="AA119" i="26"/>
  <c r="AA120" i="26"/>
  <c r="AA121" i="26"/>
  <c r="AA122" i="26"/>
  <c r="N74" i="26" a="1"/>
  <c r="N74" i="26" s="1"/>
  <c r="AH18" i="68" s="1"/>
  <c r="N75" i="26" a="1"/>
  <c r="N75" i="26" s="1"/>
  <c r="AH19" i="68" s="1"/>
  <c r="N76" i="26" a="1"/>
  <c r="N76" i="26" s="1"/>
  <c r="AH20" i="68" s="1"/>
  <c r="N77" i="26" a="1"/>
  <c r="N77" i="26" s="1"/>
  <c r="AH21" i="68" s="1"/>
  <c r="N78" i="26" a="1"/>
  <c r="N78" i="26" s="1"/>
  <c r="AH22" i="68" s="1"/>
  <c r="N79" i="26" a="1"/>
  <c r="N79" i="26" s="1"/>
  <c r="AH23" i="68" s="1"/>
  <c r="N80" i="26" a="1"/>
  <c r="N80" i="26" s="1"/>
  <c r="AH24" i="68" s="1"/>
  <c r="N81" i="26" a="1"/>
  <c r="N81" i="26"/>
  <c r="N82" i="26" a="1"/>
  <c r="N82" i="26" s="1"/>
  <c r="AH26" i="68" s="1"/>
  <c r="N83" i="26" a="1"/>
  <c r="N83" i="26" s="1"/>
  <c r="AH27" i="68" s="1"/>
  <c r="N84" i="26" a="1"/>
  <c r="N84" i="26" s="1"/>
  <c r="AH28" i="68" s="1"/>
  <c r="N85" i="26" a="1"/>
  <c r="N85" i="26" s="1"/>
  <c r="AH29" i="68" s="1"/>
  <c r="N86" i="26" a="1"/>
  <c r="N86" i="26" s="1"/>
  <c r="AH30" i="68" s="1"/>
  <c r="N87" i="26" a="1"/>
  <c r="N87" i="26" s="1"/>
  <c r="AH31" i="68" s="1"/>
  <c r="N88" i="26" a="1"/>
  <c r="N88" i="26" s="1"/>
  <c r="AH32" i="68" s="1"/>
  <c r="N89" i="26" a="1"/>
  <c r="N89" i="26" s="1"/>
  <c r="AH33" i="68" s="1"/>
  <c r="N90" i="26" a="1"/>
  <c r="N90" i="26" s="1"/>
  <c r="AH34" i="68" s="1"/>
  <c r="N91" i="26" a="1"/>
  <c r="N91" i="26" s="1"/>
  <c r="AH35" i="68" s="1"/>
  <c r="N92" i="26" a="1"/>
  <c r="N92" i="26" s="1"/>
  <c r="AH36" i="68" s="1"/>
  <c r="N93" i="26" a="1"/>
  <c r="N93" i="26"/>
  <c r="N94" i="26" a="1"/>
  <c r="N94" i="26" s="1"/>
  <c r="AH38" i="68" s="1"/>
  <c r="N95" i="26" a="1"/>
  <c r="N95" i="26" s="1"/>
  <c r="AH39" i="68" s="1"/>
  <c r="N96" i="26" a="1"/>
  <c r="N96" i="26" s="1"/>
  <c r="AH40" i="68" s="1"/>
  <c r="N97" i="26" a="1"/>
  <c r="N97" i="26"/>
  <c r="N98" i="26" a="1"/>
  <c r="N98" i="26" s="1"/>
  <c r="AH42" i="68" s="1"/>
  <c r="N99" i="26" a="1"/>
  <c r="N99" i="26" s="1"/>
  <c r="AH43" i="68" s="1"/>
  <c r="N100" i="26" a="1"/>
  <c r="N100" i="26" s="1"/>
  <c r="AH44" i="68" s="1"/>
  <c r="N101" i="26" a="1"/>
  <c r="N101" i="26" s="1"/>
  <c r="AH45" i="68" s="1"/>
  <c r="N102" i="26" a="1"/>
  <c r="N102" i="26" s="1"/>
  <c r="AH46" i="68" s="1"/>
  <c r="N103" i="26" a="1"/>
  <c r="N103" i="26" s="1"/>
  <c r="AH47" i="68" s="1"/>
  <c r="N104" i="26" a="1"/>
  <c r="N104" i="26" s="1"/>
  <c r="AH48" i="68" s="1"/>
  <c r="N105" i="26" a="1"/>
  <c r="N105" i="26" s="1"/>
  <c r="AH49" i="68" s="1"/>
  <c r="N106" i="26" a="1"/>
  <c r="N106" i="26" s="1"/>
  <c r="AH50" i="68" s="1"/>
  <c r="N107" i="26" a="1"/>
  <c r="N107" i="26" s="1"/>
  <c r="AH51" i="68" s="1"/>
  <c r="N108" i="26" a="1"/>
  <c r="N108" i="26" s="1"/>
  <c r="AH52" i="68" s="1"/>
  <c r="N109" i="26" a="1"/>
  <c r="N109" i="26" s="1"/>
  <c r="AH53" i="68" s="1"/>
  <c r="N110" i="26" a="1"/>
  <c r="N110" i="26" s="1"/>
  <c r="AH54" i="68" s="1"/>
  <c r="N111" i="26" a="1"/>
  <c r="N111" i="26" s="1"/>
  <c r="AH55" i="68" s="1"/>
  <c r="N112" i="26" a="1"/>
  <c r="N112" i="26" s="1"/>
  <c r="AH56" i="68" s="1"/>
  <c r="N113" i="26" a="1"/>
  <c r="N113" i="26"/>
  <c r="N114" i="26" a="1"/>
  <c r="N114" i="26" s="1"/>
  <c r="N115" i="26" a="1"/>
  <c r="N115" i="26" s="1"/>
  <c r="N116" i="26" a="1"/>
  <c r="N116" i="26" s="1"/>
  <c r="N117" i="26" a="1"/>
  <c r="N117" i="26" s="1"/>
  <c r="N118" i="26" a="1"/>
  <c r="N118" i="26" s="1"/>
  <c r="N119" i="26" a="1"/>
  <c r="N119" i="26" s="1"/>
  <c r="N120" i="26" a="1"/>
  <c r="N120" i="26" s="1"/>
  <c r="N121" i="26" a="1"/>
  <c r="N121" i="26" s="1"/>
  <c r="N122" i="26" a="1"/>
  <c r="N122" i="26" s="1"/>
  <c r="AA74" i="23"/>
  <c r="AA75" i="23"/>
  <c r="AA76" i="23"/>
  <c r="AA77" i="23"/>
  <c r="AA78" i="23"/>
  <c r="AA79" i="23"/>
  <c r="AA80" i="23"/>
  <c r="AA81" i="23"/>
  <c r="AA82" i="23"/>
  <c r="AA83" i="23"/>
  <c r="AA84" i="23"/>
  <c r="AA85" i="23"/>
  <c r="AA86" i="23"/>
  <c r="AA87" i="23"/>
  <c r="AA88" i="23"/>
  <c r="AA89" i="23"/>
  <c r="AA90" i="23"/>
  <c r="AA91" i="23"/>
  <c r="AA92" i="23"/>
  <c r="AA93" i="23"/>
  <c r="AA94" i="23"/>
  <c r="AA95" i="23"/>
  <c r="AA96" i="23"/>
  <c r="AA97" i="23"/>
  <c r="AA98" i="23"/>
  <c r="AA99" i="23"/>
  <c r="AA100" i="23"/>
  <c r="AA101" i="23"/>
  <c r="AA102" i="23"/>
  <c r="AA103" i="23"/>
  <c r="AA104" i="23"/>
  <c r="AA105" i="23"/>
  <c r="AA106" i="23"/>
  <c r="AA107" i="23"/>
  <c r="AA108" i="23"/>
  <c r="AA109" i="23"/>
  <c r="AA110" i="23"/>
  <c r="AA111" i="23"/>
  <c r="AA112" i="23"/>
  <c r="AA113" i="23"/>
  <c r="AA114" i="23"/>
  <c r="AA115" i="23"/>
  <c r="AA116" i="23"/>
  <c r="AA117" i="23"/>
  <c r="AA118" i="23"/>
  <c r="AA119" i="23"/>
  <c r="AA120" i="23"/>
  <c r="AA121" i="23"/>
  <c r="AA122" i="23"/>
  <c r="N74" i="23" a="1"/>
  <c r="N74" i="23" s="1"/>
  <c r="AG18" i="68" s="1"/>
  <c r="N75" i="23" a="1"/>
  <c r="N75" i="23" s="1"/>
  <c r="AG19" i="68" s="1"/>
  <c r="N76" i="23" a="1"/>
  <c r="N76" i="23" s="1"/>
  <c r="AG20" i="68" s="1"/>
  <c r="N77" i="23" a="1"/>
  <c r="N77" i="23" s="1"/>
  <c r="AG21" i="68" s="1"/>
  <c r="N78" i="23" a="1"/>
  <c r="N78" i="23" s="1"/>
  <c r="AG22" i="68" s="1"/>
  <c r="N79" i="23" a="1"/>
  <c r="N79" i="23" s="1"/>
  <c r="AG23" i="68" s="1"/>
  <c r="N80" i="23" a="1"/>
  <c r="N80" i="23" s="1"/>
  <c r="AG24" i="68" s="1"/>
  <c r="N81" i="23" a="1"/>
  <c r="N81" i="23" s="1"/>
  <c r="AG25" i="68" s="1"/>
  <c r="N82" i="23" a="1"/>
  <c r="N82" i="23" s="1"/>
  <c r="AG26" i="68" s="1"/>
  <c r="N83" i="23" a="1"/>
  <c r="N83" i="23" s="1"/>
  <c r="AG27" i="68" s="1"/>
  <c r="N84" i="23" a="1"/>
  <c r="N84" i="23" s="1"/>
  <c r="AG28" i="68" s="1"/>
  <c r="N85" i="23" a="1"/>
  <c r="N85" i="23" s="1"/>
  <c r="AG29" i="68" s="1"/>
  <c r="N86" i="23" a="1"/>
  <c r="N86" i="23" s="1"/>
  <c r="AG30" i="68" s="1"/>
  <c r="N87" i="23" a="1"/>
  <c r="N87" i="23" s="1"/>
  <c r="AG31" i="68" s="1"/>
  <c r="N88" i="23" a="1"/>
  <c r="N88" i="23" s="1"/>
  <c r="AG32" i="68" s="1"/>
  <c r="N89" i="23" a="1"/>
  <c r="N89" i="23" s="1"/>
  <c r="AG33" i="68" s="1"/>
  <c r="N90" i="23" a="1"/>
  <c r="N90" i="23" s="1"/>
  <c r="AG34" i="68" s="1"/>
  <c r="N91" i="23" a="1"/>
  <c r="N91" i="23" s="1"/>
  <c r="AG35" i="68" s="1"/>
  <c r="N92" i="23" a="1"/>
  <c r="N92" i="23" s="1"/>
  <c r="AG36" i="68" s="1"/>
  <c r="N93" i="23" a="1"/>
  <c r="N93" i="23" s="1"/>
  <c r="AG37" i="68" s="1"/>
  <c r="N94" i="23" a="1"/>
  <c r="N94" i="23" s="1"/>
  <c r="AG38" i="68" s="1"/>
  <c r="N95" i="23" a="1"/>
  <c r="N95" i="23" s="1"/>
  <c r="AG39" i="68" s="1"/>
  <c r="N96" i="23" a="1"/>
  <c r="N96" i="23" s="1"/>
  <c r="AG40" i="68" s="1"/>
  <c r="N97" i="23" a="1"/>
  <c r="N97" i="23" s="1"/>
  <c r="AG41" i="68" s="1"/>
  <c r="N98" i="23" a="1"/>
  <c r="N98" i="23" s="1"/>
  <c r="AG42" i="68" s="1"/>
  <c r="N99" i="23" a="1"/>
  <c r="N99" i="23" s="1"/>
  <c r="AG43" i="68" s="1"/>
  <c r="N100" i="23" a="1"/>
  <c r="N100" i="23" s="1"/>
  <c r="AG44" i="68" s="1"/>
  <c r="N101" i="23" a="1"/>
  <c r="N101" i="23" s="1"/>
  <c r="AG45" i="68" s="1"/>
  <c r="N102" i="23" a="1"/>
  <c r="N102" i="23" s="1"/>
  <c r="AG46" i="68" s="1"/>
  <c r="N103" i="23" a="1"/>
  <c r="N103" i="23" s="1"/>
  <c r="AG47" i="68" s="1"/>
  <c r="N104" i="23" a="1"/>
  <c r="N104" i="23" s="1"/>
  <c r="AG48" i="68" s="1"/>
  <c r="N105" i="23" a="1"/>
  <c r="N105" i="23" s="1"/>
  <c r="AG49" i="68" s="1"/>
  <c r="N106" i="23" a="1"/>
  <c r="N106" i="23" s="1"/>
  <c r="AG50" i="68" s="1"/>
  <c r="N107" i="23" a="1"/>
  <c r="N107" i="23" s="1"/>
  <c r="AG51" i="68" s="1"/>
  <c r="N108" i="23" a="1"/>
  <c r="N108" i="23" s="1"/>
  <c r="AG52" i="68" s="1"/>
  <c r="N109" i="23" a="1"/>
  <c r="N109" i="23" s="1"/>
  <c r="AG53" i="68" s="1"/>
  <c r="N110" i="23" a="1"/>
  <c r="N110" i="23" s="1"/>
  <c r="AG54" i="68" s="1"/>
  <c r="N111" i="23" a="1"/>
  <c r="N111" i="23" s="1"/>
  <c r="AG55" i="68" s="1"/>
  <c r="N112" i="23" a="1"/>
  <c r="N112" i="23" s="1"/>
  <c r="AG56" i="68" s="1"/>
  <c r="N113" i="23" a="1"/>
  <c r="N113" i="23" s="1"/>
  <c r="AG57" i="68" s="1"/>
  <c r="N114" i="23" a="1"/>
  <c r="N114" i="23" s="1"/>
  <c r="N115" i="23" a="1"/>
  <c r="N115" i="23" s="1"/>
  <c r="N116" i="23" a="1"/>
  <c r="N116" i="23" s="1"/>
  <c r="N117" i="23" a="1"/>
  <c r="N117" i="23" s="1"/>
  <c r="N118" i="23" a="1"/>
  <c r="N118" i="23" s="1"/>
  <c r="N119" i="23" a="1"/>
  <c r="N119" i="23" s="1"/>
  <c r="N120" i="23" a="1"/>
  <c r="N120" i="23" s="1"/>
  <c r="N121" i="23" a="1"/>
  <c r="N121" i="23" s="1"/>
  <c r="N122" i="23" a="1"/>
  <c r="N122" i="23" s="1"/>
  <c r="AA74" i="21"/>
  <c r="AA75" i="21"/>
  <c r="AA76" i="21"/>
  <c r="AA77" i="21"/>
  <c r="AA78" i="21"/>
  <c r="AA79" i="21"/>
  <c r="AA80" i="21"/>
  <c r="AA81" i="21"/>
  <c r="AA82" i="21"/>
  <c r="AA83" i="21"/>
  <c r="AA84" i="21"/>
  <c r="AA85" i="21"/>
  <c r="AA86" i="21"/>
  <c r="AA87" i="21"/>
  <c r="AA88" i="21"/>
  <c r="AA89" i="21"/>
  <c r="AA90" i="21"/>
  <c r="AA91" i="21"/>
  <c r="AA92" i="21"/>
  <c r="AA93" i="21"/>
  <c r="AA94" i="21"/>
  <c r="AA95" i="21"/>
  <c r="AA96" i="21"/>
  <c r="AA97" i="21"/>
  <c r="AA98" i="21"/>
  <c r="AA99" i="21"/>
  <c r="AA100" i="21"/>
  <c r="AA101" i="21"/>
  <c r="AA102" i="21"/>
  <c r="AA103" i="21"/>
  <c r="AA104" i="21"/>
  <c r="AA105" i="21"/>
  <c r="AA106" i="21"/>
  <c r="AA107" i="21"/>
  <c r="AA108" i="21"/>
  <c r="AA109" i="21"/>
  <c r="AA110" i="21"/>
  <c r="AA111" i="21"/>
  <c r="AA112" i="21"/>
  <c r="AA113" i="21"/>
  <c r="AA114" i="21"/>
  <c r="AA115" i="21"/>
  <c r="AA116" i="21"/>
  <c r="AA117" i="21"/>
  <c r="AA118" i="21"/>
  <c r="AA119" i="21"/>
  <c r="AA120" i="21"/>
  <c r="AA121" i="21"/>
  <c r="AA122" i="21"/>
  <c r="AA73" i="21"/>
  <c r="N74" i="21" a="1"/>
  <c r="N74" i="21" s="1"/>
  <c r="AF18" i="68" s="1"/>
  <c r="N75" i="21" a="1"/>
  <c r="N75" i="21" s="1"/>
  <c r="AF19" i="68" s="1"/>
  <c r="N76" i="21" a="1"/>
  <c r="N76" i="21" s="1"/>
  <c r="AF20" i="68" s="1"/>
  <c r="N77" i="21" a="1"/>
  <c r="N77" i="21" s="1"/>
  <c r="AF21" i="68" s="1"/>
  <c r="N78" i="21" a="1"/>
  <c r="N78" i="21" s="1"/>
  <c r="AF22" i="68" s="1"/>
  <c r="N79" i="21" a="1"/>
  <c r="N79" i="21" s="1"/>
  <c r="AF23" i="68" s="1"/>
  <c r="N80" i="21" a="1"/>
  <c r="N80" i="21" s="1"/>
  <c r="AF24" i="68" s="1"/>
  <c r="N81" i="21" a="1"/>
  <c r="N81" i="21" s="1"/>
  <c r="AF25" i="68" s="1"/>
  <c r="N82" i="21" a="1"/>
  <c r="N82" i="21" s="1"/>
  <c r="AF26" i="68" s="1"/>
  <c r="N83" i="21" a="1"/>
  <c r="N83" i="21" s="1"/>
  <c r="AF27" i="68" s="1"/>
  <c r="N84" i="21" a="1"/>
  <c r="N84" i="21" s="1"/>
  <c r="AF28" i="68" s="1"/>
  <c r="N85" i="21" a="1"/>
  <c r="N85" i="21" s="1"/>
  <c r="AF29" i="68" s="1"/>
  <c r="N86" i="21" a="1"/>
  <c r="N86" i="21"/>
  <c r="AF30" i="68" s="1"/>
  <c r="N87" i="21" a="1"/>
  <c r="N87" i="21" s="1"/>
  <c r="AF31" i="68" s="1"/>
  <c r="N88" i="21" a="1"/>
  <c r="N88" i="21" s="1"/>
  <c r="AF32" i="68" s="1"/>
  <c r="N89" i="21" a="1"/>
  <c r="N89" i="21" s="1"/>
  <c r="AF33" i="68" s="1"/>
  <c r="N90" i="21" a="1"/>
  <c r="N90" i="21"/>
  <c r="AF34" i="68" s="1"/>
  <c r="N91" i="21" a="1"/>
  <c r="N91" i="21" s="1"/>
  <c r="AF35" i="68" s="1"/>
  <c r="N92" i="21" a="1"/>
  <c r="N92" i="21" s="1"/>
  <c r="AF36" i="68" s="1"/>
  <c r="N93" i="21" a="1"/>
  <c r="N93" i="21" s="1"/>
  <c r="AF37" i="68" s="1"/>
  <c r="N94" i="21" a="1"/>
  <c r="N94" i="21" s="1"/>
  <c r="AF38" i="68" s="1"/>
  <c r="N95" i="21" a="1"/>
  <c r="N95" i="21" s="1"/>
  <c r="AF39" i="68" s="1"/>
  <c r="N96" i="21" a="1"/>
  <c r="N96" i="21" s="1"/>
  <c r="AF40" i="68" s="1"/>
  <c r="N97" i="21" a="1"/>
  <c r="N97" i="21" s="1"/>
  <c r="AF41" i="68" s="1"/>
  <c r="N98" i="21" a="1"/>
  <c r="N98" i="21" s="1"/>
  <c r="AF42" i="68" s="1"/>
  <c r="N99" i="21" a="1"/>
  <c r="N99" i="21" s="1"/>
  <c r="AF43" i="68" s="1"/>
  <c r="N100" i="21" a="1"/>
  <c r="N100" i="21" s="1"/>
  <c r="AF44" i="68" s="1"/>
  <c r="N101" i="21" a="1"/>
  <c r="N101" i="21" s="1"/>
  <c r="AF45" i="68" s="1"/>
  <c r="N102" i="21" a="1"/>
  <c r="N102" i="21"/>
  <c r="AF46" i="68" s="1"/>
  <c r="N103" i="21" a="1"/>
  <c r="N103" i="21" s="1"/>
  <c r="AF47" i="68" s="1"/>
  <c r="N104" i="21" a="1"/>
  <c r="N104" i="21" s="1"/>
  <c r="AF48" i="68" s="1"/>
  <c r="N105" i="21" a="1"/>
  <c r="N105" i="21" s="1"/>
  <c r="AF49" i="68" s="1"/>
  <c r="N106" i="21" a="1"/>
  <c r="N106" i="21" s="1"/>
  <c r="AF50" i="68" s="1"/>
  <c r="N107" i="21" a="1"/>
  <c r="N107" i="21" s="1"/>
  <c r="AF51" i="68" s="1"/>
  <c r="N108" i="21" a="1"/>
  <c r="N108" i="21" s="1"/>
  <c r="AF52" i="68" s="1"/>
  <c r="N109" i="21" a="1"/>
  <c r="N109" i="21" s="1"/>
  <c r="AF53" i="68" s="1"/>
  <c r="N110" i="21" a="1"/>
  <c r="N110" i="21" s="1"/>
  <c r="AF54" i="68" s="1"/>
  <c r="N111" i="21" a="1"/>
  <c r="N111" i="21" s="1"/>
  <c r="AF55" i="68" s="1"/>
  <c r="N112" i="21" a="1"/>
  <c r="N112" i="21" s="1"/>
  <c r="AF56" i="68" s="1"/>
  <c r="N113" i="21" a="1"/>
  <c r="N113" i="21" s="1"/>
  <c r="AF57" i="68" s="1"/>
  <c r="N114" i="21" a="1"/>
  <c r="N114" i="21" s="1"/>
  <c r="N115" i="21" a="1"/>
  <c r="N115" i="21" s="1"/>
  <c r="N116" i="21" a="1"/>
  <c r="N116" i="21" s="1"/>
  <c r="N117" i="21" a="1"/>
  <c r="N117" i="21" s="1"/>
  <c r="N118" i="21" a="1"/>
  <c r="N118" i="21"/>
  <c r="N119" i="21" a="1"/>
  <c r="N119" i="21" s="1"/>
  <c r="N120" i="21" a="1"/>
  <c r="N120" i="21" s="1"/>
  <c r="N121" i="21" a="1"/>
  <c r="N121" i="21" s="1"/>
  <c r="N122" i="21" a="1"/>
  <c r="N122" i="21"/>
  <c r="AH25" i="68"/>
  <c r="AH37" i="68"/>
  <c r="AH41" i="68"/>
  <c r="AH57" i="68"/>
  <c r="AI55" i="68" l="1"/>
  <c r="AI31" i="68"/>
  <c r="AI46" i="68"/>
  <c r="AI30" i="68"/>
  <c r="AI53" i="68"/>
  <c r="AI45" i="68"/>
  <c r="AI37" i="68"/>
  <c r="AI29" i="68"/>
  <c r="AI21" i="68"/>
  <c r="AI54" i="68"/>
  <c r="AI38" i="68"/>
  <c r="AI22" i="68"/>
  <c r="AI52" i="68"/>
  <c r="AI44" i="68"/>
  <c r="AI36" i="68"/>
  <c r="AI28" i="68"/>
  <c r="AI20" i="68"/>
  <c r="AI47" i="68"/>
  <c r="AI23" i="68"/>
  <c r="AI27" i="68"/>
  <c r="AI51" i="68"/>
  <c r="AI35" i="68"/>
  <c r="AI19" i="68"/>
  <c r="AI50" i="68"/>
  <c r="AI42" i="68"/>
  <c r="AI34" i="68"/>
  <c r="AI26" i="68"/>
  <c r="AI18" i="68"/>
  <c r="AI39" i="68"/>
  <c r="AI43" i="68"/>
  <c r="AI57" i="68"/>
  <c r="AI49" i="68"/>
  <c r="AI41" i="68"/>
  <c r="AI33" i="68"/>
  <c r="AI25" i="68"/>
  <c r="AI56" i="68"/>
  <c r="AI48" i="68"/>
  <c r="AI40" i="68"/>
  <c r="AI32" i="68"/>
  <c r="AI24" i="68"/>
  <c r="AW65" i="22"/>
  <c r="AV65" i="22"/>
  <c r="AU65" i="22"/>
  <c r="AT65" i="22"/>
  <c r="AS65" i="22"/>
  <c r="AR65" i="22"/>
  <c r="AQ65" i="22"/>
  <c r="AP65" i="22"/>
  <c r="AO65" i="22"/>
  <c r="AN65" i="22"/>
  <c r="AW65" i="24"/>
  <c r="AV65" i="24"/>
  <c r="AU65" i="24"/>
  <c r="AT65" i="24"/>
  <c r="AS65" i="24"/>
  <c r="AR65" i="24"/>
  <c r="AQ65" i="24"/>
  <c r="AP65" i="24"/>
  <c r="AO65" i="24"/>
  <c r="AN65" i="24"/>
  <c r="AW65" i="27"/>
  <c r="AV65" i="27"/>
  <c r="AU65" i="27"/>
  <c r="AT65" i="27"/>
  <c r="AS65" i="27"/>
  <c r="AR65" i="27"/>
  <c r="AQ65" i="27"/>
  <c r="AP65" i="27"/>
  <c r="AO65" i="27"/>
  <c r="AN65" i="27"/>
  <c r="AK65" i="22"/>
  <c r="AJ65" i="22"/>
  <c r="AI65" i="22"/>
  <c r="AH65" i="22"/>
  <c r="AG65" i="22"/>
  <c r="AF65" i="22"/>
  <c r="AE65" i="22"/>
  <c r="AD65" i="22"/>
  <c r="AC65" i="22"/>
  <c r="AB65" i="22"/>
  <c r="AK65" i="24"/>
  <c r="AJ65" i="24"/>
  <c r="AI65" i="24"/>
  <c r="AH65" i="24"/>
  <c r="AG65" i="24"/>
  <c r="AF65" i="24"/>
  <c r="AE65" i="24"/>
  <c r="AD65" i="24"/>
  <c r="AC65" i="24"/>
  <c r="AB65" i="24"/>
  <c r="AK65" i="27"/>
  <c r="AJ65" i="27"/>
  <c r="AI65" i="27"/>
  <c r="AH65" i="27"/>
  <c r="AG65" i="27"/>
  <c r="AF65" i="27"/>
  <c r="AE65" i="27"/>
  <c r="AD65" i="27"/>
  <c r="AC65" i="27"/>
  <c r="AB65" i="27"/>
  <c r="Y65" i="22"/>
  <c r="X65" i="22"/>
  <c r="W65" i="22"/>
  <c r="V65" i="22"/>
  <c r="U65" i="22"/>
  <c r="T65" i="22"/>
  <c r="S65" i="22"/>
  <c r="R65" i="22"/>
  <c r="Q65" i="22"/>
  <c r="P65" i="22"/>
  <c r="Y65" i="24"/>
  <c r="X65" i="24"/>
  <c r="W65" i="24"/>
  <c r="V65" i="24"/>
  <c r="U65" i="24"/>
  <c r="T65" i="24"/>
  <c r="S65" i="24"/>
  <c r="R65" i="24"/>
  <c r="Q65" i="24"/>
  <c r="P65" i="24"/>
  <c r="Y65" i="27"/>
  <c r="X65" i="27"/>
  <c r="W65" i="27"/>
  <c r="V65" i="27"/>
  <c r="U65" i="27"/>
  <c r="T65" i="27"/>
  <c r="S65" i="27"/>
  <c r="R65" i="27"/>
  <c r="Q65" i="27"/>
  <c r="P65" i="27"/>
  <c r="E65" i="22"/>
  <c r="F65" i="22"/>
  <c r="G65" i="22"/>
  <c r="H65" i="22"/>
  <c r="I65" i="22"/>
  <c r="J65" i="22"/>
  <c r="K65" i="22"/>
  <c r="L65" i="22"/>
  <c r="M65" i="22"/>
  <c r="E65" i="24"/>
  <c r="F65" i="24"/>
  <c r="G65" i="24"/>
  <c r="H65" i="24"/>
  <c r="I65" i="24"/>
  <c r="J65" i="24"/>
  <c r="K65" i="24"/>
  <c r="L65" i="24"/>
  <c r="M65" i="24"/>
  <c r="E65" i="27"/>
  <c r="F65" i="27"/>
  <c r="G65" i="27"/>
  <c r="H65" i="27"/>
  <c r="I65" i="27"/>
  <c r="J65" i="27"/>
  <c r="K65" i="27"/>
  <c r="L65" i="27"/>
  <c r="M65" i="27"/>
  <c r="D65" i="22"/>
  <c r="D65" i="24"/>
  <c r="D65" i="27"/>
  <c r="AA9" i="22"/>
  <c r="AB9" i="22"/>
  <c r="AC9" i="22"/>
  <c r="AD9" i="22"/>
  <c r="AE9" i="22"/>
  <c r="AF9" i="22"/>
  <c r="AG9" i="22"/>
  <c r="AH9" i="22"/>
  <c r="AI9" i="22"/>
  <c r="AJ9" i="22"/>
  <c r="AK9" i="22"/>
  <c r="AM9" i="22"/>
  <c r="AN9" i="22"/>
  <c r="AO9" i="22"/>
  <c r="AP9" i="22"/>
  <c r="AQ9" i="22"/>
  <c r="AR9" i="22"/>
  <c r="AS9" i="22"/>
  <c r="AT9" i="22"/>
  <c r="AU9" i="22"/>
  <c r="AV9" i="22"/>
  <c r="AW9" i="22"/>
  <c r="AY9" i="22"/>
  <c r="BJ9" i="22"/>
  <c r="BK9" i="22"/>
  <c r="BL9" i="22"/>
  <c r="AA9" i="24"/>
  <c r="AB9" i="24"/>
  <c r="AC9" i="24"/>
  <c r="AD9" i="24"/>
  <c r="AE9" i="24"/>
  <c r="AF9" i="24"/>
  <c r="AG9" i="24"/>
  <c r="AH9" i="24"/>
  <c r="AI9" i="24"/>
  <c r="AJ9" i="24"/>
  <c r="AK9" i="24"/>
  <c r="AM9" i="24"/>
  <c r="AN9" i="24"/>
  <c r="AO9" i="24"/>
  <c r="AP9" i="24"/>
  <c r="AQ9" i="24"/>
  <c r="AR9" i="24"/>
  <c r="AS9" i="24"/>
  <c r="AT9" i="24"/>
  <c r="AU9" i="24"/>
  <c r="AV9" i="24"/>
  <c r="AW9" i="24"/>
  <c r="AY9" i="24"/>
  <c r="BJ9" i="24"/>
  <c r="BK9" i="24"/>
  <c r="BL9" i="24"/>
  <c r="AA9" i="27"/>
  <c r="AB9" i="27"/>
  <c r="AC9" i="27"/>
  <c r="AD9" i="27"/>
  <c r="AE9" i="27"/>
  <c r="AF9" i="27"/>
  <c r="AG9" i="27"/>
  <c r="AH9" i="27"/>
  <c r="AI9" i="27"/>
  <c r="AJ9" i="27"/>
  <c r="AK9" i="27"/>
  <c r="AM9" i="27"/>
  <c r="AN9" i="27"/>
  <c r="AO9" i="27"/>
  <c r="AP9" i="27"/>
  <c r="AQ9" i="27"/>
  <c r="AR9" i="27"/>
  <c r="AS9" i="27"/>
  <c r="AT9" i="27"/>
  <c r="AU9" i="27"/>
  <c r="AV9" i="27"/>
  <c r="AW9" i="27"/>
  <c r="AY9" i="27"/>
  <c r="BJ9" i="27"/>
  <c r="BK9" i="27"/>
  <c r="BL9" i="27"/>
  <c r="AA73" i="26" l="1"/>
  <c r="N73" i="26" a="1"/>
  <c r="N73" i="26" s="1"/>
  <c r="AH17" i="68" s="1"/>
  <c r="AA73" i="23" l="1"/>
  <c r="N73" i="23" a="1"/>
  <c r="N73" i="23" s="1"/>
  <c r="AG17" i="68" s="1"/>
  <c r="N93" i="20"/>
  <c r="O93" i="20"/>
  <c r="P93" i="20"/>
  <c r="Q93" i="20"/>
  <c r="R93" i="20"/>
  <c r="S93" i="20"/>
  <c r="T93" i="20"/>
  <c r="U93" i="20"/>
  <c r="V93" i="20"/>
  <c r="N94" i="20"/>
  <c r="O94" i="20"/>
  <c r="P94" i="20"/>
  <c r="Q94" i="20"/>
  <c r="R94" i="20"/>
  <c r="S94" i="20"/>
  <c r="T94" i="20"/>
  <c r="U94" i="20"/>
  <c r="V94" i="20"/>
  <c r="N95" i="20"/>
  <c r="O95" i="20"/>
  <c r="P95" i="20"/>
  <c r="Q95" i="20"/>
  <c r="R95" i="20"/>
  <c r="S95" i="20"/>
  <c r="T95" i="20"/>
  <c r="U95" i="20"/>
  <c r="V95" i="20"/>
  <c r="N96" i="20"/>
  <c r="O96" i="20"/>
  <c r="P96" i="20"/>
  <c r="Q96" i="20"/>
  <c r="R96" i="20"/>
  <c r="S96" i="20"/>
  <c r="T96" i="20"/>
  <c r="U96" i="20"/>
  <c r="V96" i="20"/>
  <c r="N97" i="20"/>
  <c r="O97" i="20"/>
  <c r="P97" i="20"/>
  <c r="Q97" i="20"/>
  <c r="R97" i="20"/>
  <c r="S97" i="20"/>
  <c r="T97" i="20"/>
  <c r="U97" i="20"/>
  <c r="V97" i="20"/>
  <c r="N98" i="20"/>
  <c r="O98" i="20"/>
  <c r="P98" i="20"/>
  <c r="Q98" i="20"/>
  <c r="R98" i="20"/>
  <c r="S98" i="20"/>
  <c r="T98" i="20"/>
  <c r="U98" i="20"/>
  <c r="V98" i="20"/>
  <c r="N99" i="20"/>
  <c r="O99" i="20"/>
  <c r="P99" i="20"/>
  <c r="Q99" i="20"/>
  <c r="R99" i="20"/>
  <c r="S99" i="20"/>
  <c r="T99" i="20"/>
  <c r="U99" i="20"/>
  <c r="V99" i="20"/>
  <c r="N100" i="20"/>
  <c r="O100" i="20"/>
  <c r="P100" i="20"/>
  <c r="Q100" i="20"/>
  <c r="R100" i="20"/>
  <c r="S100" i="20"/>
  <c r="T100" i="20"/>
  <c r="U100" i="20"/>
  <c r="V100" i="20"/>
  <c r="N101" i="20"/>
  <c r="O101" i="20"/>
  <c r="P101" i="20"/>
  <c r="Q101" i="20"/>
  <c r="R101" i="20"/>
  <c r="S101" i="20"/>
  <c r="T101" i="20"/>
  <c r="U101" i="20"/>
  <c r="V101" i="20"/>
  <c r="N102" i="20"/>
  <c r="O102" i="20"/>
  <c r="P102" i="20"/>
  <c r="Q102" i="20"/>
  <c r="R102" i="20"/>
  <c r="S102" i="20"/>
  <c r="T102" i="20"/>
  <c r="U102" i="20"/>
  <c r="V102" i="20"/>
  <c r="N103" i="20"/>
  <c r="O103" i="20"/>
  <c r="P103" i="20"/>
  <c r="Q103" i="20"/>
  <c r="R103" i="20"/>
  <c r="S103" i="20"/>
  <c r="T103" i="20"/>
  <c r="U103" i="20"/>
  <c r="V103" i="20"/>
  <c r="N104" i="20"/>
  <c r="O104" i="20"/>
  <c r="P104" i="20"/>
  <c r="Q104" i="20"/>
  <c r="R104" i="20"/>
  <c r="S104" i="20"/>
  <c r="T104" i="20"/>
  <c r="U104" i="20"/>
  <c r="V104" i="20"/>
  <c r="N105" i="20"/>
  <c r="O105" i="20"/>
  <c r="P105" i="20"/>
  <c r="Q105" i="20"/>
  <c r="R105" i="20"/>
  <c r="S105" i="20"/>
  <c r="T105" i="20"/>
  <c r="U105" i="20"/>
  <c r="V105" i="20"/>
  <c r="N106" i="20"/>
  <c r="O106" i="20"/>
  <c r="P106" i="20"/>
  <c r="Q106" i="20"/>
  <c r="R106" i="20"/>
  <c r="S106" i="20"/>
  <c r="T106" i="20"/>
  <c r="U106" i="20"/>
  <c r="V106" i="20"/>
  <c r="N107" i="20"/>
  <c r="O107" i="20"/>
  <c r="P107" i="20"/>
  <c r="Q107" i="20"/>
  <c r="R107" i="20"/>
  <c r="S107" i="20"/>
  <c r="T107" i="20"/>
  <c r="U107" i="20"/>
  <c r="V107" i="20"/>
  <c r="N108" i="20"/>
  <c r="O108" i="20"/>
  <c r="P108" i="20"/>
  <c r="Q108" i="20"/>
  <c r="R108" i="20"/>
  <c r="S108" i="20"/>
  <c r="T108" i="20"/>
  <c r="U108" i="20"/>
  <c r="V108" i="20"/>
  <c r="N109" i="20"/>
  <c r="O109" i="20"/>
  <c r="P109" i="20"/>
  <c r="Q109" i="20"/>
  <c r="R109" i="20"/>
  <c r="S109" i="20"/>
  <c r="T109" i="20"/>
  <c r="U109" i="20"/>
  <c r="V109" i="20"/>
  <c r="N110" i="20"/>
  <c r="O110" i="20"/>
  <c r="P110" i="20"/>
  <c r="Q110" i="20"/>
  <c r="R110" i="20"/>
  <c r="S110" i="20"/>
  <c r="T110" i="20"/>
  <c r="U110" i="20"/>
  <c r="V110" i="20"/>
  <c r="N111" i="20"/>
  <c r="O111" i="20"/>
  <c r="P111" i="20"/>
  <c r="Q111" i="20"/>
  <c r="R111" i="20"/>
  <c r="S111" i="20"/>
  <c r="T111" i="20"/>
  <c r="U111" i="20"/>
  <c r="V111" i="20"/>
  <c r="N112" i="20"/>
  <c r="O112" i="20"/>
  <c r="P112" i="20"/>
  <c r="Q112" i="20"/>
  <c r="R112" i="20"/>
  <c r="S112" i="20"/>
  <c r="T112" i="20"/>
  <c r="U112" i="20"/>
  <c r="V112" i="20"/>
  <c r="N113" i="20"/>
  <c r="O113" i="20"/>
  <c r="P113" i="20"/>
  <c r="Q113" i="20"/>
  <c r="R113" i="20"/>
  <c r="S113" i="20"/>
  <c r="T113" i="20"/>
  <c r="U113" i="20"/>
  <c r="V113" i="20"/>
  <c r="N114" i="20"/>
  <c r="O114" i="20"/>
  <c r="P114" i="20"/>
  <c r="Q114" i="20"/>
  <c r="R114" i="20"/>
  <c r="S114" i="20"/>
  <c r="T114" i="20"/>
  <c r="U114" i="20"/>
  <c r="V114" i="20"/>
  <c r="N115" i="20"/>
  <c r="O115" i="20"/>
  <c r="P115" i="20"/>
  <c r="Q115" i="20"/>
  <c r="R115" i="20"/>
  <c r="S115" i="20"/>
  <c r="T115" i="20"/>
  <c r="U115" i="20"/>
  <c r="V115" i="20"/>
  <c r="N116" i="20"/>
  <c r="O116" i="20"/>
  <c r="P116" i="20"/>
  <c r="Q116" i="20"/>
  <c r="R116" i="20"/>
  <c r="S116" i="20"/>
  <c r="T116" i="20"/>
  <c r="U116" i="20"/>
  <c r="V116" i="20"/>
  <c r="N117" i="20"/>
  <c r="O117" i="20"/>
  <c r="P117" i="20"/>
  <c r="Q117" i="20"/>
  <c r="R117" i="20"/>
  <c r="S117" i="20"/>
  <c r="T117" i="20"/>
  <c r="U117" i="20"/>
  <c r="V117" i="20"/>
  <c r="N118" i="20"/>
  <c r="O118" i="20"/>
  <c r="P118" i="20"/>
  <c r="Q118" i="20"/>
  <c r="R118" i="20"/>
  <c r="S118" i="20"/>
  <c r="T118" i="20"/>
  <c r="U118" i="20"/>
  <c r="V118" i="20"/>
  <c r="N119" i="20"/>
  <c r="O119" i="20"/>
  <c r="P119" i="20"/>
  <c r="Q119" i="20"/>
  <c r="R119" i="20"/>
  <c r="S119" i="20"/>
  <c r="T119" i="20"/>
  <c r="U119" i="20"/>
  <c r="V119" i="20"/>
  <c r="N120" i="20"/>
  <c r="O120" i="20"/>
  <c r="P120" i="20"/>
  <c r="Q120" i="20"/>
  <c r="R120" i="20"/>
  <c r="S120" i="20"/>
  <c r="T120" i="20"/>
  <c r="U120" i="20"/>
  <c r="V120" i="20"/>
  <c r="N121" i="20"/>
  <c r="O121" i="20"/>
  <c r="P121" i="20"/>
  <c r="Q121" i="20"/>
  <c r="R121" i="20"/>
  <c r="S121" i="20"/>
  <c r="T121" i="20"/>
  <c r="U121" i="20"/>
  <c r="V121" i="20"/>
  <c r="N44" i="20"/>
  <c r="O44" i="20"/>
  <c r="P44" i="20"/>
  <c r="Q44" i="20"/>
  <c r="R44" i="20"/>
  <c r="S44" i="20"/>
  <c r="T44" i="20"/>
  <c r="U44" i="20"/>
  <c r="V44" i="20"/>
  <c r="N45" i="20"/>
  <c r="O45" i="20"/>
  <c r="P45" i="20"/>
  <c r="Q45" i="20"/>
  <c r="R45" i="20"/>
  <c r="S45" i="20"/>
  <c r="T45" i="20"/>
  <c r="U45" i="20"/>
  <c r="V45" i="20"/>
  <c r="N46" i="20"/>
  <c r="O46" i="20"/>
  <c r="P46" i="20"/>
  <c r="Q46" i="20"/>
  <c r="R46" i="20"/>
  <c r="S46" i="20"/>
  <c r="T46" i="20"/>
  <c r="U46" i="20"/>
  <c r="V46" i="20"/>
  <c r="N47" i="20"/>
  <c r="O47" i="20"/>
  <c r="P47" i="20"/>
  <c r="Q47" i="20"/>
  <c r="R47" i="20"/>
  <c r="S47" i="20"/>
  <c r="T47" i="20"/>
  <c r="U47" i="20"/>
  <c r="V47" i="20"/>
  <c r="N48" i="20"/>
  <c r="O48" i="20"/>
  <c r="P48" i="20"/>
  <c r="Q48" i="20"/>
  <c r="R48" i="20"/>
  <c r="S48" i="20"/>
  <c r="T48" i="20"/>
  <c r="U48" i="20"/>
  <c r="V48" i="20"/>
  <c r="N49" i="20"/>
  <c r="O49" i="20"/>
  <c r="P49" i="20"/>
  <c r="Q49" i="20"/>
  <c r="R49" i="20"/>
  <c r="S49" i="20"/>
  <c r="T49" i="20"/>
  <c r="U49" i="20"/>
  <c r="V49" i="20"/>
  <c r="N50" i="20"/>
  <c r="O50" i="20"/>
  <c r="P50" i="20"/>
  <c r="Q50" i="20"/>
  <c r="R50" i="20"/>
  <c r="S50" i="20"/>
  <c r="T50" i="20"/>
  <c r="U50" i="20"/>
  <c r="V50" i="20"/>
  <c r="N51" i="20"/>
  <c r="O51" i="20"/>
  <c r="P51" i="20"/>
  <c r="Q51" i="20"/>
  <c r="R51" i="20"/>
  <c r="S51" i="20"/>
  <c r="T51" i="20"/>
  <c r="U51" i="20"/>
  <c r="V51" i="20"/>
  <c r="N52" i="20"/>
  <c r="O52" i="20"/>
  <c r="P52" i="20"/>
  <c r="Q52" i="20"/>
  <c r="R52" i="20"/>
  <c r="S52" i="20"/>
  <c r="T52" i="20"/>
  <c r="U52" i="20"/>
  <c r="V52" i="20"/>
  <c r="N53" i="20"/>
  <c r="O53" i="20"/>
  <c r="P53" i="20"/>
  <c r="Q53" i="20"/>
  <c r="R53" i="20"/>
  <c r="S53" i="20"/>
  <c r="T53" i="20"/>
  <c r="U53" i="20"/>
  <c r="V53" i="20"/>
  <c r="N54" i="20"/>
  <c r="O54" i="20"/>
  <c r="P54" i="20"/>
  <c r="Q54" i="20"/>
  <c r="R54" i="20"/>
  <c r="S54" i="20"/>
  <c r="T54" i="20"/>
  <c r="U54" i="20"/>
  <c r="V54" i="20"/>
  <c r="N55" i="20"/>
  <c r="O55" i="20"/>
  <c r="P55" i="20"/>
  <c r="Q55" i="20"/>
  <c r="R55" i="20"/>
  <c r="S55" i="20"/>
  <c r="T55" i="20"/>
  <c r="U55" i="20"/>
  <c r="V55" i="20"/>
  <c r="N56" i="20"/>
  <c r="O56" i="20"/>
  <c r="P56" i="20"/>
  <c r="Q56" i="20"/>
  <c r="R56" i="20"/>
  <c r="S56" i="20"/>
  <c r="T56" i="20"/>
  <c r="U56" i="20"/>
  <c r="V56" i="20"/>
  <c r="C66" i="11"/>
  <c r="C67" i="11"/>
  <c r="C68" i="11"/>
  <c r="C69" i="11"/>
  <c r="C70" i="11"/>
  <c r="C71" i="11"/>
  <c r="C72" i="11"/>
  <c r="C73" i="11"/>
  <c r="C74" i="11"/>
  <c r="C75" i="11"/>
  <c r="C76" i="11"/>
  <c r="C77" i="11"/>
  <c r="C78" i="11"/>
  <c r="C79" i="11"/>
  <c r="C80" i="11"/>
  <c r="C81" i="11"/>
  <c r="C82" i="11"/>
  <c r="C83" i="11"/>
  <c r="C84" i="11"/>
  <c r="C85" i="11"/>
  <c r="C86" i="11"/>
  <c r="AI55" i="139"/>
  <c r="V55" i="139"/>
  <c r="S55" i="139"/>
  <c r="G55" i="139"/>
  <c r="AT54" i="139"/>
  <c r="AI54" i="139"/>
  <c r="AG54" i="139"/>
  <c r="V54" i="139"/>
  <c r="S54" i="139"/>
  <c r="Q54" i="139"/>
  <c r="AT53" i="139"/>
  <c r="AI53" i="139"/>
  <c r="AG53" i="139"/>
  <c r="V53" i="139"/>
  <c r="S53" i="139"/>
  <c r="Q53" i="139"/>
  <c r="AT52" i="139"/>
  <c r="AI52" i="139"/>
  <c r="AG52" i="139"/>
  <c r="V52" i="139"/>
  <c r="S52" i="139"/>
  <c r="Q52" i="139"/>
  <c r="AT51" i="139"/>
  <c r="AI51" i="139"/>
  <c r="AG51" i="139"/>
  <c r="V51" i="139"/>
  <c r="S51" i="139"/>
  <c r="Q51" i="139"/>
  <c r="AT50" i="139"/>
  <c r="AI50" i="139"/>
  <c r="AG50" i="139"/>
  <c r="V50" i="139"/>
  <c r="S50" i="139"/>
  <c r="Q50" i="139"/>
  <c r="AT49" i="139"/>
  <c r="AI49" i="139"/>
  <c r="AG49" i="139"/>
  <c r="V49" i="139"/>
  <c r="S49" i="139"/>
  <c r="Q49" i="139"/>
  <c r="AI47" i="139"/>
  <c r="V47" i="139"/>
  <c r="S47" i="139"/>
  <c r="AT46" i="139"/>
  <c r="AI46" i="139"/>
  <c r="AG46" i="139"/>
  <c r="V46" i="139"/>
  <c r="S46" i="139"/>
  <c r="Q46" i="139"/>
  <c r="AT45" i="139"/>
  <c r="AI45" i="139"/>
  <c r="AG45" i="139"/>
  <c r="V45" i="139"/>
  <c r="S45" i="139"/>
  <c r="Q45" i="139"/>
  <c r="AT44" i="139"/>
  <c r="AI44" i="139"/>
  <c r="AG44" i="139"/>
  <c r="V44" i="139"/>
  <c r="S44" i="139"/>
  <c r="Q44" i="139"/>
  <c r="AT43" i="139"/>
  <c r="AI43" i="139"/>
  <c r="AG43" i="139"/>
  <c r="V43" i="139"/>
  <c r="S43" i="139"/>
  <c r="Q43" i="139"/>
  <c r="AT42" i="139"/>
  <c r="AI42" i="139"/>
  <c r="AG42" i="139"/>
  <c r="V42" i="139"/>
  <c r="S42" i="139"/>
  <c r="Q42" i="139"/>
  <c r="AT41" i="139"/>
  <c r="AI41" i="139"/>
  <c r="AG41" i="139"/>
  <c r="V41" i="139"/>
  <c r="S41" i="139"/>
  <c r="Q41" i="139"/>
  <c r="AT40" i="139"/>
  <c r="AI40" i="139"/>
  <c r="AG40" i="139"/>
  <c r="V40" i="139"/>
  <c r="S40" i="139"/>
  <c r="Q40" i="139"/>
  <c r="AT39" i="139"/>
  <c r="AI39" i="139"/>
  <c r="AG39" i="139"/>
  <c r="V39" i="139"/>
  <c r="S39" i="139"/>
  <c r="Q39" i="139"/>
  <c r="AT38" i="139"/>
  <c r="AI38" i="139"/>
  <c r="AG38" i="139"/>
  <c r="V38" i="139"/>
  <c r="S38" i="139"/>
  <c r="Q38" i="139"/>
  <c r="AT37" i="139"/>
  <c r="AI37" i="139"/>
  <c r="AG37" i="139"/>
  <c r="V37" i="139"/>
  <c r="S37" i="139"/>
  <c r="Q37" i="139"/>
  <c r="AT36" i="139"/>
  <c r="AI36" i="139"/>
  <c r="AG36" i="139"/>
  <c r="V36" i="139"/>
  <c r="S36" i="139"/>
  <c r="Q36" i="139"/>
  <c r="AT35" i="139"/>
  <c r="AI35" i="139"/>
  <c r="AG35" i="139"/>
  <c r="V35" i="139"/>
  <c r="S35" i="139"/>
  <c r="Q35" i="139"/>
  <c r="AT34" i="139"/>
  <c r="AI34" i="139"/>
  <c r="AG34" i="139"/>
  <c r="V34" i="139"/>
  <c r="S34" i="139"/>
  <c r="Q34" i="139"/>
  <c r="AI33" i="139"/>
  <c r="V33" i="139"/>
  <c r="S33" i="139"/>
  <c r="AT32" i="139"/>
  <c r="AI32" i="139"/>
  <c r="AG32" i="139"/>
  <c r="V32" i="139"/>
  <c r="S32" i="139"/>
  <c r="Q32" i="139"/>
  <c r="AT31" i="139"/>
  <c r="AI31" i="139"/>
  <c r="AG31" i="139"/>
  <c r="V31" i="139"/>
  <c r="S31" i="139"/>
  <c r="Q31" i="139"/>
  <c r="AT30" i="139"/>
  <c r="AI30" i="139"/>
  <c r="AG30" i="139"/>
  <c r="V30" i="139"/>
  <c r="S30" i="139"/>
  <c r="Q30" i="139"/>
  <c r="AT29" i="139"/>
  <c r="AI29" i="139"/>
  <c r="AG29" i="139"/>
  <c r="V29" i="139"/>
  <c r="S29" i="139"/>
  <c r="Q29" i="139"/>
  <c r="AT28" i="139"/>
  <c r="AI28" i="139"/>
  <c r="AG28" i="139"/>
  <c r="V28" i="139"/>
  <c r="S28" i="139"/>
  <c r="Q28" i="139"/>
  <c r="AT27" i="139"/>
  <c r="AI27" i="139"/>
  <c r="AG27" i="139"/>
  <c r="V27" i="139"/>
  <c r="S27" i="139"/>
  <c r="Q27" i="139"/>
  <c r="AT26" i="139"/>
  <c r="AI26" i="139"/>
  <c r="AG26" i="139"/>
  <c r="V26" i="139"/>
  <c r="S26" i="139"/>
  <c r="Q26" i="139"/>
  <c r="AI25" i="139"/>
  <c r="V25" i="139"/>
  <c r="S25" i="139"/>
  <c r="G25" i="139"/>
  <c r="AT24" i="139"/>
  <c r="AI24" i="139"/>
  <c r="AG24" i="139"/>
  <c r="V24" i="139"/>
  <c r="S24" i="139"/>
  <c r="Q24" i="139"/>
  <c r="AI23" i="139"/>
  <c r="V23" i="139"/>
  <c r="S23" i="139"/>
  <c r="G23" i="139"/>
  <c r="AT22" i="139"/>
  <c r="AI22" i="139"/>
  <c r="AG22" i="139"/>
  <c r="V22" i="139"/>
  <c r="S22" i="139"/>
  <c r="Q22" i="139"/>
  <c r="AT21" i="139"/>
  <c r="AI21" i="139"/>
  <c r="AG21" i="139"/>
  <c r="V21" i="139"/>
  <c r="S21" i="139"/>
  <c r="Q21" i="139"/>
  <c r="AI20" i="139"/>
  <c r="V20" i="139"/>
  <c r="S20" i="139"/>
  <c r="AI19" i="139"/>
  <c r="V19" i="139"/>
  <c r="S19" i="139"/>
  <c r="AT18" i="139"/>
  <c r="AI18" i="139"/>
  <c r="AG18" i="139"/>
  <c r="V18" i="139"/>
  <c r="S18" i="139"/>
  <c r="Q18" i="139"/>
  <c r="AT17" i="139"/>
  <c r="AI17" i="139"/>
  <c r="AG17" i="139"/>
  <c r="V17" i="139"/>
  <c r="S17" i="139"/>
  <c r="Q17" i="139"/>
  <c r="AT16" i="139"/>
  <c r="AI16" i="139"/>
  <c r="AG16" i="139"/>
  <c r="V16" i="139"/>
  <c r="S16" i="139"/>
  <c r="Q16" i="139"/>
  <c r="AT15" i="139"/>
  <c r="AI15" i="139"/>
  <c r="AG15" i="139"/>
  <c r="V15" i="139"/>
  <c r="S15" i="139"/>
  <c r="Q15" i="139"/>
  <c r="AV9" i="139"/>
  <c r="AU9" i="139"/>
  <c r="AT9" i="139"/>
  <c r="AS9" i="139"/>
  <c r="AR9" i="139"/>
  <c r="AQ9" i="139"/>
  <c r="AP9" i="139"/>
  <c r="AO9" i="139"/>
  <c r="AN9" i="139"/>
  <c r="AM9" i="139"/>
  <c r="AL9" i="139"/>
  <c r="AK9" i="139"/>
  <c r="AJ9" i="139"/>
  <c r="AI9" i="139"/>
  <c r="AH9" i="139"/>
  <c r="AG9" i="139"/>
  <c r="AF9" i="139"/>
  <c r="AE9" i="139"/>
  <c r="AD9" i="139"/>
  <c r="AC9" i="139"/>
  <c r="AB9" i="139"/>
  <c r="AA9" i="139"/>
  <c r="Z9" i="139"/>
  <c r="X9" i="139"/>
  <c r="W9" i="139"/>
  <c r="V9" i="139"/>
  <c r="U9" i="139"/>
  <c r="T9" i="139"/>
  <c r="S9" i="139"/>
  <c r="R9" i="139"/>
  <c r="Q9" i="139"/>
  <c r="P9" i="139"/>
  <c r="O9" i="139"/>
  <c r="N9" i="139"/>
  <c r="M9" i="139"/>
  <c r="L9" i="139"/>
  <c r="K9" i="139"/>
  <c r="J9" i="139"/>
  <c r="I9" i="139"/>
  <c r="H9" i="139"/>
  <c r="G9" i="139"/>
  <c r="F9" i="139"/>
  <c r="E9" i="139"/>
  <c r="C9" i="139"/>
  <c r="B9" i="139"/>
  <c r="A7" i="139"/>
  <c r="A5" i="139"/>
  <c r="A4" i="139"/>
  <c r="A3" i="139"/>
  <c r="A2" i="139"/>
  <c r="A1" i="139"/>
  <c r="AI55" i="138"/>
  <c r="V55" i="138"/>
  <c r="S55" i="138"/>
  <c r="G55" i="138"/>
  <c r="AT54" i="138"/>
  <c r="AI54" i="138"/>
  <c r="AG54" i="138"/>
  <c r="V54" i="138"/>
  <c r="S54" i="138"/>
  <c r="Q54" i="138"/>
  <c r="AT53" i="138"/>
  <c r="AI53" i="138"/>
  <c r="AG53" i="138"/>
  <c r="V53" i="138"/>
  <c r="S53" i="138"/>
  <c r="Q53" i="138"/>
  <c r="AT52" i="138"/>
  <c r="AI52" i="138"/>
  <c r="AG52" i="138"/>
  <c r="V52" i="138"/>
  <c r="S52" i="138"/>
  <c r="Q52" i="138"/>
  <c r="AT51" i="138"/>
  <c r="AI51" i="138"/>
  <c r="AG51" i="138"/>
  <c r="V51" i="138"/>
  <c r="S51" i="138"/>
  <c r="Q51" i="138"/>
  <c r="AT50" i="138"/>
  <c r="AI50" i="138"/>
  <c r="AG50" i="138"/>
  <c r="V50" i="138"/>
  <c r="S50" i="138"/>
  <c r="Q50" i="138"/>
  <c r="AT49" i="138"/>
  <c r="AI49" i="138"/>
  <c r="AG49" i="138"/>
  <c r="V49" i="138"/>
  <c r="S49" i="138"/>
  <c r="Q49" i="138"/>
  <c r="AI47" i="138"/>
  <c r="V47" i="138"/>
  <c r="S47" i="138"/>
  <c r="AT46" i="138"/>
  <c r="AI46" i="138"/>
  <c r="AG46" i="138"/>
  <c r="V46" i="138"/>
  <c r="S46" i="138"/>
  <c r="Q46" i="138"/>
  <c r="AT45" i="138"/>
  <c r="AI45" i="138"/>
  <c r="AG45" i="138"/>
  <c r="V45" i="138"/>
  <c r="S45" i="138"/>
  <c r="Q45" i="138"/>
  <c r="AT44" i="138"/>
  <c r="AI44" i="138"/>
  <c r="AG44" i="138"/>
  <c r="V44" i="138"/>
  <c r="S44" i="138"/>
  <c r="Q44" i="138"/>
  <c r="AT43" i="138"/>
  <c r="AI43" i="138"/>
  <c r="AG43" i="138"/>
  <c r="V43" i="138"/>
  <c r="S43" i="138"/>
  <c r="Q43" i="138"/>
  <c r="AT42" i="138"/>
  <c r="AI42" i="138"/>
  <c r="AG42" i="138"/>
  <c r="V42" i="138"/>
  <c r="S42" i="138"/>
  <c r="Q42" i="138"/>
  <c r="AT41" i="138"/>
  <c r="AI41" i="138"/>
  <c r="AG41" i="138"/>
  <c r="V41" i="138"/>
  <c r="S41" i="138"/>
  <c r="Q41" i="138"/>
  <c r="AT40" i="138"/>
  <c r="AI40" i="138"/>
  <c r="AG40" i="138"/>
  <c r="V40" i="138"/>
  <c r="S40" i="138"/>
  <c r="Q40" i="138"/>
  <c r="AT39" i="138"/>
  <c r="AI39" i="138"/>
  <c r="AG39" i="138"/>
  <c r="V39" i="138"/>
  <c r="S39" i="138"/>
  <c r="Q39" i="138"/>
  <c r="AT38" i="138"/>
  <c r="AI38" i="138"/>
  <c r="AG38" i="138"/>
  <c r="V38" i="138"/>
  <c r="S38" i="138"/>
  <c r="Q38" i="138"/>
  <c r="AT37" i="138"/>
  <c r="AI37" i="138"/>
  <c r="AG37" i="138"/>
  <c r="V37" i="138"/>
  <c r="S37" i="138"/>
  <c r="Q37" i="138"/>
  <c r="AT36" i="138"/>
  <c r="AI36" i="138"/>
  <c r="AG36" i="138"/>
  <c r="V36" i="138"/>
  <c r="S36" i="138"/>
  <c r="Q36" i="138"/>
  <c r="AT35" i="138"/>
  <c r="AI35" i="138"/>
  <c r="AG35" i="138"/>
  <c r="V35" i="138"/>
  <c r="S35" i="138"/>
  <c r="Q35" i="138"/>
  <c r="AT34" i="138"/>
  <c r="AI34" i="138"/>
  <c r="AG34" i="138"/>
  <c r="V34" i="138"/>
  <c r="S34" i="138"/>
  <c r="Q34" i="138"/>
  <c r="AI33" i="138"/>
  <c r="V33" i="138"/>
  <c r="S33" i="138"/>
  <c r="AT32" i="138"/>
  <c r="AI32" i="138"/>
  <c r="AG32" i="138"/>
  <c r="V32" i="138"/>
  <c r="S32" i="138"/>
  <c r="Q32" i="138"/>
  <c r="AT31" i="138"/>
  <c r="AI31" i="138"/>
  <c r="AG31" i="138"/>
  <c r="V31" i="138"/>
  <c r="S31" i="138"/>
  <c r="Q31" i="138"/>
  <c r="AT30" i="138"/>
  <c r="AI30" i="138"/>
  <c r="AG30" i="138"/>
  <c r="V30" i="138"/>
  <c r="S30" i="138"/>
  <c r="Q30" i="138"/>
  <c r="AT29" i="138"/>
  <c r="AI29" i="138"/>
  <c r="AG29" i="138"/>
  <c r="V29" i="138"/>
  <c r="S29" i="138"/>
  <c r="Q29" i="138"/>
  <c r="AT28" i="138"/>
  <c r="AI28" i="138"/>
  <c r="AG28" i="138"/>
  <c r="V28" i="138"/>
  <c r="S28" i="138"/>
  <c r="Q28" i="138"/>
  <c r="AT27" i="138"/>
  <c r="AI27" i="138"/>
  <c r="AG27" i="138"/>
  <c r="V27" i="138"/>
  <c r="S27" i="138"/>
  <c r="Q27" i="138"/>
  <c r="AT26" i="138"/>
  <c r="AI26" i="138"/>
  <c r="AG26" i="138"/>
  <c r="V26" i="138"/>
  <c r="S26" i="138"/>
  <c r="Q26" i="138"/>
  <c r="AI25" i="138"/>
  <c r="V25" i="138"/>
  <c r="S25" i="138"/>
  <c r="G25" i="138"/>
  <c r="AT24" i="138"/>
  <c r="AI24" i="138"/>
  <c r="AG24" i="138"/>
  <c r="V24" i="138"/>
  <c r="S24" i="138"/>
  <c r="Q24" i="138"/>
  <c r="AI23" i="138"/>
  <c r="V23" i="138"/>
  <c r="S23" i="138"/>
  <c r="G23" i="138"/>
  <c r="AT22" i="138"/>
  <c r="AI22" i="138"/>
  <c r="AG22" i="138"/>
  <c r="V22" i="138"/>
  <c r="S22" i="138"/>
  <c r="Q22" i="138"/>
  <c r="AT21" i="138"/>
  <c r="AI21" i="138"/>
  <c r="AG21" i="138"/>
  <c r="V21" i="138"/>
  <c r="S21" i="138"/>
  <c r="Q21" i="138"/>
  <c r="AI20" i="138"/>
  <c r="V20" i="138"/>
  <c r="S20" i="138"/>
  <c r="AI19" i="138"/>
  <c r="V19" i="138"/>
  <c r="S19" i="138"/>
  <c r="AT18" i="138"/>
  <c r="AI18" i="138"/>
  <c r="AG18" i="138"/>
  <c r="V18" i="138"/>
  <c r="S18" i="138"/>
  <c r="Q18" i="138"/>
  <c r="AT17" i="138"/>
  <c r="AI17" i="138"/>
  <c r="AG17" i="138"/>
  <c r="V17" i="138"/>
  <c r="S17" i="138"/>
  <c r="Q17" i="138"/>
  <c r="AT16" i="138"/>
  <c r="AI16" i="138"/>
  <c r="AG16" i="138"/>
  <c r="V16" i="138"/>
  <c r="S16" i="138"/>
  <c r="Q16" i="138"/>
  <c r="AT15" i="138"/>
  <c r="AI15" i="138"/>
  <c r="AG15" i="138"/>
  <c r="V15" i="138"/>
  <c r="S15" i="138"/>
  <c r="Q15" i="138"/>
  <c r="AV9" i="138"/>
  <c r="AU9" i="138"/>
  <c r="AT9" i="138"/>
  <c r="AS9" i="138"/>
  <c r="AR9" i="138"/>
  <c r="AQ9" i="138"/>
  <c r="AP9" i="138"/>
  <c r="AO9" i="138"/>
  <c r="AN9" i="138"/>
  <c r="AM9" i="138"/>
  <c r="AL9" i="138"/>
  <c r="AK9" i="138"/>
  <c r="AJ9" i="138"/>
  <c r="AI9" i="138"/>
  <c r="AH9" i="138"/>
  <c r="AG9" i="138"/>
  <c r="AF9" i="138"/>
  <c r="AE9" i="138"/>
  <c r="AD9" i="138"/>
  <c r="AC9" i="138"/>
  <c r="AB9" i="138"/>
  <c r="AA9" i="138"/>
  <c r="Z9" i="138"/>
  <c r="X9" i="138"/>
  <c r="W9" i="138"/>
  <c r="V9" i="138"/>
  <c r="U9" i="138"/>
  <c r="T9" i="138"/>
  <c r="S9" i="138"/>
  <c r="R9" i="138"/>
  <c r="Q9" i="138"/>
  <c r="P9" i="138"/>
  <c r="O9" i="138"/>
  <c r="N9" i="138"/>
  <c r="M9" i="138"/>
  <c r="L9" i="138"/>
  <c r="K9" i="138"/>
  <c r="J9" i="138"/>
  <c r="I9" i="138"/>
  <c r="H9" i="138"/>
  <c r="G9" i="138"/>
  <c r="F9" i="138"/>
  <c r="E9" i="138"/>
  <c r="C9" i="138"/>
  <c r="B9" i="138"/>
  <c r="A7" i="138"/>
  <c r="A5" i="138"/>
  <c r="A4" i="138"/>
  <c r="A3" i="138"/>
  <c r="A2" i="138"/>
  <c r="A1" i="138"/>
  <c r="AI55" i="137"/>
  <c r="V55" i="137"/>
  <c r="S55" i="137"/>
  <c r="G55" i="137"/>
  <c r="AT54" i="137"/>
  <c r="AI54" i="137"/>
  <c r="AG54" i="137"/>
  <c r="V54" i="137"/>
  <c r="S54" i="137"/>
  <c r="Q54" i="137"/>
  <c r="AT53" i="137"/>
  <c r="AI53" i="137"/>
  <c r="AG53" i="137"/>
  <c r="V53" i="137"/>
  <c r="S53" i="137"/>
  <c r="Q53" i="137"/>
  <c r="AT52" i="137"/>
  <c r="AI52" i="137"/>
  <c r="AG52" i="137"/>
  <c r="V52" i="137"/>
  <c r="S52" i="137"/>
  <c r="Q52" i="137"/>
  <c r="AT51" i="137"/>
  <c r="AI51" i="137"/>
  <c r="AG51" i="137"/>
  <c r="V51" i="137"/>
  <c r="S51" i="137"/>
  <c r="Q51" i="137"/>
  <c r="AT50" i="137"/>
  <c r="AI50" i="137"/>
  <c r="AG50" i="137"/>
  <c r="V50" i="137"/>
  <c r="S50" i="137"/>
  <c r="Q50" i="137"/>
  <c r="AT49" i="137"/>
  <c r="AI49" i="137"/>
  <c r="AG49" i="137"/>
  <c r="V49" i="137"/>
  <c r="S49" i="137"/>
  <c r="Q49" i="137"/>
  <c r="AI47" i="137"/>
  <c r="V47" i="137"/>
  <c r="S47" i="137"/>
  <c r="AT46" i="137"/>
  <c r="AI46" i="137"/>
  <c r="AG46" i="137"/>
  <c r="V46" i="137"/>
  <c r="S46" i="137"/>
  <c r="Q46" i="137"/>
  <c r="AT45" i="137"/>
  <c r="AI45" i="137"/>
  <c r="AG45" i="137"/>
  <c r="V45" i="137"/>
  <c r="S45" i="137"/>
  <c r="Q45" i="137"/>
  <c r="AT44" i="137"/>
  <c r="AI44" i="137"/>
  <c r="AG44" i="137"/>
  <c r="V44" i="137"/>
  <c r="S44" i="137"/>
  <c r="Q44" i="137"/>
  <c r="AT43" i="137"/>
  <c r="AI43" i="137"/>
  <c r="AG43" i="137"/>
  <c r="V43" i="137"/>
  <c r="S43" i="137"/>
  <c r="Q43" i="137"/>
  <c r="AT42" i="137"/>
  <c r="AI42" i="137"/>
  <c r="AG42" i="137"/>
  <c r="V42" i="137"/>
  <c r="S42" i="137"/>
  <c r="Q42" i="137"/>
  <c r="AT41" i="137"/>
  <c r="AI41" i="137"/>
  <c r="AG41" i="137"/>
  <c r="V41" i="137"/>
  <c r="S41" i="137"/>
  <c r="Q41" i="137"/>
  <c r="AT40" i="137"/>
  <c r="AI40" i="137"/>
  <c r="AG40" i="137"/>
  <c r="V40" i="137"/>
  <c r="S40" i="137"/>
  <c r="Q40" i="137"/>
  <c r="AT39" i="137"/>
  <c r="AI39" i="137"/>
  <c r="AG39" i="137"/>
  <c r="V39" i="137"/>
  <c r="S39" i="137"/>
  <c r="Q39" i="137"/>
  <c r="AT38" i="137"/>
  <c r="AI38" i="137"/>
  <c r="AG38" i="137"/>
  <c r="V38" i="137"/>
  <c r="S38" i="137"/>
  <c r="Q38" i="137"/>
  <c r="AT37" i="137"/>
  <c r="AI37" i="137"/>
  <c r="AG37" i="137"/>
  <c r="V37" i="137"/>
  <c r="S37" i="137"/>
  <c r="Q37" i="137"/>
  <c r="AT36" i="137"/>
  <c r="AI36" i="137"/>
  <c r="AG36" i="137"/>
  <c r="V36" i="137"/>
  <c r="S36" i="137"/>
  <c r="Q36" i="137"/>
  <c r="AT35" i="137"/>
  <c r="AI35" i="137"/>
  <c r="AG35" i="137"/>
  <c r="V35" i="137"/>
  <c r="S35" i="137"/>
  <c r="Q35" i="137"/>
  <c r="AT34" i="137"/>
  <c r="AI34" i="137"/>
  <c r="AG34" i="137"/>
  <c r="V34" i="137"/>
  <c r="S34" i="137"/>
  <c r="Q34" i="137"/>
  <c r="AI33" i="137"/>
  <c r="V33" i="137"/>
  <c r="S33" i="137"/>
  <c r="AT32" i="137"/>
  <c r="AI32" i="137"/>
  <c r="AG32" i="137"/>
  <c r="V32" i="137"/>
  <c r="S32" i="137"/>
  <c r="Q32" i="137"/>
  <c r="AT31" i="137"/>
  <c r="AI31" i="137"/>
  <c r="AG31" i="137"/>
  <c r="V31" i="137"/>
  <c r="S31" i="137"/>
  <c r="Q31" i="137"/>
  <c r="AT30" i="137"/>
  <c r="AI30" i="137"/>
  <c r="AG30" i="137"/>
  <c r="V30" i="137"/>
  <c r="S30" i="137"/>
  <c r="Q30" i="137"/>
  <c r="AT29" i="137"/>
  <c r="AI29" i="137"/>
  <c r="AG29" i="137"/>
  <c r="V29" i="137"/>
  <c r="S29" i="137"/>
  <c r="Q29" i="137"/>
  <c r="AT28" i="137"/>
  <c r="AI28" i="137"/>
  <c r="AG28" i="137"/>
  <c r="V28" i="137"/>
  <c r="S28" i="137"/>
  <c r="Q28" i="137"/>
  <c r="AT27" i="137"/>
  <c r="AI27" i="137"/>
  <c r="AG27" i="137"/>
  <c r="V27" i="137"/>
  <c r="S27" i="137"/>
  <c r="Q27" i="137"/>
  <c r="AT26" i="137"/>
  <c r="AI26" i="137"/>
  <c r="AG26" i="137"/>
  <c r="V26" i="137"/>
  <c r="S26" i="137"/>
  <c r="Q26" i="137"/>
  <c r="AI25" i="137"/>
  <c r="V25" i="137"/>
  <c r="S25" i="137"/>
  <c r="G25" i="137"/>
  <c r="AT24" i="137"/>
  <c r="AI24" i="137"/>
  <c r="AG24" i="137"/>
  <c r="V24" i="137"/>
  <c r="S24" i="137"/>
  <c r="Q24" i="137"/>
  <c r="AI23" i="137"/>
  <c r="V23" i="137"/>
  <c r="S23" i="137"/>
  <c r="G23" i="137"/>
  <c r="AT22" i="137"/>
  <c r="AI22" i="137"/>
  <c r="AG22" i="137"/>
  <c r="V22" i="137"/>
  <c r="S22" i="137"/>
  <c r="Q22" i="137"/>
  <c r="AT21" i="137"/>
  <c r="AI21" i="137"/>
  <c r="AG21" i="137"/>
  <c r="V21" i="137"/>
  <c r="S21" i="137"/>
  <c r="Q21" i="137"/>
  <c r="AI20" i="137"/>
  <c r="V20" i="137"/>
  <c r="S20" i="137"/>
  <c r="AI19" i="137"/>
  <c r="V19" i="137"/>
  <c r="S19" i="137"/>
  <c r="AT18" i="137"/>
  <c r="AI18" i="137"/>
  <c r="AG18" i="137"/>
  <c r="V18" i="137"/>
  <c r="S18" i="137"/>
  <c r="Q18" i="137"/>
  <c r="AT17" i="137"/>
  <c r="AI17" i="137"/>
  <c r="AG17" i="137"/>
  <c r="V17" i="137"/>
  <c r="S17" i="137"/>
  <c r="Q17" i="137"/>
  <c r="AT16" i="137"/>
  <c r="AI16" i="137"/>
  <c r="AG16" i="137"/>
  <c r="V16" i="137"/>
  <c r="S16" i="137"/>
  <c r="Q16" i="137"/>
  <c r="AT15" i="137"/>
  <c r="AI15" i="137"/>
  <c r="AG15" i="137"/>
  <c r="V15" i="137"/>
  <c r="S15" i="137"/>
  <c r="Q15" i="137"/>
  <c r="AV9" i="137"/>
  <c r="AU9" i="137"/>
  <c r="AT9" i="137"/>
  <c r="AS9" i="137"/>
  <c r="AR9" i="137"/>
  <c r="AQ9" i="137"/>
  <c r="AP9" i="137"/>
  <c r="AO9" i="137"/>
  <c r="AN9" i="137"/>
  <c r="AM9" i="137"/>
  <c r="AL9" i="137"/>
  <c r="AK9" i="137"/>
  <c r="AJ9" i="137"/>
  <c r="AI9" i="137"/>
  <c r="AH9" i="137"/>
  <c r="AG9" i="137"/>
  <c r="AF9" i="137"/>
  <c r="AE9" i="137"/>
  <c r="AD9" i="137"/>
  <c r="AC9" i="137"/>
  <c r="AB9" i="137"/>
  <c r="AA9" i="137"/>
  <c r="Z9" i="137"/>
  <c r="X9" i="137"/>
  <c r="W9" i="137"/>
  <c r="V9" i="137"/>
  <c r="U9" i="137"/>
  <c r="T9" i="137"/>
  <c r="S9" i="137"/>
  <c r="R9" i="137"/>
  <c r="Q9" i="137"/>
  <c r="P9" i="137"/>
  <c r="O9" i="137"/>
  <c r="N9" i="137"/>
  <c r="M9" i="137"/>
  <c r="L9" i="137"/>
  <c r="K9" i="137"/>
  <c r="J9" i="137"/>
  <c r="I9" i="137"/>
  <c r="H9" i="137"/>
  <c r="G9" i="137"/>
  <c r="F9" i="137"/>
  <c r="E9" i="137"/>
  <c r="C9" i="137"/>
  <c r="B9" i="137"/>
  <c r="A7" i="137"/>
  <c r="A5" i="137"/>
  <c r="A4" i="137"/>
  <c r="A3" i="137"/>
  <c r="A2" i="137"/>
  <c r="A1" i="137"/>
  <c r="AI55" i="136"/>
  <c r="V55" i="136"/>
  <c r="S55" i="136"/>
  <c r="G55" i="136"/>
  <c r="AT54" i="136"/>
  <c r="AI54" i="136"/>
  <c r="AG54" i="136"/>
  <c r="V54" i="136"/>
  <c r="S54" i="136"/>
  <c r="Q54" i="136"/>
  <c r="AT53" i="136"/>
  <c r="AI53" i="136"/>
  <c r="AG53" i="136"/>
  <c r="V53" i="136"/>
  <c r="S53" i="136"/>
  <c r="Q53" i="136"/>
  <c r="AT52" i="136"/>
  <c r="AI52" i="136"/>
  <c r="AG52" i="136"/>
  <c r="V52" i="136"/>
  <c r="S52" i="136"/>
  <c r="Q52" i="136"/>
  <c r="AT51" i="136"/>
  <c r="AI51" i="136"/>
  <c r="AG51" i="136"/>
  <c r="V51" i="136"/>
  <c r="S51" i="136"/>
  <c r="Q51" i="136"/>
  <c r="AT50" i="136"/>
  <c r="AI50" i="136"/>
  <c r="AG50" i="136"/>
  <c r="V50" i="136"/>
  <c r="S50" i="136"/>
  <c r="Q50" i="136"/>
  <c r="AT49" i="136"/>
  <c r="AI49" i="136"/>
  <c r="AG49" i="136"/>
  <c r="V49" i="136"/>
  <c r="S49" i="136"/>
  <c r="Q49" i="136"/>
  <c r="AI47" i="136"/>
  <c r="V47" i="136"/>
  <c r="S47" i="136"/>
  <c r="AT46" i="136"/>
  <c r="AI46" i="136"/>
  <c r="AG46" i="136"/>
  <c r="V46" i="136"/>
  <c r="S46" i="136"/>
  <c r="Q46" i="136"/>
  <c r="AT45" i="136"/>
  <c r="AI45" i="136"/>
  <c r="AG45" i="136"/>
  <c r="V45" i="136"/>
  <c r="S45" i="136"/>
  <c r="Q45" i="136"/>
  <c r="AT44" i="136"/>
  <c r="AI44" i="136"/>
  <c r="AG44" i="136"/>
  <c r="V44" i="136"/>
  <c r="S44" i="136"/>
  <c r="Q44" i="136"/>
  <c r="AT43" i="136"/>
  <c r="AI43" i="136"/>
  <c r="AG43" i="136"/>
  <c r="V43" i="136"/>
  <c r="S43" i="136"/>
  <c r="Q43" i="136"/>
  <c r="AT42" i="136"/>
  <c r="AI42" i="136"/>
  <c r="AG42" i="136"/>
  <c r="V42" i="136"/>
  <c r="S42" i="136"/>
  <c r="Q42" i="136"/>
  <c r="AT41" i="136"/>
  <c r="AI41" i="136"/>
  <c r="AG41" i="136"/>
  <c r="V41" i="136"/>
  <c r="S41" i="136"/>
  <c r="Q41" i="136"/>
  <c r="AT40" i="136"/>
  <c r="AI40" i="136"/>
  <c r="AG40" i="136"/>
  <c r="V40" i="136"/>
  <c r="S40" i="136"/>
  <c r="Q40" i="136"/>
  <c r="AT39" i="136"/>
  <c r="AI39" i="136"/>
  <c r="AG39" i="136"/>
  <c r="V39" i="136"/>
  <c r="S39" i="136"/>
  <c r="Q39" i="136"/>
  <c r="AT38" i="136"/>
  <c r="AI38" i="136"/>
  <c r="AG38" i="136"/>
  <c r="V38" i="136"/>
  <c r="S38" i="136"/>
  <c r="Q38" i="136"/>
  <c r="AT37" i="136"/>
  <c r="AI37" i="136"/>
  <c r="AG37" i="136"/>
  <c r="V37" i="136"/>
  <c r="S37" i="136"/>
  <c r="Q37" i="136"/>
  <c r="AT36" i="136"/>
  <c r="AI36" i="136"/>
  <c r="AG36" i="136"/>
  <c r="V36" i="136"/>
  <c r="S36" i="136"/>
  <c r="Q36" i="136"/>
  <c r="AT35" i="136"/>
  <c r="AI35" i="136"/>
  <c r="AG35" i="136"/>
  <c r="V35" i="136"/>
  <c r="S35" i="136"/>
  <c r="Q35" i="136"/>
  <c r="AT34" i="136"/>
  <c r="AI34" i="136"/>
  <c r="AG34" i="136"/>
  <c r="V34" i="136"/>
  <c r="S34" i="136"/>
  <c r="Q34" i="136"/>
  <c r="AI33" i="136"/>
  <c r="V33" i="136"/>
  <c r="S33" i="136"/>
  <c r="AT32" i="136"/>
  <c r="AI32" i="136"/>
  <c r="AG32" i="136"/>
  <c r="V32" i="136"/>
  <c r="S32" i="136"/>
  <c r="Q32" i="136"/>
  <c r="AT31" i="136"/>
  <c r="AI31" i="136"/>
  <c r="AG31" i="136"/>
  <c r="V31" i="136"/>
  <c r="S31" i="136"/>
  <c r="Q31" i="136"/>
  <c r="AT30" i="136"/>
  <c r="AI30" i="136"/>
  <c r="AG30" i="136"/>
  <c r="V30" i="136"/>
  <c r="S30" i="136"/>
  <c r="Q30" i="136"/>
  <c r="AT29" i="136"/>
  <c r="AI29" i="136"/>
  <c r="AG29" i="136"/>
  <c r="V29" i="136"/>
  <c r="S29" i="136"/>
  <c r="Q29" i="136"/>
  <c r="AT28" i="136"/>
  <c r="AI28" i="136"/>
  <c r="AG28" i="136"/>
  <c r="V28" i="136"/>
  <c r="S28" i="136"/>
  <c r="Q28" i="136"/>
  <c r="AT27" i="136"/>
  <c r="AI27" i="136"/>
  <c r="AG27" i="136"/>
  <c r="V27" i="136"/>
  <c r="S27" i="136"/>
  <c r="Q27" i="136"/>
  <c r="AT26" i="136"/>
  <c r="AI26" i="136"/>
  <c r="AG26" i="136"/>
  <c r="V26" i="136"/>
  <c r="S26" i="136"/>
  <c r="Q26" i="136"/>
  <c r="AI25" i="136"/>
  <c r="V25" i="136"/>
  <c r="S25" i="136"/>
  <c r="G25" i="136"/>
  <c r="AT24" i="136"/>
  <c r="AI24" i="136"/>
  <c r="AG24" i="136"/>
  <c r="V24" i="136"/>
  <c r="S24" i="136"/>
  <c r="Q24" i="136"/>
  <c r="AI23" i="136"/>
  <c r="V23" i="136"/>
  <c r="S23" i="136"/>
  <c r="G23" i="136"/>
  <c r="AT22" i="136"/>
  <c r="AI22" i="136"/>
  <c r="AG22" i="136"/>
  <c r="V22" i="136"/>
  <c r="S22" i="136"/>
  <c r="Q22" i="136"/>
  <c r="AT21" i="136"/>
  <c r="AI21" i="136"/>
  <c r="AG21" i="136"/>
  <c r="V21" i="136"/>
  <c r="S21" i="136"/>
  <c r="Q21" i="136"/>
  <c r="AI20" i="136"/>
  <c r="V20" i="136"/>
  <c r="S20" i="136"/>
  <c r="AI19" i="136"/>
  <c r="V19" i="136"/>
  <c r="S19" i="136"/>
  <c r="AT18" i="136"/>
  <c r="AI18" i="136"/>
  <c r="AG18" i="136"/>
  <c r="V18" i="136"/>
  <c r="S18" i="136"/>
  <c r="Q18" i="136"/>
  <c r="AT17" i="136"/>
  <c r="AI17" i="136"/>
  <c r="AG17" i="136"/>
  <c r="V17" i="136"/>
  <c r="S17" i="136"/>
  <c r="Q17" i="136"/>
  <c r="AT16" i="136"/>
  <c r="AI16" i="136"/>
  <c r="AG16" i="136"/>
  <c r="V16" i="136"/>
  <c r="S16" i="136"/>
  <c r="Q16" i="136"/>
  <c r="AT15" i="136"/>
  <c r="AI15" i="136"/>
  <c r="AG15" i="136"/>
  <c r="V15" i="136"/>
  <c r="S15" i="136"/>
  <c r="Q15" i="136"/>
  <c r="AV9" i="136"/>
  <c r="AU9" i="136"/>
  <c r="AT9" i="136"/>
  <c r="AS9" i="136"/>
  <c r="AR9" i="136"/>
  <c r="AQ9" i="136"/>
  <c r="AP9" i="136"/>
  <c r="AO9" i="136"/>
  <c r="AN9" i="136"/>
  <c r="AM9" i="136"/>
  <c r="AL9" i="136"/>
  <c r="AK9" i="136"/>
  <c r="AJ9" i="136"/>
  <c r="AI9" i="136"/>
  <c r="AH9" i="136"/>
  <c r="AG9" i="136"/>
  <c r="AF9" i="136"/>
  <c r="AE9" i="136"/>
  <c r="AD9" i="136"/>
  <c r="AC9" i="136"/>
  <c r="AB9" i="136"/>
  <c r="AA9" i="136"/>
  <c r="Z9" i="136"/>
  <c r="X9" i="136"/>
  <c r="W9" i="136"/>
  <c r="V9" i="136"/>
  <c r="U9" i="136"/>
  <c r="T9" i="136"/>
  <c r="S9" i="136"/>
  <c r="R9" i="136"/>
  <c r="Q9" i="136"/>
  <c r="P9" i="136"/>
  <c r="O9" i="136"/>
  <c r="N9" i="136"/>
  <c r="M9" i="136"/>
  <c r="L9" i="136"/>
  <c r="K9" i="136"/>
  <c r="J9" i="136"/>
  <c r="I9" i="136"/>
  <c r="H9" i="136"/>
  <c r="G9" i="136"/>
  <c r="F9" i="136"/>
  <c r="E9" i="136"/>
  <c r="C9" i="136"/>
  <c r="B9" i="136"/>
  <c r="A7" i="136"/>
  <c r="A5" i="136"/>
  <c r="A4" i="136"/>
  <c r="A3" i="136"/>
  <c r="A2" i="136"/>
  <c r="A1" i="136"/>
  <c r="AI55" i="135"/>
  <c r="V55" i="135"/>
  <c r="S55" i="135"/>
  <c r="G55" i="135"/>
  <c r="AT54" i="135"/>
  <c r="AI54" i="135"/>
  <c r="AG54" i="135"/>
  <c r="V54" i="135"/>
  <c r="S54" i="135"/>
  <c r="Q54" i="135"/>
  <c r="AT53" i="135"/>
  <c r="AI53" i="135"/>
  <c r="AG53" i="135"/>
  <c r="V53" i="135"/>
  <c r="S53" i="135"/>
  <c r="Q53" i="135"/>
  <c r="AT52" i="135"/>
  <c r="AI52" i="135"/>
  <c r="AG52" i="135"/>
  <c r="V52" i="135"/>
  <c r="S52" i="135"/>
  <c r="Q52" i="135"/>
  <c r="AT51" i="135"/>
  <c r="AI51" i="135"/>
  <c r="AG51" i="135"/>
  <c r="V51" i="135"/>
  <c r="S51" i="135"/>
  <c r="Q51" i="135"/>
  <c r="AT50" i="135"/>
  <c r="AI50" i="135"/>
  <c r="AG50" i="135"/>
  <c r="V50" i="135"/>
  <c r="S50" i="135"/>
  <c r="Q50" i="135"/>
  <c r="AT49" i="135"/>
  <c r="AI49" i="135"/>
  <c r="AG49" i="135"/>
  <c r="V49" i="135"/>
  <c r="S49" i="135"/>
  <c r="Q49" i="135"/>
  <c r="AI47" i="135"/>
  <c r="V47" i="135"/>
  <c r="S47" i="135"/>
  <c r="AT46" i="135"/>
  <c r="AI46" i="135"/>
  <c r="AG46" i="135"/>
  <c r="V46" i="135"/>
  <c r="S46" i="135"/>
  <c r="Q46" i="135"/>
  <c r="AT45" i="135"/>
  <c r="AI45" i="135"/>
  <c r="AG45" i="135"/>
  <c r="V45" i="135"/>
  <c r="S45" i="135"/>
  <c r="Q45" i="135"/>
  <c r="AT44" i="135"/>
  <c r="AI44" i="135"/>
  <c r="AG44" i="135"/>
  <c r="V44" i="135"/>
  <c r="S44" i="135"/>
  <c r="Q44" i="135"/>
  <c r="AT43" i="135"/>
  <c r="AI43" i="135"/>
  <c r="AG43" i="135"/>
  <c r="V43" i="135"/>
  <c r="S43" i="135"/>
  <c r="Q43" i="135"/>
  <c r="AT42" i="135"/>
  <c r="AI42" i="135"/>
  <c r="AG42" i="135"/>
  <c r="V42" i="135"/>
  <c r="S42" i="135"/>
  <c r="Q42" i="135"/>
  <c r="AT41" i="135"/>
  <c r="AI41" i="135"/>
  <c r="AG41" i="135"/>
  <c r="V41" i="135"/>
  <c r="S41" i="135"/>
  <c r="Q41" i="135"/>
  <c r="AT40" i="135"/>
  <c r="AI40" i="135"/>
  <c r="AG40" i="135"/>
  <c r="V40" i="135"/>
  <c r="S40" i="135"/>
  <c r="Q40" i="135"/>
  <c r="AT39" i="135"/>
  <c r="AI39" i="135"/>
  <c r="AG39" i="135"/>
  <c r="V39" i="135"/>
  <c r="S39" i="135"/>
  <c r="Q39" i="135"/>
  <c r="AT38" i="135"/>
  <c r="AI38" i="135"/>
  <c r="AG38" i="135"/>
  <c r="V38" i="135"/>
  <c r="S38" i="135"/>
  <c r="Q38" i="135"/>
  <c r="AT37" i="135"/>
  <c r="AI37" i="135"/>
  <c r="AG37" i="135"/>
  <c r="V37" i="135"/>
  <c r="S37" i="135"/>
  <c r="Q37" i="135"/>
  <c r="AT36" i="135"/>
  <c r="AI36" i="135"/>
  <c r="AG36" i="135"/>
  <c r="V36" i="135"/>
  <c r="S36" i="135"/>
  <c r="Q36" i="135"/>
  <c r="AT35" i="135"/>
  <c r="AI35" i="135"/>
  <c r="AG35" i="135"/>
  <c r="V35" i="135"/>
  <c r="S35" i="135"/>
  <c r="Q35" i="135"/>
  <c r="AT34" i="135"/>
  <c r="AI34" i="135"/>
  <c r="AG34" i="135"/>
  <c r="V34" i="135"/>
  <c r="S34" i="135"/>
  <c r="Q34" i="135"/>
  <c r="AI33" i="135"/>
  <c r="V33" i="135"/>
  <c r="S33" i="135"/>
  <c r="AT32" i="135"/>
  <c r="AI32" i="135"/>
  <c r="AG32" i="135"/>
  <c r="V32" i="135"/>
  <c r="S32" i="135"/>
  <c r="Q32" i="135"/>
  <c r="AT31" i="135"/>
  <c r="AI31" i="135"/>
  <c r="AG31" i="135"/>
  <c r="V31" i="135"/>
  <c r="S31" i="135"/>
  <c r="Q31" i="135"/>
  <c r="AT30" i="135"/>
  <c r="AI30" i="135"/>
  <c r="AG30" i="135"/>
  <c r="V30" i="135"/>
  <c r="S30" i="135"/>
  <c r="Q30" i="135"/>
  <c r="AT29" i="135"/>
  <c r="AI29" i="135"/>
  <c r="AG29" i="135"/>
  <c r="V29" i="135"/>
  <c r="S29" i="135"/>
  <c r="Q29" i="135"/>
  <c r="AT28" i="135"/>
  <c r="AI28" i="135"/>
  <c r="AG28" i="135"/>
  <c r="V28" i="135"/>
  <c r="S28" i="135"/>
  <c r="Q28" i="135"/>
  <c r="AT27" i="135"/>
  <c r="AI27" i="135"/>
  <c r="AG27" i="135"/>
  <c r="V27" i="135"/>
  <c r="S27" i="135"/>
  <c r="Q27" i="135"/>
  <c r="AT26" i="135"/>
  <c r="AI26" i="135"/>
  <c r="AG26" i="135"/>
  <c r="V26" i="135"/>
  <c r="S26" i="135"/>
  <c r="Q26" i="135"/>
  <c r="AI25" i="135"/>
  <c r="V25" i="135"/>
  <c r="S25" i="135"/>
  <c r="G25" i="135"/>
  <c r="AT24" i="135"/>
  <c r="AI24" i="135"/>
  <c r="AG24" i="135"/>
  <c r="V24" i="135"/>
  <c r="S24" i="135"/>
  <c r="Q24" i="135"/>
  <c r="AI23" i="135"/>
  <c r="V23" i="135"/>
  <c r="S23" i="135"/>
  <c r="G23" i="135"/>
  <c r="AT22" i="135"/>
  <c r="AI22" i="135"/>
  <c r="AG22" i="135"/>
  <c r="V22" i="135"/>
  <c r="S22" i="135"/>
  <c r="Q22" i="135"/>
  <c r="AT21" i="135"/>
  <c r="AI21" i="135"/>
  <c r="AG21" i="135"/>
  <c r="V21" i="135"/>
  <c r="S21" i="135"/>
  <c r="Q21" i="135"/>
  <c r="AI20" i="135"/>
  <c r="V20" i="135"/>
  <c r="S20" i="135"/>
  <c r="AI19" i="135"/>
  <c r="V19" i="135"/>
  <c r="S19" i="135"/>
  <c r="AT18" i="135"/>
  <c r="AI18" i="135"/>
  <c r="AG18" i="135"/>
  <c r="V18" i="135"/>
  <c r="S18" i="135"/>
  <c r="Q18" i="135"/>
  <c r="AT17" i="135"/>
  <c r="AI17" i="135"/>
  <c r="AG17" i="135"/>
  <c r="V17" i="135"/>
  <c r="S17" i="135"/>
  <c r="Q17" i="135"/>
  <c r="AT16" i="135"/>
  <c r="AI16" i="135"/>
  <c r="AG16" i="135"/>
  <c r="V16" i="135"/>
  <c r="S16" i="135"/>
  <c r="Q16" i="135"/>
  <c r="AT15" i="135"/>
  <c r="AI15" i="135"/>
  <c r="AG15" i="135"/>
  <c r="V15" i="135"/>
  <c r="S15" i="135"/>
  <c r="Q15" i="135"/>
  <c r="AV9" i="135"/>
  <c r="AU9" i="135"/>
  <c r="AT9" i="135"/>
  <c r="AS9" i="135"/>
  <c r="AR9" i="135"/>
  <c r="AQ9" i="135"/>
  <c r="AP9" i="135"/>
  <c r="AO9" i="135"/>
  <c r="AN9" i="135"/>
  <c r="AM9" i="135"/>
  <c r="AL9" i="135"/>
  <c r="AK9" i="135"/>
  <c r="AJ9" i="135"/>
  <c r="AI9" i="135"/>
  <c r="AH9" i="135"/>
  <c r="AG9" i="135"/>
  <c r="AF9" i="135"/>
  <c r="AE9" i="135"/>
  <c r="AD9" i="135"/>
  <c r="AC9" i="135"/>
  <c r="AB9" i="135"/>
  <c r="AA9" i="135"/>
  <c r="Z9" i="135"/>
  <c r="X9" i="135"/>
  <c r="W9" i="135"/>
  <c r="V9" i="135"/>
  <c r="U9" i="135"/>
  <c r="T9" i="135"/>
  <c r="S9" i="135"/>
  <c r="R9" i="135"/>
  <c r="Q9" i="135"/>
  <c r="P9" i="135"/>
  <c r="O9" i="135"/>
  <c r="N9" i="135"/>
  <c r="M9" i="135"/>
  <c r="L9" i="135"/>
  <c r="K9" i="135"/>
  <c r="J9" i="135"/>
  <c r="I9" i="135"/>
  <c r="H9" i="135"/>
  <c r="G9" i="135"/>
  <c r="F9" i="135"/>
  <c r="E9" i="135"/>
  <c r="C9" i="135"/>
  <c r="B9" i="135"/>
  <c r="A7" i="135"/>
  <c r="A5" i="135"/>
  <c r="A4" i="135"/>
  <c r="A3" i="135"/>
  <c r="A2" i="135"/>
  <c r="A1" i="135"/>
  <c r="AI55" i="134"/>
  <c r="V55" i="134"/>
  <c r="S55" i="134"/>
  <c r="G55" i="134"/>
  <c r="AT54" i="134"/>
  <c r="AI54" i="134"/>
  <c r="AG54" i="134"/>
  <c r="V54" i="134"/>
  <c r="S54" i="134"/>
  <c r="Q54" i="134"/>
  <c r="AT53" i="134"/>
  <c r="AI53" i="134"/>
  <c r="AG53" i="134"/>
  <c r="V53" i="134"/>
  <c r="S53" i="134"/>
  <c r="Q53" i="134"/>
  <c r="AT52" i="134"/>
  <c r="AI52" i="134"/>
  <c r="AG52" i="134"/>
  <c r="V52" i="134"/>
  <c r="S52" i="134"/>
  <c r="Q52" i="134"/>
  <c r="AT51" i="134"/>
  <c r="AI51" i="134"/>
  <c r="AG51" i="134"/>
  <c r="V51" i="134"/>
  <c r="S51" i="134"/>
  <c r="Q51" i="134"/>
  <c r="AT50" i="134"/>
  <c r="AI50" i="134"/>
  <c r="AG50" i="134"/>
  <c r="V50" i="134"/>
  <c r="S50" i="134"/>
  <c r="Q50" i="134"/>
  <c r="AT49" i="134"/>
  <c r="AI49" i="134"/>
  <c r="AG49" i="134"/>
  <c r="V49" i="134"/>
  <c r="S49" i="134"/>
  <c r="Q49" i="134"/>
  <c r="AI47" i="134"/>
  <c r="V47" i="134"/>
  <c r="S47" i="134"/>
  <c r="AT46" i="134"/>
  <c r="AI46" i="134"/>
  <c r="AG46" i="134"/>
  <c r="V46" i="134"/>
  <c r="S46" i="134"/>
  <c r="Q46" i="134"/>
  <c r="AT45" i="134"/>
  <c r="AI45" i="134"/>
  <c r="AG45" i="134"/>
  <c r="V45" i="134"/>
  <c r="S45" i="134"/>
  <c r="Q45" i="134"/>
  <c r="AT44" i="134"/>
  <c r="AI44" i="134"/>
  <c r="AG44" i="134"/>
  <c r="V44" i="134"/>
  <c r="S44" i="134"/>
  <c r="Q44" i="134"/>
  <c r="AT43" i="134"/>
  <c r="AI43" i="134"/>
  <c r="AG43" i="134"/>
  <c r="V43" i="134"/>
  <c r="S43" i="134"/>
  <c r="Q43" i="134"/>
  <c r="AT42" i="134"/>
  <c r="AI42" i="134"/>
  <c r="AG42" i="134"/>
  <c r="V42" i="134"/>
  <c r="S42" i="134"/>
  <c r="Q42" i="134"/>
  <c r="AT41" i="134"/>
  <c r="AI41" i="134"/>
  <c r="AG41" i="134"/>
  <c r="V41" i="134"/>
  <c r="S41" i="134"/>
  <c r="Q41" i="134"/>
  <c r="AT40" i="134"/>
  <c r="AI40" i="134"/>
  <c r="AG40" i="134"/>
  <c r="V40" i="134"/>
  <c r="S40" i="134"/>
  <c r="Q40" i="134"/>
  <c r="AT39" i="134"/>
  <c r="AI39" i="134"/>
  <c r="AG39" i="134"/>
  <c r="V39" i="134"/>
  <c r="S39" i="134"/>
  <c r="Q39" i="134"/>
  <c r="AT38" i="134"/>
  <c r="AI38" i="134"/>
  <c r="AG38" i="134"/>
  <c r="V38" i="134"/>
  <c r="S38" i="134"/>
  <c r="Q38" i="134"/>
  <c r="AT37" i="134"/>
  <c r="AI37" i="134"/>
  <c r="AG37" i="134"/>
  <c r="V37" i="134"/>
  <c r="S37" i="134"/>
  <c r="Q37" i="134"/>
  <c r="AT36" i="134"/>
  <c r="AI36" i="134"/>
  <c r="AG36" i="134"/>
  <c r="V36" i="134"/>
  <c r="S36" i="134"/>
  <c r="Q36" i="134"/>
  <c r="AT35" i="134"/>
  <c r="AI35" i="134"/>
  <c r="AG35" i="134"/>
  <c r="V35" i="134"/>
  <c r="S35" i="134"/>
  <c r="Q35" i="134"/>
  <c r="AT34" i="134"/>
  <c r="AI34" i="134"/>
  <c r="AG34" i="134"/>
  <c r="V34" i="134"/>
  <c r="S34" i="134"/>
  <c r="Q34" i="134"/>
  <c r="AI33" i="134"/>
  <c r="V33" i="134"/>
  <c r="S33" i="134"/>
  <c r="AT32" i="134"/>
  <c r="AI32" i="134"/>
  <c r="AG32" i="134"/>
  <c r="V32" i="134"/>
  <c r="S32" i="134"/>
  <c r="Q32" i="134"/>
  <c r="AT31" i="134"/>
  <c r="AI31" i="134"/>
  <c r="AG31" i="134"/>
  <c r="V31" i="134"/>
  <c r="S31" i="134"/>
  <c r="Q31" i="134"/>
  <c r="AT30" i="134"/>
  <c r="AI30" i="134"/>
  <c r="AG30" i="134"/>
  <c r="V30" i="134"/>
  <c r="S30" i="134"/>
  <c r="Q30" i="134"/>
  <c r="AT29" i="134"/>
  <c r="AI29" i="134"/>
  <c r="AG29" i="134"/>
  <c r="V29" i="134"/>
  <c r="S29" i="134"/>
  <c r="Q29" i="134"/>
  <c r="AT28" i="134"/>
  <c r="AI28" i="134"/>
  <c r="AG28" i="134"/>
  <c r="V28" i="134"/>
  <c r="S28" i="134"/>
  <c r="Q28" i="134"/>
  <c r="AT27" i="134"/>
  <c r="AI27" i="134"/>
  <c r="AG27" i="134"/>
  <c r="V27" i="134"/>
  <c r="S27" i="134"/>
  <c r="Q27" i="134"/>
  <c r="AT26" i="134"/>
  <c r="AI26" i="134"/>
  <c r="AG26" i="134"/>
  <c r="V26" i="134"/>
  <c r="S26" i="134"/>
  <c r="Q26" i="134"/>
  <c r="AI25" i="134"/>
  <c r="V25" i="134"/>
  <c r="S25" i="134"/>
  <c r="G25" i="134"/>
  <c r="AT24" i="134"/>
  <c r="AI24" i="134"/>
  <c r="AG24" i="134"/>
  <c r="V24" i="134"/>
  <c r="S24" i="134"/>
  <c r="Q24" i="134"/>
  <c r="AI23" i="134"/>
  <c r="V23" i="134"/>
  <c r="S23" i="134"/>
  <c r="G23" i="134"/>
  <c r="AT22" i="134"/>
  <c r="AI22" i="134"/>
  <c r="AG22" i="134"/>
  <c r="V22" i="134"/>
  <c r="S22" i="134"/>
  <c r="Q22" i="134"/>
  <c r="AT21" i="134"/>
  <c r="AI21" i="134"/>
  <c r="AG21" i="134"/>
  <c r="V21" i="134"/>
  <c r="S21" i="134"/>
  <c r="Q21" i="134"/>
  <c r="AI20" i="134"/>
  <c r="V20" i="134"/>
  <c r="S20" i="134"/>
  <c r="AI19" i="134"/>
  <c r="V19" i="134"/>
  <c r="S19" i="134"/>
  <c r="AT18" i="134"/>
  <c r="AI18" i="134"/>
  <c r="AG18" i="134"/>
  <c r="V18" i="134"/>
  <c r="S18" i="134"/>
  <c r="Q18" i="134"/>
  <c r="AT17" i="134"/>
  <c r="AI17" i="134"/>
  <c r="AG17" i="134"/>
  <c r="V17" i="134"/>
  <c r="S17" i="134"/>
  <c r="Q17" i="134"/>
  <c r="AT16" i="134"/>
  <c r="AI16" i="134"/>
  <c r="AG16" i="134"/>
  <c r="V16" i="134"/>
  <c r="S16" i="134"/>
  <c r="Q16" i="134"/>
  <c r="AT15" i="134"/>
  <c r="AI15" i="134"/>
  <c r="AG15" i="134"/>
  <c r="V15" i="134"/>
  <c r="S15" i="134"/>
  <c r="Q15" i="134"/>
  <c r="AV9" i="134"/>
  <c r="AU9" i="134"/>
  <c r="AT9" i="134"/>
  <c r="AS9" i="134"/>
  <c r="AR9" i="134"/>
  <c r="AQ9" i="134"/>
  <c r="AP9" i="134"/>
  <c r="AO9" i="134"/>
  <c r="AN9" i="134"/>
  <c r="AM9" i="134"/>
  <c r="AL9" i="134"/>
  <c r="AK9" i="134"/>
  <c r="AJ9" i="134"/>
  <c r="AI9" i="134"/>
  <c r="AH9" i="134"/>
  <c r="AG9" i="134"/>
  <c r="AF9" i="134"/>
  <c r="AE9" i="134"/>
  <c r="AD9" i="134"/>
  <c r="AC9" i="134"/>
  <c r="AB9" i="134"/>
  <c r="AA9" i="134"/>
  <c r="Z9" i="134"/>
  <c r="X9" i="134"/>
  <c r="W9" i="134"/>
  <c r="V9" i="134"/>
  <c r="U9" i="134"/>
  <c r="T9" i="134"/>
  <c r="S9" i="134"/>
  <c r="R9" i="134"/>
  <c r="Q9" i="134"/>
  <c r="P9" i="134"/>
  <c r="O9" i="134"/>
  <c r="N9" i="134"/>
  <c r="M9" i="134"/>
  <c r="L9" i="134"/>
  <c r="K9" i="134"/>
  <c r="J9" i="134"/>
  <c r="I9" i="134"/>
  <c r="H9" i="134"/>
  <c r="G9" i="134"/>
  <c r="F9" i="134"/>
  <c r="E9" i="134"/>
  <c r="C9" i="134"/>
  <c r="B9" i="134"/>
  <c r="A7" i="134"/>
  <c r="A5" i="134"/>
  <c r="A4" i="134"/>
  <c r="A3" i="134"/>
  <c r="A2" i="134"/>
  <c r="A1" i="134"/>
  <c r="AI55" i="133"/>
  <c r="V55" i="133"/>
  <c r="S55" i="133"/>
  <c r="G55" i="133"/>
  <c r="AT54" i="133"/>
  <c r="AI54" i="133"/>
  <c r="AG54" i="133"/>
  <c r="V54" i="133"/>
  <c r="S54" i="133"/>
  <c r="Q54" i="133"/>
  <c r="AT53" i="133"/>
  <c r="AI53" i="133"/>
  <c r="AG53" i="133"/>
  <c r="V53" i="133"/>
  <c r="S53" i="133"/>
  <c r="Q53" i="133"/>
  <c r="AT52" i="133"/>
  <c r="AI52" i="133"/>
  <c r="AG52" i="133"/>
  <c r="V52" i="133"/>
  <c r="S52" i="133"/>
  <c r="Q52" i="133"/>
  <c r="AT51" i="133"/>
  <c r="AI51" i="133"/>
  <c r="AG51" i="133"/>
  <c r="V51" i="133"/>
  <c r="S51" i="133"/>
  <c r="Q51" i="133"/>
  <c r="AT50" i="133"/>
  <c r="AI50" i="133"/>
  <c r="AG50" i="133"/>
  <c r="V50" i="133"/>
  <c r="S50" i="133"/>
  <c r="Q50" i="133"/>
  <c r="AT49" i="133"/>
  <c r="AI49" i="133"/>
  <c r="AG49" i="133"/>
  <c r="V49" i="133"/>
  <c r="S49" i="133"/>
  <c r="Q49" i="133"/>
  <c r="AI47" i="133"/>
  <c r="V47" i="133"/>
  <c r="S47" i="133"/>
  <c r="AT46" i="133"/>
  <c r="AI46" i="133"/>
  <c r="AG46" i="133"/>
  <c r="V46" i="133"/>
  <c r="S46" i="133"/>
  <c r="Q46" i="133"/>
  <c r="AT45" i="133"/>
  <c r="AI45" i="133"/>
  <c r="AG45" i="133"/>
  <c r="V45" i="133"/>
  <c r="S45" i="133"/>
  <c r="Q45" i="133"/>
  <c r="AT44" i="133"/>
  <c r="AI44" i="133"/>
  <c r="AG44" i="133"/>
  <c r="V44" i="133"/>
  <c r="S44" i="133"/>
  <c r="Q44" i="133"/>
  <c r="AT43" i="133"/>
  <c r="AI43" i="133"/>
  <c r="AG43" i="133"/>
  <c r="V43" i="133"/>
  <c r="S43" i="133"/>
  <c r="Q43" i="133"/>
  <c r="AT42" i="133"/>
  <c r="AI42" i="133"/>
  <c r="AG42" i="133"/>
  <c r="V42" i="133"/>
  <c r="S42" i="133"/>
  <c r="Q42" i="133"/>
  <c r="AT41" i="133"/>
  <c r="AI41" i="133"/>
  <c r="AG41" i="133"/>
  <c r="V41" i="133"/>
  <c r="S41" i="133"/>
  <c r="Q41" i="133"/>
  <c r="AT40" i="133"/>
  <c r="AI40" i="133"/>
  <c r="AG40" i="133"/>
  <c r="V40" i="133"/>
  <c r="S40" i="133"/>
  <c r="Q40" i="133"/>
  <c r="AT39" i="133"/>
  <c r="AI39" i="133"/>
  <c r="AG39" i="133"/>
  <c r="V39" i="133"/>
  <c r="S39" i="133"/>
  <c r="Q39" i="133"/>
  <c r="AT38" i="133"/>
  <c r="AI38" i="133"/>
  <c r="AG38" i="133"/>
  <c r="V38" i="133"/>
  <c r="S38" i="133"/>
  <c r="Q38" i="133"/>
  <c r="AT37" i="133"/>
  <c r="AI37" i="133"/>
  <c r="AG37" i="133"/>
  <c r="V37" i="133"/>
  <c r="S37" i="133"/>
  <c r="Q37" i="133"/>
  <c r="AT36" i="133"/>
  <c r="AI36" i="133"/>
  <c r="AG36" i="133"/>
  <c r="V36" i="133"/>
  <c r="S36" i="133"/>
  <c r="Q36" i="133"/>
  <c r="AT35" i="133"/>
  <c r="AI35" i="133"/>
  <c r="AG35" i="133"/>
  <c r="V35" i="133"/>
  <c r="S35" i="133"/>
  <c r="Q35" i="133"/>
  <c r="AT34" i="133"/>
  <c r="AI34" i="133"/>
  <c r="AG34" i="133"/>
  <c r="V34" i="133"/>
  <c r="S34" i="133"/>
  <c r="Q34" i="133"/>
  <c r="AI33" i="133"/>
  <c r="V33" i="133"/>
  <c r="S33" i="133"/>
  <c r="AT32" i="133"/>
  <c r="AI32" i="133"/>
  <c r="AG32" i="133"/>
  <c r="V32" i="133"/>
  <c r="S32" i="133"/>
  <c r="Q32" i="133"/>
  <c r="AT31" i="133"/>
  <c r="AI31" i="133"/>
  <c r="AG31" i="133"/>
  <c r="V31" i="133"/>
  <c r="S31" i="133"/>
  <c r="Q31" i="133"/>
  <c r="AT30" i="133"/>
  <c r="AI30" i="133"/>
  <c r="AG30" i="133"/>
  <c r="V30" i="133"/>
  <c r="S30" i="133"/>
  <c r="Q30" i="133"/>
  <c r="AT29" i="133"/>
  <c r="AI29" i="133"/>
  <c r="AG29" i="133"/>
  <c r="V29" i="133"/>
  <c r="S29" i="133"/>
  <c r="Q29" i="133"/>
  <c r="AT28" i="133"/>
  <c r="AI28" i="133"/>
  <c r="AG28" i="133"/>
  <c r="V28" i="133"/>
  <c r="S28" i="133"/>
  <c r="Q28" i="133"/>
  <c r="AT27" i="133"/>
  <c r="AI27" i="133"/>
  <c r="AG27" i="133"/>
  <c r="V27" i="133"/>
  <c r="S27" i="133"/>
  <c r="Q27" i="133"/>
  <c r="AT26" i="133"/>
  <c r="AI26" i="133"/>
  <c r="AG26" i="133"/>
  <c r="V26" i="133"/>
  <c r="S26" i="133"/>
  <c r="Q26" i="133"/>
  <c r="AI25" i="133"/>
  <c r="V25" i="133"/>
  <c r="S25" i="133"/>
  <c r="G25" i="133"/>
  <c r="AT24" i="133"/>
  <c r="AI24" i="133"/>
  <c r="AG24" i="133"/>
  <c r="V24" i="133"/>
  <c r="S24" i="133"/>
  <c r="Q24" i="133"/>
  <c r="AI23" i="133"/>
  <c r="V23" i="133"/>
  <c r="S23" i="133"/>
  <c r="G23" i="133"/>
  <c r="AT22" i="133"/>
  <c r="AI22" i="133"/>
  <c r="AG22" i="133"/>
  <c r="V22" i="133"/>
  <c r="S22" i="133"/>
  <c r="Q22" i="133"/>
  <c r="AT21" i="133"/>
  <c r="AI21" i="133"/>
  <c r="AG21" i="133"/>
  <c r="V21" i="133"/>
  <c r="S21" i="133"/>
  <c r="Q21" i="133"/>
  <c r="AI20" i="133"/>
  <c r="V20" i="133"/>
  <c r="S20" i="133"/>
  <c r="AI19" i="133"/>
  <c r="V19" i="133"/>
  <c r="S19" i="133"/>
  <c r="AT18" i="133"/>
  <c r="AI18" i="133"/>
  <c r="AG18" i="133"/>
  <c r="V18" i="133"/>
  <c r="S18" i="133"/>
  <c r="Q18" i="133"/>
  <c r="AT17" i="133"/>
  <c r="AI17" i="133"/>
  <c r="AG17" i="133"/>
  <c r="V17" i="133"/>
  <c r="S17" i="133"/>
  <c r="Q17" i="133"/>
  <c r="AT16" i="133"/>
  <c r="AI16" i="133"/>
  <c r="AG16" i="133"/>
  <c r="V16" i="133"/>
  <c r="S16" i="133"/>
  <c r="Q16" i="133"/>
  <c r="AT15" i="133"/>
  <c r="AI15" i="133"/>
  <c r="AG15" i="133"/>
  <c r="V15" i="133"/>
  <c r="S15" i="133"/>
  <c r="Q15" i="133"/>
  <c r="AV9" i="133"/>
  <c r="AU9" i="133"/>
  <c r="AT9" i="133"/>
  <c r="AS9" i="133"/>
  <c r="AR9" i="133"/>
  <c r="AQ9" i="133"/>
  <c r="AP9" i="133"/>
  <c r="AO9" i="133"/>
  <c r="AN9" i="133"/>
  <c r="AM9" i="133"/>
  <c r="AL9" i="133"/>
  <c r="AK9" i="133"/>
  <c r="AJ9" i="133"/>
  <c r="AI9" i="133"/>
  <c r="AH9" i="133"/>
  <c r="AG9" i="133"/>
  <c r="AF9" i="133"/>
  <c r="AE9" i="133"/>
  <c r="AD9" i="133"/>
  <c r="AC9" i="133"/>
  <c r="AB9" i="133"/>
  <c r="AA9" i="133"/>
  <c r="Z9" i="133"/>
  <c r="X9" i="133"/>
  <c r="W9" i="133"/>
  <c r="V9" i="133"/>
  <c r="U9" i="133"/>
  <c r="T9" i="133"/>
  <c r="S9" i="133"/>
  <c r="R9" i="133"/>
  <c r="Q9" i="133"/>
  <c r="P9" i="133"/>
  <c r="O9" i="133"/>
  <c r="N9" i="133"/>
  <c r="M9" i="133"/>
  <c r="L9" i="133"/>
  <c r="K9" i="133"/>
  <c r="J9" i="133"/>
  <c r="I9" i="133"/>
  <c r="H9" i="133"/>
  <c r="G9" i="133"/>
  <c r="F9" i="133"/>
  <c r="E9" i="133"/>
  <c r="C9" i="133"/>
  <c r="B9" i="133"/>
  <c r="A7" i="133"/>
  <c r="A5" i="133"/>
  <c r="A4" i="133"/>
  <c r="A3" i="133"/>
  <c r="A2" i="133"/>
  <c r="A1" i="133"/>
  <c r="AI55" i="132"/>
  <c r="V55" i="132"/>
  <c r="S55" i="132"/>
  <c r="G55" i="132"/>
  <c r="AT54" i="132"/>
  <c r="AI54" i="132"/>
  <c r="AG54" i="132"/>
  <c r="V54" i="132"/>
  <c r="S54" i="132"/>
  <c r="Q54" i="132"/>
  <c r="AT53" i="132"/>
  <c r="AI53" i="132"/>
  <c r="AG53" i="132"/>
  <c r="V53" i="132"/>
  <c r="S53" i="132"/>
  <c r="Q53" i="132"/>
  <c r="AT52" i="132"/>
  <c r="AI52" i="132"/>
  <c r="AG52" i="132"/>
  <c r="V52" i="132"/>
  <c r="S52" i="132"/>
  <c r="Q52" i="132"/>
  <c r="AT51" i="132"/>
  <c r="AI51" i="132"/>
  <c r="AG51" i="132"/>
  <c r="V51" i="132"/>
  <c r="S51" i="132"/>
  <c r="Q51" i="132"/>
  <c r="AT50" i="132"/>
  <c r="AI50" i="132"/>
  <c r="AG50" i="132"/>
  <c r="V50" i="132"/>
  <c r="S50" i="132"/>
  <c r="Q50" i="132"/>
  <c r="AT49" i="132"/>
  <c r="AI49" i="132"/>
  <c r="AG49" i="132"/>
  <c r="V49" i="132"/>
  <c r="S49" i="132"/>
  <c r="Q49" i="132"/>
  <c r="AI47" i="132"/>
  <c r="V47" i="132"/>
  <c r="S47" i="132"/>
  <c r="AT46" i="132"/>
  <c r="AI46" i="132"/>
  <c r="AG46" i="132"/>
  <c r="V46" i="132"/>
  <c r="S46" i="132"/>
  <c r="Q46" i="132"/>
  <c r="AT45" i="132"/>
  <c r="AI45" i="132"/>
  <c r="AG45" i="132"/>
  <c r="V45" i="132"/>
  <c r="S45" i="132"/>
  <c r="Q45" i="132"/>
  <c r="AT44" i="132"/>
  <c r="AI44" i="132"/>
  <c r="AG44" i="132"/>
  <c r="V44" i="132"/>
  <c r="S44" i="132"/>
  <c r="Q44" i="132"/>
  <c r="AT43" i="132"/>
  <c r="AI43" i="132"/>
  <c r="AG43" i="132"/>
  <c r="V43" i="132"/>
  <c r="S43" i="132"/>
  <c r="Q43" i="132"/>
  <c r="AT42" i="132"/>
  <c r="AI42" i="132"/>
  <c r="AG42" i="132"/>
  <c r="V42" i="132"/>
  <c r="S42" i="132"/>
  <c r="Q42" i="132"/>
  <c r="AT41" i="132"/>
  <c r="AI41" i="132"/>
  <c r="AG41" i="132"/>
  <c r="V41" i="132"/>
  <c r="S41" i="132"/>
  <c r="Q41" i="132"/>
  <c r="AT40" i="132"/>
  <c r="AI40" i="132"/>
  <c r="AG40" i="132"/>
  <c r="V40" i="132"/>
  <c r="S40" i="132"/>
  <c r="Q40" i="132"/>
  <c r="AT39" i="132"/>
  <c r="AI39" i="132"/>
  <c r="AG39" i="132"/>
  <c r="V39" i="132"/>
  <c r="S39" i="132"/>
  <c r="Q39" i="132"/>
  <c r="AT38" i="132"/>
  <c r="AI38" i="132"/>
  <c r="AG38" i="132"/>
  <c r="V38" i="132"/>
  <c r="S38" i="132"/>
  <c r="Q38" i="132"/>
  <c r="AT37" i="132"/>
  <c r="AI37" i="132"/>
  <c r="AG37" i="132"/>
  <c r="V37" i="132"/>
  <c r="S37" i="132"/>
  <c r="Q37" i="132"/>
  <c r="AT36" i="132"/>
  <c r="AI36" i="132"/>
  <c r="AG36" i="132"/>
  <c r="V36" i="132"/>
  <c r="S36" i="132"/>
  <c r="Q36" i="132"/>
  <c r="AT35" i="132"/>
  <c r="AI35" i="132"/>
  <c r="AG35" i="132"/>
  <c r="V35" i="132"/>
  <c r="S35" i="132"/>
  <c r="Q35" i="132"/>
  <c r="AT34" i="132"/>
  <c r="AI34" i="132"/>
  <c r="AG34" i="132"/>
  <c r="V34" i="132"/>
  <c r="S34" i="132"/>
  <c r="Q34" i="132"/>
  <c r="AI33" i="132"/>
  <c r="V33" i="132"/>
  <c r="S33" i="132"/>
  <c r="AT32" i="132"/>
  <c r="AI32" i="132"/>
  <c r="AG32" i="132"/>
  <c r="V32" i="132"/>
  <c r="S32" i="132"/>
  <c r="Q32" i="132"/>
  <c r="AT31" i="132"/>
  <c r="AI31" i="132"/>
  <c r="AG31" i="132"/>
  <c r="V31" i="132"/>
  <c r="S31" i="132"/>
  <c r="Q31" i="132"/>
  <c r="AT30" i="132"/>
  <c r="AI30" i="132"/>
  <c r="AG30" i="132"/>
  <c r="V30" i="132"/>
  <c r="S30" i="132"/>
  <c r="Q30" i="132"/>
  <c r="AT29" i="132"/>
  <c r="AI29" i="132"/>
  <c r="AG29" i="132"/>
  <c r="V29" i="132"/>
  <c r="S29" i="132"/>
  <c r="Q29" i="132"/>
  <c r="AT28" i="132"/>
  <c r="AI28" i="132"/>
  <c r="AG28" i="132"/>
  <c r="V28" i="132"/>
  <c r="S28" i="132"/>
  <c r="Q28" i="132"/>
  <c r="AT27" i="132"/>
  <c r="AI27" i="132"/>
  <c r="AG27" i="132"/>
  <c r="V27" i="132"/>
  <c r="S27" i="132"/>
  <c r="Q27" i="132"/>
  <c r="AT26" i="132"/>
  <c r="AI26" i="132"/>
  <c r="AG26" i="132"/>
  <c r="V26" i="132"/>
  <c r="S26" i="132"/>
  <c r="Q26" i="132"/>
  <c r="AI25" i="132"/>
  <c r="V25" i="132"/>
  <c r="S25" i="132"/>
  <c r="G25" i="132"/>
  <c r="AT24" i="132"/>
  <c r="AI24" i="132"/>
  <c r="AG24" i="132"/>
  <c r="V24" i="132"/>
  <c r="S24" i="132"/>
  <c r="Q24" i="132"/>
  <c r="AI23" i="132"/>
  <c r="V23" i="132"/>
  <c r="S23" i="132"/>
  <c r="G23" i="132"/>
  <c r="AT22" i="132"/>
  <c r="AI22" i="132"/>
  <c r="AG22" i="132"/>
  <c r="V22" i="132"/>
  <c r="S22" i="132"/>
  <c r="Q22" i="132"/>
  <c r="AT21" i="132"/>
  <c r="AI21" i="132"/>
  <c r="AG21" i="132"/>
  <c r="V21" i="132"/>
  <c r="S21" i="132"/>
  <c r="Q21" i="132"/>
  <c r="AI20" i="132"/>
  <c r="V20" i="132"/>
  <c r="S20" i="132"/>
  <c r="AI19" i="132"/>
  <c r="V19" i="132"/>
  <c r="S19" i="132"/>
  <c r="AT18" i="132"/>
  <c r="AI18" i="132"/>
  <c r="AG18" i="132"/>
  <c r="V18" i="132"/>
  <c r="S18" i="132"/>
  <c r="Q18" i="132"/>
  <c r="AT17" i="132"/>
  <c r="AI17" i="132"/>
  <c r="AG17" i="132"/>
  <c r="V17" i="132"/>
  <c r="S17" i="132"/>
  <c r="Q17" i="132"/>
  <c r="AT16" i="132"/>
  <c r="AI16" i="132"/>
  <c r="AG16" i="132"/>
  <c r="V16" i="132"/>
  <c r="S16" i="132"/>
  <c r="Q16" i="132"/>
  <c r="AT15" i="132"/>
  <c r="AI15" i="132"/>
  <c r="AG15" i="132"/>
  <c r="V15" i="132"/>
  <c r="S15" i="132"/>
  <c r="Q15" i="132"/>
  <c r="AV9" i="132"/>
  <c r="AU9" i="132"/>
  <c r="AT9" i="132"/>
  <c r="AS9" i="132"/>
  <c r="AR9" i="132"/>
  <c r="AQ9" i="132"/>
  <c r="AP9" i="132"/>
  <c r="AO9" i="132"/>
  <c r="AN9" i="132"/>
  <c r="AM9" i="132"/>
  <c r="AL9" i="132"/>
  <c r="AK9" i="132"/>
  <c r="AJ9" i="132"/>
  <c r="AI9" i="132"/>
  <c r="AH9" i="132"/>
  <c r="AG9" i="132"/>
  <c r="AF9" i="132"/>
  <c r="AE9" i="132"/>
  <c r="AD9" i="132"/>
  <c r="AC9" i="132"/>
  <c r="AB9" i="132"/>
  <c r="AA9" i="132"/>
  <c r="Z9" i="132"/>
  <c r="X9" i="132"/>
  <c r="W9" i="132"/>
  <c r="V9" i="132"/>
  <c r="U9" i="132"/>
  <c r="T9" i="132"/>
  <c r="S9" i="132"/>
  <c r="R9" i="132"/>
  <c r="Q9" i="132"/>
  <c r="P9" i="132"/>
  <c r="O9" i="132"/>
  <c r="N9" i="132"/>
  <c r="M9" i="132"/>
  <c r="L9" i="132"/>
  <c r="K9" i="132"/>
  <c r="J9" i="132"/>
  <c r="I9" i="132"/>
  <c r="H9" i="132"/>
  <c r="G9" i="132"/>
  <c r="F9" i="132"/>
  <c r="E9" i="132"/>
  <c r="C9" i="132"/>
  <c r="B9" i="132"/>
  <c r="A7" i="132"/>
  <c r="A5" i="132"/>
  <c r="A4" i="132"/>
  <c r="A3" i="132"/>
  <c r="A2" i="132"/>
  <c r="A1" i="132"/>
  <c r="AI55" i="131"/>
  <c r="V55" i="131"/>
  <c r="S55" i="131"/>
  <c r="G55" i="131"/>
  <c r="AT54" i="131"/>
  <c r="AI54" i="131"/>
  <c r="AG54" i="131"/>
  <c r="V54" i="131"/>
  <c r="S54" i="131"/>
  <c r="Q54" i="131"/>
  <c r="AT53" i="131"/>
  <c r="AI53" i="131"/>
  <c r="AG53" i="131"/>
  <c r="V53" i="131"/>
  <c r="S53" i="131"/>
  <c r="Q53" i="131"/>
  <c r="AT52" i="131"/>
  <c r="AI52" i="131"/>
  <c r="AG52" i="131"/>
  <c r="V52" i="131"/>
  <c r="S52" i="131"/>
  <c r="Q52" i="131"/>
  <c r="AT51" i="131"/>
  <c r="AI51" i="131"/>
  <c r="AG51" i="131"/>
  <c r="V51" i="131"/>
  <c r="S51" i="131"/>
  <c r="Q51" i="131"/>
  <c r="AT50" i="131"/>
  <c r="AI50" i="131"/>
  <c r="AG50" i="131"/>
  <c r="V50" i="131"/>
  <c r="S50" i="131"/>
  <c r="Q50" i="131"/>
  <c r="AT49" i="131"/>
  <c r="AI49" i="131"/>
  <c r="AG49" i="131"/>
  <c r="V49" i="131"/>
  <c r="S49" i="131"/>
  <c r="Q49" i="131"/>
  <c r="AI47" i="131"/>
  <c r="V47" i="131"/>
  <c r="S47" i="131"/>
  <c r="AT46" i="131"/>
  <c r="AI46" i="131"/>
  <c r="AG46" i="131"/>
  <c r="V46" i="131"/>
  <c r="S46" i="131"/>
  <c r="Q46" i="131"/>
  <c r="AT45" i="131"/>
  <c r="AI45" i="131"/>
  <c r="AG45" i="131"/>
  <c r="V45" i="131"/>
  <c r="S45" i="131"/>
  <c r="Q45" i="131"/>
  <c r="AT44" i="131"/>
  <c r="AI44" i="131"/>
  <c r="AG44" i="131"/>
  <c r="V44" i="131"/>
  <c r="S44" i="131"/>
  <c r="Q44" i="131"/>
  <c r="AT43" i="131"/>
  <c r="AI43" i="131"/>
  <c r="AG43" i="131"/>
  <c r="V43" i="131"/>
  <c r="S43" i="131"/>
  <c r="Q43" i="131"/>
  <c r="AT42" i="131"/>
  <c r="AI42" i="131"/>
  <c r="AG42" i="131"/>
  <c r="V42" i="131"/>
  <c r="S42" i="131"/>
  <c r="Q42" i="131"/>
  <c r="AT41" i="131"/>
  <c r="AI41" i="131"/>
  <c r="AG41" i="131"/>
  <c r="V41" i="131"/>
  <c r="S41" i="131"/>
  <c r="Q41" i="131"/>
  <c r="AT40" i="131"/>
  <c r="AI40" i="131"/>
  <c r="AG40" i="131"/>
  <c r="V40" i="131"/>
  <c r="S40" i="131"/>
  <c r="Q40" i="131"/>
  <c r="AT39" i="131"/>
  <c r="AI39" i="131"/>
  <c r="AG39" i="131"/>
  <c r="V39" i="131"/>
  <c r="S39" i="131"/>
  <c r="Q39" i="131"/>
  <c r="AT38" i="131"/>
  <c r="AI38" i="131"/>
  <c r="AG38" i="131"/>
  <c r="V38" i="131"/>
  <c r="S38" i="131"/>
  <c r="Q38" i="131"/>
  <c r="AT37" i="131"/>
  <c r="AI37" i="131"/>
  <c r="AG37" i="131"/>
  <c r="V37" i="131"/>
  <c r="S37" i="131"/>
  <c r="Q37" i="131"/>
  <c r="AT36" i="131"/>
  <c r="AI36" i="131"/>
  <c r="AG36" i="131"/>
  <c r="V36" i="131"/>
  <c r="S36" i="131"/>
  <c r="Q36" i="131"/>
  <c r="AT35" i="131"/>
  <c r="AI35" i="131"/>
  <c r="AG35" i="131"/>
  <c r="V35" i="131"/>
  <c r="S35" i="131"/>
  <c r="Q35" i="131"/>
  <c r="AT34" i="131"/>
  <c r="AI34" i="131"/>
  <c r="AG34" i="131"/>
  <c r="V34" i="131"/>
  <c r="S34" i="131"/>
  <c r="Q34" i="131"/>
  <c r="AI33" i="131"/>
  <c r="V33" i="131"/>
  <c r="S33" i="131"/>
  <c r="AT32" i="131"/>
  <c r="AI32" i="131"/>
  <c r="AG32" i="131"/>
  <c r="V32" i="131"/>
  <c r="S32" i="131"/>
  <c r="Q32" i="131"/>
  <c r="AT31" i="131"/>
  <c r="AI31" i="131"/>
  <c r="AG31" i="131"/>
  <c r="V31" i="131"/>
  <c r="S31" i="131"/>
  <c r="Q31" i="131"/>
  <c r="AT30" i="131"/>
  <c r="AI30" i="131"/>
  <c r="AG30" i="131"/>
  <c r="V30" i="131"/>
  <c r="S30" i="131"/>
  <c r="Q30" i="131"/>
  <c r="AT29" i="131"/>
  <c r="AI29" i="131"/>
  <c r="AG29" i="131"/>
  <c r="V29" i="131"/>
  <c r="S29" i="131"/>
  <c r="Q29" i="131"/>
  <c r="AT28" i="131"/>
  <c r="AI28" i="131"/>
  <c r="AG28" i="131"/>
  <c r="V28" i="131"/>
  <c r="S28" i="131"/>
  <c r="Q28" i="131"/>
  <c r="AT27" i="131"/>
  <c r="AI27" i="131"/>
  <c r="AG27" i="131"/>
  <c r="V27" i="131"/>
  <c r="S27" i="131"/>
  <c r="Q27" i="131"/>
  <c r="AT26" i="131"/>
  <c r="AI26" i="131"/>
  <c r="AG26" i="131"/>
  <c r="V26" i="131"/>
  <c r="S26" i="131"/>
  <c r="Q26" i="131"/>
  <c r="AI25" i="131"/>
  <c r="V25" i="131"/>
  <c r="S25" i="131"/>
  <c r="G25" i="131"/>
  <c r="AT24" i="131"/>
  <c r="AI24" i="131"/>
  <c r="AG24" i="131"/>
  <c r="V24" i="131"/>
  <c r="S24" i="131"/>
  <c r="Q24" i="131"/>
  <c r="AI23" i="131"/>
  <c r="V23" i="131"/>
  <c r="S23" i="131"/>
  <c r="G23" i="131"/>
  <c r="AT22" i="131"/>
  <c r="AI22" i="131"/>
  <c r="AG22" i="131"/>
  <c r="V22" i="131"/>
  <c r="S22" i="131"/>
  <c r="Q22" i="131"/>
  <c r="AT21" i="131"/>
  <c r="AI21" i="131"/>
  <c r="AG21" i="131"/>
  <c r="V21" i="131"/>
  <c r="S21" i="131"/>
  <c r="Q21" i="131"/>
  <c r="AI20" i="131"/>
  <c r="V20" i="131"/>
  <c r="S20" i="131"/>
  <c r="AI19" i="131"/>
  <c r="V19" i="131"/>
  <c r="S19" i="131"/>
  <c r="AT18" i="131"/>
  <c r="AI18" i="131"/>
  <c r="AG18" i="131"/>
  <c r="V18" i="131"/>
  <c r="S18" i="131"/>
  <c r="Q18" i="131"/>
  <c r="AT17" i="131"/>
  <c r="AI17" i="131"/>
  <c r="AG17" i="131"/>
  <c r="V17" i="131"/>
  <c r="S17" i="131"/>
  <c r="Q17" i="131"/>
  <c r="AT16" i="131"/>
  <c r="AI16" i="131"/>
  <c r="AG16" i="131"/>
  <c r="V16" i="131"/>
  <c r="S16" i="131"/>
  <c r="Q16" i="131"/>
  <c r="AT15" i="131"/>
  <c r="AI15" i="131"/>
  <c r="AG15" i="131"/>
  <c r="V15" i="131"/>
  <c r="S15" i="131"/>
  <c r="Q15" i="131"/>
  <c r="AV9" i="131"/>
  <c r="AU9" i="131"/>
  <c r="AT9" i="131"/>
  <c r="AS9" i="131"/>
  <c r="AR9" i="131"/>
  <c r="AQ9" i="131"/>
  <c r="AP9" i="131"/>
  <c r="AO9" i="131"/>
  <c r="AN9" i="131"/>
  <c r="AM9" i="131"/>
  <c r="AL9" i="131"/>
  <c r="AK9" i="131"/>
  <c r="AJ9" i="131"/>
  <c r="AI9" i="131"/>
  <c r="AH9" i="131"/>
  <c r="AG9" i="131"/>
  <c r="AF9" i="131"/>
  <c r="AE9" i="131"/>
  <c r="AD9" i="131"/>
  <c r="AC9" i="131"/>
  <c r="AB9" i="131"/>
  <c r="AA9" i="131"/>
  <c r="Z9" i="131"/>
  <c r="X9" i="131"/>
  <c r="W9" i="131"/>
  <c r="V9" i="131"/>
  <c r="U9" i="131"/>
  <c r="T9" i="131"/>
  <c r="S9" i="131"/>
  <c r="R9" i="131"/>
  <c r="Q9" i="131"/>
  <c r="P9" i="131"/>
  <c r="O9" i="131"/>
  <c r="N9" i="131"/>
  <c r="M9" i="131"/>
  <c r="L9" i="131"/>
  <c r="K9" i="131"/>
  <c r="J9" i="131"/>
  <c r="I9" i="131"/>
  <c r="H9" i="131"/>
  <c r="G9" i="131"/>
  <c r="F9" i="131"/>
  <c r="E9" i="131"/>
  <c r="C9" i="131"/>
  <c r="B9" i="131"/>
  <c r="A7" i="131"/>
  <c r="A5" i="131"/>
  <c r="A4" i="131"/>
  <c r="A3" i="131"/>
  <c r="A2" i="131"/>
  <c r="A1" i="131"/>
  <c r="AI55" i="130"/>
  <c r="V55" i="130"/>
  <c r="S55" i="130"/>
  <c r="G55" i="130"/>
  <c r="AT54" i="130"/>
  <c r="AI54" i="130"/>
  <c r="AG54" i="130"/>
  <c r="V54" i="130"/>
  <c r="S54" i="130"/>
  <c r="Q54" i="130"/>
  <c r="AT53" i="130"/>
  <c r="AI53" i="130"/>
  <c r="AG53" i="130"/>
  <c r="V53" i="130"/>
  <c r="S53" i="130"/>
  <c r="Q53" i="130"/>
  <c r="AT52" i="130"/>
  <c r="AI52" i="130"/>
  <c r="AG52" i="130"/>
  <c r="V52" i="130"/>
  <c r="S52" i="130"/>
  <c r="Q52" i="130"/>
  <c r="AT51" i="130"/>
  <c r="AI51" i="130"/>
  <c r="AG51" i="130"/>
  <c r="V51" i="130"/>
  <c r="S51" i="130"/>
  <c r="Q51" i="130"/>
  <c r="AT50" i="130"/>
  <c r="AI50" i="130"/>
  <c r="AG50" i="130"/>
  <c r="V50" i="130"/>
  <c r="S50" i="130"/>
  <c r="Q50" i="130"/>
  <c r="AT49" i="130"/>
  <c r="AI49" i="130"/>
  <c r="AG49" i="130"/>
  <c r="V49" i="130"/>
  <c r="S49" i="130"/>
  <c r="Q49" i="130"/>
  <c r="AI47" i="130"/>
  <c r="V47" i="130"/>
  <c r="S47" i="130"/>
  <c r="AT46" i="130"/>
  <c r="AI46" i="130"/>
  <c r="AG46" i="130"/>
  <c r="V46" i="130"/>
  <c r="S46" i="130"/>
  <c r="Q46" i="130"/>
  <c r="AT45" i="130"/>
  <c r="AI45" i="130"/>
  <c r="AG45" i="130"/>
  <c r="V45" i="130"/>
  <c r="S45" i="130"/>
  <c r="Q45" i="130"/>
  <c r="AT44" i="130"/>
  <c r="AI44" i="130"/>
  <c r="AG44" i="130"/>
  <c r="V44" i="130"/>
  <c r="S44" i="130"/>
  <c r="Q44" i="130"/>
  <c r="AT43" i="130"/>
  <c r="AI43" i="130"/>
  <c r="AG43" i="130"/>
  <c r="V43" i="130"/>
  <c r="S43" i="130"/>
  <c r="Q43" i="130"/>
  <c r="AT42" i="130"/>
  <c r="AI42" i="130"/>
  <c r="AG42" i="130"/>
  <c r="V42" i="130"/>
  <c r="S42" i="130"/>
  <c r="Q42" i="130"/>
  <c r="AT41" i="130"/>
  <c r="AI41" i="130"/>
  <c r="AG41" i="130"/>
  <c r="V41" i="130"/>
  <c r="S41" i="130"/>
  <c r="Q41" i="130"/>
  <c r="AT40" i="130"/>
  <c r="AI40" i="130"/>
  <c r="AG40" i="130"/>
  <c r="V40" i="130"/>
  <c r="S40" i="130"/>
  <c r="Q40" i="130"/>
  <c r="AT39" i="130"/>
  <c r="AI39" i="130"/>
  <c r="AG39" i="130"/>
  <c r="V39" i="130"/>
  <c r="S39" i="130"/>
  <c r="Q39" i="130"/>
  <c r="AT38" i="130"/>
  <c r="AI38" i="130"/>
  <c r="AG38" i="130"/>
  <c r="V38" i="130"/>
  <c r="S38" i="130"/>
  <c r="Q38" i="130"/>
  <c r="AT37" i="130"/>
  <c r="AI37" i="130"/>
  <c r="AG37" i="130"/>
  <c r="V37" i="130"/>
  <c r="S37" i="130"/>
  <c r="Q37" i="130"/>
  <c r="AT36" i="130"/>
  <c r="AI36" i="130"/>
  <c r="AG36" i="130"/>
  <c r="V36" i="130"/>
  <c r="S36" i="130"/>
  <c r="Q36" i="130"/>
  <c r="AT35" i="130"/>
  <c r="AI35" i="130"/>
  <c r="AG35" i="130"/>
  <c r="V35" i="130"/>
  <c r="S35" i="130"/>
  <c r="Q35" i="130"/>
  <c r="AT34" i="130"/>
  <c r="AI34" i="130"/>
  <c r="AG34" i="130"/>
  <c r="V34" i="130"/>
  <c r="S34" i="130"/>
  <c r="Q34" i="130"/>
  <c r="AI33" i="130"/>
  <c r="V33" i="130"/>
  <c r="S33" i="130"/>
  <c r="AT32" i="130"/>
  <c r="AI32" i="130"/>
  <c r="AG32" i="130"/>
  <c r="V32" i="130"/>
  <c r="S32" i="130"/>
  <c r="Q32" i="130"/>
  <c r="AT31" i="130"/>
  <c r="AI31" i="130"/>
  <c r="AG31" i="130"/>
  <c r="V31" i="130"/>
  <c r="S31" i="130"/>
  <c r="Q31" i="130"/>
  <c r="AT30" i="130"/>
  <c r="AI30" i="130"/>
  <c r="AG30" i="130"/>
  <c r="V30" i="130"/>
  <c r="S30" i="130"/>
  <c r="Q30" i="130"/>
  <c r="AT29" i="130"/>
  <c r="AI29" i="130"/>
  <c r="AG29" i="130"/>
  <c r="V29" i="130"/>
  <c r="S29" i="130"/>
  <c r="Q29" i="130"/>
  <c r="AT28" i="130"/>
  <c r="AI28" i="130"/>
  <c r="AG28" i="130"/>
  <c r="V28" i="130"/>
  <c r="S28" i="130"/>
  <c r="Q28" i="130"/>
  <c r="AT27" i="130"/>
  <c r="AI27" i="130"/>
  <c r="AG27" i="130"/>
  <c r="V27" i="130"/>
  <c r="S27" i="130"/>
  <c r="Q27" i="130"/>
  <c r="AT26" i="130"/>
  <c r="AI26" i="130"/>
  <c r="AG26" i="130"/>
  <c r="V26" i="130"/>
  <c r="S26" i="130"/>
  <c r="Q26" i="130"/>
  <c r="AI25" i="130"/>
  <c r="V25" i="130"/>
  <c r="S25" i="130"/>
  <c r="G25" i="130"/>
  <c r="AT24" i="130"/>
  <c r="AI24" i="130"/>
  <c r="AG24" i="130"/>
  <c r="V24" i="130"/>
  <c r="S24" i="130"/>
  <c r="Q24" i="130"/>
  <c r="AI23" i="130"/>
  <c r="V23" i="130"/>
  <c r="S23" i="130"/>
  <c r="G23" i="130"/>
  <c r="AT22" i="130"/>
  <c r="AI22" i="130"/>
  <c r="AG22" i="130"/>
  <c r="V22" i="130"/>
  <c r="S22" i="130"/>
  <c r="Q22" i="130"/>
  <c r="AT21" i="130"/>
  <c r="AI21" i="130"/>
  <c r="AG21" i="130"/>
  <c r="V21" i="130"/>
  <c r="S21" i="130"/>
  <c r="Q21" i="130"/>
  <c r="AI20" i="130"/>
  <c r="V20" i="130"/>
  <c r="S20" i="130"/>
  <c r="AI19" i="130"/>
  <c r="V19" i="130"/>
  <c r="S19" i="130"/>
  <c r="AT18" i="130"/>
  <c r="AI18" i="130"/>
  <c r="AG18" i="130"/>
  <c r="V18" i="130"/>
  <c r="S18" i="130"/>
  <c r="Q18" i="130"/>
  <c r="AT17" i="130"/>
  <c r="AI17" i="130"/>
  <c r="AG17" i="130"/>
  <c r="V17" i="130"/>
  <c r="S17" i="130"/>
  <c r="Q17" i="130"/>
  <c r="AT16" i="130"/>
  <c r="AI16" i="130"/>
  <c r="AG16" i="130"/>
  <c r="V16" i="130"/>
  <c r="S16" i="130"/>
  <c r="Q16" i="130"/>
  <c r="AT15" i="130"/>
  <c r="AI15" i="130"/>
  <c r="AG15" i="130"/>
  <c r="V15" i="130"/>
  <c r="S15" i="130"/>
  <c r="Q15" i="130"/>
  <c r="AV9" i="130"/>
  <c r="AU9" i="130"/>
  <c r="AT9" i="130"/>
  <c r="AS9" i="130"/>
  <c r="AR9" i="130"/>
  <c r="AQ9" i="130"/>
  <c r="AP9" i="130"/>
  <c r="AO9" i="130"/>
  <c r="AN9" i="130"/>
  <c r="AM9" i="130"/>
  <c r="AL9" i="130"/>
  <c r="AK9" i="130"/>
  <c r="AJ9" i="130"/>
  <c r="AI9" i="130"/>
  <c r="AH9" i="130"/>
  <c r="AG9" i="130"/>
  <c r="AF9" i="130"/>
  <c r="AE9" i="130"/>
  <c r="AD9" i="130"/>
  <c r="AC9" i="130"/>
  <c r="AB9" i="130"/>
  <c r="AA9" i="130"/>
  <c r="Z9" i="130"/>
  <c r="X9" i="130"/>
  <c r="W9" i="130"/>
  <c r="V9" i="130"/>
  <c r="U9" i="130"/>
  <c r="T9" i="130"/>
  <c r="S9" i="130"/>
  <c r="R9" i="130"/>
  <c r="Q9" i="130"/>
  <c r="P9" i="130"/>
  <c r="O9" i="130"/>
  <c r="N9" i="130"/>
  <c r="M9" i="130"/>
  <c r="L9" i="130"/>
  <c r="K9" i="130"/>
  <c r="J9" i="130"/>
  <c r="I9" i="130"/>
  <c r="H9" i="130"/>
  <c r="G9" i="130"/>
  <c r="F9" i="130"/>
  <c r="E9" i="130"/>
  <c r="C9" i="130"/>
  <c r="B9" i="130"/>
  <c r="A7" i="130"/>
  <c r="A5" i="130"/>
  <c r="A4" i="130"/>
  <c r="A3" i="130"/>
  <c r="A2" i="130"/>
  <c r="A1" i="130"/>
  <c r="AI55" i="129"/>
  <c r="V55" i="129"/>
  <c r="S55" i="129"/>
  <c r="G55" i="129"/>
  <c r="AT54" i="129"/>
  <c r="AI54" i="129"/>
  <c r="AG54" i="129"/>
  <c r="V54" i="129"/>
  <c r="S54" i="129"/>
  <c r="Q54" i="129"/>
  <c r="AT53" i="129"/>
  <c r="AI53" i="129"/>
  <c r="AG53" i="129"/>
  <c r="V53" i="129"/>
  <c r="S53" i="129"/>
  <c r="Q53" i="129"/>
  <c r="AT52" i="129"/>
  <c r="AI52" i="129"/>
  <c r="AG52" i="129"/>
  <c r="V52" i="129"/>
  <c r="S52" i="129"/>
  <c r="Q52" i="129"/>
  <c r="AT51" i="129"/>
  <c r="AI51" i="129"/>
  <c r="AG51" i="129"/>
  <c r="V51" i="129"/>
  <c r="S51" i="129"/>
  <c r="Q51" i="129"/>
  <c r="AT50" i="129"/>
  <c r="AI50" i="129"/>
  <c r="AG50" i="129"/>
  <c r="V50" i="129"/>
  <c r="S50" i="129"/>
  <c r="Q50" i="129"/>
  <c r="AT49" i="129"/>
  <c r="AI49" i="129"/>
  <c r="AG49" i="129"/>
  <c r="V49" i="129"/>
  <c r="S49" i="129"/>
  <c r="Q49" i="129"/>
  <c r="AI47" i="129"/>
  <c r="V47" i="129"/>
  <c r="S47" i="129"/>
  <c r="AT46" i="129"/>
  <c r="AI46" i="129"/>
  <c r="AG46" i="129"/>
  <c r="V46" i="129"/>
  <c r="S46" i="129"/>
  <c r="Q46" i="129"/>
  <c r="AT45" i="129"/>
  <c r="AI45" i="129"/>
  <c r="AG45" i="129"/>
  <c r="V45" i="129"/>
  <c r="S45" i="129"/>
  <c r="Q45" i="129"/>
  <c r="AT44" i="129"/>
  <c r="AI44" i="129"/>
  <c r="AG44" i="129"/>
  <c r="V44" i="129"/>
  <c r="S44" i="129"/>
  <c r="Q44" i="129"/>
  <c r="AT43" i="129"/>
  <c r="AI43" i="129"/>
  <c r="AG43" i="129"/>
  <c r="V43" i="129"/>
  <c r="S43" i="129"/>
  <c r="Q43" i="129"/>
  <c r="AT42" i="129"/>
  <c r="AI42" i="129"/>
  <c r="AG42" i="129"/>
  <c r="V42" i="129"/>
  <c r="S42" i="129"/>
  <c r="Q42" i="129"/>
  <c r="AT41" i="129"/>
  <c r="AI41" i="129"/>
  <c r="AG41" i="129"/>
  <c r="V41" i="129"/>
  <c r="S41" i="129"/>
  <c r="Q41" i="129"/>
  <c r="AT40" i="129"/>
  <c r="AI40" i="129"/>
  <c r="AG40" i="129"/>
  <c r="V40" i="129"/>
  <c r="S40" i="129"/>
  <c r="Q40" i="129"/>
  <c r="AT39" i="129"/>
  <c r="AI39" i="129"/>
  <c r="AG39" i="129"/>
  <c r="V39" i="129"/>
  <c r="S39" i="129"/>
  <c r="Q39" i="129"/>
  <c r="AT38" i="129"/>
  <c r="AI38" i="129"/>
  <c r="AG38" i="129"/>
  <c r="V38" i="129"/>
  <c r="S38" i="129"/>
  <c r="Q38" i="129"/>
  <c r="AT37" i="129"/>
  <c r="AI37" i="129"/>
  <c r="AG37" i="129"/>
  <c r="V37" i="129"/>
  <c r="S37" i="129"/>
  <c r="Q37" i="129"/>
  <c r="AT36" i="129"/>
  <c r="AI36" i="129"/>
  <c r="AG36" i="129"/>
  <c r="V36" i="129"/>
  <c r="S36" i="129"/>
  <c r="Q36" i="129"/>
  <c r="AT35" i="129"/>
  <c r="AI35" i="129"/>
  <c r="AG35" i="129"/>
  <c r="V35" i="129"/>
  <c r="S35" i="129"/>
  <c r="Q35" i="129"/>
  <c r="AT34" i="129"/>
  <c r="AI34" i="129"/>
  <c r="AG34" i="129"/>
  <c r="V34" i="129"/>
  <c r="S34" i="129"/>
  <c r="Q34" i="129"/>
  <c r="AI33" i="129"/>
  <c r="V33" i="129"/>
  <c r="S33" i="129"/>
  <c r="AT32" i="129"/>
  <c r="AI32" i="129"/>
  <c r="AG32" i="129"/>
  <c r="V32" i="129"/>
  <c r="S32" i="129"/>
  <c r="Q32" i="129"/>
  <c r="AT31" i="129"/>
  <c r="AI31" i="129"/>
  <c r="AG31" i="129"/>
  <c r="V31" i="129"/>
  <c r="S31" i="129"/>
  <c r="Q31" i="129"/>
  <c r="AT30" i="129"/>
  <c r="AI30" i="129"/>
  <c r="AG30" i="129"/>
  <c r="V30" i="129"/>
  <c r="S30" i="129"/>
  <c r="Q30" i="129"/>
  <c r="AT29" i="129"/>
  <c r="AI29" i="129"/>
  <c r="AG29" i="129"/>
  <c r="V29" i="129"/>
  <c r="S29" i="129"/>
  <c r="Q29" i="129"/>
  <c r="AT28" i="129"/>
  <c r="AI28" i="129"/>
  <c r="AG28" i="129"/>
  <c r="V28" i="129"/>
  <c r="S28" i="129"/>
  <c r="Q28" i="129"/>
  <c r="AT27" i="129"/>
  <c r="AI27" i="129"/>
  <c r="AG27" i="129"/>
  <c r="V27" i="129"/>
  <c r="S27" i="129"/>
  <c r="Q27" i="129"/>
  <c r="AT26" i="129"/>
  <c r="AI26" i="129"/>
  <c r="AG26" i="129"/>
  <c r="V26" i="129"/>
  <c r="S26" i="129"/>
  <c r="Q26" i="129"/>
  <c r="AI25" i="129"/>
  <c r="V25" i="129"/>
  <c r="S25" i="129"/>
  <c r="G25" i="129"/>
  <c r="AT24" i="129"/>
  <c r="AI24" i="129"/>
  <c r="AG24" i="129"/>
  <c r="V24" i="129"/>
  <c r="S24" i="129"/>
  <c r="Q24" i="129"/>
  <c r="AI23" i="129"/>
  <c r="V23" i="129"/>
  <c r="S23" i="129"/>
  <c r="G23" i="129"/>
  <c r="AT22" i="129"/>
  <c r="AI22" i="129"/>
  <c r="AG22" i="129"/>
  <c r="V22" i="129"/>
  <c r="S22" i="129"/>
  <c r="Q22" i="129"/>
  <c r="AT21" i="129"/>
  <c r="AI21" i="129"/>
  <c r="AG21" i="129"/>
  <c r="V21" i="129"/>
  <c r="S21" i="129"/>
  <c r="Q21" i="129"/>
  <c r="AI20" i="129"/>
  <c r="V20" i="129"/>
  <c r="S20" i="129"/>
  <c r="AI19" i="129"/>
  <c r="V19" i="129"/>
  <c r="S19" i="129"/>
  <c r="AT18" i="129"/>
  <c r="AI18" i="129"/>
  <c r="AG18" i="129"/>
  <c r="V18" i="129"/>
  <c r="S18" i="129"/>
  <c r="Q18" i="129"/>
  <c r="AT17" i="129"/>
  <c r="AI17" i="129"/>
  <c r="AG17" i="129"/>
  <c r="V17" i="129"/>
  <c r="S17" i="129"/>
  <c r="Q17" i="129"/>
  <c r="AT16" i="129"/>
  <c r="AI16" i="129"/>
  <c r="AG16" i="129"/>
  <c r="V16" i="129"/>
  <c r="S16" i="129"/>
  <c r="Q16" i="129"/>
  <c r="AT15" i="129"/>
  <c r="AI15" i="129"/>
  <c r="AG15" i="129"/>
  <c r="V15" i="129"/>
  <c r="S15" i="129"/>
  <c r="Q15" i="129"/>
  <c r="AV9" i="129"/>
  <c r="AU9" i="129"/>
  <c r="AT9" i="129"/>
  <c r="AS9" i="129"/>
  <c r="AR9" i="129"/>
  <c r="AQ9" i="129"/>
  <c r="AP9" i="129"/>
  <c r="AO9" i="129"/>
  <c r="AN9" i="129"/>
  <c r="AM9" i="129"/>
  <c r="AL9" i="129"/>
  <c r="AK9" i="129"/>
  <c r="AJ9" i="129"/>
  <c r="AI9" i="129"/>
  <c r="AH9" i="129"/>
  <c r="AG9" i="129"/>
  <c r="AF9" i="129"/>
  <c r="AE9" i="129"/>
  <c r="AD9" i="129"/>
  <c r="AC9" i="129"/>
  <c r="AB9" i="129"/>
  <c r="AA9" i="129"/>
  <c r="Z9" i="129"/>
  <c r="X9" i="129"/>
  <c r="W9" i="129"/>
  <c r="V9" i="129"/>
  <c r="U9" i="129"/>
  <c r="T9" i="129"/>
  <c r="S9" i="129"/>
  <c r="R9" i="129"/>
  <c r="Q9" i="129"/>
  <c r="P9" i="129"/>
  <c r="O9" i="129"/>
  <c r="N9" i="129"/>
  <c r="M9" i="129"/>
  <c r="L9" i="129"/>
  <c r="K9" i="129"/>
  <c r="J9" i="129"/>
  <c r="I9" i="129"/>
  <c r="H9" i="129"/>
  <c r="G9" i="129"/>
  <c r="F9" i="129"/>
  <c r="E9" i="129"/>
  <c r="C9" i="129"/>
  <c r="B9" i="129"/>
  <c r="A7" i="129"/>
  <c r="A5" i="129"/>
  <c r="A4" i="129"/>
  <c r="A3" i="129"/>
  <c r="A2" i="129"/>
  <c r="A1" i="129"/>
  <c r="AI55" i="128"/>
  <c r="V55" i="128"/>
  <c r="S55" i="128"/>
  <c r="G55" i="128"/>
  <c r="AT54" i="128"/>
  <c r="AI54" i="128"/>
  <c r="AG54" i="128"/>
  <c r="V54" i="128"/>
  <c r="S54" i="128"/>
  <c r="Q54" i="128"/>
  <c r="AT53" i="128"/>
  <c r="AI53" i="128"/>
  <c r="AG53" i="128"/>
  <c r="V53" i="128"/>
  <c r="S53" i="128"/>
  <c r="Q53" i="128"/>
  <c r="AT52" i="128"/>
  <c r="AI52" i="128"/>
  <c r="AG52" i="128"/>
  <c r="V52" i="128"/>
  <c r="S52" i="128"/>
  <c r="Q52" i="128"/>
  <c r="AT51" i="128"/>
  <c r="AI51" i="128"/>
  <c r="AG51" i="128"/>
  <c r="V51" i="128"/>
  <c r="S51" i="128"/>
  <c r="Q51" i="128"/>
  <c r="AT50" i="128"/>
  <c r="AI50" i="128"/>
  <c r="AG50" i="128"/>
  <c r="V50" i="128"/>
  <c r="S50" i="128"/>
  <c r="Q50" i="128"/>
  <c r="AT49" i="128"/>
  <c r="AI49" i="128"/>
  <c r="AG49" i="128"/>
  <c r="V49" i="128"/>
  <c r="S49" i="128"/>
  <c r="Q49" i="128"/>
  <c r="AI47" i="128"/>
  <c r="V47" i="128"/>
  <c r="S47" i="128"/>
  <c r="AT46" i="128"/>
  <c r="AI46" i="128"/>
  <c r="AG46" i="128"/>
  <c r="V46" i="128"/>
  <c r="S46" i="128"/>
  <c r="Q46" i="128"/>
  <c r="AT45" i="128"/>
  <c r="AI45" i="128"/>
  <c r="AG45" i="128"/>
  <c r="V45" i="128"/>
  <c r="S45" i="128"/>
  <c r="Q45" i="128"/>
  <c r="AT44" i="128"/>
  <c r="AI44" i="128"/>
  <c r="AG44" i="128"/>
  <c r="V44" i="128"/>
  <c r="S44" i="128"/>
  <c r="Q44" i="128"/>
  <c r="AT43" i="128"/>
  <c r="AI43" i="128"/>
  <c r="AG43" i="128"/>
  <c r="V43" i="128"/>
  <c r="S43" i="128"/>
  <c r="Q43" i="128"/>
  <c r="AT42" i="128"/>
  <c r="AI42" i="128"/>
  <c r="AG42" i="128"/>
  <c r="V42" i="128"/>
  <c r="S42" i="128"/>
  <c r="Q42" i="128"/>
  <c r="AT41" i="128"/>
  <c r="AI41" i="128"/>
  <c r="AG41" i="128"/>
  <c r="V41" i="128"/>
  <c r="S41" i="128"/>
  <c r="Q41" i="128"/>
  <c r="AT40" i="128"/>
  <c r="AI40" i="128"/>
  <c r="AG40" i="128"/>
  <c r="V40" i="128"/>
  <c r="S40" i="128"/>
  <c r="Q40" i="128"/>
  <c r="AT39" i="128"/>
  <c r="AI39" i="128"/>
  <c r="AG39" i="128"/>
  <c r="V39" i="128"/>
  <c r="S39" i="128"/>
  <c r="Q39" i="128"/>
  <c r="AT38" i="128"/>
  <c r="AI38" i="128"/>
  <c r="AG38" i="128"/>
  <c r="V38" i="128"/>
  <c r="S38" i="128"/>
  <c r="Q38" i="128"/>
  <c r="AT37" i="128"/>
  <c r="AI37" i="128"/>
  <c r="AG37" i="128"/>
  <c r="V37" i="128"/>
  <c r="S37" i="128"/>
  <c r="Q37" i="128"/>
  <c r="AT36" i="128"/>
  <c r="AI36" i="128"/>
  <c r="AG36" i="128"/>
  <c r="V36" i="128"/>
  <c r="S36" i="128"/>
  <c r="Q36" i="128"/>
  <c r="AT35" i="128"/>
  <c r="AI35" i="128"/>
  <c r="AG35" i="128"/>
  <c r="V35" i="128"/>
  <c r="S35" i="128"/>
  <c r="Q35" i="128"/>
  <c r="AT34" i="128"/>
  <c r="AI34" i="128"/>
  <c r="AG34" i="128"/>
  <c r="V34" i="128"/>
  <c r="S34" i="128"/>
  <c r="Q34" i="128"/>
  <c r="AI33" i="128"/>
  <c r="V33" i="128"/>
  <c r="S33" i="128"/>
  <c r="AT32" i="128"/>
  <c r="AI32" i="128"/>
  <c r="AG32" i="128"/>
  <c r="V32" i="128"/>
  <c r="S32" i="128"/>
  <c r="Q32" i="128"/>
  <c r="AT31" i="128"/>
  <c r="AI31" i="128"/>
  <c r="AG31" i="128"/>
  <c r="V31" i="128"/>
  <c r="S31" i="128"/>
  <c r="Q31" i="128"/>
  <c r="AT30" i="128"/>
  <c r="AI30" i="128"/>
  <c r="AG30" i="128"/>
  <c r="V30" i="128"/>
  <c r="S30" i="128"/>
  <c r="Q30" i="128"/>
  <c r="AT29" i="128"/>
  <c r="AI29" i="128"/>
  <c r="AG29" i="128"/>
  <c r="V29" i="128"/>
  <c r="S29" i="128"/>
  <c r="Q29" i="128"/>
  <c r="AT28" i="128"/>
  <c r="AI28" i="128"/>
  <c r="AG28" i="128"/>
  <c r="V28" i="128"/>
  <c r="S28" i="128"/>
  <c r="Q28" i="128"/>
  <c r="AT27" i="128"/>
  <c r="AI27" i="128"/>
  <c r="AG27" i="128"/>
  <c r="V27" i="128"/>
  <c r="S27" i="128"/>
  <c r="Q27" i="128"/>
  <c r="AT26" i="128"/>
  <c r="AI26" i="128"/>
  <c r="AG26" i="128"/>
  <c r="V26" i="128"/>
  <c r="S26" i="128"/>
  <c r="Q26" i="128"/>
  <c r="AI25" i="128"/>
  <c r="V25" i="128"/>
  <c r="S25" i="128"/>
  <c r="G25" i="128"/>
  <c r="AT24" i="128"/>
  <c r="AI24" i="128"/>
  <c r="AG24" i="128"/>
  <c r="V24" i="128"/>
  <c r="S24" i="128"/>
  <c r="Q24" i="128"/>
  <c r="AI23" i="128"/>
  <c r="V23" i="128"/>
  <c r="S23" i="128"/>
  <c r="G23" i="128"/>
  <c r="AT22" i="128"/>
  <c r="AI22" i="128"/>
  <c r="AG22" i="128"/>
  <c r="V22" i="128"/>
  <c r="S22" i="128"/>
  <c r="Q22" i="128"/>
  <c r="AT21" i="128"/>
  <c r="AI21" i="128"/>
  <c r="AG21" i="128"/>
  <c r="V21" i="128"/>
  <c r="S21" i="128"/>
  <c r="Q21" i="128"/>
  <c r="AI20" i="128"/>
  <c r="V20" i="128"/>
  <c r="S20" i="128"/>
  <c r="AI19" i="128"/>
  <c r="V19" i="128"/>
  <c r="S19" i="128"/>
  <c r="AT18" i="128"/>
  <c r="AI18" i="128"/>
  <c r="AG18" i="128"/>
  <c r="V18" i="128"/>
  <c r="S18" i="128"/>
  <c r="Q18" i="128"/>
  <c r="AT17" i="128"/>
  <c r="AI17" i="128"/>
  <c r="AG17" i="128"/>
  <c r="V17" i="128"/>
  <c r="S17" i="128"/>
  <c r="Q17" i="128"/>
  <c r="AT16" i="128"/>
  <c r="AI16" i="128"/>
  <c r="AG16" i="128"/>
  <c r="V16" i="128"/>
  <c r="S16" i="128"/>
  <c r="Q16" i="128"/>
  <c r="AT15" i="128"/>
  <c r="AI15" i="128"/>
  <c r="AG15" i="128"/>
  <c r="V15" i="128"/>
  <c r="S15" i="128"/>
  <c r="Q15" i="128"/>
  <c r="AV9" i="128"/>
  <c r="AU9" i="128"/>
  <c r="AT9" i="128"/>
  <c r="AS9" i="128"/>
  <c r="AR9" i="128"/>
  <c r="AQ9" i="128"/>
  <c r="AP9" i="128"/>
  <c r="AO9" i="128"/>
  <c r="AN9" i="128"/>
  <c r="AM9" i="128"/>
  <c r="AL9" i="128"/>
  <c r="AK9" i="128"/>
  <c r="AJ9" i="128"/>
  <c r="AI9" i="128"/>
  <c r="AH9" i="128"/>
  <c r="AG9" i="128"/>
  <c r="AF9" i="128"/>
  <c r="AE9" i="128"/>
  <c r="AD9" i="128"/>
  <c r="AC9" i="128"/>
  <c r="AB9" i="128"/>
  <c r="AA9" i="128"/>
  <c r="Z9" i="128"/>
  <c r="X9" i="128"/>
  <c r="W9" i="128"/>
  <c r="V9" i="128"/>
  <c r="U9" i="128"/>
  <c r="T9" i="128"/>
  <c r="S9" i="128"/>
  <c r="R9" i="128"/>
  <c r="Q9" i="128"/>
  <c r="P9" i="128"/>
  <c r="O9" i="128"/>
  <c r="N9" i="128"/>
  <c r="M9" i="128"/>
  <c r="L9" i="128"/>
  <c r="K9" i="128"/>
  <c r="J9" i="128"/>
  <c r="I9" i="128"/>
  <c r="H9" i="128"/>
  <c r="G9" i="128"/>
  <c r="F9" i="128"/>
  <c r="E9" i="128"/>
  <c r="C9" i="128"/>
  <c r="B9" i="128"/>
  <c r="A7" i="128"/>
  <c r="A5" i="128"/>
  <c r="A4" i="128"/>
  <c r="A3" i="128"/>
  <c r="A2" i="128"/>
  <c r="A1" i="128"/>
  <c r="AI55" i="127"/>
  <c r="V55" i="127"/>
  <c r="S55" i="127"/>
  <c r="G55" i="127"/>
  <c r="AT54" i="127"/>
  <c r="AI54" i="127"/>
  <c r="AG54" i="127"/>
  <c r="V54" i="127"/>
  <c r="S54" i="127"/>
  <c r="Q54" i="127"/>
  <c r="AT53" i="127"/>
  <c r="AI53" i="127"/>
  <c r="AG53" i="127"/>
  <c r="V53" i="127"/>
  <c r="S53" i="127"/>
  <c r="Q53" i="127"/>
  <c r="AT52" i="127"/>
  <c r="AI52" i="127"/>
  <c r="AG52" i="127"/>
  <c r="V52" i="127"/>
  <c r="S52" i="127"/>
  <c r="Q52" i="127"/>
  <c r="AT51" i="127"/>
  <c r="AI51" i="127"/>
  <c r="AG51" i="127"/>
  <c r="V51" i="127"/>
  <c r="S51" i="127"/>
  <c r="Q51" i="127"/>
  <c r="AT50" i="127"/>
  <c r="AI50" i="127"/>
  <c r="AG50" i="127"/>
  <c r="V50" i="127"/>
  <c r="S50" i="127"/>
  <c r="Q50" i="127"/>
  <c r="AT49" i="127"/>
  <c r="AI49" i="127"/>
  <c r="AG49" i="127"/>
  <c r="V49" i="127"/>
  <c r="S49" i="127"/>
  <c r="Q49" i="127"/>
  <c r="AI47" i="127"/>
  <c r="V47" i="127"/>
  <c r="S47" i="127"/>
  <c r="AT46" i="127"/>
  <c r="AI46" i="127"/>
  <c r="AG46" i="127"/>
  <c r="V46" i="127"/>
  <c r="S46" i="127"/>
  <c r="Q46" i="127"/>
  <c r="AT45" i="127"/>
  <c r="AI45" i="127"/>
  <c r="AG45" i="127"/>
  <c r="V45" i="127"/>
  <c r="S45" i="127"/>
  <c r="Q45" i="127"/>
  <c r="AT44" i="127"/>
  <c r="AI44" i="127"/>
  <c r="AG44" i="127"/>
  <c r="V44" i="127"/>
  <c r="S44" i="127"/>
  <c r="Q44" i="127"/>
  <c r="AT43" i="127"/>
  <c r="AI43" i="127"/>
  <c r="AG43" i="127"/>
  <c r="V43" i="127"/>
  <c r="S43" i="127"/>
  <c r="Q43" i="127"/>
  <c r="AT42" i="127"/>
  <c r="AI42" i="127"/>
  <c r="AG42" i="127"/>
  <c r="V42" i="127"/>
  <c r="S42" i="127"/>
  <c r="Q42" i="127"/>
  <c r="AT41" i="127"/>
  <c r="AI41" i="127"/>
  <c r="AG41" i="127"/>
  <c r="V41" i="127"/>
  <c r="S41" i="127"/>
  <c r="Q41" i="127"/>
  <c r="AT40" i="127"/>
  <c r="AI40" i="127"/>
  <c r="AG40" i="127"/>
  <c r="V40" i="127"/>
  <c r="S40" i="127"/>
  <c r="Q40" i="127"/>
  <c r="AT39" i="127"/>
  <c r="AI39" i="127"/>
  <c r="AG39" i="127"/>
  <c r="V39" i="127"/>
  <c r="S39" i="127"/>
  <c r="Q39" i="127"/>
  <c r="AT38" i="127"/>
  <c r="AI38" i="127"/>
  <c r="AG38" i="127"/>
  <c r="V38" i="127"/>
  <c r="S38" i="127"/>
  <c r="Q38" i="127"/>
  <c r="AT37" i="127"/>
  <c r="AI37" i="127"/>
  <c r="AG37" i="127"/>
  <c r="V37" i="127"/>
  <c r="S37" i="127"/>
  <c r="Q37" i="127"/>
  <c r="AT36" i="127"/>
  <c r="AI36" i="127"/>
  <c r="AG36" i="127"/>
  <c r="V36" i="127"/>
  <c r="S36" i="127"/>
  <c r="Q36" i="127"/>
  <c r="AT35" i="127"/>
  <c r="AI35" i="127"/>
  <c r="AG35" i="127"/>
  <c r="V35" i="127"/>
  <c r="S35" i="127"/>
  <c r="Q35" i="127"/>
  <c r="AT34" i="127"/>
  <c r="AI34" i="127"/>
  <c r="AG34" i="127"/>
  <c r="V34" i="127"/>
  <c r="S34" i="127"/>
  <c r="Q34" i="127"/>
  <c r="AI33" i="127"/>
  <c r="V33" i="127"/>
  <c r="S33" i="127"/>
  <c r="AT32" i="127"/>
  <c r="AI32" i="127"/>
  <c r="AG32" i="127"/>
  <c r="V32" i="127"/>
  <c r="S32" i="127"/>
  <c r="Q32" i="127"/>
  <c r="AT31" i="127"/>
  <c r="AI31" i="127"/>
  <c r="AG31" i="127"/>
  <c r="V31" i="127"/>
  <c r="S31" i="127"/>
  <c r="Q31" i="127"/>
  <c r="AT30" i="127"/>
  <c r="AI30" i="127"/>
  <c r="AG30" i="127"/>
  <c r="V30" i="127"/>
  <c r="S30" i="127"/>
  <c r="Q30" i="127"/>
  <c r="AT29" i="127"/>
  <c r="AI29" i="127"/>
  <c r="AG29" i="127"/>
  <c r="V29" i="127"/>
  <c r="S29" i="127"/>
  <c r="Q29" i="127"/>
  <c r="AT28" i="127"/>
  <c r="AI28" i="127"/>
  <c r="AG28" i="127"/>
  <c r="V28" i="127"/>
  <c r="S28" i="127"/>
  <c r="Q28" i="127"/>
  <c r="AT27" i="127"/>
  <c r="AI27" i="127"/>
  <c r="AG27" i="127"/>
  <c r="V27" i="127"/>
  <c r="S27" i="127"/>
  <c r="Q27" i="127"/>
  <c r="AT26" i="127"/>
  <c r="AI26" i="127"/>
  <c r="AG26" i="127"/>
  <c r="V26" i="127"/>
  <c r="S26" i="127"/>
  <c r="Q26" i="127"/>
  <c r="AI25" i="127"/>
  <c r="V25" i="127"/>
  <c r="S25" i="127"/>
  <c r="G25" i="127"/>
  <c r="AT24" i="127"/>
  <c r="AI24" i="127"/>
  <c r="AG24" i="127"/>
  <c r="V24" i="127"/>
  <c r="S24" i="127"/>
  <c r="Q24" i="127"/>
  <c r="AI23" i="127"/>
  <c r="V23" i="127"/>
  <c r="S23" i="127"/>
  <c r="G23" i="127"/>
  <c r="AT22" i="127"/>
  <c r="AI22" i="127"/>
  <c r="AG22" i="127"/>
  <c r="V22" i="127"/>
  <c r="S22" i="127"/>
  <c r="Q22" i="127"/>
  <c r="AT21" i="127"/>
  <c r="AI21" i="127"/>
  <c r="AG21" i="127"/>
  <c r="V21" i="127"/>
  <c r="S21" i="127"/>
  <c r="Q21" i="127"/>
  <c r="AI20" i="127"/>
  <c r="V20" i="127"/>
  <c r="S20" i="127"/>
  <c r="AI19" i="127"/>
  <c r="V19" i="127"/>
  <c r="S19" i="127"/>
  <c r="AT18" i="127"/>
  <c r="AI18" i="127"/>
  <c r="AG18" i="127"/>
  <c r="V18" i="127"/>
  <c r="S18" i="127"/>
  <c r="Q18" i="127"/>
  <c r="AT17" i="127"/>
  <c r="AI17" i="127"/>
  <c r="AG17" i="127"/>
  <c r="V17" i="127"/>
  <c r="S17" i="127"/>
  <c r="Q17" i="127"/>
  <c r="AT16" i="127"/>
  <c r="AI16" i="127"/>
  <c r="AG16" i="127"/>
  <c r="V16" i="127"/>
  <c r="S16" i="127"/>
  <c r="Q16" i="127"/>
  <c r="AT15" i="127"/>
  <c r="AI15" i="127"/>
  <c r="AG15" i="127"/>
  <c r="V15" i="127"/>
  <c r="S15" i="127"/>
  <c r="Q15" i="127"/>
  <c r="AV9" i="127"/>
  <c r="AU9" i="127"/>
  <c r="AT9" i="127"/>
  <c r="AS9" i="127"/>
  <c r="AR9" i="127"/>
  <c r="AQ9" i="127"/>
  <c r="AP9" i="127"/>
  <c r="AO9" i="127"/>
  <c r="AN9" i="127"/>
  <c r="AM9" i="127"/>
  <c r="AL9" i="127"/>
  <c r="AK9" i="127"/>
  <c r="AJ9" i="127"/>
  <c r="AI9" i="127"/>
  <c r="AH9" i="127"/>
  <c r="AG9" i="127"/>
  <c r="AF9" i="127"/>
  <c r="AE9" i="127"/>
  <c r="AD9" i="127"/>
  <c r="AC9" i="127"/>
  <c r="AB9" i="127"/>
  <c r="AA9" i="127"/>
  <c r="Z9" i="127"/>
  <c r="X9" i="127"/>
  <c r="W9" i="127"/>
  <c r="V9" i="127"/>
  <c r="U9" i="127"/>
  <c r="T9" i="127"/>
  <c r="S9" i="127"/>
  <c r="R9" i="127"/>
  <c r="Q9" i="127"/>
  <c r="P9" i="127"/>
  <c r="O9" i="127"/>
  <c r="N9" i="127"/>
  <c r="M9" i="127"/>
  <c r="L9" i="127"/>
  <c r="K9" i="127"/>
  <c r="J9" i="127"/>
  <c r="I9" i="127"/>
  <c r="H9" i="127"/>
  <c r="G9" i="127"/>
  <c r="F9" i="127"/>
  <c r="E9" i="127"/>
  <c r="C9" i="127"/>
  <c r="B9" i="127"/>
  <c r="A7" i="127"/>
  <c r="A5" i="127"/>
  <c r="A4" i="127"/>
  <c r="A3" i="127"/>
  <c r="A2" i="127"/>
  <c r="A1" i="127"/>
  <c r="P17" i="20"/>
  <c r="G25" i="81"/>
  <c r="G33" i="81" s="1"/>
  <c r="D17" i="23"/>
  <c r="E26" i="126"/>
  <c r="AD17" i="23" l="1"/>
  <c r="G47" i="81"/>
  <c r="AQ26" i="126"/>
  <c r="AG23" i="129"/>
  <c r="AG23" i="128"/>
  <c r="Q23" i="136"/>
  <c r="AT23" i="136"/>
  <c r="AT25" i="136"/>
  <c r="Q23" i="132"/>
  <c r="AT25" i="132"/>
  <c r="AG55" i="132"/>
  <c r="Q55" i="137"/>
  <c r="Q19" i="135"/>
  <c r="AG23" i="137"/>
  <c r="AT23" i="138"/>
  <c r="AG55" i="138"/>
  <c r="Q19" i="139"/>
  <c r="Q23" i="130"/>
  <c r="Q23" i="131"/>
  <c r="Q55" i="131"/>
  <c r="Q55" i="127"/>
  <c r="AT55" i="127"/>
  <c r="AG19" i="128"/>
  <c r="Q23" i="135"/>
  <c r="Q25" i="135"/>
  <c r="AT55" i="135"/>
  <c r="AG25" i="135"/>
  <c r="Q55" i="135"/>
  <c r="AT25" i="135"/>
  <c r="AG55" i="135"/>
  <c r="AG55" i="134"/>
  <c r="Q25" i="134"/>
  <c r="AT55" i="134"/>
  <c r="AG23" i="134"/>
  <c r="AG25" i="134"/>
  <c r="AT25" i="134"/>
  <c r="Q23" i="134"/>
  <c r="Q55" i="134"/>
  <c r="Q23" i="133"/>
  <c r="Q25" i="133"/>
  <c r="AT55" i="133"/>
  <c r="AG19" i="133"/>
  <c r="AG25" i="133"/>
  <c r="Q55" i="133"/>
  <c r="AT19" i="133"/>
  <c r="AT25" i="133"/>
  <c r="AG55" i="133"/>
  <c r="Q55" i="136"/>
  <c r="AT55" i="136"/>
  <c r="AT19" i="136"/>
  <c r="AG55" i="136"/>
  <c r="AG19" i="136"/>
  <c r="AG25" i="136"/>
  <c r="Q25" i="136"/>
  <c r="AT55" i="139"/>
  <c r="Q25" i="139"/>
  <c r="AT25" i="139"/>
  <c r="AG55" i="139"/>
  <c r="Q23" i="139"/>
  <c r="Q55" i="139"/>
  <c r="AT19" i="139"/>
  <c r="AG23" i="139"/>
  <c r="AT23" i="139"/>
  <c r="AG25" i="139"/>
  <c r="Q23" i="138"/>
  <c r="Q19" i="138"/>
  <c r="Q25" i="138"/>
  <c r="AT25" i="138"/>
  <c r="AT55" i="138"/>
  <c r="AG23" i="138"/>
  <c r="AG25" i="138"/>
  <c r="Q55" i="138"/>
  <c r="AG19" i="138"/>
  <c r="AT25" i="137"/>
  <c r="Q25" i="137"/>
  <c r="AT55" i="137"/>
  <c r="AG55" i="137"/>
  <c r="Q23" i="137"/>
  <c r="AG19" i="137"/>
  <c r="AG25" i="137"/>
  <c r="AG25" i="132"/>
  <c r="Q19" i="132"/>
  <c r="Q55" i="132"/>
  <c r="AT55" i="132"/>
  <c r="AT23" i="132"/>
  <c r="Q25" i="132"/>
  <c r="AT25" i="131"/>
  <c r="AG55" i="131"/>
  <c r="AT23" i="131"/>
  <c r="Q25" i="131"/>
  <c r="AG25" i="131"/>
  <c r="AT55" i="131"/>
  <c r="AT55" i="130"/>
  <c r="AG25" i="130"/>
  <c r="AG19" i="130"/>
  <c r="AT25" i="130"/>
  <c r="AG55" i="130"/>
  <c r="Q25" i="130"/>
  <c r="Q55" i="130"/>
  <c r="AT55" i="129"/>
  <c r="Q55" i="129"/>
  <c r="AG25" i="129"/>
  <c r="AT25" i="129"/>
  <c r="AG55" i="129"/>
  <c r="AT23" i="129"/>
  <c r="Q25" i="129"/>
  <c r="Q55" i="128"/>
  <c r="AG25" i="128"/>
  <c r="AT55" i="128"/>
  <c r="AG55" i="128"/>
  <c r="Q23" i="128"/>
  <c r="AT23" i="128"/>
  <c r="Q25" i="128"/>
  <c r="AT25" i="128"/>
  <c r="AT25" i="127"/>
  <c r="AG25" i="127"/>
  <c r="AG23" i="127"/>
  <c r="AG55" i="127"/>
  <c r="AT23" i="127"/>
  <c r="Q25" i="127"/>
  <c r="AG19" i="127"/>
  <c r="AZ15" i="24"/>
  <c r="AZ15" i="22"/>
  <c r="G33" i="139"/>
  <c r="AG19" i="139"/>
  <c r="AT19" i="138"/>
  <c r="Q19" i="137"/>
  <c r="G33" i="137"/>
  <c r="AT19" i="137"/>
  <c r="AT23" i="137"/>
  <c r="Q20" i="136"/>
  <c r="Q19" i="136"/>
  <c r="G33" i="136"/>
  <c r="AG23" i="136"/>
  <c r="AG20" i="135"/>
  <c r="AT19" i="135"/>
  <c r="AG23" i="135"/>
  <c r="G33" i="135"/>
  <c r="AG19" i="135"/>
  <c r="AT23" i="135"/>
  <c r="AG20" i="134"/>
  <c r="Q19" i="134"/>
  <c r="AT19" i="134"/>
  <c r="AG19" i="134"/>
  <c r="AT23" i="134"/>
  <c r="Q19" i="133"/>
  <c r="G33" i="133"/>
  <c r="AG23" i="133"/>
  <c r="AT23" i="133"/>
  <c r="AT19" i="132"/>
  <c r="AG23" i="132"/>
  <c r="G33" i="132"/>
  <c r="AG19" i="132"/>
  <c r="G33" i="131"/>
  <c r="Q19" i="131"/>
  <c r="AT19" i="131"/>
  <c r="AG23" i="131"/>
  <c r="AG19" i="131"/>
  <c r="Q20" i="130"/>
  <c r="Q19" i="130"/>
  <c r="AT19" i="130"/>
  <c r="AG23" i="130"/>
  <c r="G33" i="130"/>
  <c r="AT23" i="130"/>
  <c r="Q19" i="129"/>
  <c r="AT19" i="129"/>
  <c r="Q23" i="129"/>
  <c r="AG19" i="129"/>
  <c r="Q19" i="128"/>
  <c r="G33" i="128"/>
  <c r="AT19" i="128"/>
  <c r="Q20" i="127"/>
  <c r="G33" i="127"/>
  <c r="AG20" i="127"/>
  <c r="Q19" i="127"/>
  <c r="AT19" i="127"/>
  <c r="Q23" i="127"/>
  <c r="A6" i="126"/>
  <c r="AG19" i="83"/>
  <c r="AI55" i="109"/>
  <c r="V55" i="109"/>
  <c r="S55" i="109"/>
  <c r="G55" i="109"/>
  <c r="AT54" i="109"/>
  <c r="AI54" i="109"/>
  <c r="AG54" i="109"/>
  <c r="V54" i="109"/>
  <c r="S54" i="109"/>
  <c r="Q54" i="109"/>
  <c r="AT53" i="109"/>
  <c r="AI53" i="109"/>
  <c r="AG53" i="109"/>
  <c r="V53" i="109"/>
  <c r="S53" i="109"/>
  <c r="Q53" i="109"/>
  <c r="AT52" i="109"/>
  <c r="AI52" i="109"/>
  <c r="AG52" i="109"/>
  <c r="V52" i="109"/>
  <c r="S52" i="109"/>
  <c r="Q52" i="109"/>
  <c r="AT51" i="109"/>
  <c r="AI51" i="109"/>
  <c r="AG51" i="109"/>
  <c r="V51" i="109"/>
  <c r="S51" i="109"/>
  <c r="Q51" i="109"/>
  <c r="AT50" i="109"/>
  <c r="AI50" i="109"/>
  <c r="AG50" i="109"/>
  <c r="V50" i="109"/>
  <c r="S50" i="109"/>
  <c r="Q50" i="109"/>
  <c r="AT49" i="109"/>
  <c r="AI49" i="109"/>
  <c r="AG49" i="109"/>
  <c r="V49" i="109"/>
  <c r="S49" i="109"/>
  <c r="Q49" i="109"/>
  <c r="AI47" i="109"/>
  <c r="V47" i="109"/>
  <c r="S47" i="109"/>
  <c r="AT46" i="109"/>
  <c r="AI46" i="109"/>
  <c r="AG46" i="109"/>
  <c r="V46" i="109"/>
  <c r="S46" i="109"/>
  <c r="Q46" i="109"/>
  <c r="AT45" i="109"/>
  <c r="AI45" i="109"/>
  <c r="AG45" i="109"/>
  <c r="V45" i="109"/>
  <c r="S45" i="109"/>
  <c r="Q45" i="109"/>
  <c r="AT44" i="109"/>
  <c r="AI44" i="109"/>
  <c r="AG44" i="109"/>
  <c r="V44" i="109"/>
  <c r="S44" i="109"/>
  <c r="Q44" i="109"/>
  <c r="AT43" i="109"/>
  <c r="AI43" i="109"/>
  <c r="AG43" i="109"/>
  <c r="V43" i="109"/>
  <c r="S43" i="109"/>
  <c r="Q43" i="109"/>
  <c r="AT42" i="109"/>
  <c r="AI42" i="109"/>
  <c r="AG42" i="109"/>
  <c r="V42" i="109"/>
  <c r="S42" i="109"/>
  <c r="Q42" i="109"/>
  <c r="AT41" i="109"/>
  <c r="AI41" i="109"/>
  <c r="AG41" i="109"/>
  <c r="V41" i="109"/>
  <c r="S41" i="109"/>
  <c r="Q41" i="109"/>
  <c r="AT40" i="109"/>
  <c r="AI40" i="109"/>
  <c r="AG40" i="109"/>
  <c r="V40" i="109"/>
  <c r="S40" i="109"/>
  <c r="Q40" i="109"/>
  <c r="AT39" i="109"/>
  <c r="AI39" i="109"/>
  <c r="AG39" i="109"/>
  <c r="V39" i="109"/>
  <c r="S39" i="109"/>
  <c r="Q39" i="109"/>
  <c r="AT38" i="109"/>
  <c r="AI38" i="109"/>
  <c r="AG38" i="109"/>
  <c r="V38" i="109"/>
  <c r="S38" i="109"/>
  <c r="Q38" i="109"/>
  <c r="AT37" i="109"/>
  <c r="AI37" i="109"/>
  <c r="AG37" i="109"/>
  <c r="V37" i="109"/>
  <c r="S37" i="109"/>
  <c r="Q37" i="109"/>
  <c r="AT36" i="109"/>
  <c r="AI36" i="109"/>
  <c r="AG36" i="109"/>
  <c r="V36" i="109"/>
  <c r="S36" i="109"/>
  <c r="Q36" i="109"/>
  <c r="AT35" i="109"/>
  <c r="AI35" i="109"/>
  <c r="AG35" i="109"/>
  <c r="V35" i="109"/>
  <c r="S35" i="109"/>
  <c r="Q35" i="109"/>
  <c r="AT34" i="109"/>
  <c r="AI34" i="109"/>
  <c r="AG34" i="109"/>
  <c r="V34" i="109"/>
  <c r="S34" i="109"/>
  <c r="Q34" i="109"/>
  <c r="AI33" i="109"/>
  <c r="V33" i="109"/>
  <c r="S33" i="109"/>
  <c r="AT32" i="109"/>
  <c r="AI32" i="109"/>
  <c r="AG32" i="109"/>
  <c r="V32" i="109"/>
  <c r="S32" i="109"/>
  <c r="Q32" i="109"/>
  <c r="AT31" i="109"/>
  <c r="AI31" i="109"/>
  <c r="AG31" i="109"/>
  <c r="V31" i="109"/>
  <c r="S31" i="109"/>
  <c r="Q31" i="109"/>
  <c r="AT30" i="109"/>
  <c r="AI30" i="109"/>
  <c r="AG30" i="109"/>
  <c r="V30" i="109"/>
  <c r="S30" i="109"/>
  <c r="Q30" i="109"/>
  <c r="AT29" i="109"/>
  <c r="AI29" i="109"/>
  <c r="AG29" i="109"/>
  <c r="V29" i="109"/>
  <c r="S29" i="109"/>
  <c r="Q29" i="109"/>
  <c r="AT28" i="109"/>
  <c r="AI28" i="109"/>
  <c r="AG28" i="109"/>
  <c r="V28" i="109"/>
  <c r="S28" i="109"/>
  <c r="Q28" i="109"/>
  <c r="AT27" i="109"/>
  <c r="AI27" i="109"/>
  <c r="AG27" i="109"/>
  <c r="V27" i="109"/>
  <c r="S27" i="109"/>
  <c r="Q27" i="109"/>
  <c r="AT26" i="109"/>
  <c r="AI26" i="109"/>
  <c r="AG26" i="109"/>
  <c r="V26" i="109"/>
  <c r="S26" i="109"/>
  <c r="Q26" i="109"/>
  <c r="AI25" i="109"/>
  <c r="V25" i="109"/>
  <c r="S25" i="109"/>
  <c r="G25" i="109"/>
  <c r="AT24" i="109"/>
  <c r="AI24" i="109"/>
  <c r="AG24" i="109"/>
  <c r="V24" i="109"/>
  <c r="S24" i="109"/>
  <c r="Q24" i="109"/>
  <c r="AI23" i="109"/>
  <c r="V23" i="109"/>
  <c r="S23" i="109"/>
  <c r="G23" i="109"/>
  <c r="AT22" i="109"/>
  <c r="AI22" i="109"/>
  <c r="AG22" i="109"/>
  <c r="V22" i="109"/>
  <c r="S22" i="109"/>
  <c r="Q22" i="109"/>
  <c r="AT21" i="109"/>
  <c r="AI21" i="109"/>
  <c r="AG21" i="109"/>
  <c r="V21" i="109"/>
  <c r="S21" i="109"/>
  <c r="Q21" i="109"/>
  <c r="AI20" i="109"/>
  <c r="V20" i="109"/>
  <c r="S20" i="109"/>
  <c r="AI19" i="109"/>
  <c r="V19" i="109"/>
  <c r="S19" i="109"/>
  <c r="AT18" i="109"/>
  <c r="AI18" i="109"/>
  <c r="AG18" i="109"/>
  <c r="V18" i="109"/>
  <c r="S18" i="109"/>
  <c r="Q18" i="109"/>
  <c r="AT17" i="109"/>
  <c r="AI17" i="109"/>
  <c r="AG17" i="109"/>
  <c r="V17" i="109"/>
  <c r="S17" i="109"/>
  <c r="Q17" i="109"/>
  <c r="AT16" i="109"/>
  <c r="AI16" i="109"/>
  <c r="AG16" i="109"/>
  <c r="V16" i="109"/>
  <c r="S16" i="109"/>
  <c r="Q16" i="109"/>
  <c r="AT15" i="109"/>
  <c r="AI15" i="109"/>
  <c r="AG15" i="109"/>
  <c r="V15" i="109"/>
  <c r="S15" i="109"/>
  <c r="Q15" i="109"/>
  <c r="AI55" i="84"/>
  <c r="V55" i="84"/>
  <c r="S55" i="84"/>
  <c r="G55" i="84"/>
  <c r="AT54" i="84"/>
  <c r="AI54" i="84"/>
  <c r="AG54" i="84"/>
  <c r="V54" i="84"/>
  <c r="S54" i="84"/>
  <c r="Q54" i="84"/>
  <c r="AT53" i="84"/>
  <c r="AI53" i="84"/>
  <c r="AG53" i="84"/>
  <c r="V53" i="84"/>
  <c r="S53" i="84"/>
  <c r="Q53" i="84"/>
  <c r="AT52" i="84"/>
  <c r="AI52" i="84"/>
  <c r="AG52" i="84"/>
  <c r="V52" i="84"/>
  <c r="S52" i="84"/>
  <c r="Q52" i="84"/>
  <c r="AT51" i="84"/>
  <c r="AI51" i="84"/>
  <c r="AG51" i="84"/>
  <c r="V51" i="84"/>
  <c r="S51" i="84"/>
  <c r="Q51" i="84"/>
  <c r="AT50" i="84"/>
  <c r="AI50" i="84"/>
  <c r="AG50" i="84"/>
  <c r="V50" i="84"/>
  <c r="S50" i="84"/>
  <c r="Q50" i="84"/>
  <c r="AT49" i="84"/>
  <c r="AI49" i="84"/>
  <c r="AG49" i="84"/>
  <c r="V49" i="84"/>
  <c r="S49" i="84"/>
  <c r="Q49" i="84"/>
  <c r="AI47" i="84"/>
  <c r="V47" i="84"/>
  <c r="S47" i="84"/>
  <c r="AT46" i="84"/>
  <c r="AI46" i="84"/>
  <c r="AG46" i="84"/>
  <c r="V46" i="84"/>
  <c r="S46" i="84"/>
  <c r="Q46" i="84"/>
  <c r="AT45" i="84"/>
  <c r="AI45" i="84"/>
  <c r="AG45" i="84"/>
  <c r="V45" i="84"/>
  <c r="S45" i="84"/>
  <c r="Q45" i="84"/>
  <c r="AT44" i="84"/>
  <c r="AI44" i="84"/>
  <c r="AG44" i="84"/>
  <c r="V44" i="84"/>
  <c r="S44" i="84"/>
  <c r="Q44" i="84"/>
  <c r="AT43" i="84"/>
  <c r="AI43" i="84"/>
  <c r="AG43" i="84"/>
  <c r="V43" i="84"/>
  <c r="S43" i="84"/>
  <c r="Q43" i="84"/>
  <c r="AT42" i="84"/>
  <c r="AI42" i="84"/>
  <c r="AG42" i="84"/>
  <c r="V42" i="84"/>
  <c r="S42" i="84"/>
  <c r="Q42" i="84"/>
  <c r="AT41" i="84"/>
  <c r="AI41" i="84"/>
  <c r="AG41" i="84"/>
  <c r="V41" i="84"/>
  <c r="S41" i="84"/>
  <c r="Q41" i="84"/>
  <c r="AT40" i="84"/>
  <c r="AI40" i="84"/>
  <c r="AG40" i="84"/>
  <c r="V40" i="84"/>
  <c r="S40" i="84"/>
  <c r="Q40" i="84"/>
  <c r="AT39" i="84"/>
  <c r="AI39" i="84"/>
  <c r="AG39" i="84"/>
  <c r="V39" i="84"/>
  <c r="S39" i="84"/>
  <c r="Q39" i="84"/>
  <c r="AT38" i="84"/>
  <c r="AI38" i="84"/>
  <c r="AG38" i="84"/>
  <c r="V38" i="84"/>
  <c r="S38" i="84"/>
  <c r="Q38" i="84"/>
  <c r="AT37" i="84"/>
  <c r="AI37" i="84"/>
  <c r="AG37" i="84"/>
  <c r="V37" i="84"/>
  <c r="S37" i="84"/>
  <c r="Q37" i="84"/>
  <c r="AT36" i="84"/>
  <c r="AI36" i="84"/>
  <c r="AG36" i="84"/>
  <c r="V36" i="84"/>
  <c r="S36" i="84"/>
  <c r="Q36" i="84"/>
  <c r="AT35" i="84"/>
  <c r="AI35" i="84"/>
  <c r="AG35" i="84"/>
  <c r="V35" i="84"/>
  <c r="S35" i="84"/>
  <c r="Q35" i="84"/>
  <c r="AT34" i="84"/>
  <c r="AI34" i="84"/>
  <c r="AG34" i="84"/>
  <c r="V34" i="84"/>
  <c r="S34" i="84"/>
  <c r="Q34" i="84"/>
  <c r="AI33" i="84"/>
  <c r="V33" i="84"/>
  <c r="S33" i="84"/>
  <c r="AT32" i="84"/>
  <c r="AI32" i="84"/>
  <c r="AG32" i="84"/>
  <c r="V32" i="84"/>
  <c r="S32" i="84"/>
  <c r="Q32" i="84"/>
  <c r="AT31" i="84"/>
  <c r="AI31" i="84"/>
  <c r="AG31" i="84"/>
  <c r="V31" i="84"/>
  <c r="S31" i="84"/>
  <c r="Q31" i="84"/>
  <c r="AT30" i="84"/>
  <c r="AI30" i="84"/>
  <c r="AG30" i="84"/>
  <c r="V30" i="84"/>
  <c r="S30" i="84"/>
  <c r="Q30" i="84"/>
  <c r="AT29" i="84"/>
  <c r="AI29" i="84"/>
  <c r="AG29" i="84"/>
  <c r="V29" i="84"/>
  <c r="S29" i="84"/>
  <c r="Q29" i="84"/>
  <c r="AT28" i="84"/>
  <c r="AI28" i="84"/>
  <c r="AG28" i="84"/>
  <c r="V28" i="84"/>
  <c r="S28" i="84"/>
  <c r="Q28" i="84"/>
  <c r="AT27" i="84"/>
  <c r="AI27" i="84"/>
  <c r="AG27" i="84"/>
  <c r="V27" i="84"/>
  <c r="S27" i="84"/>
  <c r="Q27" i="84"/>
  <c r="AT26" i="84"/>
  <c r="AI26" i="84"/>
  <c r="AG26" i="84"/>
  <c r="V26" i="84"/>
  <c r="S26" i="84"/>
  <c r="Q26" i="84"/>
  <c r="AI25" i="84"/>
  <c r="V25" i="84"/>
  <c r="S25" i="84"/>
  <c r="G25" i="84"/>
  <c r="AT24" i="84"/>
  <c r="AI24" i="84"/>
  <c r="AG24" i="84"/>
  <c r="V24" i="84"/>
  <c r="S24" i="84"/>
  <c r="Q24" i="84"/>
  <c r="AI23" i="84"/>
  <c r="V23" i="84"/>
  <c r="S23" i="84"/>
  <c r="G23" i="84"/>
  <c r="AT22" i="84"/>
  <c r="AI22" i="84"/>
  <c r="AG22" i="84"/>
  <c r="V22" i="84"/>
  <c r="S22" i="84"/>
  <c r="Q22" i="84"/>
  <c r="AT21" i="84"/>
  <c r="AI21" i="84"/>
  <c r="AG21" i="84"/>
  <c r="V21" i="84"/>
  <c r="S21" i="84"/>
  <c r="Q21" i="84"/>
  <c r="AI20" i="84"/>
  <c r="V20" i="84"/>
  <c r="S20" i="84"/>
  <c r="AI19" i="84"/>
  <c r="V19" i="84"/>
  <c r="S19" i="84"/>
  <c r="AT18" i="84"/>
  <c r="AI18" i="84"/>
  <c r="AG18" i="84"/>
  <c r="V18" i="84"/>
  <c r="S18" i="84"/>
  <c r="Q18" i="84"/>
  <c r="AT17" i="84"/>
  <c r="AI17" i="84"/>
  <c r="AG17" i="84"/>
  <c r="V17" i="84"/>
  <c r="S17" i="84"/>
  <c r="Q17" i="84"/>
  <c r="AT16" i="84"/>
  <c r="AI16" i="84"/>
  <c r="AG16" i="84"/>
  <c r="V16" i="84"/>
  <c r="S16" i="84"/>
  <c r="Q16" i="84"/>
  <c r="AT15" i="84"/>
  <c r="AI15" i="84"/>
  <c r="AG15" i="84"/>
  <c r="V15" i="84"/>
  <c r="S15" i="84"/>
  <c r="Q15" i="84"/>
  <c r="AI55" i="85"/>
  <c r="AG55" i="85"/>
  <c r="V55" i="85"/>
  <c r="S55" i="85"/>
  <c r="G55" i="85"/>
  <c r="AT54" i="85"/>
  <c r="AI54" i="85"/>
  <c r="AG54" i="85"/>
  <c r="V54" i="85"/>
  <c r="S54" i="85"/>
  <c r="Q54" i="85"/>
  <c r="AT53" i="85"/>
  <c r="AI53" i="85"/>
  <c r="AG53" i="85"/>
  <c r="V53" i="85"/>
  <c r="S53" i="85"/>
  <c r="Q53" i="85"/>
  <c r="AT52" i="85"/>
  <c r="AI52" i="85"/>
  <c r="AG52" i="85"/>
  <c r="V52" i="85"/>
  <c r="S52" i="85"/>
  <c r="Q52" i="85"/>
  <c r="AT51" i="85"/>
  <c r="AI51" i="85"/>
  <c r="AG51" i="85"/>
  <c r="V51" i="85"/>
  <c r="S51" i="85"/>
  <c r="Q51" i="85"/>
  <c r="AT50" i="85"/>
  <c r="AI50" i="85"/>
  <c r="AG50" i="85"/>
  <c r="V50" i="85"/>
  <c r="S50" i="85"/>
  <c r="Q50" i="85"/>
  <c r="AT49" i="85"/>
  <c r="AI49" i="85"/>
  <c r="AG49" i="85"/>
  <c r="V49" i="85"/>
  <c r="S49" i="85"/>
  <c r="Q49" i="85"/>
  <c r="AI47" i="85"/>
  <c r="V47" i="85"/>
  <c r="S47" i="85"/>
  <c r="AT46" i="85"/>
  <c r="AI46" i="85"/>
  <c r="AG46" i="85"/>
  <c r="V46" i="85"/>
  <c r="S46" i="85"/>
  <c r="Q46" i="85"/>
  <c r="AT45" i="85"/>
  <c r="AI45" i="85"/>
  <c r="AG45" i="85"/>
  <c r="V45" i="85"/>
  <c r="S45" i="85"/>
  <c r="Q45" i="85"/>
  <c r="AT44" i="85"/>
  <c r="AI44" i="85"/>
  <c r="AG44" i="85"/>
  <c r="V44" i="85"/>
  <c r="S44" i="85"/>
  <c r="Q44" i="85"/>
  <c r="AT43" i="85"/>
  <c r="AI43" i="85"/>
  <c r="AG43" i="85"/>
  <c r="V43" i="85"/>
  <c r="S43" i="85"/>
  <c r="Q43" i="85"/>
  <c r="AT42" i="85"/>
  <c r="AI42" i="85"/>
  <c r="AG42" i="85"/>
  <c r="V42" i="85"/>
  <c r="S42" i="85"/>
  <c r="Q42" i="85"/>
  <c r="AT41" i="85"/>
  <c r="AI41" i="85"/>
  <c r="AG41" i="85"/>
  <c r="V41" i="85"/>
  <c r="S41" i="85"/>
  <c r="Q41" i="85"/>
  <c r="AT40" i="85"/>
  <c r="AI40" i="85"/>
  <c r="AG40" i="85"/>
  <c r="V40" i="85"/>
  <c r="S40" i="85"/>
  <c r="Q40" i="85"/>
  <c r="AT39" i="85"/>
  <c r="AI39" i="85"/>
  <c r="AG39" i="85"/>
  <c r="V39" i="85"/>
  <c r="S39" i="85"/>
  <c r="Q39" i="85"/>
  <c r="AT38" i="85"/>
  <c r="AI38" i="85"/>
  <c r="AG38" i="85"/>
  <c r="V38" i="85"/>
  <c r="S38" i="85"/>
  <c r="Q38" i="85"/>
  <c r="AT37" i="85"/>
  <c r="AI37" i="85"/>
  <c r="AG37" i="85"/>
  <c r="V37" i="85"/>
  <c r="S37" i="85"/>
  <c r="Q37" i="85"/>
  <c r="AT36" i="85"/>
  <c r="AI36" i="85"/>
  <c r="AG36" i="85"/>
  <c r="V36" i="85"/>
  <c r="S36" i="85"/>
  <c r="Q36" i="85"/>
  <c r="AT35" i="85"/>
  <c r="AI35" i="85"/>
  <c r="AG35" i="85"/>
  <c r="V35" i="85"/>
  <c r="S35" i="85"/>
  <c r="Q35" i="85"/>
  <c r="AT34" i="85"/>
  <c r="AI34" i="85"/>
  <c r="AG34" i="85"/>
  <c r="V34" i="85"/>
  <c r="S34" i="85"/>
  <c r="Q34" i="85"/>
  <c r="AI33" i="85"/>
  <c r="V33" i="85"/>
  <c r="S33" i="85"/>
  <c r="AT32" i="85"/>
  <c r="AI32" i="85"/>
  <c r="AG32" i="85"/>
  <c r="V32" i="85"/>
  <c r="S32" i="85"/>
  <c r="Q32" i="85"/>
  <c r="AT31" i="85"/>
  <c r="AI31" i="85"/>
  <c r="AG31" i="85"/>
  <c r="V31" i="85"/>
  <c r="S31" i="85"/>
  <c r="Q31" i="85"/>
  <c r="AT30" i="85"/>
  <c r="AI30" i="85"/>
  <c r="AG30" i="85"/>
  <c r="V30" i="85"/>
  <c r="S30" i="85"/>
  <c r="Q30" i="85"/>
  <c r="AT29" i="85"/>
  <c r="AI29" i="85"/>
  <c r="AG29" i="85"/>
  <c r="V29" i="85"/>
  <c r="S29" i="85"/>
  <c r="Q29" i="85"/>
  <c r="AT28" i="85"/>
  <c r="AI28" i="85"/>
  <c r="AG28" i="85"/>
  <c r="V28" i="85"/>
  <c r="S28" i="85"/>
  <c r="Q28" i="85"/>
  <c r="AT27" i="85"/>
  <c r="AI27" i="85"/>
  <c r="AG27" i="85"/>
  <c r="V27" i="85"/>
  <c r="S27" i="85"/>
  <c r="Q27" i="85"/>
  <c r="AT26" i="85"/>
  <c r="AI26" i="85"/>
  <c r="AG26" i="85"/>
  <c r="V26" i="85"/>
  <c r="S26" i="85"/>
  <c r="Q26" i="85"/>
  <c r="AI25" i="85"/>
  <c r="V25" i="85"/>
  <c r="S25" i="85"/>
  <c r="G25" i="85"/>
  <c r="AT24" i="85"/>
  <c r="AI24" i="85"/>
  <c r="AG24" i="85"/>
  <c r="V24" i="85"/>
  <c r="S24" i="85"/>
  <c r="Q24" i="85"/>
  <c r="AI23" i="85"/>
  <c r="V23" i="85"/>
  <c r="S23" i="85"/>
  <c r="G23" i="85"/>
  <c r="AT22" i="85"/>
  <c r="AI22" i="85"/>
  <c r="AG22" i="85"/>
  <c r="V22" i="85"/>
  <c r="S22" i="85"/>
  <c r="Q22" i="85"/>
  <c r="AT21" i="85"/>
  <c r="AI21" i="85"/>
  <c r="AG21" i="85"/>
  <c r="V21" i="85"/>
  <c r="S21" i="85"/>
  <c r="Q21" i="85"/>
  <c r="AI20" i="85"/>
  <c r="V20" i="85"/>
  <c r="S20" i="85"/>
  <c r="AI19" i="85"/>
  <c r="V19" i="85"/>
  <c r="S19" i="85"/>
  <c r="AT18" i="85"/>
  <c r="AI18" i="85"/>
  <c r="AG18" i="85"/>
  <c r="V18" i="85"/>
  <c r="S18" i="85"/>
  <c r="Q18" i="85"/>
  <c r="AT17" i="85"/>
  <c r="AI17" i="85"/>
  <c r="AG17" i="85"/>
  <c r="V17" i="85"/>
  <c r="S17" i="85"/>
  <c r="Q17" i="85"/>
  <c r="AT16" i="85"/>
  <c r="AI16" i="85"/>
  <c r="AG16" i="85"/>
  <c r="V16" i="85"/>
  <c r="S16" i="85"/>
  <c r="Q16" i="85"/>
  <c r="AT15" i="85"/>
  <c r="AI15" i="85"/>
  <c r="AG15" i="85"/>
  <c r="V15" i="85"/>
  <c r="S15" i="85"/>
  <c r="Q15" i="85"/>
  <c r="AI55" i="55"/>
  <c r="V55" i="55"/>
  <c r="S55" i="55"/>
  <c r="G55" i="55"/>
  <c r="AT54" i="55"/>
  <c r="AI54" i="55"/>
  <c r="AG54" i="55"/>
  <c r="V54" i="55"/>
  <c r="S54" i="55"/>
  <c r="Q54" i="55"/>
  <c r="AT53" i="55"/>
  <c r="AI53" i="55"/>
  <c r="AG53" i="55"/>
  <c r="V53" i="55"/>
  <c r="S53" i="55"/>
  <c r="Q53" i="55"/>
  <c r="AT52" i="55"/>
  <c r="AI52" i="55"/>
  <c r="AG52" i="55"/>
  <c r="V52" i="55"/>
  <c r="S52" i="55"/>
  <c r="Q52" i="55"/>
  <c r="AT51" i="55"/>
  <c r="AI51" i="55"/>
  <c r="AG51" i="55"/>
  <c r="V51" i="55"/>
  <c r="S51" i="55"/>
  <c r="Q51" i="55"/>
  <c r="AT50" i="55"/>
  <c r="AI50" i="55"/>
  <c r="AG50" i="55"/>
  <c r="V50" i="55"/>
  <c r="S50" i="55"/>
  <c r="Q50" i="55"/>
  <c r="AT49" i="55"/>
  <c r="AI49" i="55"/>
  <c r="AG49" i="55"/>
  <c r="V49" i="55"/>
  <c r="S49" i="55"/>
  <c r="Q49" i="55"/>
  <c r="AI47" i="55"/>
  <c r="V47" i="55"/>
  <c r="S47" i="55"/>
  <c r="AT46" i="55"/>
  <c r="AI46" i="55"/>
  <c r="AG46" i="55"/>
  <c r="V46" i="55"/>
  <c r="S46" i="55"/>
  <c r="Q46" i="55"/>
  <c r="AT45" i="55"/>
  <c r="AI45" i="55"/>
  <c r="AG45" i="55"/>
  <c r="V45" i="55"/>
  <c r="S45" i="55"/>
  <c r="Q45" i="55"/>
  <c r="AT44" i="55"/>
  <c r="AI44" i="55"/>
  <c r="AG44" i="55"/>
  <c r="V44" i="55"/>
  <c r="S44" i="55"/>
  <c r="Q44" i="55"/>
  <c r="AT43" i="55"/>
  <c r="AI43" i="55"/>
  <c r="AG43" i="55"/>
  <c r="V43" i="55"/>
  <c r="S43" i="55"/>
  <c r="Q43" i="55"/>
  <c r="AT42" i="55"/>
  <c r="AI42" i="55"/>
  <c r="AG42" i="55"/>
  <c r="V42" i="55"/>
  <c r="S42" i="55"/>
  <c r="Q42" i="55"/>
  <c r="AT41" i="55"/>
  <c r="AI41" i="55"/>
  <c r="AG41" i="55"/>
  <c r="V41" i="55"/>
  <c r="S41" i="55"/>
  <c r="Q41" i="55"/>
  <c r="AT40" i="55"/>
  <c r="AI40" i="55"/>
  <c r="AG40" i="55"/>
  <c r="V40" i="55"/>
  <c r="S40" i="55"/>
  <c r="Q40" i="55"/>
  <c r="AT39" i="55"/>
  <c r="AI39" i="55"/>
  <c r="AG39" i="55"/>
  <c r="V39" i="55"/>
  <c r="S39" i="55"/>
  <c r="Q39" i="55"/>
  <c r="AT38" i="55"/>
  <c r="AI38" i="55"/>
  <c r="AG38" i="55"/>
  <c r="V38" i="55"/>
  <c r="S38" i="55"/>
  <c r="Q38" i="55"/>
  <c r="AT37" i="55"/>
  <c r="AI37" i="55"/>
  <c r="AG37" i="55"/>
  <c r="V37" i="55"/>
  <c r="S37" i="55"/>
  <c r="Q37" i="55"/>
  <c r="AT36" i="55"/>
  <c r="AI36" i="55"/>
  <c r="AG36" i="55"/>
  <c r="V36" i="55"/>
  <c r="S36" i="55"/>
  <c r="Q36" i="55"/>
  <c r="AT35" i="55"/>
  <c r="AI35" i="55"/>
  <c r="AG35" i="55"/>
  <c r="V35" i="55"/>
  <c r="S35" i="55"/>
  <c r="Q35" i="55"/>
  <c r="AT34" i="55"/>
  <c r="AI34" i="55"/>
  <c r="AG34" i="55"/>
  <c r="V34" i="55"/>
  <c r="S34" i="55"/>
  <c r="Q34" i="55"/>
  <c r="AI33" i="55"/>
  <c r="V33" i="55"/>
  <c r="S33" i="55"/>
  <c r="AT32" i="55"/>
  <c r="AI32" i="55"/>
  <c r="AG32" i="55"/>
  <c r="V32" i="55"/>
  <c r="S32" i="55"/>
  <c r="Q32" i="55"/>
  <c r="AT31" i="55"/>
  <c r="AI31" i="55"/>
  <c r="AG31" i="55"/>
  <c r="V31" i="55"/>
  <c r="S31" i="55"/>
  <c r="Q31" i="55"/>
  <c r="AT30" i="55"/>
  <c r="AI30" i="55"/>
  <c r="AG30" i="55"/>
  <c r="V30" i="55"/>
  <c r="S30" i="55"/>
  <c r="Q30" i="55"/>
  <c r="AT29" i="55"/>
  <c r="AI29" i="55"/>
  <c r="AG29" i="55"/>
  <c r="V29" i="55"/>
  <c r="S29" i="55"/>
  <c r="Q29" i="55"/>
  <c r="AT28" i="55"/>
  <c r="AI28" i="55"/>
  <c r="AG28" i="55"/>
  <c r="V28" i="55"/>
  <c r="S28" i="55"/>
  <c r="Q28" i="55"/>
  <c r="AT27" i="55"/>
  <c r="AI27" i="55"/>
  <c r="AG27" i="55"/>
  <c r="V27" i="55"/>
  <c r="S27" i="55"/>
  <c r="Q27" i="55"/>
  <c r="AT26" i="55"/>
  <c r="AI26" i="55"/>
  <c r="AG26" i="55"/>
  <c r="V26" i="55"/>
  <c r="S26" i="55"/>
  <c r="Q26" i="55"/>
  <c r="AT25" i="55"/>
  <c r="AI25" i="55"/>
  <c r="V25" i="55"/>
  <c r="S25" i="55"/>
  <c r="G25" i="55"/>
  <c r="AT24" i="55"/>
  <c r="AI24" i="55"/>
  <c r="AG24" i="55"/>
  <c r="V24" i="55"/>
  <c r="S24" i="55"/>
  <c r="Q24" i="55"/>
  <c r="AI23" i="55"/>
  <c r="V23" i="55"/>
  <c r="S23" i="55"/>
  <c r="G23" i="55"/>
  <c r="AT22" i="55"/>
  <c r="AI22" i="55"/>
  <c r="AG22" i="55"/>
  <c r="V22" i="55"/>
  <c r="S22" i="55"/>
  <c r="Q22" i="55"/>
  <c r="AT21" i="55"/>
  <c r="AI21" i="55"/>
  <c r="AG21" i="55"/>
  <c r="V21" i="55"/>
  <c r="S21" i="55"/>
  <c r="Q21" i="55"/>
  <c r="AI20" i="55"/>
  <c r="V20" i="55"/>
  <c r="S20" i="55"/>
  <c r="AI19" i="55"/>
  <c r="V19" i="55"/>
  <c r="S19" i="55"/>
  <c r="AT18" i="55"/>
  <c r="AI18" i="55"/>
  <c r="AG18" i="55"/>
  <c r="V18" i="55"/>
  <c r="S18" i="55"/>
  <c r="Q18" i="55"/>
  <c r="AT17" i="55"/>
  <c r="AI17" i="55"/>
  <c r="AG17" i="55"/>
  <c r="V17" i="55"/>
  <c r="S17" i="55"/>
  <c r="Q17" i="55"/>
  <c r="AT16" i="55"/>
  <c r="AI16" i="55"/>
  <c r="AG16" i="55"/>
  <c r="V16" i="55"/>
  <c r="S16" i="55"/>
  <c r="Q16" i="55"/>
  <c r="AT15" i="55"/>
  <c r="AI15" i="55"/>
  <c r="AG15" i="55"/>
  <c r="V15" i="55"/>
  <c r="S15" i="55"/>
  <c r="Q15" i="55"/>
  <c r="AI55" i="56"/>
  <c r="V55" i="56"/>
  <c r="S55" i="56"/>
  <c r="G55" i="56"/>
  <c r="AT54" i="56"/>
  <c r="AI54" i="56"/>
  <c r="AG54" i="56"/>
  <c r="V54" i="56"/>
  <c r="S54" i="56"/>
  <c r="Q54" i="56"/>
  <c r="AT53" i="56"/>
  <c r="AI53" i="56"/>
  <c r="AG53" i="56"/>
  <c r="V53" i="56"/>
  <c r="S53" i="56"/>
  <c r="Q53" i="56"/>
  <c r="AT52" i="56"/>
  <c r="AI52" i="56"/>
  <c r="AG52" i="56"/>
  <c r="V52" i="56"/>
  <c r="S52" i="56"/>
  <c r="Q52" i="56"/>
  <c r="AT51" i="56"/>
  <c r="AI51" i="56"/>
  <c r="AG51" i="56"/>
  <c r="V51" i="56"/>
  <c r="S51" i="56"/>
  <c r="Q51" i="56"/>
  <c r="AT50" i="56"/>
  <c r="AI50" i="56"/>
  <c r="AG50" i="56"/>
  <c r="V50" i="56"/>
  <c r="S50" i="56"/>
  <c r="Q50" i="56"/>
  <c r="AT49" i="56"/>
  <c r="AI49" i="56"/>
  <c r="AG49" i="56"/>
  <c r="V49" i="56"/>
  <c r="S49" i="56"/>
  <c r="Q49" i="56"/>
  <c r="AI47" i="56"/>
  <c r="V47" i="56"/>
  <c r="S47" i="56"/>
  <c r="AT46" i="56"/>
  <c r="AI46" i="56"/>
  <c r="AG46" i="56"/>
  <c r="V46" i="56"/>
  <c r="S46" i="56"/>
  <c r="Q46" i="56"/>
  <c r="AT45" i="56"/>
  <c r="AI45" i="56"/>
  <c r="AG45" i="56"/>
  <c r="V45" i="56"/>
  <c r="S45" i="56"/>
  <c r="Q45" i="56"/>
  <c r="AT44" i="56"/>
  <c r="AI44" i="56"/>
  <c r="AG44" i="56"/>
  <c r="V44" i="56"/>
  <c r="S44" i="56"/>
  <c r="Q44" i="56"/>
  <c r="AT43" i="56"/>
  <c r="AI43" i="56"/>
  <c r="AG43" i="56"/>
  <c r="V43" i="56"/>
  <c r="S43" i="56"/>
  <c r="Q43" i="56"/>
  <c r="AT42" i="56"/>
  <c r="AI42" i="56"/>
  <c r="AG42" i="56"/>
  <c r="V42" i="56"/>
  <c r="S42" i="56"/>
  <c r="Q42" i="56"/>
  <c r="AT41" i="56"/>
  <c r="AI41" i="56"/>
  <c r="AG41" i="56"/>
  <c r="V41" i="56"/>
  <c r="S41" i="56"/>
  <c r="Q41" i="56"/>
  <c r="AT40" i="56"/>
  <c r="AI40" i="56"/>
  <c r="AG40" i="56"/>
  <c r="V40" i="56"/>
  <c r="S40" i="56"/>
  <c r="Q40" i="56"/>
  <c r="AT39" i="56"/>
  <c r="AI39" i="56"/>
  <c r="AG39" i="56"/>
  <c r="V39" i="56"/>
  <c r="S39" i="56"/>
  <c r="Q39" i="56"/>
  <c r="AT38" i="56"/>
  <c r="AI38" i="56"/>
  <c r="AG38" i="56"/>
  <c r="V38" i="56"/>
  <c r="S38" i="56"/>
  <c r="Q38" i="56"/>
  <c r="AT37" i="56"/>
  <c r="AI37" i="56"/>
  <c r="AG37" i="56"/>
  <c r="V37" i="56"/>
  <c r="S37" i="56"/>
  <c r="Q37" i="56"/>
  <c r="AT36" i="56"/>
  <c r="AI36" i="56"/>
  <c r="AG36" i="56"/>
  <c r="V36" i="56"/>
  <c r="S36" i="56"/>
  <c r="Q36" i="56"/>
  <c r="AT35" i="56"/>
  <c r="AI35" i="56"/>
  <c r="AG35" i="56"/>
  <c r="V35" i="56"/>
  <c r="S35" i="56"/>
  <c r="Q35" i="56"/>
  <c r="AT34" i="56"/>
  <c r="AI34" i="56"/>
  <c r="AG34" i="56"/>
  <c r="V34" i="56"/>
  <c r="S34" i="56"/>
  <c r="Q34" i="56"/>
  <c r="AI33" i="56"/>
  <c r="V33" i="56"/>
  <c r="S33" i="56"/>
  <c r="AT32" i="56"/>
  <c r="AI32" i="56"/>
  <c r="AG32" i="56"/>
  <c r="V32" i="56"/>
  <c r="S32" i="56"/>
  <c r="Q32" i="56"/>
  <c r="AT31" i="56"/>
  <c r="AI31" i="56"/>
  <c r="AG31" i="56"/>
  <c r="V31" i="56"/>
  <c r="S31" i="56"/>
  <c r="Q31" i="56"/>
  <c r="AT30" i="56"/>
  <c r="AI30" i="56"/>
  <c r="AG30" i="56"/>
  <c r="V30" i="56"/>
  <c r="S30" i="56"/>
  <c r="Q30" i="56"/>
  <c r="AT29" i="56"/>
  <c r="AI29" i="56"/>
  <c r="AG29" i="56"/>
  <c r="V29" i="56"/>
  <c r="S29" i="56"/>
  <c r="Q29" i="56"/>
  <c r="AT28" i="56"/>
  <c r="AI28" i="56"/>
  <c r="AG28" i="56"/>
  <c r="V28" i="56"/>
  <c r="S28" i="56"/>
  <c r="Q28" i="56"/>
  <c r="AT27" i="56"/>
  <c r="AI27" i="56"/>
  <c r="AG27" i="56"/>
  <c r="V27" i="56"/>
  <c r="S27" i="56"/>
  <c r="Q27" i="56"/>
  <c r="AT26" i="56"/>
  <c r="AI26" i="56"/>
  <c r="AG26" i="56"/>
  <c r="V26" i="56"/>
  <c r="S26" i="56"/>
  <c r="Q26" i="56"/>
  <c r="AI25" i="56"/>
  <c r="V25" i="56"/>
  <c r="S25" i="56"/>
  <c r="G25" i="56"/>
  <c r="AT24" i="56"/>
  <c r="AI24" i="56"/>
  <c r="AG24" i="56"/>
  <c r="V24" i="56"/>
  <c r="S24" i="56"/>
  <c r="Q24" i="56"/>
  <c r="AI23" i="56"/>
  <c r="V23" i="56"/>
  <c r="S23" i="56"/>
  <c r="G23" i="56"/>
  <c r="AT22" i="56"/>
  <c r="AI22" i="56"/>
  <c r="AG22" i="56"/>
  <c r="V22" i="56"/>
  <c r="S22" i="56"/>
  <c r="Q22" i="56"/>
  <c r="AT21" i="56"/>
  <c r="AI21" i="56"/>
  <c r="AG21" i="56"/>
  <c r="V21" i="56"/>
  <c r="S21" i="56"/>
  <c r="Q21" i="56"/>
  <c r="AI20" i="56"/>
  <c r="V20" i="56"/>
  <c r="S20" i="56"/>
  <c r="AI19" i="56"/>
  <c r="V19" i="56"/>
  <c r="S19" i="56"/>
  <c r="AT18" i="56"/>
  <c r="AI18" i="56"/>
  <c r="AG18" i="56"/>
  <c r="V18" i="56"/>
  <c r="S18" i="56"/>
  <c r="Q18" i="56"/>
  <c r="AT17" i="56"/>
  <c r="AI17" i="56"/>
  <c r="AG17" i="56"/>
  <c r="V17" i="56"/>
  <c r="S17" i="56"/>
  <c r="Q17" i="56"/>
  <c r="AT16" i="56"/>
  <c r="AI16" i="56"/>
  <c r="AG16" i="56"/>
  <c r="V16" i="56"/>
  <c r="S16" i="56"/>
  <c r="Q16" i="56"/>
  <c r="AT15" i="56"/>
  <c r="AI15" i="56"/>
  <c r="AG15" i="56"/>
  <c r="V15" i="56"/>
  <c r="S15" i="56"/>
  <c r="Q15" i="56"/>
  <c r="AI55" i="57"/>
  <c r="V55" i="57"/>
  <c r="S55" i="57"/>
  <c r="G55" i="57"/>
  <c r="AT54" i="57"/>
  <c r="AI54" i="57"/>
  <c r="AG54" i="57"/>
  <c r="V54" i="57"/>
  <c r="S54" i="57"/>
  <c r="Q54" i="57"/>
  <c r="AT53" i="57"/>
  <c r="AI53" i="57"/>
  <c r="AG53" i="57"/>
  <c r="V53" i="57"/>
  <c r="S53" i="57"/>
  <c r="Q53" i="57"/>
  <c r="AT52" i="57"/>
  <c r="AI52" i="57"/>
  <c r="AG52" i="57"/>
  <c r="V52" i="57"/>
  <c r="S52" i="57"/>
  <c r="Q52" i="57"/>
  <c r="AT51" i="57"/>
  <c r="AI51" i="57"/>
  <c r="AG51" i="57"/>
  <c r="V51" i="57"/>
  <c r="S51" i="57"/>
  <c r="Q51" i="57"/>
  <c r="AT50" i="57"/>
  <c r="AI50" i="57"/>
  <c r="AG50" i="57"/>
  <c r="V50" i="57"/>
  <c r="S50" i="57"/>
  <c r="Q50" i="57"/>
  <c r="AT49" i="57"/>
  <c r="AI49" i="57"/>
  <c r="AG49" i="57"/>
  <c r="V49" i="57"/>
  <c r="S49" i="57"/>
  <c r="Q49" i="57"/>
  <c r="AI47" i="57"/>
  <c r="V47" i="57"/>
  <c r="S47" i="57"/>
  <c r="AT46" i="57"/>
  <c r="AI46" i="57"/>
  <c r="AG46" i="57"/>
  <c r="V46" i="57"/>
  <c r="S46" i="57"/>
  <c r="Q46" i="57"/>
  <c r="AT45" i="57"/>
  <c r="AI45" i="57"/>
  <c r="AG45" i="57"/>
  <c r="V45" i="57"/>
  <c r="S45" i="57"/>
  <c r="Q45" i="57"/>
  <c r="AT44" i="57"/>
  <c r="AI44" i="57"/>
  <c r="AG44" i="57"/>
  <c r="V44" i="57"/>
  <c r="S44" i="57"/>
  <c r="Q44" i="57"/>
  <c r="AT43" i="57"/>
  <c r="AI43" i="57"/>
  <c r="AG43" i="57"/>
  <c r="V43" i="57"/>
  <c r="S43" i="57"/>
  <c r="Q43" i="57"/>
  <c r="AT42" i="57"/>
  <c r="AI42" i="57"/>
  <c r="AG42" i="57"/>
  <c r="V42" i="57"/>
  <c r="S42" i="57"/>
  <c r="Q42" i="57"/>
  <c r="AT41" i="57"/>
  <c r="AI41" i="57"/>
  <c r="AG41" i="57"/>
  <c r="V41" i="57"/>
  <c r="S41" i="57"/>
  <c r="Q41" i="57"/>
  <c r="AT40" i="57"/>
  <c r="AI40" i="57"/>
  <c r="AG40" i="57"/>
  <c r="V40" i="57"/>
  <c r="S40" i="57"/>
  <c r="Q40" i="57"/>
  <c r="AT39" i="57"/>
  <c r="AI39" i="57"/>
  <c r="AG39" i="57"/>
  <c r="V39" i="57"/>
  <c r="S39" i="57"/>
  <c r="Q39" i="57"/>
  <c r="AT38" i="57"/>
  <c r="AI38" i="57"/>
  <c r="AG38" i="57"/>
  <c r="V38" i="57"/>
  <c r="S38" i="57"/>
  <c r="Q38" i="57"/>
  <c r="AT37" i="57"/>
  <c r="AI37" i="57"/>
  <c r="AG37" i="57"/>
  <c r="V37" i="57"/>
  <c r="S37" i="57"/>
  <c r="Q37" i="57"/>
  <c r="AT36" i="57"/>
  <c r="AI36" i="57"/>
  <c r="AG36" i="57"/>
  <c r="V36" i="57"/>
  <c r="S36" i="57"/>
  <c r="Q36" i="57"/>
  <c r="AT35" i="57"/>
  <c r="AI35" i="57"/>
  <c r="AG35" i="57"/>
  <c r="V35" i="57"/>
  <c r="S35" i="57"/>
  <c r="Q35" i="57"/>
  <c r="AT34" i="57"/>
  <c r="AI34" i="57"/>
  <c r="AG34" i="57"/>
  <c r="V34" i="57"/>
  <c r="S34" i="57"/>
  <c r="Q34" i="57"/>
  <c r="AI33" i="57"/>
  <c r="V33" i="57"/>
  <c r="S33" i="57"/>
  <c r="AT32" i="57"/>
  <c r="AI32" i="57"/>
  <c r="AG32" i="57"/>
  <c r="V32" i="57"/>
  <c r="S32" i="57"/>
  <c r="Q32" i="57"/>
  <c r="AT31" i="57"/>
  <c r="AI31" i="57"/>
  <c r="AG31" i="57"/>
  <c r="V31" i="57"/>
  <c r="S31" i="57"/>
  <c r="Q31" i="57"/>
  <c r="AT30" i="57"/>
  <c r="AI30" i="57"/>
  <c r="AG30" i="57"/>
  <c r="V30" i="57"/>
  <c r="S30" i="57"/>
  <c r="Q30" i="57"/>
  <c r="AT29" i="57"/>
  <c r="AI29" i="57"/>
  <c r="AG29" i="57"/>
  <c r="V29" i="57"/>
  <c r="S29" i="57"/>
  <c r="Q29" i="57"/>
  <c r="AT28" i="57"/>
  <c r="AI28" i="57"/>
  <c r="AG28" i="57"/>
  <c r="V28" i="57"/>
  <c r="S28" i="57"/>
  <c r="Q28" i="57"/>
  <c r="AT27" i="57"/>
  <c r="AI27" i="57"/>
  <c r="AG27" i="57"/>
  <c r="V27" i="57"/>
  <c r="S27" i="57"/>
  <c r="Q27" i="57"/>
  <c r="AT26" i="57"/>
  <c r="AI26" i="57"/>
  <c r="AG26" i="57"/>
  <c r="V26" i="57"/>
  <c r="S26" i="57"/>
  <c r="Q26" i="57"/>
  <c r="AI25" i="57"/>
  <c r="V25" i="57"/>
  <c r="S25" i="57"/>
  <c r="G25" i="57"/>
  <c r="AT24" i="57"/>
  <c r="AI24" i="57"/>
  <c r="AG24" i="57"/>
  <c r="V24" i="57"/>
  <c r="S24" i="57"/>
  <c r="Q24" i="57"/>
  <c r="AI23" i="57"/>
  <c r="V23" i="57"/>
  <c r="S23" i="57"/>
  <c r="G23" i="57"/>
  <c r="AT22" i="57"/>
  <c r="AI22" i="57"/>
  <c r="AG22" i="57"/>
  <c r="V22" i="57"/>
  <c r="S22" i="57"/>
  <c r="Q22" i="57"/>
  <c r="AT21" i="57"/>
  <c r="AI21" i="57"/>
  <c r="AG21" i="57"/>
  <c r="V21" i="57"/>
  <c r="S21" i="57"/>
  <c r="Q21" i="57"/>
  <c r="AI20" i="57"/>
  <c r="V20" i="57"/>
  <c r="S20" i="57"/>
  <c r="AI19" i="57"/>
  <c r="V19" i="57"/>
  <c r="S19" i="57"/>
  <c r="AT18" i="57"/>
  <c r="AI18" i="57"/>
  <c r="AG18" i="57"/>
  <c r="V18" i="57"/>
  <c r="S18" i="57"/>
  <c r="Q18" i="57"/>
  <c r="AT17" i="57"/>
  <c r="AI17" i="57"/>
  <c r="AG17" i="57"/>
  <c r="V17" i="57"/>
  <c r="S17" i="57"/>
  <c r="Q17" i="57"/>
  <c r="AT16" i="57"/>
  <c r="AI16" i="57"/>
  <c r="AG16" i="57"/>
  <c r="V16" i="57"/>
  <c r="S16" i="57"/>
  <c r="Q16" i="57"/>
  <c r="AT15" i="57"/>
  <c r="AI15" i="57"/>
  <c r="AG15" i="57"/>
  <c r="V15" i="57"/>
  <c r="S15" i="57"/>
  <c r="Q15" i="57"/>
  <c r="AI55" i="90"/>
  <c r="V55" i="90"/>
  <c r="S55" i="90"/>
  <c r="G55" i="90"/>
  <c r="AT54" i="90"/>
  <c r="AI54" i="90"/>
  <c r="AG54" i="90"/>
  <c r="V54" i="90"/>
  <c r="S54" i="90"/>
  <c r="Q54" i="90"/>
  <c r="AT53" i="90"/>
  <c r="AI53" i="90"/>
  <c r="AG53" i="90"/>
  <c r="V53" i="90"/>
  <c r="S53" i="90"/>
  <c r="Q53" i="90"/>
  <c r="AT52" i="90"/>
  <c r="AI52" i="90"/>
  <c r="AG52" i="90"/>
  <c r="V52" i="90"/>
  <c r="S52" i="90"/>
  <c r="Q52" i="90"/>
  <c r="AT51" i="90"/>
  <c r="AI51" i="90"/>
  <c r="AG51" i="90"/>
  <c r="V51" i="90"/>
  <c r="S51" i="90"/>
  <c r="Q51" i="90"/>
  <c r="AT50" i="90"/>
  <c r="AI50" i="90"/>
  <c r="AG50" i="90"/>
  <c r="V50" i="90"/>
  <c r="S50" i="90"/>
  <c r="Q50" i="90"/>
  <c r="AT49" i="90"/>
  <c r="AI49" i="90"/>
  <c r="AG49" i="90"/>
  <c r="V49" i="90"/>
  <c r="S49" i="90"/>
  <c r="Q49" i="90"/>
  <c r="AI47" i="90"/>
  <c r="V47" i="90"/>
  <c r="S47" i="90"/>
  <c r="AT46" i="90"/>
  <c r="AI46" i="90"/>
  <c r="AG46" i="90"/>
  <c r="V46" i="90"/>
  <c r="S46" i="90"/>
  <c r="Q46" i="90"/>
  <c r="AT45" i="90"/>
  <c r="AI45" i="90"/>
  <c r="AG45" i="90"/>
  <c r="V45" i="90"/>
  <c r="S45" i="90"/>
  <c r="Q45" i="90"/>
  <c r="AT44" i="90"/>
  <c r="AI44" i="90"/>
  <c r="AG44" i="90"/>
  <c r="V44" i="90"/>
  <c r="S44" i="90"/>
  <c r="Q44" i="90"/>
  <c r="AT43" i="90"/>
  <c r="AI43" i="90"/>
  <c r="AG43" i="90"/>
  <c r="V43" i="90"/>
  <c r="S43" i="90"/>
  <c r="Q43" i="90"/>
  <c r="AT42" i="90"/>
  <c r="AI42" i="90"/>
  <c r="AG42" i="90"/>
  <c r="V42" i="90"/>
  <c r="S42" i="90"/>
  <c r="Q42" i="90"/>
  <c r="AT41" i="90"/>
  <c r="AI41" i="90"/>
  <c r="AG41" i="90"/>
  <c r="V41" i="90"/>
  <c r="S41" i="90"/>
  <c r="Q41" i="90"/>
  <c r="AT40" i="90"/>
  <c r="AI40" i="90"/>
  <c r="AG40" i="90"/>
  <c r="V40" i="90"/>
  <c r="S40" i="90"/>
  <c r="Q40" i="90"/>
  <c r="AT39" i="90"/>
  <c r="AI39" i="90"/>
  <c r="AG39" i="90"/>
  <c r="V39" i="90"/>
  <c r="S39" i="90"/>
  <c r="Q39" i="90"/>
  <c r="AT38" i="90"/>
  <c r="AI38" i="90"/>
  <c r="AG38" i="90"/>
  <c r="V38" i="90"/>
  <c r="S38" i="90"/>
  <c r="Q38" i="90"/>
  <c r="AT37" i="90"/>
  <c r="AI37" i="90"/>
  <c r="AG37" i="90"/>
  <c r="V37" i="90"/>
  <c r="S37" i="90"/>
  <c r="Q37" i="90"/>
  <c r="AT36" i="90"/>
  <c r="AI36" i="90"/>
  <c r="AG36" i="90"/>
  <c r="V36" i="90"/>
  <c r="S36" i="90"/>
  <c r="Q36" i="90"/>
  <c r="AT35" i="90"/>
  <c r="AI35" i="90"/>
  <c r="AG35" i="90"/>
  <c r="V35" i="90"/>
  <c r="S35" i="90"/>
  <c r="Q35" i="90"/>
  <c r="AT34" i="90"/>
  <c r="AI34" i="90"/>
  <c r="AG34" i="90"/>
  <c r="V34" i="90"/>
  <c r="S34" i="90"/>
  <c r="Q34" i="90"/>
  <c r="AI33" i="90"/>
  <c r="V33" i="90"/>
  <c r="S33" i="90"/>
  <c r="AT32" i="90"/>
  <c r="AI32" i="90"/>
  <c r="AG32" i="90"/>
  <c r="V32" i="90"/>
  <c r="S32" i="90"/>
  <c r="Q32" i="90"/>
  <c r="AT31" i="90"/>
  <c r="AI31" i="90"/>
  <c r="AG31" i="90"/>
  <c r="V31" i="90"/>
  <c r="S31" i="90"/>
  <c r="Q31" i="90"/>
  <c r="AT30" i="90"/>
  <c r="AI30" i="90"/>
  <c r="AG30" i="90"/>
  <c r="V30" i="90"/>
  <c r="S30" i="90"/>
  <c r="Q30" i="90"/>
  <c r="AT29" i="90"/>
  <c r="AI29" i="90"/>
  <c r="AG29" i="90"/>
  <c r="V29" i="90"/>
  <c r="S29" i="90"/>
  <c r="Q29" i="90"/>
  <c r="AT28" i="90"/>
  <c r="AI28" i="90"/>
  <c r="AG28" i="90"/>
  <c r="V28" i="90"/>
  <c r="S28" i="90"/>
  <c r="Q28" i="90"/>
  <c r="AT27" i="90"/>
  <c r="AI27" i="90"/>
  <c r="AG27" i="90"/>
  <c r="V27" i="90"/>
  <c r="S27" i="90"/>
  <c r="Q27" i="90"/>
  <c r="AT26" i="90"/>
  <c r="AI26" i="90"/>
  <c r="AG26" i="90"/>
  <c r="V26" i="90"/>
  <c r="S26" i="90"/>
  <c r="Q26" i="90"/>
  <c r="AI25" i="90"/>
  <c r="V25" i="90"/>
  <c r="S25" i="90"/>
  <c r="G25" i="90"/>
  <c r="AT24" i="90"/>
  <c r="AI24" i="90"/>
  <c r="AG24" i="90"/>
  <c r="V24" i="90"/>
  <c r="S24" i="90"/>
  <c r="Q24" i="90"/>
  <c r="AI23" i="90"/>
  <c r="V23" i="90"/>
  <c r="S23" i="90"/>
  <c r="G23" i="90"/>
  <c r="AT22" i="90"/>
  <c r="AI22" i="90"/>
  <c r="AG22" i="90"/>
  <c r="V22" i="90"/>
  <c r="S22" i="90"/>
  <c r="Q22" i="90"/>
  <c r="AT21" i="90"/>
  <c r="AI21" i="90"/>
  <c r="AG21" i="90"/>
  <c r="V21" i="90"/>
  <c r="S21" i="90"/>
  <c r="Q21" i="90"/>
  <c r="AI20" i="90"/>
  <c r="V20" i="90"/>
  <c r="S20" i="90"/>
  <c r="AI19" i="90"/>
  <c r="V19" i="90"/>
  <c r="S19" i="90"/>
  <c r="AT18" i="90"/>
  <c r="AI18" i="90"/>
  <c r="AG18" i="90"/>
  <c r="V18" i="90"/>
  <c r="S18" i="90"/>
  <c r="Q18" i="90"/>
  <c r="AT17" i="90"/>
  <c r="AI17" i="90"/>
  <c r="AG17" i="90"/>
  <c r="V17" i="90"/>
  <c r="S17" i="90"/>
  <c r="Q17" i="90"/>
  <c r="AT16" i="90"/>
  <c r="AI16" i="90"/>
  <c r="AG16" i="90"/>
  <c r="V16" i="90"/>
  <c r="S16" i="90"/>
  <c r="Q16" i="90"/>
  <c r="AT15" i="90"/>
  <c r="AI15" i="90"/>
  <c r="AG15" i="90"/>
  <c r="V15" i="90"/>
  <c r="S15" i="90"/>
  <c r="Q15" i="90"/>
  <c r="AI55" i="91"/>
  <c r="V55" i="91"/>
  <c r="S55" i="91"/>
  <c r="G55" i="91"/>
  <c r="AT54" i="91"/>
  <c r="AI54" i="91"/>
  <c r="AG54" i="91"/>
  <c r="V54" i="91"/>
  <c r="S54" i="91"/>
  <c r="Q54" i="91"/>
  <c r="AT53" i="91"/>
  <c r="AI53" i="91"/>
  <c r="AG53" i="91"/>
  <c r="V53" i="91"/>
  <c r="S53" i="91"/>
  <c r="Q53" i="91"/>
  <c r="AT52" i="91"/>
  <c r="AI52" i="91"/>
  <c r="AG52" i="91"/>
  <c r="V52" i="91"/>
  <c r="S52" i="91"/>
  <c r="Q52" i="91"/>
  <c r="AT51" i="91"/>
  <c r="AI51" i="91"/>
  <c r="AG51" i="91"/>
  <c r="V51" i="91"/>
  <c r="S51" i="91"/>
  <c r="Q51" i="91"/>
  <c r="AT50" i="91"/>
  <c r="AI50" i="91"/>
  <c r="AG50" i="91"/>
  <c r="V50" i="91"/>
  <c r="S50" i="91"/>
  <c r="Q50" i="91"/>
  <c r="AT49" i="91"/>
  <c r="AI49" i="91"/>
  <c r="AG49" i="91"/>
  <c r="V49" i="91"/>
  <c r="S49" i="91"/>
  <c r="Q49" i="91"/>
  <c r="AI47" i="91"/>
  <c r="V47" i="91"/>
  <c r="S47" i="91"/>
  <c r="AT46" i="91"/>
  <c r="AI46" i="91"/>
  <c r="AG46" i="91"/>
  <c r="V46" i="91"/>
  <c r="S46" i="91"/>
  <c r="Q46" i="91"/>
  <c r="AT45" i="91"/>
  <c r="AI45" i="91"/>
  <c r="AG45" i="91"/>
  <c r="V45" i="91"/>
  <c r="S45" i="91"/>
  <c r="Q45" i="91"/>
  <c r="AT44" i="91"/>
  <c r="AI44" i="91"/>
  <c r="AG44" i="91"/>
  <c r="V44" i="91"/>
  <c r="S44" i="91"/>
  <c r="Q44" i="91"/>
  <c r="AT43" i="91"/>
  <c r="AI43" i="91"/>
  <c r="AG43" i="91"/>
  <c r="V43" i="91"/>
  <c r="S43" i="91"/>
  <c r="Q43" i="91"/>
  <c r="AT42" i="91"/>
  <c r="AI42" i="91"/>
  <c r="AG42" i="91"/>
  <c r="V42" i="91"/>
  <c r="S42" i="91"/>
  <c r="Q42" i="91"/>
  <c r="AT41" i="91"/>
  <c r="AI41" i="91"/>
  <c r="AG41" i="91"/>
  <c r="V41" i="91"/>
  <c r="S41" i="91"/>
  <c r="Q41" i="91"/>
  <c r="AT40" i="91"/>
  <c r="AI40" i="91"/>
  <c r="AG40" i="91"/>
  <c r="V40" i="91"/>
  <c r="S40" i="91"/>
  <c r="Q40" i="91"/>
  <c r="AT39" i="91"/>
  <c r="AI39" i="91"/>
  <c r="AG39" i="91"/>
  <c r="V39" i="91"/>
  <c r="S39" i="91"/>
  <c r="Q39" i="91"/>
  <c r="AT38" i="91"/>
  <c r="AI38" i="91"/>
  <c r="AG38" i="91"/>
  <c r="V38" i="91"/>
  <c r="S38" i="91"/>
  <c r="Q38" i="91"/>
  <c r="AT37" i="91"/>
  <c r="AI37" i="91"/>
  <c r="AG37" i="91"/>
  <c r="V37" i="91"/>
  <c r="S37" i="91"/>
  <c r="Q37" i="91"/>
  <c r="AT36" i="91"/>
  <c r="AI36" i="91"/>
  <c r="AG36" i="91"/>
  <c r="V36" i="91"/>
  <c r="S36" i="91"/>
  <c r="Q36" i="91"/>
  <c r="AT35" i="91"/>
  <c r="AI35" i="91"/>
  <c r="AG35" i="91"/>
  <c r="V35" i="91"/>
  <c r="S35" i="91"/>
  <c r="Q35" i="91"/>
  <c r="AT34" i="91"/>
  <c r="AI34" i="91"/>
  <c r="AG34" i="91"/>
  <c r="V34" i="91"/>
  <c r="S34" i="91"/>
  <c r="Q34" i="91"/>
  <c r="AI33" i="91"/>
  <c r="V33" i="91"/>
  <c r="S33" i="91"/>
  <c r="AT32" i="91"/>
  <c r="AI32" i="91"/>
  <c r="AG32" i="91"/>
  <c r="V32" i="91"/>
  <c r="S32" i="91"/>
  <c r="Q32" i="91"/>
  <c r="AT31" i="91"/>
  <c r="AI31" i="91"/>
  <c r="AG31" i="91"/>
  <c r="V31" i="91"/>
  <c r="S31" i="91"/>
  <c r="Q31" i="91"/>
  <c r="AT30" i="91"/>
  <c r="AI30" i="91"/>
  <c r="AG30" i="91"/>
  <c r="V30" i="91"/>
  <c r="S30" i="91"/>
  <c r="Q30" i="91"/>
  <c r="AT29" i="91"/>
  <c r="AI29" i="91"/>
  <c r="AG29" i="91"/>
  <c r="V29" i="91"/>
  <c r="S29" i="91"/>
  <c r="Q29" i="91"/>
  <c r="AT28" i="91"/>
  <c r="AI28" i="91"/>
  <c r="AG28" i="91"/>
  <c r="V28" i="91"/>
  <c r="S28" i="91"/>
  <c r="Q28" i="91"/>
  <c r="AT27" i="91"/>
  <c r="AI27" i="91"/>
  <c r="AG27" i="91"/>
  <c r="V27" i="91"/>
  <c r="S27" i="91"/>
  <c r="Q27" i="91"/>
  <c r="AT26" i="91"/>
  <c r="AI26" i="91"/>
  <c r="AG26" i="91"/>
  <c r="V26" i="91"/>
  <c r="S26" i="91"/>
  <c r="Q26" i="91"/>
  <c r="AI25" i="91"/>
  <c r="V25" i="91"/>
  <c r="S25" i="91"/>
  <c r="G25" i="91"/>
  <c r="AT24" i="91"/>
  <c r="AI24" i="91"/>
  <c r="AG24" i="91"/>
  <c r="V24" i="91"/>
  <c r="S24" i="91"/>
  <c r="Q24" i="91"/>
  <c r="AI23" i="91"/>
  <c r="V23" i="91"/>
  <c r="S23" i="91"/>
  <c r="G23" i="91"/>
  <c r="AT22" i="91"/>
  <c r="AI22" i="91"/>
  <c r="AG22" i="91"/>
  <c r="V22" i="91"/>
  <c r="S22" i="91"/>
  <c r="Q22" i="91"/>
  <c r="AT21" i="91"/>
  <c r="AI21" i="91"/>
  <c r="AG21" i="91"/>
  <c r="V21" i="91"/>
  <c r="S21" i="91"/>
  <c r="Q21" i="91"/>
  <c r="AI20" i="91"/>
  <c r="V20" i="91"/>
  <c r="S20" i="91"/>
  <c r="AI19" i="91"/>
  <c r="V19" i="91"/>
  <c r="S19" i="91"/>
  <c r="AT18" i="91"/>
  <c r="AI18" i="91"/>
  <c r="AG18" i="91"/>
  <c r="V18" i="91"/>
  <c r="S18" i="91"/>
  <c r="Q18" i="91"/>
  <c r="AT17" i="91"/>
  <c r="AI17" i="91"/>
  <c r="AG17" i="91"/>
  <c r="V17" i="91"/>
  <c r="S17" i="91"/>
  <c r="Q17" i="91"/>
  <c r="AT16" i="91"/>
  <c r="AI16" i="91"/>
  <c r="AG16" i="91"/>
  <c r="V16" i="91"/>
  <c r="S16" i="91"/>
  <c r="Q16" i="91"/>
  <c r="AT15" i="91"/>
  <c r="AI15" i="91"/>
  <c r="AG15" i="91"/>
  <c r="V15" i="91"/>
  <c r="S15" i="91"/>
  <c r="Q15" i="91"/>
  <c r="AI55" i="92"/>
  <c r="V55" i="92"/>
  <c r="S55" i="92"/>
  <c r="G55" i="92"/>
  <c r="AT54" i="92"/>
  <c r="AI54" i="92"/>
  <c r="AG54" i="92"/>
  <c r="V54" i="92"/>
  <c r="S54" i="92"/>
  <c r="Q54" i="92"/>
  <c r="AT53" i="92"/>
  <c r="AI53" i="92"/>
  <c r="AG53" i="92"/>
  <c r="V53" i="92"/>
  <c r="S53" i="92"/>
  <c r="Q53" i="92"/>
  <c r="AT52" i="92"/>
  <c r="AI52" i="92"/>
  <c r="AG52" i="92"/>
  <c r="V52" i="92"/>
  <c r="S52" i="92"/>
  <c r="Q52" i="92"/>
  <c r="AT51" i="92"/>
  <c r="AI51" i="92"/>
  <c r="AG51" i="92"/>
  <c r="V51" i="92"/>
  <c r="S51" i="92"/>
  <c r="Q51" i="92"/>
  <c r="AT50" i="92"/>
  <c r="AI50" i="92"/>
  <c r="AG50" i="92"/>
  <c r="V50" i="92"/>
  <c r="S50" i="92"/>
  <c r="Q50" i="92"/>
  <c r="AT49" i="92"/>
  <c r="AI49" i="92"/>
  <c r="AG49" i="92"/>
  <c r="V49" i="92"/>
  <c r="S49" i="92"/>
  <c r="Q49" i="92"/>
  <c r="AI47" i="92"/>
  <c r="V47" i="92"/>
  <c r="S47" i="92"/>
  <c r="AT46" i="92"/>
  <c r="AI46" i="92"/>
  <c r="AG46" i="92"/>
  <c r="V46" i="92"/>
  <c r="S46" i="92"/>
  <c r="Q46" i="92"/>
  <c r="AT45" i="92"/>
  <c r="AI45" i="92"/>
  <c r="AG45" i="92"/>
  <c r="V45" i="92"/>
  <c r="S45" i="92"/>
  <c r="Q45" i="92"/>
  <c r="AT44" i="92"/>
  <c r="AI44" i="92"/>
  <c r="AG44" i="92"/>
  <c r="V44" i="92"/>
  <c r="S44" i="92"/>
  <c r="Q44" i="92"/>
  <c r="AT43" i="92"/>
  <c r="AI43" i="92"/>
  <c r="AG43" i="92"/>
  <c r="V43" i="92"/>
  <c r="S43" i="92"/>
  <c r="Q43" i="92"/>
  <c r="AT42" i="92"/>
  <c r="AI42" i="92"/>
  <c r="AG42" i="92"/>
  <c r="V42" i="92"/>
  <c r="S42" i="92"/>
  <c r="Q42" i="92"/>
  <c r="AT41" i="92"/>
  <c r="AI41" i="92"/>
  <c r="AG41" i="92"/>
  <c r="V41" i="92"/>
  <c r="S41" i="92"/>
  <c r="Q41" i="92"/>
  <c r="AT40" i="92"/>
  <c r="AI40" i="92"/>
  <c r="AG40" i="92"/>
  <c r="V40" i="92"/>
  <c r="S40" i="92"/>
  <c r="Q40" i="92"/>
  <c r="AT39" i="92"/>
  <c r="AI39" i="92"/>
  <c r="AG39" i="92"/>
  <c r="V39" i="92"/>
  <c r="S39" i="92"/>
  <c r="Q39" i="92"/>
  <c r="AT38" i="92"/>
  <c r="AI38" i="92"/>
  <c r="AG38" i="92"/>
  <c r="V38" i="92"/>
  <c r="S38" i="92"/>
  <c r="Q38" i="92"/>
  <c r="AT37" i="92"/>
  <c r="AI37" i="92"/>
  <c r="AG37" i="92"/>
  <c r="V37" i="92"/>
  <c r="S37" i="92"/>
  <c r="Q37" i="92"/>
  <c r="AT36" i="92"/>
  <c r="AI36" i="92"/>
  <c r="AG36" i="92"/>
  <c r="V36" i="92"/>
  <c r="S36" i="92"/>
  <c r="Q36" i="92"/>
  <c r="AT35" i="92"/>
  <c r="AI35" i="92"/>
  <c r="AG35" i="92"/>
  <c r="V35" i="92"/>
  <c r="S35" i="92"/>
  <c r="Q35" i="92"/>
  <c r="AT34" i="92"/>
  <c r="AI34" i="92"/>
  <c r="AG34" i="92"/>
  <c r="V34" i="92"/>
  <c r="S34" i="92"/>
  <c r="Q34" i="92"/>
  <c r="AI33" i="92"/>
  <c r="V33" i="92"/>
  <c r="S33" i="92"/>
  <c r="AT32" i="92"/>
  <c r="AI32" i="92"/>
  <c r="AG32" i="92"/>
  <c r="V32" i="92"/>
  <c r="S32" i="92"/>
  <c r="Q32" i="92"/>
  <c r="AT31" i="92"/>
  <c r="AI31" i="92"/>
  <c r="AG31" i="92"/>
  <c r="V31" i="92"/>
  <c r="S31" i="92"/>
  <c r="Q31" i="92"/>
  <c r="AT30" i="92"/>
  <c r="AI30" i="92"/>
  <c r="AG30" i="92"/>
  <c r="V30" i="92"/>
  <c r="S30" i="92"/>
  <c r="Q30" i="92"/>
  <c r="AT29" i="92"/>
  <c r="AI29" i="92"/>
  <c r="AG29" i="92"/>
  <c r="V29" i="92"/>
  <c r="S29" i="92"/>
  <c r="Q29" i="92"/>
  <c r="AT28" i="92"/>
  <c r="AI28" i="92"/>
  <c r="AG28" i="92"/>
  <c r="V28" i="92"/>
  <c r="S28" i="92"/>
  <c r="Q28" i="92"/>
  <c r="AT27" i="92"/>
  <c r="AI27" i="92"/>
  <c r="AG27" i="92"/>
  <c r="V27" i="92"/>
  <c r="S27" i="92"/>
  <c r="Q27" i="92"/>
  <c r="AT26" i="92"/>
  <c r="AI26" i="92"/>
  <c r="AG26" i="92"/>
  <c r="V26" i="92"/>
  <c r="S26" i="92"/>
  <c r="Q26" i="92"/>
  <c r="AI25" i="92"/>
  <c r="V25" i="92"/>
  <c r="S25" i="92"/>
  <c r="G25" i="92"/>
  <c r="AT24" i="92"/>
  <c r="AI24" i="92"/>
  <c r="AG24" i="92"/>
  <c r="V24" i="92"/>
  <c r="S24" i="92"/>
  <c r="Q24" i="92"/>
  <c r="AI23" i="92"/>
  <c r="V23" i="92"/>
  <c r="S23" i="92"/>
  <c r="G23" i="92"/>
  <c r="AT22" i="92"/>
  <c r="AI22" i="92"/>
  <c r="AG22" i="92"/>
  <c r="V22" i="92"/>
  <c r="S22" i="92"/>
  <c r="Q22" i="92"/>
  <c r="AT21" i="92"/>
  <c r="AI21" i="92"/>
  <c r="AG21" i="92"/>
  <c r="V21" i="92"/>
  <c r="S21" i="92"/>
  <c r="Q21" i="92"/>
  <c r="AI20" i="92"/>
  <c r="V20" i="92"/>
  <c r="S20" i="92"/>
  <c r="AI19" i="92"/>
  <c r="V19" i="92"/>
  <c r="S19" i="92"/>
  <c r="AT18" i="92"/>
  <c r="AI18" i="92"/>
  <c r="AG18" i="92"/>
  <c r="V18" i="92"/>
  <c r="S18" i="92"/>
  <c r="Q18" i="92"/>
  <c r="AT17" i="92"/>
  <c r="AI17" i="92"/>
  <c r="AG17" i="92"/>
  <c r="V17" i="92"/>
  <c r="S17" i="92"/>
  <c r="Q17" i="92"/>
  <c r="AT16" i="92"/>
  <c r="AI16" i="92"/>
  <c r="AG16" i="92"/>
  <c r="V16" i="92"/>
  <c r="S16" i="92"/>
  <c r="Q16" i="92"/>
  <c r="AT15" i="92"/>
  <c r="AI15" i="92"/>
  <c r="AG15" i="92"/>
  <c r="V15" i="92"/>
  <c r="S15" i="92"/>
  <c r="Q15" i="92"/>
  <c r="AI55" i="93"/>
  <c r="V55" i="93"/>
  <c r="S55" i="93"/>
  <c r="G55" i="93"/>
  <c r="AT54" i="93"/>
  <c r="AI54" i="93"/>
  <c r="AG54" i="93"/>
  <c r="V54" i="93"/>
  <c r="S54" i="93"/>
  <c r="Q54" i="93"/>
  <c r="AT53" i="93"/>
  <c r="AI53" i="93"/>
  <c r="AG53" i="93"/>
  <c r="V53" i="93"/>
  <c r="S53" i="93"/>
  <c r="Q53" i="93"/>
  <c r="AT52" i="93"/>
  <c r="AI52" i="93"/>
  <c r="AG52" i="93"/>
  <c r="V52" i="93"/>
  <c r="S52" i="93"/>
  <c r="Q52" i="93"/>
  <c r="AT51" i="93"/>
  <c r="AI51" i="93"/>
  <c r="AG51" i="93"/>
  <c r="V51" i="93"/>
  <c r="S51" i="93"/>
  <c r="Q51" i="93"/>
  <c r="AT50" i="93"/>
  <c r="AI50" i="93"/>
  <c r="AG50" i="93"/>
  <c r="V50" i="93"/>
  <c r="S50" i="93"/>
  <c r="Q50" i="93"/>
  <c r="AT49" i="93"/>
  <c r="AI49" i="93"/>
  <c r="AG49" i="93"/>
  <c r="V49" i="93"/>
  <c r="S49" i="93"/>
  <c r="Q49" i="93"/>
  <c r="AI47" i="93"/>
  <c r="V47" i="93"/>
  <c r="S47" i="93"/>
  <c r="AT46" i="93"/>
  <c r="AI46" i="93"/>
  <c r="AG46" i="93"/>
  <c r="V46" i="93"/>
  <c r="S46" i="93"/>
  <c r="Q46" i="93"/>
  <c r="AT45" i="93"/>
  <c r="AI45" i="93"/>
  <c r="AG45" i="93"/>
  <c r="V45" i="93"/>
  <c r="S45" i="93"/>
  <c r="Q45" i="93"/>
  <c r="AT44" i="93"/>
  <c r="AI44" i="93"/>
  <c r="AG44" i="93"/>
  <c r="V44" i="93"/>
  <c r="S44" i="93"/>
  <c r="Q44" i="93"/>
  <c r="AT43" i="93"/>
  <c r="AI43" i="93"/>
  <c r="AG43" i="93"/>
  <c r="V43" i="93"/>
  <c r="S43" i="93"/>
  <c r="Q43" i="93"/>
  <c r="AT42" i="93"/>
  <c r="AI42" i="93"/>
  <c r="AG42" i="93"/>
  <c r="V42" i="93"/>
  <c r="S42" i="93"/>
  <c r="Q42" i="93"/>
  <c r="AT41" i="93"/>
  <c r="AI41" i="93"/>
  <c r="AG41" i="93"/>
  <c r="V41" i="93"/>
  <c r="S41" i="93"/>
  <c r="Q41" i="93"/>
  <c r="AT40" i="93"/>
  <c r="AI40" i="93"/>
  <c r="AG40" i="93"/>
  <c r="V40" i="93"/>
  <c r="S40" i="93"/>
  <c r="Q40" i="93"/>
  <c r="AT39" i="93"/>
  <c r="AI39" i="93"/>
  <c r="AG39" i="93"/>
  <c r="V39" i="93"/>
  <c r="S39" i="93"/>
  <c r="Q39" i="93"/>
  <c r="AT38" i="93"/>
  <c r="AI38" i="93"/>
  <c r="AG38" i="93"/>
  <c r="V38" i="93"/>
  <c r="S38" i="93"/>
  <c r="Q38" i="93"/>
  <c r="AT37" i="93"/>
  <c r="AI37" i="93"/>
  <c r="AG37" i="93"/>
  <c r="V37" i="93"/>
  <c r="S37" i="93"/>
  <c r="Q37" i="93"/>
  <c r="AT36" i="93"/>
  <c r="AI36" i="93"/>
  <c r="AG36" i="93"/>
  <c r="V36" i="93"/>
  <c r="S36" i="93"/>
  <c r="Q36" i="93"/>
  <c r="AT35" i="93"/>
  <c r="AI35" i="93"/>
  <c r="AG35" i="93"/>
  <c r="V35" i="93"/>
  <c r="S35" i="93"/>
  <c r="Q35" i="93"/>
  <c r="AT34" i="93"/>
  <c r="AI34" i="93"/>
  <c r="AG34" i="93"/>
  <c r="V34" i="93"/>
  <c r="S34" i="93"/>
  <c r="Q34" i="93"/>
  <c r="AI33" i="93"/>
  <c r="V33" i="93"/>
  <c r="S33" i="93"/>
  <c r="AT32" i="93"/>
  <c r="AI32" i="93"/>
  <c r="AG32" i="93"/>
  <c r="V32" i="93"/>
  <c r="S32" i="93"/>
  <c r="Q32" i="93"/>
  <c r="AT31" i="93"/>
  <c r="AI31" i="93"/>
  <c r="AG31" i="93"/>
  <c r="V31" i="93"/>
  <c r="S31" i="93"/>
  <c r="Q31" i="93"/>
  <c r="AT30" i="93"/>
  <c r="AI30" i="93"/>
  <c r="AG30" i="93"/>
  <c r="V30" i="93"/>
  <c r="S30" i="93"/>
  <c r="Q30" i="93"/>
  <c r="AT29" i="93"/>
  <c r="AI29" i="93"/>
  <c r="AG29" i="93"/>
  <c r="V29" i="93"/>
  <c r="S29" i="93"/>
  <c r="Q29" i="93"/>
  <c r="AT28" i="93"/>
  <c r="AI28" i="93"/>
  <c r="AG28" i="93"/>
  <c r="V28" i="93"/>
  <c r="S28" i="93"/>
  <c r="Q28" i="93"/>
  <c r="AT27" i="93"/>
  <c r="AI27" i="93"/>
  <c r="AG27" i="93"/>
  <c r="V27" i="93"/>
  <c r="S27" i="93"/>
  <c r="Q27" i="93"/>
  <c r="AT26" i="93"/>
  <c r="AI26" i="93"/>
  <c r="AG26" i="93"/>
  <c r="V26" i="93"/>
  <c r="S26" i="93"/>
  <c r="Q26" i="93"/>
  <c r="AI25" i="93"/>
  <c r="V25" i="93"/>
  <c r="S25" i="93"/>
  <c r="G25" i="93"/>
  <c r="AT24" i="93"/>
  <c r="AI24" i="93"/>
  <c r="AG24" i="93"/>
  <c r="V24" i="93"/>
  <c r="S24" i="93"/>
  <c r="Q24" i="93"/>
  <c r="AI23" i="93"/>
  <c r="V23" i="93"/>
  <c r="S23" i="93"/>
  <c r="G23" i="93"/>
  <c r="AT22" i="93"/>
  <c r="AI22" i="93"/>
  <c r="AG22" i="93"/>
  <c r="V22" i="93"/>
  <c r="S22" i="93"/>
  <c r="Q22" i="93"/>
  <c r="AT21" i="93"/>
  <c r="AI21" i="93"/>
  <c r="AG21" i="93"/>
  <c r="V21" i="93"/>
  <c r="S21" i="93"/>
  <c r="Q21" i="93"/>
  <c r="AI20" i="93"/>
  <c r="V20" i="93"/>
  <c r="S20" i="93"/>
  <c r="AI19" i="93"/>
  <c r="V19" i="93"/>
  <c r="S19" i="93"/>
  <c r="AT18" i="93"/>
  <c r="AI18" i="93"/>
  <c r="AG18" i="93"/>
  <c r="V18" i="93"/>
  <c r="S18" i="93"/>
  <c r="Q18" i="93"/>
  <c r="AT17" i="93"/>
  <c r="AI17" i="93"/>
  <c r="AG17" i="93"/>
  <c r="V17" i="93"/>
  <c r="S17" i="93"/>
  <c r="Q17" i="93"/>
  <c r="AT16" i="93"/>
  <c r="AI16" i="93"/>
  <c r="AG16" i="93"/>
  <c r="V16" i="93"/>
  <c r="S16" i="93"/>
  <c r="Q16" i="93"/>
  <c r="AT15" i="93"/>
  <c r="AI15" i="93"/>
  <c r="AG15" i="93"/>
  <c r="V15" i="93"/>
  <c r="S15" i="93"/>
  <c r="Q15" i="93"/>
  <c r="AI55" i="94"/>
  <c r="V55" i="94"/>
  <c r="S55" i="94"/>
  <c r="G55" i="94"/>
  <c r="AT54" i="94"/>
  <c r="AI54" i="94"/>
  <c r="AG54" i="94"/>
  <c r="V54" i="94"/>
  <c r="S54" i="94"/>
  <c r="Q54" i="94"/>
  <c r="AT53" i="94"/>
  <c r="AI53" i="94"/>
  <c r="AG53" i="94"/>
  <c r="V53" i="94"/>
  <c r="S53" i="94"/>
  <c r="Q53" i="94"/>
  <c r="AT52" i="94"/>
  <c r="AI52" i="94"/>
  <c r="AG52" i="94"/>
  <c r="V52" i="94"/>
  <c r="S52" i="94"/>
  <c r="Q52" i="94"/>
  <c r="AT51" i="94"/>
  <c r="AI51" i="94"/>
  <c r="AG51" i="94"/>
  <c r="V51" i="94"/>
  <c r="S51" i="94"/>
  <c r="Q51" i="94"/>
  <c r="AT50" i="94"/>
  <c r="AI50" i="94"/>
  <c r="AG50" i="94"/>
  <c r="V50" i="94"/>
  <c r="S50" i="94"/>
  <c r="Q50" i="94"/>
  <c r="AT49" i="94"/>
  <c r="AI49" i="94"/>
  <c r="AG49" i="94"/>
  <c r="V49" i="94"/>
  <c r="S49" i="94"/>
  <c r="Q49" i="94"/>
  <c r="AI47" i="94"/>
  <c r="V47" i="94"/>
  <c r="S47" i="94"/>
  <c r="AT46" i="94"/>
  <c r="AI46" i="94"/>
  <c r="AG46" i="94"/>
  <c r="V46" i="94"/>
  <c r="S46" i="94"/>
  <c r="Q46" i="94"/>
  <c r="AT45" i="94"/>
  <c r="AI45" i="94"/>
  <c r="AG45" i="94"/>
  <c r="V45" i="94"/>
  <c r="S45" i="94"/>
  <c r="Q45" i="94"/>
  <c r="AT44" i="94"/>
  <c r="AI44" i="94"/>
  <c r="AG44" i="94"/>
  <c r="V44" i="94"/>
  <c r="S44" i="94"/>
  <c r="Q44" i="94"/>
  <c r="AT43" i="94"/>
  <c r="AI43" i="94"/>
  <c r="AG43" i="94"/>
  <c r="V43" i="94"/>
  <c r="S43" i="94"/>
  <c r="Q43" i="94"/>
  <c r="AT42" i="94"/>
  <c r="AI42" i="94"/>
  <c r="AG42" i="94"/>
  <c r="V42" i="94"/>
  <c r="S42" i="94"/>
  <c r="Q42" i="94"/>
  <c r="AT41" i="94"/>
  <c r="AI41" i="94"/>
  <c r="AG41" i="94"/>
  <c r="V41" i="94"/>
  <c r="S41" i="94"/>
  <c r="Q41" i="94"/>
  <c r="AT40" i="94"/>
  <c r="AI40" i="94"/>
  <c r="AG40" i="94"/>
  <c r="V40" i="94"/>
  <c r="S40" i="94"/>
  <c r="Q40" i="94"/>
  <c r="AT39" i="94"/>
  <c r="AI39" i="94"/>
  <c r="AG39" i="94"/>
  <c r="V39" i="94"/>
  <c r="S39" i="94"/>
  <c r="Q39" i="94"/>
  <c r="AT38" i="94"/>
  <c r="AI38" i="94"/>
  <c r="AG38" i="94"/>
  <c r="V38" i="94"/>
  <c r="S38" i="94"/>
  <c r="Q38" i="94"/>
  <c r="AT37" i="94"/>
  <c r="AI37" i="94"/>
  <c r="AG37" i="94"/>
  <c r="V37" i="94"/>
  <c r="S37" i="94"/>
  <c r="Q37" i="94"/>
  <c r="AT36" i="94"/>
  <c r="AI36" i="94"/>
  <c r="AG36" i="94"/>
  <c r="V36" i="94"/>
  <c r="S36" i="94"/>
  <c r="Q36" i="94"/>
  <c r="AT35" i="94"/>
  <c r="AI35" i="94"/>
  <c r="AG35" i="94"/>
  <c r="V35" i="94"/>
  <c r="S35" i="94"/>
  <c r="Q35" i="94"/>
  <c r="AT34" i="94"/>
  <c r="AI34" i="94"/>
  <c r="AG34" i="94"/>
  <c r="V34" i="94"/>
  <c r="S34" i="94"/>
  <c r="Q34" i="94"/>
  <c r="AI33" i="94"/>
  <c r="V33" i="94"/>
  <c r="S33" i="94"/>
  <c r="AT32" i="94"/>
  <c r="AI32" i="94"/>
  <c r="AG32" i="94"/>
  <c r="V32" i="94"/>
  <c r="S32" i="94"/>
  <c r="Q32" i="94"/>
  <c r="AT31" i="94"/>
  <c r="AI31" i="94"/>
  <c r="AG31" i="94"/>
  <c r="V31" i="94"/>
  <c r="S31" i="94"/>
  <c r="Q31" i="94"/>
  <c r="AT30" i="94"/>
  <c r="AI30" i="94"/>
  <c r="AG30" i="94"/>
  <c r="V30" i="94"/>
  <c r="S30" i="94"/>
  <c r="Q30" i="94"/>
  <c r="AT29" i="94"/>
  <c r="AI29" i="94"/>
  <c r="AG29" i="94"/>
  <c r="V29" i="94"/>
  <c r="S29" i="94"/>
  <c r="Q29" i="94"/>
  <c r="AT28" i="94"/>
  <c r="AI28" i="94"/>
  <c r="AG28" i="94"/>
  <c r="V28" i="94"/>
  <c r="S28" i="94"/>
  <c r="Q28" i="94"/>
  <c r="AT27" i="94"/>
  <c r="AI27" i="94"/>
  <c r="AG27" i="94"/>
  <c r="V27" i="94"/>
  <c r="S27" i="94"/>
  <c r="Q27" i="94"/>
  <c r="AT26" i="94"/>
  <c r="AI26" i="94"/>
  <c r="AG26" i="94"/>
  <c r="V26" i="94"/>
  <c r="S26" i="94"/>
  <c r="Q26" i="94"/>
  <c r="AI25" i="94"/>
  <c r="V25" i="94"/>
  <c r="S25" i="94"/>
  <c r="G25" i="94"/>
  <c r="AT24" i="94"/>
  <c r="AI24" i="94"/>
  <c r="AG24" i="94"/>
  <c r="V24" i="94"/>
  <c r="S24" i="94"/>
  <c r="Q24" i="94"/>
  <c r="AI23" i="94"/>
  <c r="V23" i="94"/>
  <c r="S23" i="94"/>
  <c r="G23" i="94"/>
  <c r="AT22" i="94"/>
  <c r="AI22" i="94"/>
  <c r="AG22" i="94"/>
  <c r="V22" i="94"/>
  <c r="S22" i="94"/>
  <c r="Q22" i="94"/>
  <c r="AT21" i="94"/>
  <c r="AI21" i="94"/>
  <c r="AG21" i="94"/>
  <c r="V21" i="94"/>
  <c r="S21" i="94"/>
  <c r="Q21" i="94"/>
  <c r="AI20" i="94"/>
  <c r="V20" i="94"/>
  <c r="S20" i="94"/>
  <c r="AI19" i="94"/>
  <c r="V19" i="94"/>
  <c r="S19" i="94"/>
  <c r="AT18" i="94"/>
  <c r="AI18" i="94"/>
  <c r="AG18" i="94"/>
  <c r="V18" i="94"/>
  <c r="S18" i="94"/>
  <c r="Q18" i="94"/>
  <c r="AT17" i="94"/>
  <c r="AI17" i="94"/>
  <c r="AG17" i="94"/>
  <c r="V17" i="94"/>
  <c r="S17" i="94"/>
  <c r="Q17" i="94"/>
  <c r="AT16" i="94"/>
  <c r="AI16" i="94"/>
  <c r="AG16" i="94"/>
  <c r="V16" i="94"/>
  <c r="S16" i="94"/>
  <c r="Q16" i="94"/>
  <c r="AT15" i="94"/>
  <c r="AI15" i="94"/>
  <c r="AG15" i="94"/>
  <c r="V15" i="94"/>
  <c r="S15" i="94"/>
  <c r="Q15" i="94"/>
  <c r="AI55" i="116"/>
  <c r="V55" i="116"/>
  <c r="S55" i="116"/>
  <c r="G55" i="116"/>
  <c r="AT54" i="116"/>
  <c r="AI54" i="116"/>
  <c r="AG54" i="116"/>
  <c r="V54" i="116"/>
  <c r="S54" i="116"/>
  <c r="Q54" i="116"/>
  <c r="AT53" i="116"/>
  <c r="AI53" i="116"/>
  <c r="AG53" i="116"/>
  <c r="V53" i="116"/>
  <c r="S53" i="116"/>
  <c r="Q53" i="116"/>
  <c r="AT52" i="116"/>
  <c r="AI52" i="116"/>
  <c r="AG52" i="116"/>
  <c r="V52" i="116"/>
  <c r="S52" i="116"/>
  <c r="Q52" i="116"/>
  <c r="AT51" i="116"/>
  <c r="AI51" i="116"/>
  <c r="AG51" i="116"/>
  <c r="V51" i="116"/>
  <c r="S51" i="116"/>
  <c r="Q51" i="116"/>
  <c r="AT50" i="116"/>
  <c r="AI50" i="116"/>
  <c r="AG50" i="116"/>
  <c r="V50" i="116"/>
  <c r="S50" i="116"/>
  <c r="Q50" i="116"/>
  <c r="AT49" i="116"/>
  <c r="AI49" i="116"/>
  <c r="AG49" i="116"/>
  <c r="V49" i="116"/>
  <c r="S49" i="116"/>
  <c r="Q49" i="116"/>
  <c r="AI47" i="116"/>
  <c r="V47" i="116"/>
  <c r="S47" i="116"/>
  <c r="AT46" i="116"/>
  <c r="AI46" i="116"/>
  <c r="AG46" i="116"/>
  <c r="V46" i="116"/>
  <c r="S46" i="116"/>
  <c r="Q46" i="116"/>
  <c r="AT45" i="116"/>
  <c r="AI45" i="116"/>
  <c r="AG45" i="116"/>
  <c r="V45" i="116"/>
  <c r="S45" i="116"/>
  <c r="Q45" i="116"/>
  <c r="AT44" i="116"/>
  <c r="AI44" i="116"/>
  <c r="AG44" i="116"/>
  <c r="V44" i="116"/>
  <c r="S44" i="116"/>
  <c r="Q44" i="116"/>
  <c r="AT43" i="116"/>
  <c r="AI43" i="116"/>
  <c r="AG43" i="116"/>
  <c r="V43" i="116"/>
  <c r="S43" i="116"/>
  <c r="Q43" i="116"/>
  <c r="AT42" i="116"/>
  <c r="AI42" i="116"/>
  <c r="AG42" i="116"/>
  <c r="V42" i="116"/>
  <c r="S42" i="116"/>
  <c r="Q42" i="116"/>
  <c r="AT41" i="116"/>
  <c r="AI41" i="116"/>
  <c r="AG41" i="116"/>
  <c r="V41" i="116"/>
  <c r="S41" i="116"/>
  <c r="Q41" i="116"/>
  <c r="AT40" i="116"/>
  <c r="AI40" i="116"/>
  <c r="AG40" i="116"/>
  <c r="V40" i="116"/>
  <c r="S40" i="116"/>
  <c r="Q40" i="116"/>
  <c r="AT39" i="116"/>
  <c r="AI39" i="116"/>
  <c r="AG39" i="116"/>
  <c r="V39" i="116"/>
  <c r="S39" i="116"/>
  <c r="Q39" i="116"/>
  <c r="AT38" i="116"/>
  <c r="AI38" i="116"/>
  <c r="AG38" i="116"/>
  <c r="V38" i="116"/>
  <c r="S38" i="116"/>
  <c r="Q38" i="116"/>
  <c r="AT37" i="116"/>
  <c r="AI37" i="116"/>
  <c r="AG37" i="116"/>
  <c r="V37" i="116"/>
  <c r="S37" i="116"/>
  <c r="Q37" i="116"/>
  <c r="AT36" i="116"/>
  <c r="AI36" i="116"/>
  <c r="AG36" i="116"/>
  <c r="V36" i="116"/>
  <c r="S36" i="116"/>
  <c r="Q36" i="116"/>
  <c r="AT35" i="116"/>
  <c r="AI35" i="116"/>
  <c r="AG35" i="116"/>
  <c r="V35" i="116"/>
  <c r="S35" i="116"/>
  <c r="Q35" i="116"/>
  <c r="AT34" i="116"/>
  <c r="AI34" i="116"/>
  <c r="AG34" i="116"/>
  <c r="V34" i="116"/>
  <c r="S34" i="116"/>
  <c r="Q34" i="116"/>
  <c r="AI33" i="116"/>
  <c r="V33" i="116"/>
  <c r="S33" i="116"/>
  <c r="AT32" i="116"/>
  <c r="AI32" i="116"/>
  <c r="AG32" i="116"/>
  <c r="V32" i="116"/>
  <c r="S32" i="116"/>
  <c r="Q32" i="116"/>
  <c r="AT31" i="116"/>
  <c r="AI31" i="116"/>
  <c r="AG31" i="116"/>
  <c r="V31" i="116"/>
  <c r="S31" i="116"/>
  <c r="Q31" i="116"/>
  <c r="AT30" i="116"/>
  <c r="AI30" i="116"/>
  <c r="AG30" i="116"/>
  <c r="V30" i="116"/>
  <c r="S30" i="116"/>
  <c r="Q30" i="116"/>
  <c r="AT29" i="116"/>
  <c r="AI29" i="116"/>
  <c r="AG29" i="116"/>
  <c r="V29" i="116"/>
  <c r="S29" i="116"/>
  <c r="Q29" i="116"/>
  <c r="AT28" i="116"/>
  <c r="AI28" i="116"/>
  <c r="AG28" i="116"/>
  <c r="V28" i="116"/>
  <c r="S28" i="116"/>
  <c r="Q28" i="116"/>
  <c r="AT27" i="116"/>
  <c r="AI27" i="116"/>
  <c r="AG27" i="116"/>
  <c r="V27" i="116"/>
  <c r="S27" i="116"/>
  <c r="Q27" i="116"/>
  <c r="AT26" i="116"/>
  <c r="AI26" i="116"/>
  <c r="AG26" i="116"/>
  <c r="V26" i="116"/>
  <c r="S26" i="116"/>
  <c r="Q26" i="116"/>
  <c r="AI25" i="116"/>
  <c r="V25" i="116"/>
  <c r="S25" i="116"/>
  <c r="G25" i="116"/>
  <c r="AT24" i="116"/>
  <c r="AI24" i="116"/>
  <c r="AG24" i="116"/>
  <c r="V24" i="116"/>
  <c r="S24" i="116"/>
  <c r="Q24" i="116"/>
  <c r="AI23" i="116"/>
  <c r="V23" i="116"/>
  <c r="S23" i="116"/>
  <c r="G23" i="116"/>
  <c r="AT22" i="116"/>
  <c r="AI22" i="116"/>
  <c r="AG22" i="116"/>
  <c r="V22" i="116"/>
  <c r="S22" i="116"/>
  <c r="Q22" i="116"/>
  <c r="AT21" i="116"/>
  <c r="AI21" i="116"/>
  <c r="AG21" i="116"/>
  <c r="V21" i="116"/>
  <c r="S21" i="116"/>
  <c r="Q21" i="116"/>
  <c r="AI20" i="116"/>
  <c r="V20" i="116"/>
  <c r="S20" i="116"/>
  <c r="AI19" i="116"/>
  <c r="V19" i="116"/>
  <c r="S19" i="116"/>
  <c r="AT18" i="116"/>
  <c r="AI18" i="116"/>
  <c r="AG18" i="116"/>
  <c r="V18" i="116"/>
  <c r="S18" i="116"/>
  <c r="Q18" i="116"/>
  <c r="AT17" i="116"/>
  <c r="AI17" i="116"/>
  <c r="AG17" i="116"/>
  <c r="V17" i="116"/>
  <c r="S17" i="116"/>
  <c r="Q17" i="116"/>
  <c r="AT16" i="116"/>
  <c r="AI16" i="116"/>
  <c r="AG16" i="116"/>
  <c r="V16" i="116"/>
  <c r="S16" i="116"/>
  <c r="Q16" i="116"/>
  <c r="AT15" i="116"/>
  <c r="AI15" i="116"/>
  <c r="AG15" i="116"/>
  <c r="V15" i="116"/>
  <c r="S15" i="116"/>
  <c r="Q15" i="116"/>
  <c r="AI55" i="117"/>
  <c r="V55" i="117"/>
  <c r="S55" i="117"/>
  <c r="G55" i="117"/>
  <c r="AT54" i="117"/>
  <c r="AI54" i="117"/>
  <c r="AG54" i="117"/>
  <c r="V54" i="117"/>
  <c r="S54" i="117"/>
  <c r="Q54" i="117"/>
  <c r="AT53" i="117"/>
  <c r="AI53" i="117"/>
  <c r="AG53" i="117"/>
  <c r="V53" i="117"/>
  <c r="S53" i="117"/>
  <c r="Q53" i="117"/>
  <c r="AT52" i="117"/>
  <c r="AI52" i="117"/>
  <c r="AG52" i="117"/>
  <c r="V52" i="117"/>
  <c r="S52" i="117"/>
  <c r="Q52" i="117"/>
  <c r="AT51" i="117"/>
  <c r="AI51" i="117"/>
  <c r="AG51" i="117"/>
  <c r="V51" i="117"/>
  <c r="S51" i="117"/>
  <c r="Q51" i="117"/>
  <c r="AT50" i="117"/>
  <c r="AI50" i="117"/>
  <c r="AG50" i="117"/>
  <c r="V50" i="117"/>
  <c r="S50" i="117"/>
  <c r="Q50" i="117"/>
  <c r="AT49" i="117"/>
  <c r="AI49" i="117"/>
  <c r="AG49" i="117"/>
  <c r="V49" i="117"/>
  <c r="S49" i="117"/>
  <c r="Q49" i="117"/>
  <c r="AI47" i="117"/>
  <c r="V47" i="117"/>
  <c r="S47" i="117"/>
  <c r="AT46" i="117"/>
  <c r="AI46" i="117"/>
  <c r="AG46" i="117"/>
  <c r="V46" i="117"/>
  <c r="S46" i="117"/>
  <c r="Q46" i="117"/>
  <c r="AT45" i="117"/>
  <c r="AI45" i="117"/>
  <c r="AG45" i="117"/>
  <c r="V45" i="117"/>
  <c r="S45" i="117"/>
  <c r="Q45" i="117"/>
  <c r="AT44" i="117"/>
  <c r="AI44" i="117"/>
  <c r="AG44" i="117"/>
  <c r="V44" i="117"/>
  <c r="S44" i="117"/>
  <c r="Q44" i="117"/>
  <c r="AT43" i="117"/>
  <c r="AI43" i="117"/>
  <c r="AG43" i="117"/>
  <c r="V43" i="117"/>
  <c r="S43" i="117"/>
  <c r="Q43" i="117"/>
  <c r="AT42" i="117"/>
  <c r="AI42" i="117"/>
  <c r="AG42" i="117"/>
  <c r="V42" i="117"/>
  <c r="S42" i="117"/>
  <c r="Q42" i="117"/>
  <c r="AT41" i="117"/>
  <c r="AI41" i="117"/>
  <c r="AG41" i="117"/>
  <c r="V41" i="117"/>
  <c r="S41" i="117"/>
  <c r="Q41" i="117"/>
  <c r="AT40" i="117"/>
  <c r="AI40" i="117"/>
  <c r="AG40" i="117"/>
  <c r="V40" i="117"/>
  <c r="S40" i="117"/>
  <c r="Q40" i="117"/>
  <c r="AT39" i="117"/>
  <c r="AI39" i="117"/>
  <c r="AG39" i="117"/>
  <c r="V39" i="117"/>
  <c r="S39" i="117"/>
  <c r="Q39" i="117"/>
  <c r="AT38" i="117"/>
  <c r="AI38" i="117"/>
  <c r="AG38" i="117"/>
  <c r="V38" i="117"/>
  <c r="S38" i="117"/>
  <c r="Q38" i="117"/>
  <c r="AT37" i="117"/>
  <c r="AI37" i="117"/>
  <c r="AG37" i="117"/>
  <c r="V37" i="117"/>
  <c r="S37" i="117"/>
  <c r="Q37" i="117"/>
  <c r="AT36" i="117"/>
  <c r="AI36" i="117"/>
  <c r="AG36" i="117"/>
  <c r="V36" i="117"/>
  <c r="S36" i="117"/>
  <c r="Q36" i="117"/>
  <c r="AT35" i="117"/>
  <c r="AI35" i="117"/>
  <c r="AG35" i="117"/>
  <c r="V35" i="117"/>
  <c r="S35" i="117"/>
  <c r="Q35" i="117"/>
  <c r="AT34" i="117"/>
  <c r="AI34" i="117"/>
  <c r="AG34" i="117"/>
  <c r="V34" i="117"/>
  <c r="S34" i="117"/>
  <c r="Q34" i="117"/>
  <c r="AI33" i="117"/>
  <c r="V33" i="117"/>
  <c r="S33" i="117"/>
  <c r="AT32" i="117"/>
  <c r="AI32" i="117"/>
  <c r="AG32" i="117"/>
  <c r="V32" i="117"/>
  <c r="S32" i="117"/>
  <c r="Q32" i="117"/>
  <c r="AT31" i="117"/>
  <c r="AI31" i="117"/>
  <c r="AG31" i="117"/>
  <c r="V31" i="117"/>
  <c r="S31" i="117"/>
  <c r="Q31" i="117"/>
  <c r="AT30" i="117"/>
  <c r="AI30" i="117"/>
  <c r="AG30" i="117"/>
  <c r="V30" i="117"/>
  <c r="S30" i="117"/>
  <c r="Q30" i="117"/>
  <c r="AT29" i="117"/>
  <c r="AI29" i="117"/>
  <c r="AG29" i="117"/>
  <c r="V29" i="117"/>
  <c r="S29" i="117"/>
  <c r="Q29" i="117"/>
  <c r="AT28" i="117"/>
  <c r="AI28" i="117"/>
  <c r="AG28" i="117"/>
  <c r="V28" i="117"/>
  <c r="S28" i="117"/>
  <c r="Q28" i="117"/>
  <c r="AT27" i="117"/>
  <c r="AI27" i="117"/>
  <c r="AG27" i="117"/>
  <c r="V27" i="117"/>
  <c r="S27" i="117"/>
  <c r="Q27" i="117"/>
  <c r="AT26" i="117"/>
  <c r="AI26" i="117"/>
  <c r="AG26" i="117"/>
  <c r="V26" i="117"/>
  <c r="S26" i="117"/>
  <c r="Q26" i="117"/>
  <c r="AI25" i="117"/>
  <c r="V25" i="117"/>
  <c r="S25" i="117"/>
  <c r="G25" i="117"/>
  <c r="AT24" i="117"/>
  <c r="AI24" i="117"/>
  <c r="AG24" i="117"/>
  <c r="V24" i="117"/>
  <c r="S24" i="117"/>
  <c r="Q24" i="117"/>
  <c r="AI23" i="117"/>
  <c r="V23" i="117"/>
  <c r="S23" i="117"/>
  <c r="G23" i="117"/>
  <c r="AT22" i="117"/>
  <c r="AI22" i="117"/>
  <c r="AG22" i="117"/>
  <c r="V22" i="117"/>
  <c r="S22" i="117"/>
  <c r="Q22" i="117"/>
  <c r="AT21" i="117"/>
  <c r="AI21" i="117"/>
  <c r="AG21" i="117"/>
  <c r="V21" i="117"/>
  <c r="S21" i="117"/>
  <c r="Q21" i="117"/>
  <c r="AI20" i="117"/>
  <c r="V20" i="117"/>
  <c r="S20" i="117"/>
  <c r="AI19" i="117"/>
  <c r="V19" i="117"/>
  <c r="S19" i="117"/>
  <c r="AT18" i="117"/>
  <c r="AI18" i="117"/>
  <c r="AG18" i="117"/>
  <c r="V18" i="117"/>
  <c r="S18" i="117"/>
  <c r="Q18" i="117"/>
  <c r="AT17" i="117"/>
  <c r="AI17" i="117"/>
  <c r="AG17" i="117"/>
  <c r="V17" i="117"/>
  <c r="S17" i="117"/>
  <c r="Q17" i="117"/>
  <c r="AT16" i="117"/>
  <c r="AI16" i="117"/>
  <c r="AG16" i="117"/>
  <c r="V16" i="117"/>
  <c r="S16" i="117"/>
  <c r="Q16" i="117"/>
  <c r="AT15" i="117"/>
  <c r="AI15" i="117"/>
  <c r="AG15" i="117"/>
  <c r="V15" i="117"/>
  <c r="S15" i="117"/>
  <c r="Q15" i="117"/>
  <c r="AI55" i="118"/>
  <c r="V55" i="118"/>
  <c r="S55" i="118"/>
  <c r="G55" i="118"/>
  <c r="AT54" i="118"/>
  <c r="AI54" i="118"/>
  <c r="AG54" i="118"/>
  <c r="V54" i="118"/>
  <c r="S54" i="118"/>
  <c r="Q54" i="118"/>
  <c r="AT53" i="118"/>
  <c r="AI53" i="118"/>
  <c r="AG53" i="118"/>
  <c r="V53" i="118"/>
  <c r="S53" i="118"/>
  <c r="Q53" i="118"/>
  <c r="AT52" i="118"/>
  <c r="AI52" i="118"/>
  <c r="AG52" i="118"/>
  <c r="V52" i="118"/>
  <c r="S52" i="118"/>
  <c r="Q52" i="118"/>
  <c r="AT51" i="118"/>
  <c r="AI51" i="118"/>
  <c r="AG51" i="118"/>
  <c r="V51" i="118"/>
  <c r="S51" i="118"/>
  <c r="Q51" i="118"/>
  <c r="AT50" i="118"/>
  <c r="AI50" i="118"/>
  <c r="AG50" i="118"/>
  <c r="V50" i="118"/>
  <c r="S50" i="118"/>
  <c r="Q50" i="118"/>
  <c r="AT49" i="118"/>
  <c r="AI49" i="118"/>
  <c r="AG49" i="118"/>
  <c r="V49" i="118"/>
  <c r="S49" i="118"/>
  <c r="Q49" i="118"/>
  <c r="AI47" i="118"/>
  <c r="V47" i="118"/>
  <c r="S47" i="118"/>
  <c r="AT46" i="118"/>
  <c r="AI46" i="118"/>
  <c r="AG46" i="118"/>
  <c r="V46" i="118"/>
  <c r="S46" i="118"/>
  <c r="Q46" i="118"/>
  <c r="AT45" i="118"/>
  <c r="AI45" i="118"/>
  <c r="AG45" i="118"/>
  <c r="V45" i="118"/>
  <c r="S45" i="118"/>
  <c r="Q45" i="118"/>
  <c r="AT44" i="118"/>
  <c r="AI44" i="118"/>
  <c r="AG44" i="118"/>
  <c r="V44" i="118"/>
  <c r="S44" i="118"/>
  <c r="Q44" i="118"/>
  <c r="AT43" i="118"/>
  <c r="AI43" i="118"/>
  <c r="AG43" i="118"/>
  <c r="V43" i="118"/>
  <c r="S43" i="118"/>
  <c r="Q43" i="118"/>
  <c r="AT42" i="118"/>
  <c r="AI42" i="118"/>
  <c r="AG42" i="118"/>
  <c r="V42" i="118"/>
  <c r="S42" i="118"/>
  <c r="Q42" i="118"/>
  <c r="AT41" i="118"/>
  <c r="AI41" i="118"/>
  <c r="AG41" i="118"/>
  <c r="V41" i="118"/>
  <c r="S41" i="118"/>
  <c r="Q41" i="118"/>
  <c r="AT40" i="118"/>
  <c r="AI40" i="118"/>
  <c r="AG40" i="118"/>
  <c r="V40" i="118"/>
  <c r="S40" i="118"/>
  <c r="Q40" i="118"/>
  <c r="AT39" i="118"/>
  <c r="AI39" i="118"/>
  <c r="AG39" i="118"/>
  <c r="V39" i="118"/>
  <c r="S39" i="118"/>
  <c r="Q39" i="118"/>
  <c r="AT38" i="118"/>
  <c r="AI38" i="118"/>
  <c r="AG38" i="118"/>
  <c r="V38" i="118"/>
  <c r="S38" i="118"/>
  <c r="Q38" i="118"/>
  <c r="AT37" i="118"/>
  <c r="AI37" i="118"/>
  <c r="AG37" i="118"/>
  <c r="V37" i="118"/>
  <c r="S37" i="118"/>
  <c r="Q37" i="118"/>
  <c r="AT36" i="118"/>
  <c r="AI36" i="118"/>
  <c r="AG36" i="118"/>
  <c r="V36" i="118"/>
  <c r="S36" i="118"/>
  <c r="Q36" i="118"/>
  <c r="AT35" i="118"/>
  <c r="AI35" i="118"/>
  <c r="AG35" i="118"/>
  <c r="V35" i="118"/>
  <c r="S35" i="118"/>
  <c r="Q35" i="118"/>
  <c r="AT34" i="118"/>
  <c r="AI34" i="118"/>
  <c r="AG34" i="118"/>
  <c r="V34" i="118"/>
  <c r="S34" i="118"/>
  <c r="Q34" i="118"/>
  <c r="AI33" i="118"/>
  <c r="V33" i="118"/>
  <c r="S33" i="118"/>
  <c r="AT32" i="118"/>
  <c r="AI32" i="118"/>
  <c r="AG32" i="118"/>
  <c r="V32" i="118"/>
  <c r="S32" i="118"/>
  <c r="Q32" i="118"/>
  <c r="AT31" i="118"/>
  <c r="AI31" i="118"/>
  <c r="AG31" i="118"/>
  <c r="V31" i="118"/>
  <c r="S31" i="118"/>
  <c r="Q31" i="118"/>
  <c r="AT30" i="118"/>
  <c r="AI30" i="118"/>
  <c r="AG30" i="118"/>
  <c r="V30" i="118"/>
  <c r="S30" i="118"/>
  <c r="Q30" i="118"/>
  <c r="AT29" i="118"/>
  <c r="AI29" i="118"/>
  <c r="AG29" i="118"/>
  <c r="V29" i="118"/>
  <c r="S29" i="118"/>
  <c r="Q29" i="118"/>
  <c r="AT28" i="118"/>
  <c r="AI28" i="118"/>
  <c r="AG28" i="118"/>
  <c r="V28" i="118"/>
  <c r="S28" i="118"/>
  <c r="Q28" i="118"/>
  <c r="AT27" i="118"/>
  <c r="AI27" i="118"/>
  <c r="AG27" i="118"/>
  <c r="V27" i="118"/>
  <c r="S27" i="118"/>
  <c r="Q27" i="118"/>
  <c r="AT26" i="118"/>
  <c r="AI26" i="118"/>
  <c r="AG26" i="118"/>
  <c r="V26" i="118"/>
  <c r="S26" i="118"/>
  <c r="Q26" i="118"/>
  <c r="AI25" i="118"/>
  <c r="V25" i="118"/>
  <c r="S25" i="118"/>
  <c r="G25" i="118"/>
  <c r="AT24" i="118"/>
  <c r="AI24" i="118"/>
  <c r="AG24" i="118"/>
  <c r="V24" i="118"/>
  <c r="S24" i="118"/>
  <c r="Q24" i="118"/>
  <c r="AI23" i="118"/>
  <c r="V23" i="118"/>
  <c r="S23" i="118"/>
  <c r="G23" i="118"/>
  <c r="AT22" i="118"/>
  <c r="AI22" i="118"/>
  <c r="AG22" i="118"/>
  <c r="V22" i="118"/>
  <c r="S22" i="118"/>
  <c r="Q22" i="118"/>
  <c r="AT21" i="118"/>
  <c r="AI21" i="118"/>
  <c r="AG21" i="118"/>
  <c r="V21" i="118"/>
  <c r="S21" i="118"/>
  <c r="Q21" i="118"/>
  <c r="AI20" i="118"/>
  <c r="V20" i="118"/>
  <c r="S20" i="118"/>
  <c r="AI19" i="118"/>
  <c r="V19" i="118"/>
  <c r="S19" i="118"/>
  <c r="AT18" i="118"/>
  <c r="AI18" i="118"/>
  <c r="AG18" i="118"/>
  <c r="V18" i="118"/>
  <c r="S18" i="118"/>
  <c r="Q18" i="118"/>
  <c r="AT17" i="118"/>
  <c r="AI17" i="118"/>
  <c r="AG17" i="118"/>
  <c r="V17" i="118"/>
  <c r="S17" i="118"/>
  <c r="Q17" i="118"/>
  <c r="AT16" i="118"/>
  <c r="AI16" i="118"/>
  <c r="AG16" i="118"/>
  <c r="V16" i="118"/>
  <c r="S16" i="118"/>
  <c r="Q16" i="118"/>
  <c r="AT15" i="118"/>
  <c r="AI15" i="118"/>
  <c r="AG15" i="118"/>
  <c r="V15" i="118"/>
  <c r="S15" i="118"/>
  <c r="Q15" i="118"/>
  <c r="AI55" i="95"/>
  <c r="V55" i="95"/>
  <c r="S55" i="95"/>
  <c r="G55" i="95"/>
  <c r="AT54" i="95"/>
  <c r="AI54" i="95"/>
  <c r="AG54" i="95"/>
  <c r="V54" i="95"/>
  <c r="S54" i="95"/>
  <c r="Q54" i="95"/>
  <c r="AT53" i="95"/>
  <c r="AI53" i="95"/>
  <c r="AG53" i="95"/>
  <c r="V53" i="95"/>
  <c r="S53" i="95"/>
  <c r="Q53" i="95"/>
  <c r="AT52" i="95"/>
  <c r="AI52" i="95"/>
  <c r="AG52" i="95"/>
  <c r="V52" i="95"/>
  <c r="S52" i="95"/>
  <c r="Q52" i="95"/>
  <c r="AT51" i="95"/>
  <c r="AI51" i="95"/>
  <c r="AG51" i="95"/>
  <c r="V51" i="95"/>
  <c r="S51" i="95"/>
  <c r="Q51" i="95"/>
  <c r="AT50" i="95"/>
  <c r="AI50" i="95"/>
  <c r="AG50" i="95"/>
  <c r="V50" i="95"/>
  <c r="S50" i="95"/>
  <c r="Q50" i="95"/>
  <c r="AT49" i="95"/>
  <c r="AI49" i="95"/>
  <c r="AG49" i="95"/>
  <c r="V49" i="95"/>
  <c r="S49" i="95"/>
  <c r="Q49" i="95"/>
  <c r="AI47" i="95"/>
  <c r="V47" i="95"/>
  <c r="S47" i="95"/>
  <c r="AT46" i="95"/>
  <c r="AI46" i="95"/>
  <c r="AG46" i="95"/>
  <c r="V46" i="95"/>
  <c r="S46" i="95"/>
  <c r="Q46" i="95"/>
  <c r="AT45" i="95"/>
  <c r="AI45" i="95"/>
  <c r="AG45" i="95"/>
  <c r="V45" i="95"/>
  <c r="S45" i="95"/>
  <c r="Q45" i="95"/>
  <c r="AT44" i="95"/>
  <c r="AI44" i="95"/>
  <c r="AG44" i="95"/>
  <c r="V44" i="95"/>
  <c r="S44" i="95"/>
  <c r="Q44" i="95"/>
  <c r="AT43" i="95"/>
  <c r="AI43" i="95"/>
  <c r="AG43" i="95"/>
  <c r="V43" i="95"/>
  <c r="S43" i="95"/>
  <c r="Q43" i="95"/>
  <c r="AT42" i="95"/>
  <c r="AI42" i="95"/>
  <c r="AG42" i="95"/>
  <c r="V42" i="95"/>
  <c r="S42" i="95"/>
  <c r="Q42" i="95"/>
  <c r="AT41" i="95"/>
  <c r="AI41" i="95"/>
  <c r="AG41" i="95"/>
  <c r="V41" i="95"/>
  <c r="S41" i="95"/>
  <c r="Q41" i="95"/>
  <c r="AT40" i="95"/>
  <c r="AI40" i="95"/>
  <c r="AG40" i="95"/>
  <c r="V40" i="95"/>
  <c r="S40" i="95"/>
  <c r="Q40" i="95"/>
  <c r="AT39" i="95"/>
  <c r="AI39" i="95"/>
  <c r="AG39" i="95"/>
  <c r="V39" i="95"/>
  <c r="S39" i="95"/>
  <c r="Q39" i="95"/>
  <c r="AT38" i="95"/>
  <c r="AI38" i="95"/>
  <c r="AG38" i="95"/>
  <c r="V38" i="95"/>
  <c r="S38" i="95"/>
  <c r="Q38" i="95"/>
  <c r="AT37" i="95"/>
  <c r="AI37" i="95"/>
  <c r="AG37" i="95"/>
  <c r="V37" i="95"/>
  <c r="S37" i="95"/>
  <c r="Q37" i="95"/>
  <c r="AT36" i="95"/>
  <c r="AI36" i="95"/>
  <c r="AG36" i="95"/>
  <c r="V36" i="95"/>
  <c r="S36" i="95"/>
  <c r="Q36" i="95"/>
  <c r="AT35" i="95"/>
  <c r="AI35" i="95"/>
  <c r="AG35" i="95"/>
  <c r="V35" i="95"/>
  <c r="S35" i="95"/>
  <c r="Q35" i="95"/>
  <c r="AT34" i="95"/>
  <c r="AI34" i="95"/>
  <c r="AG34" i="95"/>
  <c r="V34" i="95"/>
  <c r="S34" i="95"/>
  <c r="Q34" i="95"/>
  <c r="AI33" i="95"/>
  <c r="V33" i="95"/>
  <c r="S33" i="95"/>
  <c r="AT32" i="95"/>
  <c r="AI32" i="95"/>
  <c r="AG32" i="95"/>
  <c r="V32" i="95"/>
  <c r="S32" i="95"/>
  <c r="Q32" i="95"/>
  <c r="AT31" i="95"/>
  <c r="AI31" i="95"/>
  <c r="AG31" i="95"/>
  <c r="V31" i="95"/>
  <c r="S31" i="95"/>
  <c r="Q31" i="95"/>
  <c r="AT30" i="95"/>
  <c r="AI30" i="95"/>
  <c r="AG30" i="95"/>
  <c r="V30" i="95"/>
  <c r="S30" i="95"/>
  <c r="Q30" i="95"/>
  <c r="AT29" i="95"/>
  <c r="AI29" i="95"/>
  <c r="AG29" i="95"/>
  <c r="V29" i="95"/>
  <c r="S29" i="95"/>
  <c r="Q29" i="95"/>
  <c r="AT28" i="95"/>
  <c r="AI28" i="95"/>
  <c r="AG28" i="95"/>
  <c r="V28" i="95"/>
  <c r="S28" i="95"/>
  <c r="Q28" i="95"/>
  <c r="AT27" i="95"/>
  <c r="AI27" i="95"/>
  <c r="AG27" i="95"/>
  <c r="V27" i="95"/>
  <c r="S27" i="95"/>
  <c r="Q27" i="95"/>
  <c r="AT26" i="95"/>
  <c r="AI26" i="95"/>
  <c r="AG26" i="95"/>
  <c r="V26" i="95"/>
  <c r="S26" i="95"/>
  <c r="Q26" i="95"/>
  <c r="AI25" i="95"/>
  <c r="V25" i="95"/>
  <c r="S25" i="95"/>
  <c r="G25" i="95"/>
  <c r="AT24" i="95"/>
  <c r="AI24" i="95"/>
  <c r="AG24" i="95"/>
  <c r="V24" i="95"/>
  <c r="S24" i="95"/>
  <c r="Q24" i="95"/>
  <c r="AI23" i="95"/>
  <c r="V23" i="95"/>
  <c r="S23" i="95"/>
  <c r="G23" i="95"/>
  <c r="AT22" i="95"/>
  <c r="AI22" i="95"/>
  <c r="AG22" i="95"/>
  <c r="V22" i="95"/>
  <c r="S22" i="95"/>
  <c r="Q22" i="95"/>
  <c r="AT21" i="95"/>
  <c r="AI21" i="95"/>
  <c r="AG21" i="95"/>
  <c r="V21" i="95"/>
  <c r="S21" i="95"/>
  <c r="Q21" i="95"/>
  <c r="AI20" i="95"/>
  <c r="V20" i="95"/>
  <c r="S20" i="95"/>
  <c r="AI19" i="95"/>
  <c r="V19" i="95"/>
  <c r="S19" i="95"/>
  <c r="AT18" i="95"/>
  <c r="AI18" i="95"/>
  <c r="AG18" i="95"/>
  <c r="V18" i="95"/>
  <c r="S18" i="95"/>
  <c r="Q18" i="95"/>
  <c r="AT17" i="95"/>
  <c r="AI17" i="95"/>
  <c r="AG17" i="95"/>
  <c r="V17" i="95"/>
  <c r="S17" i="95"/>
  <c r="Q17" i="95"/>
  <c r="AT16" i="95"/>
  <c r="AI16" i="95"/>
  <c r="AG16" i="95"/>
  <c r="V16" i="95"/>
  <c r="S16" i="95"/>
  <c r="Q16" i="95"/>
  <c r="AT15" i="95"/>
  <c r="AI15" i="95"/>
  <c r="AG15" i="95"/>
  <c r="V15" i="95"/>
  <c r="S15" i="95"/>
  <c r="Q15" i="95"/>
  <c r="AI55" i="96"/>
  <c r="V55" i="96"/>
  <c r="S55" i="96"/>
  <c r="G55" i="96"/>
  <c r="AT54" i="96"/>
  <c r="AI54" i="96"/>
  <c r="AG54" i="96"/>
  <c r="V54" i="96"/>
  <c r="S54" i="96"/>
  <c r="Q54" i="96"/>
  <c r="AT53" i="96"/>
  <c r="AI53" i="96"/>
  <c r="AG53" i="96"/>
  <c r="V53" i="96"/>
  <c r="S53" i="96"/>
  <c r="Q53" i="96"/>
  <c r="AT52" i="96"/>
  <c r="AI52" i="96"/>
  <c r="AG52" i="96"/>
  <c r="V52" i="96"/>
  <c r="S52" i="96"/>
  <c r="Q52" i="96"/>
  <c r="AT51" i="96"/>
  <c r="AI51" i="96"/>
  <c r="AG51" i="96"/>
  <c r="V51" i="96"/>
  <c r="S51" i="96"/>
  <c r="Q51" i="96"/>
  <c r="AT50" i="96"/>
  <c r="AI50" i="96"/>
  <c r="AG50" i="96"/>
  <c r="V50" i="96"/>
  <c r="S50" i="96"/>
  <c r="Q50" i="96"/>
  <c r="AT49" i="96"/>
  <c r="AI49" i="96"/>
  <c r="AG49" i="96"/>
  <c r="V49" i="96"/>
  <c r="S49" i="96"/>
  <c r="Q49" i="96"/>
  <c r="AI47" i="96"/>
  <c r="V47" i="96"/>
  <c r="S47" i="96"/>
  <c r="AT46" i="96"/>
  <c r="AI46" i="96"/>
  <c r="AG46" i="96"/>
  <c r="V46" i="96"/>
  <c r="S46" i="96"/>
  <c r="Q46" i="96"/>
  <c r="AT45" i="96"/>
  <c r="AI45" i="96"/>
  <c r="AG45" i="96"/>
  <c r="V45" i="96"/>
  <c r="S45" i="96"/>
  <c r="Q45" i="96"/>
  <c r="AT44" i="96"/>
  <c r="AI44" i="96"/>
  <c r="AG44" i="96"/>
  <c r="V44" i="96"/>
  <c r="S44" i="96"/>
  <c r="Q44" i="96"/>
  <c r="AT43" i="96"/>
  <c r="AI43" i="96"/>
  <c r="AG43" i="96"/>
  <c r="V43" i="96"/>
  <c r="S43" i="96"/>
  <c r="Q43" i="96"/>
  <c r="AT42" i="96"/>
  <c r="AI42" i="96"/>
  <c r="AG42" i="96"/>
  <c r="V42" i="96"/>
  <c r="S42" i="96"/>
  <c r="Q42" i="96"/>
  <c r="AT41" i="96"/>
  <c r="AI41" i="96"/>
  <c r="AG41" i="96"/>
  <c r="V41" i="96"/>
  <c r="S41" i="96"/>
  <c r="Q41" i="96"/>
  <c r="AT40" i="96"/>
  <c r="AI40" i="96"/>
  <c r="AG40" i="96"/>
  <c r="V40" i="96"/>
  <c r="S40" i="96"/>
  <c r="Q40" i="96"/>
  <c r="AT39" i="96"/>
  <c r="AI39" i="96"/>
  <c r="AG39" i="96"/>
  <c r="V39" i="96"/>
  <c r="S39" i="96"/>
  <c r="Q39" i="96"/>
  <c r="AT38" i="96"/>
  <c r="AI38" i="96"/>
  <c r="AG38" i="96"/>
  <c r="V38" i="96"/>
  <c r="S38" i="96"/>
  <c r="Q38" i="96"/>
  <c r="AT37" i="96"/>
  <c r="AI37" i="96"/>
  <c r="AG37" i="96"/>
  <c r="V37" i="96"/>
  <c r="S37" i="96"/>
  <c r="Q37" i="96"/>
  <c r="AT36" i="96"/>
  <c r="AI36" i="96"/>
  <c r="AG36" i="96"/>
  <c r="V36" i="96"/>
  <c r="S36" i="96"/>
  <c r="Q36" i="96"/>
  <c r="AT35" i="96"/>
  <c r="AI35" i="96"/>
  <c r="AG35" i="96"/>
  <c r="V35" i="96"/>
  <c r="S35" i="96"/>
  <c r="Q35" i="96"/>
  <c r="AT34" i="96"/>
  <c r="AI34" i="96"/>
  <c r="AG34" i="96"/>
  <c r="V34" i="96"/>
  <c r="S34" i="96"/>
  <c r="Q34" i="96"/>
  <c r="AI33" i="96"/>
  <c r="V33" i="96"/>
  <c r="S33" i="96"/>
  <c r="AT32" i="96"/>
  <c r="AI32" i="96"/>
  <c r="AG32" i="96"/>
  <c r="V32" i="96"/>
  <c r="S32" i="96"/>
  <c r="Q32" i="96"/>
  <c r="AT31" i="96"/>
  <c r="AI31" i="96"/>
  <c r="AG31" i="96"/>
  <c r="V31" i="96"/>
  <c r="S31" i="96"/>
  <c r="Q31" i="96"/>
  <c r="AT30" i="96"/>
  <c r="AI30" i="96"/>
  <c r="AG30" i="96"/>
  <c r="V30" i="96"/>
  <c r="S30" i="96"/>
  <c r="Q30" i="96"/>
  <c r="AT29" i="96"/>
  <c r="AI29" i="96"/>
  <c r="AG29" i="96"/>
  <c r="V29" i="96"/>
  <c r="S29" i="96"/>
  <c r="Q29" i="96"/>
  <c r="AT28" i="96"/>
  <c r="AI28" i="96"/>
  <c r="AG28" i="96"/>
  <c r="V28" i="96"/>
  <c r="S28" i="96"/>
  <c r="Q28" i="96"/>
  <c r="AT27" i="96"/>
  <c r="AI27" i="96"/>
  <c r="AG27" i="96"/>
  <c r="V27" i="96"/>
  <c r="S27" i="96"/>
  <c r="Q27" i="96"/>
  <c r="AT26" i="96"/>
  <c r="AI26" i="96"/>
  <c r="AG26" i="96"/>
  <c r="V26" i="96"/>
  <c r="S26" i="96"/>
  <c r="Q26" i="96"/>
  <c r="AT25" i="96"/>
  <c r="AI25" i="96"/>
  <c r="V25" i="96"/>
  <c r="S25" i="96"/>
  <c r="G25" i="96"/>
  <c r="AT24" i="96"/>
  <c r="AI24" i="96"/>
  <c r="AG24" i="96"/>
  <c r="V24" i="96"/>
  <c r="S24" i="96"/>
  <c r="Q24" i="96"/>
  <c r="AT23" i="96"/>
  <c r="AI23" i="96"/>
  <c r="V23" i="96"/>
  <c r="S23" i="96"/>
  <c r="G23" i="96"/>
  <c r="AT22" i="96"/>
  <c r="AI22" i="96"/>
  <c r="AG22" i="96"/>
  <c r="V22" i="96"/>
  <c r="S22" i="96"/>
  <c r="Q22" i="96"/>
  <c r="AT21" i="96"/>
  <c r="AI21" i="96"/>
  <c r="AG21" i="96"/>
  <c r="V21" i="96"/>
  <c r="S21" i="96"/>
  <c r="Q21" i="96"/>
  <c r="AI20" i="96"/>
  <c r="V20" i="96"/>
  <c r="S20" i="96"/>
  <c r="AI19" i="96"/>
  <c r="V19" i="96"/>
  <c r="S19" i="96"/>
  <c r="AT18" i="96"/>
  <c r="AI18" i="96"/>
  <c r="AG18" i="96"/>
  <c r="V18" i="96"/>
  <c r="S18" i="96"/>
  <c r="Q18" i="96"/>
  <c r="AT17" i="96"/>
  <c r="AI17" i="96"/>
  <c r="AG17" i="96"/>
  <c r="V17" i="96"/>
  <c r="S17" i="96"/>
  <c r="Q17" i="96"/>
  <c r="AT16" i="96"/>
  <c r="AI16" i="96"/>
  <c r="AG16" i="96"/>
  <c r="V16" i="96"/>
  <c r="S16" i="96"/>
  <c r="Q16" i="96"/>
  <c r="AT15" i="96"/>
  <c r="AI15" i="96"/>
  <c r="AG15" i="96"/>
  <c r="V15" i="96"/>
  <c r="S15" i="96"/>
  <c r="Q15" i="96"/>
  <c r="AI55" i="97"/>
  <c r="V55" i="97"/>
  <c r="S55" i="97"/>
  <c r="G55" i="97"/>
  <c r="AT54" i="97"/>
  <c r="AI54" i="97"/>
  <c r="AG54" i="97"/>
  <c r="V54" i="97"/>
  <c r="S54" i="97"/>
  <c r="Q54" i="97"/>
  <c r="AT53" i="97"/>
  <c r="AI53" i="97"/>
  <c r="AG53" i="97"/>
  <c r="V53" i="97"/>
  <c r="S53" i="97"/>
  <c r="Q53" i="97"/>
  <c r="AT52" i="97"/>
  <c r="AI52" i="97"/>
  <c r="AG52" i="97"/>
  <c r="V52" i="97"/>
  <c r="S52" i="97"/>
  <c r="Q52" i="97"/>
  <c r="AT51" i="97"/>
  <c r="AI51" i="97"/>
  <c r="AG51" i="97"/>
  <c r="V51" i="97"/>
  <c r="S51" i="97"/>
  <c r="Q51" i="97"/>
  <c r="AT50" i="97"/>
  <c r="AI50" i="97"/>
  <c r="AG50" i="97"/>
  <c r="V50" i="97"/>
  <c r="S50" i="97"/>
  <c r="Q50" i="97"/>
  <c r="AT49" i="97"/>
  <c r="AI49" i="97"/>
  <c r="AG49" i="97"/>
  <c r="V49" i="97"/>
  <c r="S49" i="97"/>
  <c r="Q49" i="97"/>
  <c r="AI47" i="97"/>
  <c r="V47" i="97"/>
  <c r="S47" i="97"/>
  <c r="AT46" i="97"/>
  <c r="AI46" i="97"/>
  <c r="AG46" i="97"/>
  <c r="V46" i="97"/>
  <c r="S46" i="97"/>
  <c r="Q46" i="97"/>
  <c r="AT45" i="97"/>
  <c r="AI45" i="97"/>
  <c r="AG45" i="97"/>
  <c r="V45" i="97"/>
  <c r="S45" i="97"/>
  <c r="Q45" i="97"/>
  <c r="AT44" i="97"/>
  <c r="AI44" i="97"/>
  <c r="AG44" i="97"/>
  <c r="V44" i="97"/>
  <c r="S44" i="97"/>
  <c r="Q44" i="97"/>
  <c r="AT43" i="97"/>
  <c r="AI43" i="97"/>
  <c r="AG43" i="97"/>
  <c r="V43" i="97"/>
  <c r="S43" i="97"/>
  <c r="Q43" i="97"/>
  <c r="AT42" i="97"/>
  <c r="AI42" i="97"/>
  <c r="AG42" i="97"/>
  <c r="V42" i="97"/>
  <c r="S42" i="97"/>
  <c r="Q42" i="97"/>
  <c r="AT41" i="97"/>
  <c r="AI41" i="97"/>
  <c r="AG41" i="97"/>
  <c r="V41" i="97"/>
  <c r="S41" i="97"/>
  <c r="Q41" i="97"/>
  <c r="AT40" i="97"/>
  <c r="AI40" i="97"/>
  <c r="AG40" i="97"/>
  <c r="V40" i="97"/>
  <c r="S40" i="97"/>
  <c r="Q40" i="97"/>
  <c r="AT39" i="97"/>
  <c r="AI39" i="97"/>
  <c r="AG39" i="97"/>
  <c r="V39" i="97"/>
  <c r="S39" i="97"/>
  <c r="Q39" i="97"/>
  <c r="AT38" i="97"/>
  <c r="AI38" i="97"/>
  <c r="AG38" i="97"/>
  <c r="V38" i="97"/>
  <c r="S38" i="97"/>
  <c r="Q38" i="97"/>
  <c r="AT37" i="97"/>
  <c r="AI37" i="97"/>
  <c r="AG37" i="97"/>
  <c r="V37" i="97"/>
  <c r="S37" i="97"/>
  <c r="Q37" i="97"/>
  <c r="AT36" i="97"/>
  <c r="AI36" i="97"/>
  <c r="AG36" i="97"/>
  <c r="V36" i="97"/>
  <c r="S36" i="97"/>
  <c r="Q36" i="97"/>
  <c r="AT35" i="97"/>
  <c r="AI35" i="97"/>
  <c r="AG35" i="97"/>
  <c r="V35" i="97"/>
  <c r="S35" i="97"/>
  <c r="Q35" i="97"/>
  <c r="AT34" i="97"/>
  <c r="AI34" i="97"/>
  <c r="AG34" i="97"/>
  <c r="V34" i="97"/>
  <c r="S34" i="97"/>
  <c r="Q34" i="97"/>
  <c r="AI33" i="97"/>
  <c r="V33" i="97"/>
  <c r="S33" i="97"/>
  <c r="AT32" i="97"/>
  <c r="AI32" i="97"/>
  <c r="AG32" i="97"/>
  <c r="V32" i="97"/>
  <c r="S32" i="97"/>
  <c r="Q32" i="97"/>
  <c r="AT31" i="97"/>
  <c r="AI31" i="97"/>
  <c r="AG31" i="97"/>
  <c r="V31" i="97"/>
  <c r="S31" i="97"/>
  <c r="Q31" i="97"/>
  <c r="AT30" i="97"/>
  <c r="AI30" i="97"/>
  <c r="AG30" i="97"/>
  <c r="V30" i="97"/>
  <c r="S30" i="97"/>
  <c r="Q30" i="97"/>
  <c r="AT29" i="97"/>
  <c r="AI29" i="97"/>
  <c r="AG29" i="97"/>
  <c r="V29" i="97"/>
  <c r="S29" i="97"/>
  <c r="Q29" i="97"/>
  <c r="AT28" i="97"/>
  <c r="AI28" i="97"/>
  <c r="AG28" i="97"/>
  <c r="V28" i="97"/>
  <c r="S28" i="97"/>
  <c r="Q28" i="97"/>
  <c r="AT27" i="97"/>
  <c r="AI27" i="97"/>
  <c r="AG27" i="97"/>
  <c r="V27" i="97"/>
  <c r="S27" i="97"/>
  <c r="Q27" i="97"/>
  <c r="AT26" i="97"/>
  <c r="AI26" i="97"/>
  <c r="AG26" i="97"/>
  <c r="V26" i="97"/>
  <c r="S26" i="97"/>
  <c r="Q26" i="97"/>
  <c r="AI25" i="97"/>
  <c r="V25" i="97"/>
  <c r="S25" i="97"/>
  <c r="G25" i="97"/>
  <c r="AT24" i="97"/>
  <c r="AI24" i="97"/>
  <c r="AG24" i="97"/>
  <c r="V24" i="97"/>
  <c r="S24" i="97"/>
  <c r="Q24" i="97"/>
  <c r="AT23" i="97"/>
  <c r="AI23" i="97"/>
  <c r="V23" i="97"/>
  <c r="S23" i="97"/>
  <c r="G23" i="97"/>
  <c r="AT22" i="97"/>
  <c r="AI22" i="97"/>
  <c r="AG22" i="97"/>
  <c r="V22" i="97"/>
  <c r="S22" i="97"/>
  <c r="Q22" i="97"/>
  <c r="AT21" i="97"/>
  <c r="AI21" i="97"/>
  <c r="AG21" i="97"/>
  <c r="V21" i="97"/>
  <c r="S21" i="97"/>
  <c r="Q21" i="97"/>
  <c r="AI20" i="97"/>
  <c r="V20" i="97"/>
  <c r="S20" i="97"/>
  <c r="AI19" i="97"/>
  <c r="V19" i="97"/>
  <c r="S19" i="97"/>
  <c r="AT18" i="97"/>
  <c r="AI18" i="97"/>
  <c r="AG18" i="97"/>
  <c r="V18" i="97"/>
  <c r="S18" i="97"/>
  <c r="Q18" i="97"/>
  <c r="AT17" i="97"/>
  <c r="AI17" i="97"/>
  <c r="AG17" i="97"/>
  <c r="V17" i="97"/>
  <c r="S17" i="97"/>
  <c r="Q17" i="97"/>
  <c r="AT16" i="97"/>
  <c r="AI16" i="97"/>
  <c r="AG16" i="97"/>
  <c r="V16" i="97"/>
  <c r="S16" i="97"/>
  <c r="Q16" i="97"/>
  <c r="AT15" i="97"/>
  <c r="AI15" i="97"/>
  <c r="AG15" i="97"/>
  <c r="V15" i="97"/>
  <c r="S15" i="97"/>
  <c r="Q15" i="97"/>
  <c r="AI55" i="98"/>
  <c r="V55" i="98"/>
  <c r="S55" i="98"/>
  <c r="G55" i="98"/>
  <c r="AT54" i="98"/>
  <c r="AI54" i="98"/>
  <c r="AG54" i="98"/>
  <c r="V54" i="98"/>
  <c r="S54" i="98"/>
  <c r="Q54" i="98"/>
  <c r="AT53" i="98"/>
  <c r="AI53" i="98"/>
  <c r="AG53" i="98"/>
  <c r="V53" i="98"/>
  <c r="S53" i="98"/>
  <c r="Q53" i="98"/>
  <c r="AT52" i="98"/>
  <c r="AI52" i="98"/>
  <c r="AG52" i="98"/>
  <c r="V52" i="98"/>
  <c r="S52" i="98"/>
  <c r="Q52" i="98"/>
  <c r="AT51" i="98"/>
  <c r="AI51" i="98"/>
  <c r="AG51" i="98"/>
  <c r="V51" i="98"/>
  <c r="S51" i="98"/>
  <c r="Q51" i="98"/>
  <c r="AT50" i="98"/>
  <c r="AI50" i="98"/>
  <c r="AG50" i="98"/>
  <c r="V50" i="98"/>
  <c r="S50" i="98"/>
  <c r="Q50" i="98"/>
  <c r="AT49" i="98"/>
  <c r="AI49" i="98"/>
  <c r="AG49" i="98"/>
  <c r="V49" i="98"/>
  <c r="S49" i="98"/>
  <c r="Q49" i="98"/>
  <c r="AI47" i="98"/>
  <c r="V47" i="98"/>
  <c r="S47" i="98"/>
  <c r="AT46" i="98"/>
  <c r="AI46" i="98"/>
  <c r="AG46" i="98"/>
  <c r="V46" i="98"/>
  <c r="S46" i="98"/>
  <c r="Q46" i="98"/>
  <c r="AT45" i="98"/>
  <c r="AI45" i="98"/>
  <c r="AG45" i="98"/>
  <c r="V45" i="98"/>
  <c r="S45" i="98"/>
  <c r="Q45" i="98"/>
  <c r="AT44" i="98"/>
  <c r="AI44" i="98"/>
  <c r="AG44" i="98"/>
  <c r="V44" i="98"/>
  <c r="S44" i="98"/>
  <c r="Q44" i="98"/>
  <c r="AT43" i="98"/>
  <c r="AI43" i="98"/>
  <c r="AG43" i="98"/>
  <c r="V43" i="98"/>
  <c r="S43" i="98"/>
  <c r="Q43" i="98"/>
  <c r="AT42" i="98"/>
  <c r="AI42" i="98"/>
  <c r="AG42" i="98"/>
  <c r="V42" i="98"/>
  <c r="S42" i="98"/>
  <c r="Q42" i="98"/>
  <c r="AT41" i="98"/>
  <c r="AI41" i="98"/>
  <c r="AG41" i="98"/>
  <c r="V41" i="98"/>
  <c r="S41" i="98"/>
  <c r="Q41" i="98"/>
  <c r="AT40" i="98"/>
  <c r="AI40" i="98"/>
  <c r="AG40" i="98"/>
  <c r="V40" i="98"/>
  <c r="S40" i="98"/>
  <c r="Q40" i="98"/>
  <c r="AT39" i="98"/>
  <c r="AI39" i="98"/>
  <c r="AG39" i="98"/>
  <c r="V39" i="98"/>
  <c r="S39" i="98"/>
  <c r="Q39" i="98"/>
  <c r="AT38" i="98"/>
  <c r="AI38" i="98"/>
  <c r="AG38" i="98"/>
  <c r="V38" i="98"/>
  <c r="S38" i="98"/>
  <c r="Q38" i="98"/>
  <c r="AT37" i="98"/>
  <c r="AI37" i="98"/>
  <c r="AG37" i="98"/>
  <c r="V37" i="98"/>
  <c r="S37" i="98"/>
  <c r="Q37" i="98"/>
  <c r="AT36" i="98"/>
  <c r="AI36" i="98"/>
  <c r="AG36" i="98"/>
  <c r="V36" i="98"/>
  <c r="S36" i="98"/>
  <c r="Q36" i="98"/>
  <c r="AT35" i="98"/>
  <c r="AI35" i="98"/>
  <c r="AG35" i="98"/>
  <c r="V35" i="98"/>
  <c r="S35" i="98"/>
  <c r="Q35" i="98"/>
  <c r="AT34" i="98"/>
  <c r="AI34" i="98"/>
  <c r="AG34" i="98"/>
  <c r="V34" i="98"/>
  <c r="S34" i="98"/>
  <c r="Q34" i="98"/>
  <c r="AI33" i="98"/>
  <c r="V33" i="98"/>
  <c r="S33" i="98"/>
  <c r="AT32" i="98"/>
  <c r="AI32" i="98"/>
  <c r="AG32" i="98"/>
  <c r="V32" i="98"/>
  <c r="S32" i="98"/>
  <c r="Q32" i="98"/>
  <c r="AT31" i="98"/>
  <c r="AI31" i="98"/>
  <c r="AG31" i="98"/>
  <c r="V31" i="98"/>
  <c r="S31" i="98"/>
  <c r="Q31" i="98"/>
  <c r="AT30" i="98"/>
  <c r="AI30" i="98"/>
  <c r="AG30" i="98"/>
  <c r="V30" i="98"/>
  <c r="S30" i="98"/>
  <c r="Q30" i="98"/>
  <c r="AT29" i="98"/>
  <c r="AI29" i="98"/>
  <c r="AG29" i="98"/>
  <c r="V29" i="98"/>
  <c r="S29" i="98"/>
  <c r="Q29" i="98"/>
  <c r="AT28" i="98"/>
  <c r="AI28" i="98"/>
  <c r="AG28" i="98"/>
  <c r="V28" i="98"/>
  <c r="S28" i="98"/>
  <c r="Q28" i="98"/>
  <c r="AT27" i="98"/>
  <c r="AI27" i="98"/>
  <c r="AG27" i="98"/>
  <c r="V27" i="98"/>
  <c r="S27" i="98"/>
  <c r="Q27" i="98"/>
  <c r="AT26" i="98"/>
  <c r="AI26" i="98"/>
  <c r="AG26" i="98"/>
  <c r="V26" i="98"/>
  <c r="S26" i="98"/>
  <c r="Q26" i="98"/>
  <c r="AI25" i="98"/>
  <c r="V25" i="98"/>
  <c r="S25" i="98"/>
  <c r="G25" i="98"/>
  <c r="AT24" i="98"/>
  <c r="AI24" i="98"/>
  <c r="AG24" i="98"/>
  <c r="V24" i="98"/>
  <c r="S24" i="98"/>
  <c r="Q24" i="98"/>
  <c r="AI23" i="98"/>
  <c r="V23" i="98"/>
  <c r="S23" i="98"/>
  <c r="G23" i="98"/>
  <c r="AT22" i="98"/>
  <c r="AI22" i="98"/>
  <c r="AG22" i="98"/>
  <c r="V22" i="98"/>
  <c r="S22" i="98"/>
  <c r="Q22" i="98"/>
  <c r="AT21" i="98"/>
  <c r="AI21" i="98"/>
  <c r="AG21" i="98"/>
  <c r="V21" i="98"/>
  <c r="S21" i="98"/>
  <c r="Q21" i="98"/>
  <c r="AI20" i="98"/>
  <c r="V20" i="98"/>
  <c r="S20" i="98"/>
  <c r="AI19" i="98"/>
  <c r="V19" i="98"/>
  <c r="S19" i="98"/>
  <c r="AT18" i="98"/>
  <c r="AI18" i="98"/>
  <c r="AG18" i="98"/>
  <c r="V18" i="98"/>
  <c r="S18" i="98"/>
  <c r="Q18" i="98"/>
  <c r="AT17" i="98"/>
  <c r="AI17" i="98"/>
  <c r="AG17" i="98"/>
  <c r="V17" i="98"/>
  <c r="S17" i="98"/>
  <c r="Q17" i="98"/>
  <c r="AT16" i="98"/>
  <c r="AI16" i="98"/>
  <c r="AG16" i="98"/>
  <c r="V16" i="98"/>
  <c r="S16" i="98"/>
  <c r="Q16" i="98"/>
  <c r="AT15" i="98"/>
  <c r="AI15" i="98"/>
  <c r="AG15" i="98"/>
  <c r="V15" i="98"/>
  <c r="S15" i="98"/>
  <c r="Q15" i="98"/>
  <c r="AI55" i="58"/>
  <c r="V55" i="58"/>
  <c r="S55" i="58"/>
  <c r="G55" i="58"/>
  <c r="AT54" i="58"/>
  <c r="AI54" i="58"/>
  <c r="AG54" i="58"/>
  <c r="V54" i="58"/>
  <c r="S54" i="58"/>
  <c r="Q54" i="58"/>
  <c r="AT53" i="58"/>
  <c r="AI53" i="58"/>
  <c r="AG53" i="58"/>
  <c r="V53" i="58"/>
  <c r="S53" i="58"/>
  <c r="Q53" i="58"/>
  <c r="AT52" i="58"/>
  <c r="AI52" i="58"/>
  <c r="AG52" i="58"/>
  <c r="V52" i="58"/>
  <c r="S52" i="58"/>
  <c r="Q52" i="58"/>
  <c r="AT51" i="58"/>
  <c r="AI51" i="58"/>
  <c r="AG51" i="58"/>
  <c r="V51" i="58"/>
  <c r="S51" i="58"/>
  <c r="Q51" i="58"/>
  <c r="AT50" i="58"/>
  <c r="AI50" i="58"/>
  <c r="AG50" i="58"/>
  <c r="V50" i="58"/>
  <c r="S50" i="58"/>
  <c r="Q50" i="58"/>
  <c r="AT49" i="58"/>
  <c r="AI49" i="58"/>
  <c r="AG49" i="58"/>
  <c r="V49" i="58"/>
  <c r="S49" i="58"/>
  <c r="Q49" i="58"/>
  <c r="AI47" i="58"/>
  <c r="V47" i="58"/>
  <c r="S47" i="58"/>
  <c r="AT46" i="58"/>
  <c r="AI46" i="58"/>
  <c r="AG46" i="58"/>
  <c r="V46" i="58"/>
  <c r="S46" i="58"/>
  <c r="Q46" i="58"/>
  <c r="AT45" i="58"/>
  <c r="AI45" i="58"/>
  <c r="AG45" i="58"/>
  <c r="V45" i="58"/>
  <c r="S45" i="58"/>
  <c r="Q45" i="58"/>
  <c r="AT44" i="58"/>
  <c r="AI44" i="58"/>
  <c r="AG44" i="58"/>
  <c r="V44" i="58"/>
  <c r="S44" i="58"/>
  <c r="Q44" i="58"/>
  <c r="AT43" i="58"/>
  <c r="AI43" i="58"/>
  <c r="AG43" i="58"/>
  <c r="V43" i="58"/>
  <c r="S43" i="58"/>
  <c r="Q43" i="58"/>
  <c r="AT42" i="58"/>
  <c r="AI42" i="58"/>
  <c r="AG42" i="58"/>
  <c r="V42" i="58"/>
  <c r="S42" i="58"/>
  <c r="Q42" i="58"/>
  <c r="AT41" i="58"/>
  <c r="AI41" i="58"/>
  <c r="AG41" i="58"/>
  <c r="V41" i="58"/>
  <c r="S41" i="58"/>
  <c r="Q41" i="58"/>
  <c r="AT40" i="58"/>
  <c r="AI40" i="58"/>
  <c r="AG40" i="58"/>
  <c r="V40" i="58"/>
  <c r="S40" i="58"/>
  <c r="Q40" i="58"/>
  <c r="AT39" i="58"/>
  <c r="AI39" i="58"/>
  <c r="AG39" i="58"/>
  <c r="V39" i="58"/>
  <c r="S39" i="58"/>
  <c r="Q39" i="58"/>
  <c r="AT38" i="58"/>
  <c r="AI38" i="58"/>
  <c r="AG38" i="58"/>
  <c r="V38" i="58"/>
  <c r="S38" i="58"/>
  <c r="Q38" i="58"/>
  <c r="AT37" i="58"/>
  <c r="AI37" i="58"/>
  <c r="AG37" i="58"/>
  <c r="V37" i="58"/>
  <c r="S37" i="58"/>
  <c r="Q37" i="58"/>
  <c r="AT36" i="58"/>
  <c r="AI36" i="58"/>
  <c r="AG36" i="58"/>
  <c r="V36" i="58"/>
  <c r="S36" i="58"/>
  <c r="Q36" i="58"/>
  <c r="AT35" i="58"/>
  <c r="AI35" i="58"/>
  <c r="AG35" i="58"/>
  <c r="V35" i="58"/>
  <c r="S35" i="58"/>
  <c r="Q35" i="58"/>
  <c r="AT34" i="58"/>
  <c r="AI34" i="58"/>
  <c r="AG34" i="58"/>
  <c r="V34" i="58"/>
  <c r="S34" i="58"/>
  <c r="Q34" i="58"/>
  <c r="AI33" i="58"/>
  <c r="V33" i="58"/>
  <c r="S33" i="58"/>
  <c r="AT32" i="58"/>
  <c r="AI32" i="58"/>
  <c r="AG32" i="58"/>
  <c r="V32" i="58"/>
  <c r="S32" i="58"/>
  <c r="Q32" i="58"/>
  <c r="AT31" i="58"/>
  <c r="AI31" i="58"/>
  <c r="AG31" i="58"/>
  <c r="V31" i="58"/>
  <c r="S31" i="58"/>
  <c r="Q31" i="58"/>
  <c r="AT30" i="58"/>
  <c r="AI30" i="58"/>
  <c r="AG30" i="58"/>
  <c r="V30" i="58"/>
  <c r="S30" i="58"/>
  <c r="Q30" i="58"/>
  <c r="AT29" i="58"/>
  <c r="AI29" i="58"/>
  <c r="AG29" i="58"/>
  <c r="V29" i="58"/>
  <c r="S29" i="58"/>
  <c r="Q29" i="58"/>
  <c r="AT28" i="58"/>
  <c r="AI28" i="58"/>
  <c r="AG28" i="58"/>
  <c r="V28" i="58"/>
  <c r="S28" i="58"/>
  <c r="Q28" i="58"/>
  <c r="AT27" i="58"/>
  <c r="AI27" i="58"/>
  <c r="AG27" i="58"/>
  <c r="V27" i="58"/>
  <c r="S27" i="58"/>
  <c r="Q27" i="58"/>
  <c r="AT26" i="58"/>
  <c r="AI26" i="58"/>
  <c r="AG26" i="58"/>
  <c r="V26" i="58"/>
  <c r="S26" i="58"/>
  <c r="Q26" i="58"/>
  <c r="AI25" i="58"/>
  <c r="V25" i="58"/>
  <c r="S25" i="58"/>
  <c r="G25" i="58"/>
  <c r="AT24" i="58"/>
  <c r="AI24" i="58"/>
  <c r="AG24" i="58"/>
  <c r="V24" i="58"/>
  <c r="S24" i="58"/>
  <c r="Q24" i="58"/>
  <c r="AI23" i="58"/>
  <c r="V23" i="58"/>
  <c r="S23" i="58"/>
  <c r="G23" i="58"/>
  <c r="AT22" i="58"/>
  <c r="AI22" i="58"/>
  <c r="AG22" i="58"/>
  <c r="V22" i="58"/>
  <c r="S22" i="58"/>
  <c r="Q22" i="58"/>
  <c r="AT21" i="58"/>
  <c r="AI21" i="58"/>
  <c r="AG21" i="58"/>
  <c r="V21" i="58"/>
  <c r="S21" i="58"/>
  <c r="Q21" i="58"/>
  <c r="AI20" i="58"/>
  <c r="V20" i="58"/>
  <c r="S20" i="58"/>
  <c r="G33" i="58"/>
  <c r="AT19" i="58"/>
  <c r="AI19" i="58"/>
  <c r="V19" i="58"/>
  <c r="S19" i="58"/>
  <c r="AT18" i="58"/>
  <c r="AI18" i="58"/>
  <c r="AG18" i="58"/>
  <c r="V18" i="58"/>
  <c r="S18" i="58"/>
  <c r="Q18" i="58"/>
  <c r="AT17" i="58"/>
  <c r="AI17" i="58"/>
  <c r="AG17" i="58"/>
  <c r="V17" i="58"/>
  <c r="S17" i="58"/>
  <c r="Q17" i="58"/>
  <c r="AT16" i="58"/>
  <c r="AI16" i="58"/>
  <c r="AG16" i="58"/>
  <c r="V16" i="58"/>
  <c r="S16" i="58"/>
  <c r="Q16" i="58"/>
  <c r="AT15" i="58"/>
  <c r="AI15" i="58"/>
  <c r="AG15" i="58"/>
  <c r="V15" i="58"/>
  <c r="S15" i="58"/>
  <c r="Q15" i="58"/>
  <c r="AI55" i="99"/>
  <c r="V55" i="99"/>
  <c r="S55" i="99"/>
  <c r="G55" i="99"/>
  <c r="AT54" i="99"/>
  <c r="AI54" i="99"/>
  <c r="AG54" i="99"/>
  <c r="V54" i="99"/>
  <c r="S54" i="99"/>
  <c r="Q54" i="99"/>
  <c r="AT53" i="99"/>
  <c r="AI53" i="99"/>
  <c r="AG53" i="99"/>
  <c r="V53" i="99"/>
  <c r="S53" i="99"/>
  <c r="Q53" i="99"/>
  <c r="AT52" i="99"/>
  <c r="AI52" i="99"/>
  <c r="AG52" i="99"/>
  <c r="V52" i="99"/>
  <c r="S52" i="99"/>
  <c r="Q52" i="99"/>
  <c r="AT51" i="99"/>
  <c r="AI51" i="99"/>
  <c r="AG51" i="99"/>
  <c r="V51" i="99"/>
  <c r="S51" i="99"/>
  <c r="Q51" i="99"/>
  <c r="AT50" i="99"/>
  <c r="AI50" i="99"/>
  <c r="AG50" i="99"/>
  <c r="V50" i="99"/>
  <c r="S50" i="99"/>
  <c r="Q50" i="99"/>
  <c r="AT49" i="99"/>
  <c r="AI49" i="99"/>
  <c r="AG49" i="99"/>
  <c r="V49" i="99"/>
  <c r="S49" i="99"/>
  <c r="Q49" i="99"/>
  <c r="AI47" i="99"/>
  <c r="V47" i="99"/>
  <c r="S47" i="99"/>
  <c r="AT46" i="99"/>
  <c r="AI46" i="99"/>
  <c r="AG46" i="99"/>
  <c r="V46" i="99"/>
  <c r="S46" i="99"/>
  <c r="Q46" i="99"/>
  <c r="AT45" i="99"/>
  <c r="AI45" i="99"/>
  <c r="AG45" i="99"/>
  <c r="V45" i="99"/>
  <c r="S45" i="99"/>
  <c r="Q45" i="99"/>
  <c r="AT44" i="99"/>
  <c r="AI44" i="99"/>
  <c r="AG44" i="99"/>
  <c r="V44" i="99"/>
  <c r="S44" i="99"/>
  <c r="Q44" i="99"/>
  <c r="AT43" i="99"/>
  <c r="AI43" i="99"/>
  <c r="AG43" i="99"/>
  <c r="V43" i="99"/>
  <c r="S43" i="99"/>
  <c r="Q43" i="99"/>
  <c r="AT42" i="99"/>
  <c r="AI42" i="99"/>
  <c r="AG42" i="99"/>
  <c r="V42" i="99"/>
  <c r="S42" i="99"/>
  <c r="Q42" i="99"/>
  <c r="AT41" i="99"/>
  <c r="AI41" i="99"/>
  <c r="AG41" i="99"/>
  <c r="V41" i="99"/>
  <c r="S41" i="99"/>
  <c r="Q41" i="99"/>
  <c r="AT40" i="99"/>
  <c r="AI40" i="99"/>
  <c r="AG40" i="99"/>
  <c r="V40" i="99"/>
  <c r="S40" i="99"/>
  <c r="Q40" i="99"/>
  <c r="AT39" i="99"/>
  <c r="AI39" i="99"/>
  <c r="AG39" i="99"/>
  <c r="V39" i="99"/>
  <c r="S39" i="99"/>
  <c r="Q39" i="99"/>
  <c r="AT38" i="99"/>
  <c r="AI38" i="99"/>
  <c r="AG38" i="99"/>
  <c r="V38" i="99"/>
  <c r="S38" i="99"/>
  <c r="Q38" i="99"/>
  <c r="AT37" i="99"/>
  <c r="AI37" i="99"/>
  <c r="AG37" i="99"/>
  <c r="V37" i="99"/>
  <c r="S37" i="99"/>
  <c r="Q37" i="99"/>
  <c r="AT36" i="99"/>
  <c r="AI36" i="99"/>
  <c r="AG36" i="99"/>
  <c r="V36" i="99"/>
  <c r="S36" i="99"/>
  <c r="Q36" i="99"/>
  <c r="AT35" i="99"/>
  <c r="AI35" i="99"/>
  <c r="AG35" i="99"/>
  <c r="V35" i="99"/>
  <c r="S35" i="99"/>
  <c r="Q35" i="99"/>
  <c r="AT34" i="99"/>
  <c r="AI34" i="99"/>
  <c r="AG34" i="99"/>
  <c r="V34" i="99"/>
  <c r="S34" i="99"/>
  <c r="Q34" i="99"/>
  <c r="AI33" i="99"/>
  <c r="V33" i="99"/>
  <c r="S33" i="99"/>
  <c r="AT32" i="99"/>
  <c r="AI32" i="99"/>
  <c r="AG32" i="99"/>
  <c r="V32" i="99"/>
  <c r="S32" i="99"/>
  <c r="Q32" i="99"/>
  <c r="AT31" i="99"/>
  <c r="AI31" i="99"/>
  <c r="AG31" i="99"/>
  <c r="V31" i="99"/>
  <c r="S31" i="99"/>
  <c r="Q31" i="99"/>
  <c r="AT30" i="99"/>
  <c r="AI30" i="99"/>
  <c r="AG30" i="99"/>
  <c r="V30" i="99"/>
  <c r="S30" i="99"/>
  <c r="Q30" i="99"/>
  <c r="AT29" i="99"/>
  <c r="AI29" i="99"/>
  <c r="AG29" i="99"/>
  <c r="V29" i="99"/>
  <c r="S29" i="99"/>
  <c r="Q29" i="99"/>
  <c r="AT28" i="99"/>
  <c r="AI28" i="99"/>
  <c r="AG28" i="99"/>
  <c r="V28" i="99"/>
  <c r="S28" i="99"/>
  <c r="Q28" i="99"/>
  <c r="AT27" i="99"/>
  <c r="AI27" i="99"/>
  <c r="AG27" i="99"/>
  <c r="V27" i="99"/>
  <c r="S27" i="99"/>
  <c r="Q27" i="99"/>
  <c r="AT26" i="99"/>
  <c r="AI26" i="99"/>
  <c r="AG26" i="99"/>
  <c r="V26" i="99"/>
  <c r="S26" i="99"/>
  <c r="Q26" i="99"/>
  <c r="AI25" i="99"/>
  <c r="V25" i="99"/>
  <c r="S25" i="99"/>
  <c r="G25" i="99"/>
  <c r="AT24" i="99"/>
  <c r="AI24" i="99"/>
  <c r="AG24" i="99"/>
  <c r="V24" i="99"/>
  <c r="S24" i="99"/>
  <c r="Q24" i="99"/>
  <c r="AI23" i="99"/>
  <c r="V23" i="99"/>
  <c r="S23" i="99"/>
  <c r="G23" i="99"/>
  <c r="AT22" i="99"/>
  <c r="AI22" i="99"/>
  <c r="AG22" i="99"/>
  <c r="V22" i="99"/>
  <c r="S22" i="99"/>
  <c r="Q22" i="99"/>
  <c r="AT21" i="99"/>
  <c r="AI21" i="99"/>
  <c r="AG21" i="99"/>
  <c r="V21" i="99"/>
  <c r="S21" i="99"/>
  <c r="Q21" i="99"/>
  <c r="AI20" i="99"/>
  <c r="V20" i="99"/>
  <c r="S20" i="99"/>
  <c r="AI19" i="99"/>
  <c r="V19" i="99"/>
  <c r="S19" i="99"/>
  <c r="AT18" i="99"/>
  <c r="AI18" i="99"/>
  <c r="AG18" i="99"/>
  <c r="V18" i="99"/>
  <c r="S18" i="99"/>
  <c r="Q18" i="99"/>
  <c r="AT17" i="99"/>
  <c r="AI17" i="99"/>
  <c r="AG17" i="99"/>
  <c r="V17" i="99"/>
  <c r="S17" i="99"/>
  <c r="Q17" i="99"/>
  <c r="AT16" i="99"/>
  <c r="AI16" i="99"/>
  <c r="AG16" i="99"/>
  <c r="V16" i="99"/>
  <c r="S16" i="99"/>
  <c r="Q16" i="99"/>
  <c r="AT15" i="99"/>
  <c r="AI15" i="99"/>
  <c r="AG15" i="99"/>
  <c r="V15" i="99"/>
  <c r="S15" i="99"/>
  <c r="Q15" i="99"/>
  <c r="AI55" i="100"/>
  <c r="V55" i="100"/>
  <c r="S55" i="100"/>
  <c r="G55" i="100"/>
  <c r="AT54" i="100"/>
  <c r="AI54" i="100"/>
  <c r="AG54" i="100"/>
  <c r="V54" i="100"/>
  <c r="S54" i="100"/>
  <c r="Q54" i="100"/>
  <c r="AT53" i="100"/>
  <c r="AI53" i="100"/>
  <c r="AG53" i="100"/>
  <c r="V53" i="100"/>
  <c r="S53" i="100"/>
  <c r="Q53" i="100"/>
  <c r="AT52" i="100"/>
  <c r="AI52" i="100"/>
  <c r="AG52" i="100"/>
  <c r="V52" i="100"/>
  <c r="S52" i="100"/>
  <c r="Q52" i="100"/>
  <c r="AT51" i="100"/>
  <c r="AI51" i="100"/>
  <c r="AG51" i="100"/>
  <c r="V51" i="100"/>
  <c r="S51" i="100"/>
  <c r="Q51" i="100"/>
  <c r="AT50" i="100"/>
  <c r="AI50" i="100"/>
  <c r="AG50" i="100"/>
  <c r="V50" i="100"/>
  <c r="S50" i="100"/>
  <c r="Q50" i="100"/>
  <c r="AT49" i="100"/>
  <c r="AI49" i="100"/>
  <c r="AG49" i="100"/>
  <c r="V49" i="100"/>
  <c r="S49" i="100"/>
  <c r="Q49" i="100"/>
  <c r="AI47" i="100"/>
  <c r="V47" i="100"/>
  <c r="S47" i="100"/>
  <c r="AT46" i="100"/>
  <c r="AI46" i="100"/>
  <c r="AG46" i="100"/>
  <c r="V46" i="100"/>
  <c r="S46" i="100"/>
  <c r="Q46" i="100"/>
  <c r="AT45" i="100"/>
  <c r="AI45" i="100"/>
  <c r="AG45" i="100"/>
  <c r="V45" i="100"/>
  <c r="S45" i="100"/>
  <c r="Q45" i="100"/>
  <c r="AT44" i="100"/>
  <c r="AI44" i="100"/>
  <c r="AG44" i="100"/>
  <c r="V44" i="100"/>
  <c r="S44" i="100"/>
  <c r="Q44" i="100"/>
  <c r="AT43" i="100"/>
  <c r="AI43" i="100"/>
  <c r="AG43" i="100"/>
  <c r="V43" i="100"/>
  <c r="S43" i="100"/>
  <c r="Q43" i="100"/>
  <c r="AT42" i="100"/>
  <c r="AI42" i="100"/>
  <c r="AG42" i="100"/>
  <c r="V42" i="100"/>
  <c r="S42" i="100"/>
  <c r="Q42" i="100"/>
  <c r="AT41" i="100"/>
  <c r="AI41" i="100"/>
  <c r="AG41" i="100"/>
  <c r="V41" i="100"/>
  <c r="S41" i="100"/>
  <c r="Q41" i="100"/>
  <c r="AT40" i="100"/>
  <c r="AI40" i="100"/>
  <c r="AG40" i="100"/>
  <c r="V40" i="100"/>
  <c r="S40" i="100"/>
  <c r="Q40" i="100"/>
  <c r="AT39" i="100"/>
  <c r="AI39" i="100"/>
  <c r="AG39" i="100"/>
  <c r="V39" i="100"/>
  <c r="S39" i="100"/>
  <c r="Q39" i="100"/>
  <c r="AT38" i="100"/>
  <c r="AI38" i="100"/>
  <c r="AG38" i="100"/>
  <c r="V38" i="100"/>
  <c r="S38" i="100"/>
  <c r="Q38" i="100"/>
  <c r="AT37" i="100"/>
  <c r="AI37" i="100"/>
  <c r="AG37" i="100"/>
  <c r="V37" i="100"/>
  <c r="S37" i="100"/>
  <c r="Q37" i="100"/>
  <c r="AT36" i="100"/>
  <c r="AI36" i="100"/>
  <c r="AG36" i="100"/>
  <c r="V36" i="100"/>
  <c r="S36" i="100"/>
  <c r="Q36" i="100"/>
  <c r="AT35" i="100"/>
  <c r="AI35" i="100"/>
  <c r="AG35" i="100"/>
  <c r="V35" i="100"/>
  <c r="S35" i="100"/>
  <c r="Q35" i="100"/>
  <c r="AT34" i="100"/>
  <c r="AI34" i="100"/>
  <c r="AG34" i="100"/>
  <c r="V34" i="100"/>
  <c r="S34" i="100"/>
  <c r="Q34" i="100"/>
  <c r="AI33" i="100"/>
  <c r="V33" i="100"/>
  <c r="S33" i="100"/>
  <c r="AT32" i="100"/>
  <c r="AI32" i="100"/>
  <c r="AG32" i="100"/>
  <c r="V32" i="100"/>
  <c r="S32" i="100"/>
  <c r="Q32" i="100"/>
  <c r="AT31" i="100"/>
  <c r="AI31" i="100"/>
  <c r="AG31" i="100"/>
  <c r="V31" i="100"/>
  <c r="S31" i="100"/>
  <c r="Q31" i="100"/>
  <c r="AT30" i="100"/>
  <c r="AI30" i="100"/>
  <c r="AG30" i="100"/>
  <c r="V30" i="100"/>
  <c r="S30" i="100"/>
  <c r="Q30" i="100"/>
  <c r="AT29" i="100"/>
  <c r="AI29" i="100"/>
  <c r="AG29" i="100"/>
  <c r="V29" i="100"/>
  <c r="S29" i="100"/>
  <c r="Q29" i="100"/>
  <c r="AT28" i="100"/>
  <c r="AI28" i="100"/>
  <c r="AG28" i="100"/>
  <c r="V28" i="100"/>
  <c r="S28" i="100"/>
  <c r="Q28" i="100"/>
  <c r="AT27" i="100"/>
  <c r="AI27" i="100"/>
  <c r="AG27" i="100"/>
  <c r="V27" i="100"/>
  <c r="S27" i="100"/>
  <c r="Q27" i="100"/>
  <c r="AT26" i="100"/>
  <c r="AI26" i="100"/>
  <c r="AG26" i="100"/>
  <c r="V26" i="100"/>
  <c r="S26" i="100"/>
  <c r="Q26" i="100"/>
  <c r="AI25" i="100"/>
  <c r="V25" i="100"/>
  <c r="S25" i="100"/>
  <c r="G25" i="100"/>
  <c r="AT24" i="100"/>
  <c r="AI24" i="100"/>
  <c r="AG24" i="100"/>
  <c r="V24" i="100"/>
  <c r="S24" i="100"/>
  <c r="Q24" i="100"/>
  <c r="AI23" i="100"/>
  <c r="V23" i="100"/>
  <c r="S23" i="100"/>
  <c r="G23" i="100"/>
  <c r="AT22" i="100"/>
  <c r="AI22" i="100"/>
  <c r="AG22" i="100"/>
  <c r="V22" i="100"/>
  <c r="S22" i="100"/>
  <c r="Q22" i="100"/>
  <c r="AT21" i="100"/>
  <c r="AI21" i="100"/>
  <c r="AG21" i="100"/>
  <c r="V21" i="100"/>
  <c r="S21" i="100"/>
  <c r="Q21" i="100"/>
  <c r="AI20" i="100"/>
  <c r="V20" i="100"/>
  <c r="S20" i="100"/>
  <c r="AI19" i="100"/>
  <c r="V19" i="100"/>
  <c r="S19" i="100"/>
  <c r="AT18" i="100"/>
  <c r="AI18" i="100"/>
  <c r="AG18" i="100"/>
  <c r="V18" i="100"/>
  <c r="S18" i="100"/>
  <c r="Q18" i="100"/>
  <c r="AT17" i="100"/>
  <c r="AI17" i="100"/>
  <c r="AG17" i="100"/>
  <c r="V17" i="100"/>
  <c r="S17" i="100"/>
  <c r="Q17" i="100"/>
  <c r="AT16" i="100"/>
  <c r="AI16" i="100"/>
  <c r="AG16" i="100"/>
  <c r="V16" i="100"/>
  <c r="S16" i="100"/>
  <c r="Q16" i="100"/>
  <c r="AT15" i="100"/>
  <c r="AI15" i="100"/>
  <c r="AG15" i="100"/>
  <c r="V15" i="100"/>
  <c r="S15" i="100"/>
  <c r="Q15" i="100"/>
  <c r="AI55" i="101"/>
  <c r="V55" i="101"/>
  <c r="S55" i="101"/>
  <c r="G55" i="101"/>
  <c r="AT54" i="101"/>
  <c r="AI54" i="101"/>
  <c r="AG54" i="101"/>
  <c r="V54" i="101"/>
  <c r="S54" i="101"/>
  <c r="Q54" i="101"/>
  <c r="AT53" i="101"/>
  <c r="AI53" i="101"/>
  <c r="AG53" i="101"/>
  <c r="V53" i="101"/>
  <c r="S53" i="101"/>
  <c r="Q53" i="101"/>
  <c r="AT52" i="101"/>
  <c r="AI52" i="101"/>
  <c r="AG52" i="101"/>
  <c r="V52" i="101"/>
  <c r="S52" i="101"/>
  <c r="Q52" i="101"/>
  <c r="AT51" i="101"/>
  <c r="AI51" i="101"/>
  <c r="AG51" i="101"/>
  <c r="V51" i="101"/>
  <c r="S51" i="101"/>
  <c r="Q51" i="101"/>
  <c r="AT50" i="101"/>
  <c r="AI50" i="101"/>
  <c r="AG50" i="101"/>
  <c r="V50" i="101"/>
  <c r="S50" i="101"/>
  <c r="Q50" i="101"/>
  <c r="AT49" i="101"/>
  <c r="AI49" i="101"/>
  <c r="AG49" i="101"/>
  <c r="V49" i="101"/>
  <c r="S49" i="101"/>
  <c r="Q49" i="101"/>
  <c r="AI47" i="101"/>
  <c r="V47" i="101"/>
  <c r="S47" i="101"/>
  <c r="AT46" i="101"/>
  <c r="AI46" i="101"/>
  <c r="AG46" i="101"/>
  <c r="V46" i="101"/>
  <c r="S46" i="101"/>
  <c r="Q46" i="101"/>
  <c r="AT45" i="101"/>
  <c r="AI45" i="101"/>
  <c r="AG45" i="101"/>
  <c r="V45" i="101"/>
  <c r="S45" i="101"/>
  <c r="Q45" i="101"/>
  <c r="AT44" i="101"/>
  <c r="AI44" i="101"/>
  <c r="AG44" i="101"/>
  <c r="V44" i="101"/>
  <c r="S44" i="101"/>
  <c r="Q44" i="101"/>
  <c r="AT43" i="101"/>
  <c r="AI43" i="101"/>
  <c r="AG43" i="101"/>
  <c r="V43" i="101"/>
  <c r="S43" i="101"/>
  <c r="Q43" i="101"/>
  <c r="AT42" i="101"/>
  <c r="AI42" i="101"/>
  <c r="AG42" i="101"/>
  <c r="V42" i="101"/>
  <c r="S42" i="101"/>
  <c r="Q42" i="101"/>
  <c r="AT41" i="101"/>
  <c r="AI41" i="101"/>
  <c r="AG41" i="101"/>
  <c r="V41" i="101"/>
  <c r="S41" i="101"/>
  <c r="Q41" i="101"/>
  <c r="AT40" i="101"/>
  <c r="AI40" i="101"/>
  <c r="AG40" i="101"/>
  <c r="V40" i="101"/>
  <c r="S40" i="101"/>
  <c r="Q40" i="101"/>
  <c r="AT39" i="101"/>
  <c r="AI39" i="101"/>
  <c r="AG39" i="101"/>
  <c r="V39" i="101"/>
  <c r="S39" i="101"/>
  <c r="Q39" i="101"/>
  <c r="AT38" i="101"/>
  <c r="AI38" i="101"/>
  <c r="AG38" i="101"/>
  <c r="V38" i="101"/>
  <c r="S38" i="101"/>
  <c r="Q38" i="101"/>
  <c r="AT37" i="101"/>
  <c r="AI37" i="101"/>
  <c r="AG37" i="101"/>
  <c r="V37" i="101"/>
  <c r="S37" i="101"/>
  <c r="Q37" i="101"/>
  <c r="AT36" i="101"/>
  <c r="AI36" i="101"/>
  <c r="AG36" i="101"/>
  <c r="V36" i="101"/>
  <c r="S36" i="101"/>
  <c r="Q36" i="101"/>
  <c r="AT35" i="101"/>
  <c r="AI35" i="101"/>
  <c r="AG35" i="101"/>
  <c r="V35" i="101"/>
  <c r="S35" i="101"/>
  <c r="Q35" i="101"/>
  <c r="AT34" i="101"/>
  <c r="AI34" i="101"/>
  <c r="AG34" i="101"/>
  <c r="V34" i="101"/>
  <c r="S34" i="101"/>
  <c r="Q34" i="101"/>
  <c r="AI33" i="101"/>
  <c r="V33" i="101"/>
  <c r="S33" i="101"/>
  <c r="AT32" i="101"/>
  <c r="AI32" i="101"/>
  <c r="AG32" i="101"/>
  <c r="V32" i="101"/>
  <c r="S32" i="101"/>
  <c r="Q32" i="101"/>
  <c r="AT31" i="101"/>
  <c r="AI31" i="101"/>
  <c r="AG31" i="101"/>
  <c r="V31" i="101"/>
  <c r="S31" i="101"/>
  <c r="Q31" i="101"/>
  <c r="AT30" i="101"/>
  <c r="AI30" i="101"/>
  <c r="AG30" i="101"/>
  <c r="V30" i="101"/>
  <c r="S30" i="101"/>
  <c r="Q30" i="101"/>
  <c r="AT29" i="101"/>
  <c r="AI29" i="101"/>
  <c r="AG29" i="101"/>
  <c r="V29" i="101"/>
  <c r="S29" i="101"/>
  <c r="Q29" i="101"/>
  <c r="AT28" i="101"/>
  <c r="AI28" i="101"/>
  <c r="AG28" i="101"/>
  <c r="V28" i="101"/>
  <c r="S28" i="101"/>
  <c r="Q28" i="101"/>
  <c r="AT27" i="101"/>
  <c r="AI27" i="101"/>
  <c r="AG27" i="101"/>
  <c r="V27" i="101"/>
  <c r="S27" i="101"/>
  <c r="Q27" i="101"/>
  <c r="AT26" i="101"/>
  <c r="AI26" i="101"/>
  <c r="AG26" i="101"/>
  <c r="V26" i="101"/>
  <c r="S26" i="101"/>
  <c r="Q26" i="101"/>
  <c r="AI25" i="101"/>
  <c r="V25" i="101"/>
  <c r="S25" i="101"/>
  <c r="G25" i="101"/>
  <c r="AT24" i="101"/>
  <c r="AI24" i="101"/>
  <c r="AG24" i="101"/>
  <c r="V24" i="101"/>
  <c r="S24" i="101"/>
  <c r="Q24" i="101"/>
  <c r="AI23" i="101"/>
  <c r="V23" i="101"/>
  <c r="S23" i="101"/>
  <c r="G23" i="101"/>
  <c r="AT22" i="101"/>
  <c r="AI22" i="101"/>
  <c r="AG22" i="101"/>
  <c r="V22" i="101"/>
  <c r="S22" i="101"/>
  <c r="Q22" i="101"/>
  <c r="AT21" i="101"/>
  <c r="AI21" i="101"/>
  <c r="AG21" i="101"/>
  <c r="V21" i="101"/>
  <c r="S21" i="101"/>
  <c r="Q21" i="101"/>
  <c r="AI20" i="101"/>
  <c r="V20" i="101"/>
  <c r="S20" i="101"/>
  <c r="AI19" i="101"/>
  <c r="V19" i="101"/>
  <c r="S19" i="101"/>
  <c r="AT18" i="101"/>
  <c r="AI18" i="101"/>
  <c r="AG18" i="101"/>
  <c r="V18" i="101"/>
  <c r="S18" i="101"/>
  <c r="Q18" i="101"/>
  <c r="AT17" i="101"/>
  <c r="AI17" i="101"/>
  <c r="AG17" i="101"/>
  <c r="V17" i="101"/>
  <c r="S17" i="101"/>
  <c r="Q17" i="101"/>
  <c r="AT16" i="101"/>
  <c r="AI16" i="101"/>
  <c r="AG16" i="101"/>
  <c r="V16" i="101"/>
  <c r="S16" i="101"/>
  <c r="Q16" i="101"/>
  <c r="AT15" i="101"/>
  <c r="AI15" i="101"/>
  <c r="AG15" i="101"/>
  <c r="V15" i="101"/>
  <c r="S15" i="101"/>
  <c r="Q15" i="101"/>
  <c r="AI55" i="102"/>
  <c r="V55" i="102"/>
  <c r="S55" i="102"/>
  <c r="G55" i="102"/>
  <c r="AT54" i="102"/>
  <c r="AI54" i="102"/>
  <c r="AG54" i="102"/>
  <c r="V54" i="102"/>
  <c r="S54" i="102"/>
  <c r="Q54" i="102"/>
  <c r="AT53" i="102"/>
  <c r="AI53" i="102"/>
  <c r="AG53" i="102"/>
  <c r="V53" i="102"/>
  <c r="S53" i="102"/>
  <c r="Q53" i="102"/>
  <c r="AT52" i="102"/>
  <c r="AI52" i="102"/>
  <c r="AG52" i="102"/>
  <c r="V52" i="102"/>
  <c r="S52" i="102"/>
  <c r="Q52" i="102"/>
  <c r="AT51" i="102"/>
  <c r="AI51" i="102"/>
  <c r="AG51" i="102"/>
  <c r="V51" i="102"/>
  <c r="S51" i="102"/>
  <c r="Q51" i="102"/>
  <c r="AT50" i="102"/>
  <c r="AI50" i="102"/>
  <c r="AG50" i="102"/>
  <c r="V50" i="102"/>
  <c r="S50" i="102"/>
  <c r="Q50" i="102"/>
  <c r="AT49" i="102"/>
  <c r="AI49" i="102"/>
  <c r="AG49" i="102"/>
  <c r="V49" i="102"/>
  <c r="S49" i="102"/>
  <c r="Q49" i="102"/>
  <c r="AI47" i="102"/>
  <c r="V47" i="102"/>
  <c r="S47" i="102"/>
  <c r="AT46" i="102"/>
  <c r="AI46" i="102"/>
  <c r="AG46" i="102"/>
  <c r="V46" i="102"/>
  <c r="S46" i="102"/>
  <c r="Q46" i="102"/>
  <c r="AT45" i="102"/>
  <c r="AI45" i="102"/>
  <c r="AG45" i="102"/>
  <c r="V45" i="102"/>
  <c r="S45" i="102"/>
  <c r="Q45" i="102"/>
  <c r="AT44" i="102"/>
  <c r="AI44" i="102"/>
  <c r="AG44" i="102"/>
  <c r="V44" i="102"/>
  <c r="S44" i="102"/>
  <c r="Q44" i="102"/>
  <c r="AT43" i="102"/>
  <c r="AI43" i="102"/>
  <c r="AG43" i="102"/>
  <c r="V43" i="102"/>
  <c r="S43" i="102"/>
  <c r="Q43" i="102"/>
  <c r="AT42" i="102"/>
  <c r="AI42" i="102"/>
  <c r="AG42" i="102"/>
  <c r="V42" i="102"/>
  <c r="S42" i="102"/>
  <c r="Q42" i="102"/>
  <c r="AT41" i="102"/>
  <c r="AI41" i="102"/>
  <c r="AG41" i="102"/>
  <c r="V41" i="102"/>
  <c r="S41" i="102"/>
  <c r="Q41" i="102"/>
  <c r="AT40" i="102"/>
  <c r="AI40" i="102"/>
  <c r="AG40" i="102"/>
  <c r="V40" i="102"/>
  <c r="S40" i="102"/>
  <c r="Q40" i="102"/>
  <c r="AT39" i="102"/>
  <c r="AI39" i="102"/>
  <c r="AG39" i="102"/>
  <c r="V39" i="102"/>
  <c r="S39" i="102"/>
  <c r="Q39" i="102"/>
  <c r="AT38" i="102"/>
  <c r="AI38" i="102"/>
  <c r="AG38" i="102"/>
  <c r="V38" i="102"/>
  <c r="S38" i="102"/>
  <c r="Q38" i="102"/>
  <c r="AT37" i="102"/>
  <c r="AI37" i="102"/>
  <c r="AG37" i="102"/>
  <c r="V37" i="102"/>
  <c r="S37" i="102"/>
  <c r="Q37" i="102"/>
  <c r="AT36" i="102"/>
  <c r="AI36" i="102"/>
  <c r="AG36" i="102"/>
  <c r="V36" i="102"/>
  <c r="S36" i="102"/>
  <c r="Q36" i="102"/>
  <c r="AT35" i="102"/>
  <c r="AI35" i="102"/>
  <c r="AG35" i="102"/>
  <c r="V35" i="102"/>
  <c r="S35" i="102"/>
  <c r="Q35" i="102"/>
  <c r="AT34" i="102"/>
  <c r="AI34" i="102"/>
  <c r="AG34" i="102"/>
  <c r="V34" i="102"/>
  <c r="S34" i="102"/>
  <c r="Q34" i="102"/>
  <c r="AI33" i="102"/>
  <c r="V33" i="102"/>
  <c r="S33" i="102"/>
  <c r="AT32" i="102"/>
  <c r="AI32" i="102"/>
  <c r="AG32" i="102"/>
  <c r="V32" i="102"/>
  <c r="S32" i="102"/>
  <c r="Q32" i="102"/>
  <c r="AT31" i="102"/>
  <c r="AI31" i="102"/>
  <c r="AG31" i="102"/>
  <c r="V31" i="102"/>
  <c r="S31" i="102"/>
  <c r="Q31" i="102"/>
  <c r="AT30" i="102"/>
  <c r="AI30" i="102"/>
  <c r="AG30" i="102"/>
  <c r="V30" i="102"/>
  <c r="S30" i="102"/>
  <c r="Q30" i="102"/>
  <c r="AT29" i="102"/>
  <c r="AI29" i="102"/>
  <c r="AG29" i="102"/>
  <c r="V29" i="102"/>
  <c r="S29" i="102"/>
  <c r="Q29" i="102"/>
  <c r="AT28" i="102"/>
  <c r="AI28" i="102"/>
  <c r="AG28" i="102"/>
  <c r="V28" i="102"/>
  <c r="S28" i="102"/>
  <c r="Q28" i="102"/>
  <c r="AT27" i="102"/>
  <c r="AI27" i="102"/>
  <c r="AG27" i="102"/>
  <c r="V27" i="102"/>
  <c r="S27" i="102"/>
  <c r="Q27" i="102"/>
  <c r="AT26" i="102"/>
  <c r="AI26" i="102"/>
  <c r="AG26" i="102"/>
  <c r="V26" i="102"/>
  <c r="S26" i="102"/>
  <c r="Q26" i="102"/>
  <c r="AI25" i="102"/>
  <c r="V25" i="102"/>
  <c r="S25" i="102"/>
  <c r="G25" i="102"/>
  <c r="AT24" i="102"/>
  <c r="AI24" i="102"/>
  <c r="AG24" i="102"/>
  <c r="V24" i="102"/>
  <c r="S24" i="102"/>
  <c r="Q24" i="102"/>
  <c r="AI23" i="102"/>
  <c r="V23" i="102"/>
  <c r="S23" i="102"/>
  <c r="G23" i="102"/>
  <c r="AT22" i="102"/>
  <c r="AI22" i="102"/>
  <c r="AG22" i="102"/>
  <c r="V22" i="102"/>
  <c r="S22" i="102"/>
  <c r="Q22" i="102"/>
  <c r="AT21" i="102"/>
  <c r="AI21" i="102"/>
  <c r="AG21" i="102"/>
  <c r="V21" i="102"/>
  <c r="S21" i="102"/>
  <c r="Q21" i="102"/>
  <c r="AI20" i="102"/>
  <c r="V20" i="102"/>
  <c r="S20" i="102"/>
  <c r="AI19" i="102"/>
  <c r="V19" i="102"/>
  <c r="S19" i="102"/>
  <c r="AT18" i="102"/>
  <c r="AI18" i="102"/>
  <c r="AG18" i="102"/>
  <c r="V18" i="102"/>
  <c r="S18" i="102"/>
  <c r="Q18" i="102"/>
  <c r="AT17" i="102"/>
  <c r="AI17" i="102"/>
  <c r="AG17" i="102"/>
  <c r="V17" i="102"/>
  <c r="S17" i="102"/>
  <c r="Q17" i="102"/>
  <c r="AT16" i="102"/>
  <c r="AI16" i="102"/>
  <c r="AG16" i="102"/>
  <c r="V16" i="102"/>
  <c r="S16" i="102"/>
  <c r="Q16" i="102"/>
  <c r="AT15" i="102"/>
  <c r="AI15" i="102"/>
  <c r="AG15" i="102"/>
  <c r="V15" i="102"/>
  <c r="S15" i="102"/>
  <c r="Q15" i="102"/>
  <c r="AI55" i="103"/>
  <c r="V55" i="103"/>
  <c r="S55" i="103"/>
  <c r="G55" i="103"/>
  <c r="AT54" i="103"/>
  <c r="AI54" i="103"/>
  <c r="AG54" i="103"/>
  <c r="V54" i="103"/>
  <c r="S54" i="103"/>
  <c r="Q54" i="103"/>
  <c r="AT53" i="103"/>
  <c r="AI53" i="103"/>
  <c r="AG53" i="103"/>
  <c r="V53" i="103"/>
  <c r="S53" i="103"/>
  <c r="Q53" i="103"/>
  <c r="AT52" i="103"/>
  <c r="AI52" i="103"/>
  <c r="AG52" i="103"/>
  <c r="V52" i="103"/>
  <c r="S52" i="103"/>
  <c r="Q52" i="103"/>
  <c r="AT51" i="103"/>
  <c r="AI51" i="103"/>
  <c r="AG51" i="103"/>
  <c r="V51" i="103"/>
  <c r="S51" i="103"/>
  <c r="Q51" i="103"/>
  <c r="AT50" i="103"/>
  <c r="AI50" i="103"/>
  <c r="AG50" i="103"/>
  <c r="V50" i="103"/>
  <c r="S50" i="103"/>
  <c r="Q50" i="103"/>
  <c r="AT49" i="103"/>
  <c r="AI49" i="103"/>
  <c r="AG49" i="103"/>
  <c r="V49" i="103"/>
  <c r="S49" i="103"/>
  <c r="Q49" i="103"/>
  <c r="AI47" i="103"/>
  <c r="V47" i="103"/>
  <c r="S47" i="103"/>
  <c r="AT46" i="103"/>
  <c r="AI46" i="103"/>
  <c r="AG46" i="103"/>
  <c r="V46" i="103"/>
  <c r="S46" i="103"/>
  <c r="Q46" i="103"/>
  <c r="AT45" i="103"/>
  <c r="AI45" i="103"/>
  <c r="AG45" i="103"/>
  <c r="V45" i="103"/>
  <c r="S45" i="103"/>
  <c r="Q45" i="103"/>
  <c r="AT44" i="103"/>
  <c r="AI44" i="103"/>
  <c r="AG44" i="103"/>
  <c r="V44" i="103"/>
  <c r="S44" i="103"/>
  <c r="Q44" i="103"/>
  <c r="AT43" i="103"/>
  <c r="AI43" i="103"/>
  <c r="AG43" i="103"/>
  <c r="V43" i="103"/>
  <c r="S43" i="103"/>
  <c r="Q43" i="103"/>
  <c r="AT42" i="103"/>
  <c r="AI42" i="103"/>
  <c r="AG42" i="103"/>
  <c r="V42" i="103"/>
  <c r="S42" i="103"/>
  <c r="Q42" i="103"/>
  <c r="AT41" i="103"/>
  <c r="AI41" i="103"/>
  <c r="AG41" i="103"/>
  <c r="V41" i="103"/>
  <c r="S41" i="103"/>
  <c r="Q41" i="103"/>
  <c r="AT40" i="103"/>
  <c r="AI40" i="103"/>
  <c r="AG40" i="103"/>
  <c r="V40" i="103"/>
  <c r="S40" i="103"/>
  <c r="Q40" i="103"/>
  <c r="AT39" i="103"/>
  <c r="AI39" i="103"/>
  <c r="AG39" i="103"/>
  <c r="V39" i="103"/>
  <c r="S39" i="103"/>
  <c r="Q39" i="103"/>
  <c r="AT38" i="103"/>
  <c r="AI38" i="103"/>
  <c r="AG38" i="103"/>
  <c r="V38" i="103"/>
  <c r="S38" i="103"/>
  <c r="Q38" i="103"/>
  <c r="AT37" i="103"/>
  <c r="AI37" i="103"/>
  <c r="AG37" i="103"/>
  <c r="V37" i="103"/>
  <c r="S37" i="103"/>
  <c r="Q37" i="103"/>
  <c r="AT36" i="103"/>
  <c r="AI36" i="103"/>
  <c r="AG36" i="103"/>
  <c r="V36" i="103"/>
  <c r="S36" i="103"/>
  <c r="Q36" i="103"/>
  <c r="AT35" i="103"/>
  <c r="AI35" i="103"/>
  <c r="AG35" i="103"/>
  <c r="V35" i="103"/>
  <c r="S35" i="103"/>
  <c r="Q35" i="103"/>
  <c r="AT34" i="103"/>
  <c r="AI34" i="103"/>
  <c r="AG34" i="103"/>
  <c r="V34" i="103"/>
  <c r="S34" i="103"/>
  <c r="Q34" i="103"/>
  <c r="AI33" i="103"/>
  <c r="V33" i="103"/>
  <c r="S33" i="103"/>
  <c r="AT32" i="103"/>
  <c r="AI32" i="103"/>
  <c r="AG32" i="103"/>
  <c r="V32" i="103"/>
  <c r="S32" i="103"/>
  <c r="Q32" i="103"/>
  <c r="AT31" i="103"/>
  <c r="AI31" i="103"/>
  <c r="AG31" i="103"/>
  <c r="V31" i="103"/>
  <c r="S31" i="103"/>
  <c r="Q31" i="103"/>
  <c r="AT30" i="103"/>
  <c r="AI30" i="103"/>
  <c r="AG30" i="103"/>
  <c r="V30" i="103"/>
  <c r="S30" i="103"/>
  <c r="Q30" i="103"/>
  <c r="AT29" i="103"/>
  <c r="AI29" i="103"/>
  <c r="AG29" i="103"/>
  <c r="V29" i="103"/>
  <c r="S29" i="103"/>
  <c r="Q29" i="103"/>
  <c r="AT28" i="103"/>
  <c r="AI28" i="103"/>
  <c r="AG28" i="103"/>
  <c r="V28" i="103"/>
  <c r="S28" i="103"/>
  <c r="Q28" i="103"/>
  <c r="AT27" i="103"/>
  <c r="AI27" i="103"/>
  <c r="AG27" i="103"/>
  <c r="V27" i="103"/>
  <c r="S27" i="103"/>
  <c r="Q27" i="103"/>
  <c r="AT26" i="103"/>
  <c r="AI26" i="103"/>
  <c r="AG26" i="103"/>
  <c r="V26" i="103"/>
  <c r="S26" i="103"/>
  <c r="Q26" i="103"/>
  <c r="AI25" i="103"/>
  <c r="V25" i="103"/>
  <c r="S25" i="103"/>
  <c r="G25" i="103"/>
  <c r="AT24" i="103"/>
  <c r="AI24" i="103"/>
  <c r="AG24" i="103"/>
  <c r="V24" i="103"/>
  <c r="S24" i="103"/>
  <c r="Q24" i="103"/>
  <c r="AI23" i="103"/>
  <c r="V23" i="103"/>
  <c r="S23" i="103"/>
  <c r="G23" i="103"/>
  <c r="AT22" i="103"/>
  <c r="AI22" i="103"/>
  <c r="AG22" i="103"/>
  <c r="V22" i="103"/>
  <c r="S22" i="103"/>
  <c r="Q22" i="103"/>
  <c r="AT21" i="103"/>
  <c r="AI21" i="103"/>
  <c r="AG21" i="103"/>
  <c r="V21" i="103"/>
  <c r="S21" i="103"/>
  <c r="Q21" i="103"/>
  <c r="AI20" i="103"/>
  <c r="V20" i="103"/>
  <c r="S20" i="103"/>
  <c r="AI19" i="103"/>
  <c r="V19" i="103"/>
  <c r="S19" i="103"/>
  <c r="AT18" i="103"/>
  <c r="AI18" i="103"/>
  <c r="AG18" i="103"/>
  <c r="V18" i="103"/>
  <c r="S18" i="103"/>
  <c r="Q18" i="103"/>
  <c r="AT17" i="103"/>
  <c r="AI17" i="103"/>
  <c r="AG17" i="103"/>
  <c r="V17" i="103"/>
  <c r="S17" i="103"/>
  <c r="Q17" i="103"/>
  <c r="AT16" i="103"/>
  <c r="AI16" i="103"/>
  <c r="AG16" i="103"/>
  <c r="V16" i="103"/>
  <c r="S16" i="103"/>
  <c r="Q16" i="103"/>
  <c r="AT15" i="103"/>
  <c r="AI15" i="103"/>
  <c r="AG15" i="103"/>
  <c r="V15" i="103"/>
  <c r="S15" i="103"/>
  <c r="Q15" i="103"/>
  <c r="AI55" i="104"/>
  <c r="V55" i="104"/>
  <c r="S55" i="104"/>
  <c r="G55" i="104"/>
  <c r="AT54" i="104"/>
  <c r="AI54" i="104"/>
  <c r="AG54" i="104"/>
  <c r="V54" i="104"/>
  <c r="S54" i="104"/>
  <c r="Q54" i="104"/>
  <c r="AT53" i="104"/>
  <c r="AI53" i="104"/>
  <c r="AG53" i="104"/>
  <c r="V53" i="104"/>
  <c r="S53" i="104"/>
  <c r="Q53" i="104"/>
  <c r="AT52" i="104"/>
  <c r="AI52" i="104"/>
  <c r="AG52" i="104"/>
  <c r="V52" i="104"/>
  <c r="S52" i="104"/>
  <c r="Q52" i="104"/>
  <c r="AT51" i="104"/>
  <c r="AI51" i="104"/>
  <c r="AG51" i="104"/>
  <c r="V51" i="104"/>
  <c r="S51" i="104"/>
  <c r="Q51" i="104"/>
  <c r="AT50" i="104"/>
  <c r="AI50" i="104"/>
  <c r="AG50" i="104"/>
  <c r="V50" i="104"/>
  <c r="S50" i="104"/>
  <c r="Q50" i="104"/>
  <c r="AT49" i="104"/>
  <c r="AI49" i="104"/>
  <c r="AG49" i="104"/>
  <c r="V49" i="104"/>
  <c r="S49" i="104"/>
  <c r="Q49" i="104"/>
  <c r="AI47" i="104"/>
  <c r="V47" i="104"/>
  <c r="S47" i="104"/>
  <c r="AT46" i="104"/>
  <c r="AI46" i="104"/>
  <c r="AG46" i="104"/>
  <c r="V46" i="104"/>
  <c r="S46" i="104"/>
  <c r="Q46" i="104"/>
  <c r="AT45" i="104"/>
  <c r="AI45" i="104"/>
  <c r="AG45" i="104"/>
  <c r="V45" i="104"/>
  <c r="S45" i="104"/>
  <c r="Q45" i="104"/>
  <c r="AT44" i="104"/>
  <c r="AI44" i="104"/>
  <c r="AG44" i="104"/>
  <c r="V44" i="104"/>
  <c r="S44" i="104"/>
  <c r="Q44" i="104"/>
  <c r="AT43" i="104"/>
  <c r="AI43" i="104"/>
  <c r="AG43" i="104"/>
  <c r="V43" i="104"/>
  <c r="S43" i="104"/>
  <c r="Q43" i="104"/>
  <c r="AT42" i="104"/>
  <c r="AI42" i="104"/>
  <c r="AG42" i="104"/>
  <c r="V42" i="104"/>
  <c r="S42" i="104"/>
  <c r="Q42" i="104"/>
  <c r="AT41" i="104"/>
  <c r="AI41" i="104"/>
  <c r="AG41" i="104"/>
  <c r="V41" i="104"/>
  <c r="S41" i="104"/>
  <c r="Q41" i="104"/>
  <c r="AT40" i="104"/>
  <c r="AI40" i="104"/>
  <c r="AG40" i="104"/>
  <c r="V40" i="104"/>
  <c r="S40" i="104"/>
  <c r="Q40" i="104"/>
  <c r="AT39" i="104"/>
  <c r="AI39" i="104"/>
  <c r="AG39" i="104"/>
  <c r="V39" i="104"/>
  <c r="S39" i="104"/>
  <c r="Q39" i="104"/>
  <c r="AT38" i="104"/>
  <c r="AI38" i="104"/>
  <c r="AG38" i="104"/>
  <c r="V38" i="104"/>
  <c r="S38" i="104"/>
  <c r="Q38" i="104"/>
  <c r="AT37" i="104"/>
  <c r="AI37" i="104"/>
  <c r="AG37" i="104"/>
  <c r="V37" i="104"/>
  <c r="S37" i="104"/>
  <c r="Q37" i="104"/>
  <c r="AT36" i="104"/>
  <c r="AI36" i="104"/>
  <c r="AG36" i="104"/>
  <c r="V36" i="104"/>
  <c r="S36" i="104"/>
  <c r="Q36" i="104"/>
  <c r="AT35" i="104"/>
  <c r="AI35" i="104"/>
  <c r="AG35" i="104"/>
  <c r="V35" i="104"/>
  <c r="S35" i="104"/>
  <c r="Q35" i="104"/>
  <c r="AT34" i="104"/>
  <c r="AI34" i="104"/>
  <c r="AG34" i="104"/>
  <c r="V34" i="104"/>
  <c r="S34" i="104"/>
  <c r="Q34" i="104"/>
  <c r="AI33" i="104"/>
  <c r="V33" i="104"/>
  <c r="S33" i="104"/>
  <c r="AT32" i="104"/>
  <c r="AI32" i="104"/>
  <c r="AG32" i="104"/>
  <c r="V32" i="104"/>
  <c r="S32" i="104"/>
  <c r="Q32" i="104"/>
  <c r="AT31" i="104"/>
  <c r="AI31" i="104"/>
  <c r="AG31" i="104"/>
  <c r="V31" i="104"/>
  <c r="S31" i="104"/>
  <c r="Q31" i="104"/>
  <c r="AT30" i="104"/>
  <c r="AI30" i="104"/>
  <c r="AG30" i="104"/>
  <c r="V30" i="104"/>
  <c r="S30" i="104"/>
  <c r="Q30" i="104"/>
  <c r="AT29" i="104"/>
  <c r="AI29" i="104"/>
  <c r="AG29" i="104"/>
  <c r="V29" i="104"/>
  <c r="S29" i="104"/>
  <c r="Q29" i="104"/>
  <c r="AT28" i="104"/>
  <c r="AI28" i="104"/>
  <c r="AG28" i="104"/>
  <c r="V28" i="104"/>
  <c r="S28" i="104"/>
  <c r="Q28" i="104"/>
  <c r="AT27" i="104"/>
  <c r="AI27" i="104"/>
  <c r="AG27" i="104"/>
  <c r="V27" i="104"/>
  <c r="S27" i="104"/>
  <c r="Q27" i="104"/>
  <c r="AT26" i="104"/>
  <c r="AI26" i="104"/>
  <c r="AG26" i="104"/>
  <c r="V26" i="104"/>
  <c r="S26" i="104"/>
  <c r="Q26" i="104"/>
  <c r="AI25" i="104"/>
  <c r="V25" i="104"/>
  <c r="S25" i="104"/>
  <c r="G25" i="104"/>
  <c r="AT24" i="104"/>
  <c r="AI24" i="104"/>
  <c r="AG24" i="104"/>
  <c r="V24" i="104"/>
  <c r="S24" i="104"/>
  <c r="Q24" i="104"/>
  <c r="AI23" i="104"/>
  <c r="V23" i="104"/>
  <c r="S23" i="104"/>
  <c r="G23" i="104"/>
  <c r="AT22" i="104"/>
  <c r="AI22" i="104"/>
  <c r="AG22" i="104"/>
  <c r="V22" i="104"/>
  <c r="S22" i="104"/>
  <c r="Q22" i="104"/>
  <c r="AT21" i="104"/>
  <c r="AI21" i="104"/>
  <c r="AG21" i="104"/>
  <c r="V21" i="104"/>
  <c r="S21" i="104"/>
  <c r="Q21" i="104"/>
  <c r="AI20" i="104"/>
  <c r="V20" i="104"/>
  <c r="S20" i="104"/>
  <c r="AI19" i="104"/>
  <c r="V19" i="104"/>
  <c r="S19" i="104"/>
  <c r="AT18" i="104"/>
  <c r="AI18" i="104"/>
  <c r="AG18" i="104"/>
  <c r="V18" i="104"/>
  <c r="S18" i="104"/>
  <c r="Q18" i="104"/>
  <c r="AT17" i="104"/>
  <c r="AI17" i="104"/>
  <c r="AG17" i="104"/>
  <c r="V17" i="104"/>
  <c r="S17" i="104"/>
  <c r="Q17" i="104"/>
  <c r="AT16" i="104"/>
  <c r="AI16" i="104"/>
  <c r="AG16" i="104"/>
  <c r="V16" i="104"/>
  <c r="S16" i="104"/>
  <c r="Q16" i="104"/>
  <c r="AT15" i="104"/>
  <c r="AI15" i="104"/>
  <c r="AG15" i="104"/>
  <c r="V15" i="104"/>
  <c r="S15" i="104"/>
  <c r="Q15" i="104"/>
  <c r="AI55" i="105"/>
  <c r="V55" i="105"/>
  <c r="S55" i="105"/>
  <c r="G55" i="105"/>
  <c r="AT54" i="105"/>
  <c r="AI54" i="105"/>
  <c r="AG54" i="105"/>
  <c r="V54" i="105"/>
  <c r="S54" i="105"/>
  <c r="Q54" i="105"/>
  <c r="AT53" i="105"/>
  <c r="AI53" i="105"/>
  <c r="AG53" i="105"/>
  <c r="V53" i="105"/>
  <c r="S53" i="105"/>
  <c r="Q53" i="105"/>
  <c r="AT52" i="105"/>
  <c r="AI52" i="105"/>
  <c r="AG52" i="105"/>
  <c r="V52" i="105"/>
  <c r="S52" i="105"/>
  <c r="Q52" i="105"/>
  <c r="AT51" i="105"/>
  <c r="AI51" i="105"/>
  <c r="AG51" i="105"/>
  <c r="V51" i="105"/>
  <c r="S51" i="105"/>
  <c r="Q51" i="105"/>
  <c r="AT50" i="105"/>
  <c r="AI50" i="105"/>
  <c r="AG50" i="105"/>
  <c r="V50" i="105"/>
  <c r="S50" i="105"/>
  <c r="Q50" i="105"/>
  <c r="AT49" i="105"/>
  <c r="AI49" i="105"/>
  <c r="AG49" i="105"/>
  <c r="V49" i="105"/>
  <c r="S49" i="105"/>
  <c r="Q49" i="105"/>
  <c r="AI47" i="105"/>
  <c r="V47" i="105"/>
  <c r="S47" i="105"/>
  <c r="AT46" i="105"/>
  <c r="AI46" i="105"/>
  <c r="AG46" i="105"/>
  <c r="V46" i="105"/>
  <c r="S46" i="105"/>
  <c r="Q46" i="105"/>
  <c r="AT45" i="105"/>
  <c r="AI45" i="105"/>
  <c r="AG45" i="105"/>
  <c r="V45" i="105"/>
  <c r="S45" i="105"/>
  <c r="Q45" i="105"/>
  <c r="AT44" i="105"/>
  <c r="AI44" i="105"/>
  <c r="AG44" i="105"/>
  <c r="V44" i="105"/>
  <c r="S44" i="105"/>
  <c r="Q44" i="105"/>
  <c r="AT43" i="105"/>
  <c r="AI43" i="105"/>
  <c r="AG43" i="105"/>
  <c r="V43" i="105"/>
  <c r="S43" i="105"/>
  <c r="Q43" i="105"/>
  <c r="AT42" i="105"/>
  <c r="AI42" i="105"/>
  <c r="AG42" i="105"/>
  <c r="V42" i="105"/>
  <c r="S42" i="105"/>
  <c r="Q42" i="105"/>
  <c r="AT41" i="105"/>
  <c r="AI41" i="105"/>
  <c r="AG41" i="105"/>
  <c r="V41" i="105"/>
  <c r="S41" i="105"/>
  <c r="Q41" i="105"/>
  <c r="AT40" i="105"/>
  <c r="AI40" i="105"/>
  <c r="AG40" i="105"/>
  <c r="V40" i="105"/>
  <c r="S40" i="105"/>
  <c r="Q40" i="105"/>
  <c r="AT39" i="105"/>
  <c r="AI39" i="105"/>
  <c r="AG39" i="105"/>
  <c r="V39" i="105"/>
  <c r="S39" i="105"/>
  <c r="Q39" i="105"/>
  <c r="AT38" i="105"/>
  <c r="AI38" i="105"/>
  <c r="AG38" i="105"/>
  <c r="V38" i="105"/>
  <c r="S38" i="105"/>
  <c r="Q38" i="105"/>
  <c r="AT37" i="105"/>
  <c r="AI37" i="105"/>
  <c r="AG37" i="105"/>
  <c r="V37" i="105"/>
  <c r="S37" i="105"/>
  <c r="Q37" i="105"/>
  <c r="AT36" i="105"/>
  <c r="AI36" i="105"/>
  <c r="AG36" i="105"/>
  <c r="V36" i="105"/>
  <c r="S36" i="105"/>
  <c r="Q36" i="105"/>
  <c r="AT35" i="105"/>
  <c r="AI35" i="105"/>
  <c r="AG35" i="105"/>
  <c r="V35" i="105"/>
  <c r="S35" i="105"/>
  <c r="Q35" i="105"/>
  <c r="AT34" i="105"/>
  <c r="AI34" i="105"/>
  <c r="AG34" i="105"/>
  <c r="V34" i="105"/>
  <c r="S34" i="105"/>
  <c r="Q34" i="105"/>
  <c r="AI33" i="105"/>
  <c r="V33" i="105"/>
  <c r="S33" i="105"/>
  <c r="AT32" i="105"/>
  <c r="AI32" i="105"/>
  <c r="AG32" i="105"/>
  <c r="V32" i="105"/>
  <c r="S32" i="105"/>
  <c r="Q32" i="105"/>
  <c r="AT31" i="105"/>
  <c r="AI31" i="105"/>
  <c r="AG31" i="105"/>
  <c r="V31" i="105"/>
  <c r="S31" i="105"/>
  <c r="Q31" i="105"/>
  <c r="AT30" i="105"/>
  <c r="AI30" i="105"/>
  <c r="AG30" i="105"/>
  <c r="V30" i="105"/>
  <c r="S30" i="105"/>
  <c r="Q30" i="105"/>
  <c r="AT29" i="105"/>
  <c r="AI29" i="105"/>
  <c r="AG29" i="105"/>
  <c r="V29" i="105"/>
  <c r="S29" i="105"/>
  <c r="Q29" i="105"/>
  <c r="AT28" i="105"/>
  <c r="AI28" i="105"/>
  <c r="AG28" i="105"/>
  <c r="V28" i="105"/>
  <c r="S28" i="105"/>
  <c r="Q28" i="105"/>
  <c r="AT27" i="105"/>
  <c r="AI27" i="105"/>
  <c r="AG27" i="105"/>
  <c r="V27" i="105"/>
  <c r="S27" i="105"/>
  <c r="Q27" i="105"/>
  <c r="AT26" i="105"/>
  <c r="AI26" i="105"/>
  <c r="AG26" i="105"/>
  <c r="V26" i="105"/>
  <c r="S26" i="105"/>
  <c r="Q26" i="105"/>
  <c r="AI25" i="105"/>
  <c r="V25" i="105"/>
  <c r="S25" i="105"/>
  <c r="G25" i="105"/>
  <c r="AT24" i="105"/>
  <c r="AI24" i="105"/>
  <c r="AG24" i="105"/>
  <c r="V24" i="105"/>
  <c r="S24" i="105"/>
  <c r="Q24" i="105"/>
  <c r="AI23" i="105"/>
  <c r="V23" i="105"/>
  <c r="S23" i="105"/>
  <c r="G23" i="105"/>
  <c r="AT22" i="105"/>
  <c r="AI22" i="105"/>
  <c r="AG22" i="105"/>
  <c r="V22" i="105"/>
  <c r="S22" i="105"/>
  <c r="Q22" i="105"/>
  <c r="AT21" i="105"/>
  <c r="AI21" i="105"/>
  <c r="AG21" i="105"/>
  <c r="V21" i="105"/>
  <c r="S21" i="105"/>
  <c r="Q21" i="105"/>
  <c r="AI20" i="105"/>
  <c r="V20" i="105"/>
  <c r="S20" i="105"/>
  <c r="AI19" i="105"/>
  <c r="V19" i="105"/>
  <c r="S19" i="105"/>
  <c r="AT18" i="105"/>
  <c r="AI18" i="105"/>
  <c r="AG18" i="105"/>
  <c r="V18" i="105"/>
  <c r="S18" i="105"/>
  <c r="Q18" i="105"/>
  <c r="AT17" i="105"/>
  <c r="AI17" i="105"/>
  <c r="AG17" i="105"/>
  <c r="V17" i="105"/>
  <c r="S17" i="105"/>
  <c r="Q17" i="105"/>
  <c r="AT16" i="105"/>
  <c r="AI16" i="105"/>
  <c r="AG16" i="105"/>
  <c r="V16" i="105"/>
  <c r="S16" i="105"/>
  <c r="Q16" i="105"/>
  <c r="AT15" i="105"/>
  <c r="AI15" i="105"/>
  <c r="AG15" i="105"/>
  <c r="V15" i="105"/>
  <c r="S15" i="105"/>
  <c r="Q15" i="105"/>
  <c r="AI55" i="107"/>
  <c r="V55" i="107"/>
  <c r="S55" i="107"/>
  <c r="G55" i="107"/>
  <c r="AT54" i="107"/>
  <c r="AI54" i="107"/>
  <c r="AG54" i="107"/>
  <c r="V54" i="107"/>
  <c r="S54" i="107"/>
  <c r="Q54" i="107"/>
  <c r="AT53" i="107"/>
  <c r="AI53" i="107"/>
  <c r="AG53" i="107"/>
  <c r="V53" i="107"/>
  <c r="S53" i="107"/>
  <c r="Q53" i="107"/>
  <c r="AT52" i="107"/>
  <c r="AI52" i="107"/>
  <c r="AG52" i="107"/>
  <c r="V52" i="107"/>
  <c r="S52" i="107"/>
  <c r="Q52" i="107"/>
  <c r="AT51" i="107"/>
  <c r="AI51" i="107"/>
  <c r="AG51" i="107"/>
  <c r="V51" i="107"/>
  <c r="S51" i="107"/>
  <c r="Q51" i="107"/>
  <c r="AT50" i="107"/>
  <c r="AI50" i="107"/>
  <c r="AG50" i="107"/>
  <c r="V50" i="107"/>
  <c r="S50" i="107"/>
  <c r="Q50" i="107"/>
  <c r="AT49" i="107"/>
  <c r="AI49" i="107"/>
  <c r="AG49" i="107"/>
  <c r="V49" i="107"/>
  <c r="S49" i="107"/>
  <c r="Q49" i="107"/>
  <c r="AI47" i="107"/>
  <c r="V47" i="107"/>
  <c r="S47" i="107"/>
  <c r="AT46" i="107"/>
  <c r="AI46" i="107"/>
  <c r="AG46" i="107"/>
  <c r="V46" i="107"/>
  <c r="S46" i="107"/>
  <c r="Q46" i="107"/>
  <c r="AT45" i="107"/>
  <c r="AI45" i="107"/>
  <c r="AG45" i="107"/>
  <c r="V45" i="107"/>
  <c r="S45" i="107"/>
  <c r="Q45" i="107"/>
  <c r="AT44" i="107"/>
  <c r="AI44" i="107"/>
  <c r="AG44" i="107"/>
  <c r="V44" i="107"/>
  <c r="S44" i="107"/>
  <c r="Q44" i="107"/>
  <c r="AT43" i="107"/>
  <c r="AI43" i="107"/>
  <c r="AG43" i="107"/>
  <c r="V43" i="107"/>
  <c r="S43" i="107"/>
  <c r="Q43" i="107"/>
  <c r="AT42" i="107"/>
  <c r="AI42" i="107"/>
  <c r="AG42" i="107"/>
  <c r="V42" i="107"/>
  <c r="S42" i="107"/>
  <c r="Q42" i="107"/>
  <c r="AT41" i="107"/>
  <c r="AI41" i="107"/>
  <c r="AG41" i="107"/>
  <c r="V41" i="107"/>
  <c r="S41" i="107"/>
  <c r="Q41" i="107"/>
  <c r="AT40" i="107"/>
  <c r="AI40" i="107"/>
  <c r="AG40" i="107"/>
  <c r="V40" i="107"/>
  <c r="S40" i="107"/>
  <c r="Q40" i="107"/>
  <c r="AT39" i="107"/>
  <c r="AI39" i="107"/>
  <c r="AG39" i="107"/>
  <c r="V39" i="107"/>
  <c r="S39" i="107"/>
  <c r="Q39" i="107"/>
  <c r="AT38" i="107"/>
  <c r="AI38" i="107"/>
  <c r="AG38" i="107"/>
  <c r="V38" i="107"/>
  <c r="S38" i="107"/>
  <c r="Q38" i="107"/>
  <c r="AT37" i="107"/>
  <c r="AI37" i="107"/>
  <c r="AG37" i="107"/>
  <c r="V37" i="107"/>
  <c r="S37" i="107"/>
  <c r="Q37" i="107"/>
  <c r="AT36" i="107"/>
  <c r="AI36" i="107"/>
  <c r="AG36" i="107"/>
  <c r="V36" i="107"/>
  <c r="S36" i="107"/>
  <c r="Q36" i="107"/>
  <c r="AT35" i="107"/>
  <c r="AI35" i="107"/>
  <c r="AG35" i="107"/>
  <c r="V35" i="107"/>
  <c r="S35" i="107"/>
  <c r="Q35" i="107"/>
  <c r="AT34" i="107"/>
  <c r="AI34" i="107"/>
  <c r="AG34" i="107"/>
  <c r="V34" i="107"/>
  <c r="S34" i="107"/>
  <c r="Q34" i="107"/>
  <c r="AI33" i="107"/>
  <c r="V33" i="107"/>
  <c r="S33" i="107"/>
  <c r="AT32" i="107"/>
  <c r="AI32" i="107"/>
  <c r="AG32" i="107"/>
  <c r="V32" i="107"/>
  <c r="S32" i="107"/>
  <c r="Q32" i="107"/>
  <c r="AT31" i="107"/>
  <c r="AI31" i="107"/>
  <c r="AG31" i="107"/>
  <c r="V31" i="107"/>
  <c r="S31" i="107"/>
  <c r="Q31" i="107"/>
  <c r="AT30" i="107"/>
  <c r="AI30" i="107"/>
  <c r="AG30" i="107"/>
  <c r="V30" i="107"/>
  <c r="S30" i="107"/>
  <c r="Q30" i="107"/>
  <c r="AT29" i="107"/>
  <c r="AI29" i="107"/>
  <c r="AG29" i="107"/>
  <c r="V29" i="107"/>
  <c r="S29" i="107"/>
  <c r="Q29" i="107"/>
  <c r="AT28" i="107"/>
  <c r="AI28" i="107"/>
  <c r="AG28" i="107"/>
  <c r="V28" i="107"/>
  <c r="S28" i="107"/>
  <c r="Q28" i="107"/>
  <c r="AT27" i="107"/>
  <c r="AI27" i="107"/>
  <c r="AG27" i="107"/>
  <c r="V27" i="107"/>
  <c r="S27" i="107"/>
  <c r="Q27" i="107"/>
  <c r="AT26" i="107"/>
  <c r="AI26" i="107"/>
  <c r="AG26" i="107"/>
  <c r="V26" i="107"/>
  <c r="S26" i="107"/>
  <c r="Q26" i="107"/>
  <c r="AI25" i="107"/>
  <c r="V25" i="107"/>
  <c r="S25" i="107"/>
  <c r="G25" i="107"/>
  <c r="AT24" i="107"/>
  <c r="AI24" i="107"/>
  <c r="AG24" i="107"/>
  <c r="V24" i="107"/>
  <c r="S24" i="107"/>
  <c r="Q24" i="107"/>
  <c r="AI23" i="107"/>
  <c r="V23" i="107"/>
  <c r="S23" i="107"/>
  <c r="G23" i="107"/>
  <c r="AT22" i="107"/>
  <c r="AI22" i="107"/>
  <c r="AG22" i="107"/>
  <c r="V22" i="107"/>
  <c r="S22" i="107"/>
  <c r="Q22" i="107"/>
  <c r="AT21" i="107"/>
  <c r="AI21" i="107"/>
  <c r="AG21" i="107"/>
  <c r="V21" i="107"/>
  <c r="S21" i="107"/>
  <c r="Q21" i="107"/>
  <c r="AI20" i="107"/>
  <c r="V20" i="107"/>
  <c r="S20" i="107"/>
  <c r="AI19" i="107"/>
  <c r="V19" i="107"/>
  <c r="S19" i="107"/>
  <c r="AT18" i="107"/>
  <c r="AI18" i="107"/>
  <c r="AG18" i="107"/>
  <c r="V18" i="107"/>
  <c r="S18" i="107"/>
  <c r="Q18" i="107"/>
  <c r="AT17" i="107"/>
  <c r="AI17" i="107"/>
  <c r="AG17" i="107"/>
  <c r="V17" i="107"/>
  <c r="S17" i="107"/>
  <c r="Q17" i="107"/>
  <c r="AT16" i="107"/>
  <c r="AI16" i="107"/>
  <c r="AG16" i="107"/>
  <c r="V16" i="107"/>
  <c r="S16" i="107"/>
  <c r="Q16" i="107"/>
  <c r="AT15" i="107"/>
  <c r="AI15" i="107"/>
  <c r="AG15" i="107"/>
  <c r="V15" i="107"/>
  <c r="S15" i="107"/>
  <c r="Q15" i="107"/>
  <c r="AT55" i="108"/>
  <c r="AI55" i="108"/>
  <c r="V55" i="108"/>
  <c r="S55" i="108"/>
  <c r="G55" i="108"/>
  <c r="AT54" i="108"/>
  <c r="AI54" i="108"/>
  <c r="AG54" i="108"/>
  <c r="V54" i="108"/>
  <c r="S54" i="108"/>
  <c r="Q54" i="108"/>
  <c r="AT53" i="108"/>
  <c r="AI53" i="108"/>
  <c r="AG53" i="108"/>
  <c r="V53" i="108"/>
  <c r="S53" i="108"/>
  <c r="Q53" i="108"/>
  <c r="AT52" i="108"/>
  <c r="AI52" i="108"/>
  <c r="AG52" i="108"/>
  <c r="V52" i="108"/>
  <c r="S52" i="108"/>
  <c r="Q52" i="108"/>
  <c r="AT51" i="108"/>
  <c r="AI51" i="108"/>
  <c r="AG51" i="108"/>
  <c r="V51" i="108"/>
  <c r="S51" i="108"/>
  <c r="Q51" i="108"/>
  <c r="AT50" i="108"/>
  <c r="AI50" i="108"/>
  <c r="AG50" i="108"/>
  <c r="V50" i="108"/>
  <c r="S50" i="108"/>
  <c r="Q50" i="108"/>
  <c r="AT49" i="108"/>
  <c r="AI49" i="108"/>
  <c r="AG49" i="108"/>
  <c r="V49" i="108"/>
  <c r="S49" i="108"/>
  <c r="Q49" i="108"/>
  <c r="AI47" i="108"/>
  <c r="V47" i="108"/>
  <c r="S47" i="108"/>
  <c r="AT46" i="108"/>
  <c r="AI46" i="108"/>
  <c r="AG46" i="108"/>
  <c r="V46" i="108"/>
  <c r="S46" i="108"/>
  <c r="Q46" i="108"/>
  <c r="AT45" i="108"/>
  <c r="AI45" i="108"/>
  <c r="AG45" i="108"/>
  <c r="V45" i="108"/>
  <c r="S45" i="108"/>
  <c r="Q45" i="108"/>
  <c r="AT44" i="108"/>
  <c r="AI44" i="108"/>
  <c r="AG44" i="108"/>
  <c r="V44" i="108"/>
  <c r="S44" i="108"/>
  <c r="Q44" i="108"/>
  <c r="AT43" i="108"/>
  <c r="AI43" i="108"/>
  <c r="AG43" i="108"/>
  <c r="V43" i="108"/>
  <c r="S43" i="108"/>
  <c r="Q43" i="108"/>
  <c r="AT42" i="108"/>
  <c r="AI42" i="108"/>
  <c r="AG42" i="108"/>
  <c r="V42" i="108"/>
  <c r="S42" i="108"/>
  <c r="Q42" i="108"/>
  <c r="AT41" i="108"/>
  <c r="AI41" i="108"/>
  <c r="AG41" i="108"/>
  <c r="V41" i="108"/>
  <c r="S41" i="108"/>
  <c r="Q41" i="108"/>
  <c r="AT40" i="108"/>
  <c r="AI40" i="108"/>
  <c r="AG40" i="108"/>
  <c r="V40" i="108"/>
  <c r="S40" i="108"/>
  <c r="Q40" i="108"/>
  <c r="AT39" i="108"/>
  <c r="AI39" i="108"/>
  <c r="AG39" i="108"/>
  <c r="V39" i="108"/>
  <c r="S39" i="108"/>
  <c r="Q39" i="108"/>
  <c r="AT38" i="108"/>
  <c r="AI38" i="108"/>
  <c r="AG38" i="108"/>
  <c r="V38" i="108"/>
  <c r="S38" i="108"/>
  <c r="Q38" i="108"/>
  <c r="AT37" i="108"/>
  <c r="AI37" i="108"/>
  <c r="AG37" i="108"/>
  <c r="V37" i="108"/>
  <c r="S37" i="108"/>
  <c r="Q37" i="108"/>
  <c r="AT36" i="108"/>
  <c r="AI36" i="108"/>
  <c r="AG36" i="108"/>
  <c r="V36" i="108"/>
  <c r="S36" i="108"/>
  <c r="Q36" i="108"/>
  <c r="AT35" i="108"/>
  <c r="AI35" i="108"/>
  <c r="AG35" i="108"/>
  <c r="V35" i="108"/>
  <c r="S35" i="108"/>
  <c r="Q35" i="108"/>
  <c r="AT34" i="108"/>
  <c r="AI34" i="108"/>
  <c r="AG34" i="108"/>
  <c r="V34" i="108"/>
  <c r="S34" i="108"/>
  <c r="Q34" i="108"/>
  <c r="AI33" i="108"/>
  <c r="V33" i="108"/>
  <c r="S33" i="108"/>
  <c r="AT32" i="108"/>
  <c r="AI32" i="108"/>
  <c r="AG32" i="108"/>
  <c r="V32" i="108"/>
  <c r="S32" i="108"/>
  <c r="Q32" i="108"/>
  <c r="AT31" i="108"/>
  <c r="AI31" i="108"/>
  <c r="AG31" i="108"/>
  <c r="V31" i="108"/>
  <c r="S31" i="108"/>
  <c r="Q31" i="108"/>
  <c r="AT30" i="108"/>
  <c r="AI30" i="108"/>
  <c r="AG30" i="108"/>
  <c r="V30" i="108"/>
  <c r="S30" i="108"/>
  <c r="Q30" i="108"/>
  <c r="AT29" i="108"/>
  <c r="AI29" i="108"/>
  <c r="AG29" i="108"/>
  <c r="V29" i="108"/>
  <c r="S29" i="108"/>
  <c r="Q29" i="108"/>
  <c r="AT28" i="108"/>
  <c r="AI28" i="108"/>
  <c r="AG28" i="108"/>
  <c r="V28" i="108"/>
  <c r="S28" i="108"/>
  <c r="Q28" i="108"/>
  <c r="AT27" i="108"/>
  <c r="AI27" i="108"/>
  <c r="AG27" i="108"/>
  <c r="V27" i="108"/>
  <c r="S27" i="108"/>
  <c r="Q27" i="108"/>
  <c r="AT26" i="108"/>
  <c r="AI26" i="108"/>
  <c r="AG26" i="108"/>
  <c r="V26" i="108"/>
  <c r="S26" i="108"/>
  <c r="Q26" i="108"/>
  <c r="AI25" i="108"/>
  <c r="AG25" i="108"/>
  <c r="V25" i="108"/>
  <c r="S25" i="108"/>
  <c r="G25" i="108"/>
  <c r="AT24" i="108"/>
  <c r="AI24" i="108"/>
  <c r="AG24" i="108"/>
  <c r="V24" i="108"/>
  <c r="S24" i="108"/>
  <c r="Q24" i="108"/>
  <c r="AI23" i="108"/>
  <c r="V23" i="108"/>
  <c r="S23" i="108"/>
  <c r="G23" i="108"/>
  <c r="AT22" i="108"/>
  <c r="AI22" i="108"/>
  <c r="AG22" i="108"/>
  <c r="V22" i="108"/>
  <c r="S22" i="108"/>
  <c r="Q22" i="108"/>
  <c r="AT21" i="108"/>
  <c r="AI21" i="108"/>
  <c r="AG21" i="108"/>
  <c r="V21" i="108"/>
  <c r="S21" i="108"/>
  <c r="Q21" i="108"/>
  <c r="AI20" i="108"/>
  <c r="V20" i="108"/>
  <c r="S20" i="108"/>
  <c r="AI19" i="108"/>
  <c r="V19" i="108"/>
  <c r="S19" i="108"/>
  <c r="AT18" i="108"/>
  <c r="AI18" i="108"/>
  <c r="AG18" i="108"/>
  <c r="V18" i="108"/>
  <c r="S18" i="108"/>
  <c r="Q18" i="108"/>
  <c r="AT17" i="108"/>
  <c r="AI17" i="108"/>
  <c r="AG17" i="108"/>
  <c r="V17" i="108"/>
  <c r="S17" i="108"/>
  <c r="Q17" i="108"/>
  <c r="AT16" i="108"/>
  <c r="AI16" i="108"/>
  <c r="AG16" i="108"/>
  <c r="V16" i="108"/>
  <c r="S16" i="108"/>
  <c r="Q16" i="108"/>
  <c r="AT15" i="108"/>
  <c r="AI15" i="108"/>
  <c r="AG15" i="108"/>
  <c r="V15" i="108"/>
  <c r="S15" i="108"/>
  <c r="Q15" i="108"/>
  <c r="AI55" i="110"/>
  <c r="V55" i="110"/>
  <c r="S55" i="110"/>
  <c r="G55" i="110"/>
  <c r="AT54" i="110"/>
  <c r="AI54" i="110"/>
  <c r="AG54" i="110"/>
  <c r="V54" i="110"/>
  <c r="S54" i="110"/>
  <c r="Q54" i="110"/>
  <c r="AT53" i="110"/>
  <c r="AI53" i="110"/>
  <c r="AG53" i="110"/>
  <c r="V53" i="110"/>
  <c r="S53" i="110"/>
  <c r="Q53" i="110"/>
  <c r="AT52" i="110"/>
  <c r="AI52" i="110"/>
  <c r="AG52" i="110"/>
  <c r="V52" i="110"/>
  <c r="S52" i="110"/>
  <c r="Q52" i="110"/>
  <c r="AT51" i="110"/>
  <c r="AI51" i="110"/>
  <c r="AG51" i="110"/>
  <c r="V51" i="110"/>
  <c r="S51" i="110"/>
  <c r="Q51" i="110"/>
  <c r="AT50" i="110"/>
  <c r="AI50" i="110"/>
  <c r="AG50" i="110"/>
  <c r="V50" i="110"/>
  <c r="S50" i="110"/>
  <c r="Q50" i="110"/>
  <c r="AT49" i="110"/>
  <c r="AI49" i="110"/>
  <c r="AG49" i="110"/>
  <c r="V49" i="110"/>
  <c r="S49" i="110"/>
  <c r="Q49" i="110"/>
  <c r="AI47" i="110"/>
  <c r="V47" i="110"/>
  <c r="S47" i="110"/>
  <c r="AT46" i="110"/>
  <c r="AI46" i="110"/>
  <c r="AG46" i="110"/>
  <c r="V46" i="110"/>
  <c r="S46" i="110"/>
  <c r="Q46" i="110"/>
  <c r="AT45" i="110"/>
  <c r="AI45" i="110"/>
  <c r="AG45" i="110"/>
  <c r="V45" i="110"/>
  <c r="S45" i="110"/>
  <c r="Q45" i="110"/>
  <c r="AT44" i="110"/>
  <c r="AI44" i="110"/>
  <c r="AG44" i="110"/>
  <c r="V44" i="110"/>
  <c r="S44" i="110"/>
  <c r="Q44" i="110"/>
  <c r="AT43" i="110"/>
  <c r="AI43" i="110"/>
  <c r="AG43" i="110"/>
  <c r="V43" i="110"/>
  <c r="S43" i="110"/>
  <c r="Q43" i="110"/>
  <c r="AT42" i="110"/>
  <c r="AI42" i="110"/>
  <c r="AG42" i="110"/>
  <c r="V42" i="110"/>
  <c r="S42" i="110"/>
  <c r="Q42" i="110"/>
  <c r="AT41" i="110"/>
  <c r="AI41" i="110"/>
  <c r="AG41" i="110"/>
  <c r="V41" i="110"/>
  <c r="S41" i="110"/>
  <c r="Q41" i="110"/>
  <c r="AT40" i="110"/>
  <c r="AI40" i="110"/>
  <c r="AG40" i="110"/>
  <c r="V40" i="110"/>
  <c r="S40" i="110"/>
  <c r="Q40" i="110"/>
  <c r="AT39" i="110"/>
  <c r="AI39" i="110"/>
  <c r="AG39" i="110"/>
  <c r="V39" i="110"/>
  <c r="S39" i="110"/>
  <c r="Q39" i="110"/>
  <c r="AT38" i="110"/>
  <c r="AI38" i="110"/>
  <c r="AG38" i="110"/>
  <c r="V38" i="110"/>
  <c r="S38" i="110"/>
  <c r="Q38" i="110"/>
  <c r="AT37" i="110"/>
  <c r="AI37" i="110"/>
  <c r="AG37" i="110"/>
  <c r="V37" i="110"/>
  <c r="S37" i="110"/>
  <c r="Q37" i="110"/>
  <c r="AT36" i="110"/>
  <c r="AI36" i="110"/>
  <c r="AG36" i="110"/>
  <c r="V36" i="110"/>
  <c r="S36" i="110"/>
  <c r="Q36" i="110"/>
  <c r="AT35" i="110"/>
  <c r="AI35" i="110"/>
  <c r="AG35" i="110"/>
  <c r="V35" i="110"/>
  <c r="S35" i="110"/>
  <c r="Q35" i="110"/>
  <c r="AT34" i="110"/>
  <c r="AI34" i="110"/>
  <c r="AG34" i="110"/>
  <c r="V34" i="110"/>
  <c r="S34" i="110"/>
  <c r="Q34" i="110"/>
  <c r="AI33" i="110"/>
  <c r="V33" i="110"/>
  <c r="S33" i="110"/>
  <c r="AT32" i="110"/>
  <c r="AI32" i="110"/>
  <c r="AG32" i="110"/>
  <c r="V32" i="110"/>
  <c r="S32" i="110"/>
  <c r="Q32" i="110"/>
  <c r="AT31" i="110"/>
  <c r="AI31" i="110"/>
  <c r="AG31" i="110"/>
  <c r="V31" i="110"/>
  <c r="S31" i="110"/>
  <c r="Q31" i="110"/>
  <c r="AT30" i="110"/>
  <c r="AI30" i="110"/>
  <c r="AG30" i="110"/>
  <c r="V30" i="110"/>
  <c r="S30" i="110"/>
  <c r="Q30" i="110"/>
  <c r="AT29" i="110"/>
  <c r="AI29" i="110"/>
  <c r="AG29" i="110"/>
  <c r="V29" i="110"/>
  <c r="S29" i="110"/>
  <c r="Q29" i="110"/>
  <c r="AT28" i="110"/>
  <c r="AI28" i="110"/>
  <c r="AG28" i="110"/>
  <c r="V28" i="110"/>
  <c r="S28" i="110"/>
  <c r="Q28" i="110"/>
  <c r="AT27" i="110"/>
  <c r="AI27" i="110"/>
  <c r="AG27" i="110"/>
  <c r="V27" i="110"/>
  <c r="S27" i="110"/>
  <c r="Q27" i="110"/>
  <c r="AT26" i="110"/>
  <c r="AI26" i="110"/>
  <c r="AG26" i="110"/>
  <c r="V26" i="110"/>
  <c r="S26" i="110"/>
  <c r="Q26" i="110"/>
  <c r="AI25" i="110"/>
  <c r="V25" i="110"/>
  <c r="S25" i="110"/>
  <c r="G25" i="110"/>
  <c r="AT24" i="110"/>
  <c r="AI24" i="110"/>
  <c r="AG24" i="110"/>
  <c r="V24" i="110"/>
  <c r="S24" i="110"/>
  <c r="Q24" i="110"/>
  <c r="AI23" i="110"/>
  <c r="V23" i="110"/>
  <c r="S23" i="110"/>
  <c r="G23" i="110"/>
  <c r="AT22" i="110"/>
  <c r="AI22" i="110"/>
  <c r="AG22" i="110"/>
  <c r="V22" i="110"/>
  <c r="S22" i="110"/>
  <c r="Q22" i="110"/>
  <c r="AT21" i="110"/>
  <c r="AI21" i="110"/>
  <c r="AG21" i="110"/>
  <c r="V21" i="110"/>
  <c r="S21" i="110"/>
  <c r="Q21" i="110"/>
  <c r="AI20" i="110"/>
  <c r="V20" i="110"/>
  <c r="S20" i="110"/>
  <c r="AI19" i="110"/>
  <c r="V19" i="110"/>
  <c r="S19" i="110"/>
  <c r="AT18" i="110"/>
  <c r="AI18" i="110"/>
  <c r="AG18" i="110"/>
  <c r="V18" i="110"/>
  <c r="S18" i="110"/>
  <c r="Q18" i="110"/>
  <c r="AT17" i="110"/>
  <c r="AI17" i="110"/>
  <c r="AG17" i="110"/>
  <c r="V17" i="110"/>
  <c r="S17" i="110"/>
  <c r="Q17" i="110"/>
  <c r="AT16" i="110"/>
  <c r="AI16" i="110"/>
  <c r="AG16" i="110"/>
  <c r="V16" i="110"/>
  <c r="S16" i="110"/>
  <c r="Q16" i="110"/>
  <c r="AT15" i="110"/>
  <c r="AI15" i="110"/>
  <c r="AG15" i="110"/>
  <c r="V15" i="110"/>
  <c r="S15" i="110"/>
  <c r="Q15" i="110"/>
  <c r="AI55" i="111"/>
  <c r="V55" i="111"/>
  <c r="S55" i="111"/>
  <c r="G55" i="111"/>
  <c r="AT54" i="111"/>
  <c r="AI54" i="111"/>
  <c r="AG54" i="111"/>
  <c r="V54" i="111"/>
  <c r="S54" i="111"/>
  <c r="Q54" i="111"/>
  <c r="AT53" i="111"/>
  <c r="AI53" i="111"/>
  <c r="AG53" i="111"/>
  <c r="V53" i="111"/>
  <c r="S53" i="111"/>
  <c r="Q53" i="111"/>
  <c r="AT52" i="111"/>
  <c r="AI52" i="111"/>
  <c r="AG52" i="111"/>
  <c r="V52" i="111"/>
  <c r="S52" i="111"/>
  <c r="Q52" i="111"/>
  <c r="AT51" i="111"/>
  <c r="AI51" i="111"/>
  <c r="AG51" i="111"/>
  <c r="V51" i="111"/>
  <c r="S51" i="111"/>
  <c r="Q51" i="111"/>
  <c r="AT50" i="111"/>
  <c r="AI50" i="111"/>
  <c r="AG50" i="111"/>
  <c r="V50" i="111"/>
  <c r="S50" i="111"/>
  <c r="Q50" i="111"/>
  <c r="AT49" i="111"/>
  <c r="AI49" i="111"/>
  <c r="AG49" i="111"/>
  <c r="V49" i="111"/>
  <c r="S49" i="111"/>
  <c r="Q49" i="111"/>
  <c r="AI47" i="111"/>
  <c r="V47" i="111"/>
  <c r="S47" i="111"/>
  <c r="AT46" i="111"/>
  <c r="AI46" i="111"/>
  <c r="AG46" i="111"/>
  <c r="V46" i="111"/>
  <c r="S46" i="111"/>
  <c r="Q46" i="111"/>
  <c r="AT45" i="111"/>
  <c r="AI45" i="111"/>
  <c r="AG45" i="111"/>
  <c r="V45" i="111"/>
  <c r="S45" i="111"/>
  <c r="Q45" i="111"/>
  <c r="AT44" i="111"/>
  <c r="AI44" i="111"/>
  <c r="AG44" i="111"/>
  <c r="V44" i="111"/>
  <c r="S44" i="111"/>
  <c r="Q44" i="111"/>
  <c r="AT43" i="111"/>
  <c r="AI43" i="111"/>
  <c r="AG43" i="111"/>
  <c r="V43" i="111"/>
  <c r="S43" i="111"/>
  <c r="Q43" i="111"/>
  <c r="AT42" i="111"/>
  <c r="AI42" i="111"/>
  <c r="AG42" i="111"/>
  <c r="V42" i="111"/>
  <c r="S42" i="111"/>
  <c r="Q42" i="111"/>
  <c r="AT41" i="111"/>
  <c r="AI41" i="111"/>
  <c r="AG41" i="111"/>
  <c r="V41" i="111"/>
  <c r="S41" i="111"/>
  <c r="Q41" i="111"/>
  <c r="AT40" i="111"/>
  <c r="AI40" i="111"/>
  <c r="AG40" i="111"/>
  <c r="V40" i="111"/>
  <c r="S40" i="111"/>
  <c r="Q40" i="111"/>
  <c r="AT39" i="111"/>
  <c r="AI39" i="111"/>
  <c r="AG39" i="111"/>
  <c r="V39" i="111"/>
  <c r="S39" i="111"/>
  <c r="Q39" i="111"/>
  <c r="AT38" i="111"/>
  <c r="AI38" i="111"/>
  <c r="AG38" i="111"/>
  <c r="V38" i="111"/>
  <c r="S38" i="111"/>
  <c r="Q38" i="111"/>
  <c r="AT37" i="111"/>
  <c r="AI37" i="111"/>
  <c r="AG37" i="111"/>
  <c r="V37" i="111"/>
  <c r="S37" i="111"/>
  <c r="Q37" i="111"/>
  <c r="AT36" i="111"/>
  <c r="AI36" i="111"/>
  <c r="AG36" i="111"/>
  <c r="V36" i="111"/>
  <c r="S36" i="111"/>
  <c r="Q36" i="111"/>
  <c r="AT35" i="111"/>
  <c r="AI35" i="111"/>
  <c r="AG35" i="111"/>
  <c r="V35" i="111"/>
  <c r="S35" i="111"/>
  <c r="Q35" i="111"/>
  <c r="AT34" i="111"/>
  <c r="AI34" i="111"/>
  <c r="AG34" i="111"/>
  <c r="V34" i="111"/>
  <c r="S34" i="111"/>
  <c r="Q34" i="111"/>
  <c r="AI33" i="111"/>
  <c r="V33" i="111"/>
  <c r="S33" i="111"/>
  <c r="AT32" i="111"/>
  <c r="AI32" i="111"/>
  <c r="AG32" i="111"/>
  <c r="V32" i="111"/>
  <c r="S32" i="111"/>
  <c r="Q32" i="111"/>
  <c r="AT31" i="111"/>
  <c r="AI31" i="111"/>
  <c r="AG31" i="111"/>
  <c r="V31" i="111"/>
  <c r="S31" i="111"/>
  <c r="Q31" i="111"/>
  <c r="AT30" i="111"/>
  <c r="AI30" i="111"/>
  <c r="AG30" i="111"/>
  <c r="V30" i="111"/>
  <c r="S30" i="111"/>
  <c r="Q30" i="111"/>
  <c r="AT29" i="111"/>
  <c r="AI29" i="111"/>
  <c r="AG29" i="111"/>
  <c r="V29" i="111"/>
  <c r="S29" i="111"/>
  <c r="Q29" i="111"/>
  <c r="AT28" i="111"/>
  <c r="AI28" i="111"/>
  <c r="AG28" i="111"/>
  <c r="V28" i="111"/>
  <c r="S28" i="111"/>
  <c r="Q28" i="111"/>
  <c r="AT27" i="111"/>
  <c r="AI27" i="111"/>
  <c r="AG27" i="111"/>
  <c r="V27" i="111"/>
  <c r="S27" i="111"/>
  <c r="Q27" i="111"/>
  <c r="AT26" i="111"/>
  <c r="AI26" i="111"/>
  <c r="AG26" i="111"/>
  <c r="V26" i="111"/>
  <c r="S26" i="111"/>
  <c r="Q26" i="111"/>
  <c r="AI25" i="111"/>
  <c r="V25" i="111"/>
  <c r="S25" i="111"/>
  <c r="G25" i="111"/>
  <c r="AT24" i="111"/>
  <c r="AI24" i="111"/>
  <c r="AG24" i="111"/>
  <c r="V24" i="111"/>
  <c r="S24" i="111"/>
  <c r="Q24" i="111"/>
  <c r="AI23" i="111"/>
  <c r="V23" i="111"/>
  <c r="S23" i="111"/>
  <c r="G23" i="111"/>
  <c r="AT22" i="111"/>
  <c r="AI22" i="111"/>
  <c r="AG22" i="111"/>
  <c r="V22" i="111"/>
  <c r="S22" i="111"/>
  <c r="Q22" i="111"/>
  <c r="AT21" i="111"/>
  <c r="AI21" i="111"/>
  <c r="AG21" i="111"/>
  <c r="V21" i="111"/>
  <c r="S21" i="111"/>
  <c r="Q21" i="111"/>
  <c r="AI20" i="111"/>
  <c r="V20" i="111"/>
  <c r="S20" i="111"/>
  <c r="AI19" i="111"/>
  <c r="V19" i="111"/>
  <c r="S19" i="111"/>
  <c r="AT18" i="111"/>
  <c r="AI18" i="111"/>
  <c r="AG18" i="111"/>
  <c r="V18" i="111"/>
  <c r="S18" i="111"/>
  <c r="Q18" i="111"/>
  <c r="AT17" i="111"/>
  <c r="AI17" i="111"/>
  <c r="AG17" i="111"/>
  <c r="V17" i="111"/>
  <c r="S17" i="111"/>
  <c r="Q17" i="111"/>
  <c r="AT16" i="111"/>
  <c r="AI16" i="111"/>
  <c r="AG16" i="111"/>
  <c r="V16" i="111"/>
  <c r="S16" i="111"/>
  <c r="Q16" i="111"/>
  <c r="AT15" i="111"/>
  <c r="AI15" i="111"/>
  <c r="AG15" i="111"/>
  <c r="V15" i="111"/>
  <c r="S15" i="111"/>
  <c r="Q15" i="111"/>
  <c r="AI55" i="112"/>
  <c r="V55" i="112"/>
  <c r="S55" i="112"/>
  <c r="G55" i="112"/>
  <c r="AT54" i="112"/>
  <c r="AI54" i="112"/>
  <c r="AG54" i="112"/>
  <c r="V54" i="112"/>
  <c r="S54" i="112"/>
  <c r="Q54" i="112"/>
  <c r="AT53" i="112"/>
  <c r="AI53" i="112"/>
  <c r="AG53" i="112"/>
  <c r="V53" i="112"/>
  <c r="S53" i="112"/>
  <c r="Q53" i="112"/>
  <c r="AT52" i="112"/>
  <c r="AI52" i="112"/>
  <c r="AG52" i="112"/>
  <c r="V52" i="112"/>
  <c r="S52" i="112"/>
  <c r="Q52" i="112"/>
  <c r="AT51" i="112"/>
  <c r="AI51" i="112"/>
  <c r="AG51" i="112"/>
  <c r="V51" i="112"/>
  <c r="S51" i="112"/>
  <c r="Q51" i="112"/>
  <c r="AT50" i="112"/>
  <c r="AI50" i="112"/>
  <c r="AG50" i="112"/>
  <c r="V50" i="112"/>
  <c r="S50" i="112"/>
  <c r="Q50" i="112"/>
  <c r="AT49" i="112"/>
  <c r="AI49" i="112"/>
  <c r="AG49" i="112"/>
  <c r="V49" i="112"/>
  <c r="S49" i="112"/>
  <c r="Q49" i="112"/>
  <c r="AI47" i="112"/>
  <c r="V47" i="112"/>
  <c r="S47" i="112"/>
  <c r="AT46" i="112"/>
  <c r="AI46" i="112"/>
  <c r="AG46" i="112"/>
  <c r="V46" i="112"/>
  <c r="S46" i="112"/>
  <c r="Q46" i="112"/>
  <c r="AT45" i="112"/>
  <c r="AI45" i="112"/>
  <c r="AG45" i="112"/>
  <c r="V45" i="112"/>
  <c r="S45" i="112"/>
  <c r="Q45" i="112"/>
  <c r="AT44" i="112"/>
  <c r="AI44" i="112"/>
  <c r="AG44" i="112"/>
  <c r="V44" i="112"/>
  <c r="S44" i="112"/>
  <c r="Q44" i="112"/>
  <c r="AT43" i="112"/>
  <c r="AI43" i="112"/>
  <c r="AG43" i="112"/>
  <c r="V43" i="112"/>
  <c r="S43" i="112"/>
  <c r="Q43" i="112"/>
  <c r="AT42" i="112"/>
  <c r="AI42" i="112"/>
  <c r="AG42" i="112"/>
  <c r="V42" i="112"/>
  <c r="S42" i="112"/>
  <c r="Q42" i="112"/>
  <c r="AT41" i="112"/>
  <c r="AI41" i="112"/>
  <c r="AG41" i="112"/>
  <c r="V41" i="112"/>
  <c r="S41" i="112"/>
  <c r="Q41" i="112"/>
  <c r="AT40" i="112"/>
  <c r="AI40" i="112"/>
  <c r="AG40" i="112"/>
  <c r="V40" i="112"/>
  <c r="S40" i="112"/>
  <c r="Q40" i="112"/>
  <c r="AT39" i="112"/>
  <c r="AI39" i="112"/>
  <c r="AG39" i="112"/>
  <c r="V39" i="112"/>
  <c r="S39" i="112"/>
  <c r="Q39" i="112"/>
  <c r="AT38" i="112"/>
  <c r="AI38" i="112"/>
  <c r="AG38" i="112"/>
  <c r="V38" i="112"/>
  <c r="S38" i="112"/>
  <c r="Q38" i="112"/>
  <c r="AT37" i="112"/>
  <c r="AI37" i="112"/>
  <c r="AG37" i="112"/>
  <c r="V37" i="112"/>
  <c r="S37" i="112"/>
  <c r="Q37" i="112"/>
  <c r="AT36" i="112"/>
  <c r="AI36" i="112"/>
  <c r="AG36" i="112"/>
  <c r="V36" i="112"/>
  <c r="S36" i="112"/>
  <c r="Q36" i="112"/>
  <c r="AT35" i="112"/>
  <c r="AI35" i="112"/>
  <c r="AG35" i="112"/>
  <c r="V35" i="112"/>
  <c r="S35" i="112"/>
  <c r="Q35" i="112"/>
  <c r="AT34" i="112"/>
  <c r="AI34" i="112"/>
  <c r="AG34" i="112"/>
  <c r="V34" i="112"/>
  <c r="S34" i="112"/>
  <c r="Q34" i="112"/>
  <c r="AI33" i="112"/>
  <c r="V33" i="112"/>
  <c r="S33" i="112"/>
  <c r="AT32" i="112"/>
  <c r="AI32" i="112"/>
  <c r="AG32" i="112"/>
  <c r="V32" i="112"/>
  <c r="S32" i="112"/>
  <c r="Q32" i="112"/>
  <c r="AT31" i="112"/>
  <c r="AI31" i="112"/>
  <c r="AG31" i="112"/>
  <c r="V31" i="112"/>
  <c r="S31" i="112"/>
  <c r="Q31" i="112"/>
  <c r="AT30" i="112"/>
  <c r="AI30" i="112"/>
  <c r="AG30" i="112"/>
  <c r="V30" i="112"/>
  <c r="S30" i="112"/>
  <c r="Q30" i="112"/>
  <c r="AT29" i="112"/>
  <c r="AI29" i="112"/>
  <c r="AG29" i="112"/>
  <c r="V29" i="112"/>
  <c r="S29" i="112"/>
  <c r="Q29" i="112"/>
  <c r="AT28" i="112"/>
  <c r="AI28" i="112"/>
  <c r="AG28" i="112"/>
  <c r="V28" i="112"/>
  <c r="S28" i="112"/>
  <c r="Q28" i="112"/>
  <c r="AT27" i="112"/>
  <c r="AI27" i="112"/>
  <c r="AG27" i="112"/>
  <c r="V27" i="112"/>
  <c r="S27" i="112"/>
  <c r="Q27" i="112"/>
  <c r="AT26" i="112"/>
  <c r="AI26" i="112"/>
  <c r="AG26" i="112"/>
  <c r="V26" i="112"/>
  <c r="S26" i="112"/>
  <c r="Q26" i="112"/>
  <c r="AI25" i="112"/>
  <c r="V25" i="112"/>
  <c r="S25" i="112"/>
  <c r="G25" i="112"/>
  <c r="AT24" i="112"/>
  <c r="AI24" i="112"/>
  <c r="AG24" i="112"/>
  <c r="V24" i="112"/>
  <c r="S24" i="112"/>
  <c r="Q24" i="112"/>
  <c r="AI23" i="112"/>
  <c r="V23" i="112"/>
  <c r="S23" i="112"/>
  <c r="G23" i="112"/>
  <c r="AT22" i="112"/>
  <c r="AI22" i="112"/>
  <c r="AG22" i="112"/>
  <c r="V22" i="112"/>
  <c r="S22" i="112"/>
  <c r="Q22" i="112"/>
  <c r="AT21" i="112"/>
  <c r="AI21" i="112"/>
  <c r="AG21" i="112"/>
  <c r="V21" i="112"/>
  <c r="S21" i="112"/>
  <c r="Q21" i="112"/>
  <c r="AI20" i="112"/>
  <c r="V20" i="112"/>
  <c r="S20" i="112"/>
  <c r="AI19" i="112"/>
  <c r="V19" i="112"/>
  <c r="S19" i="112"/>
  <c r="AT18" i="112"/>
  <c r="AI18" i="112"/>
  <c r="AG18" i="112"/>
  <c r="V18" i="112"/>
  <c r="S18" i="112"/>
  <c r="Q18" i="112"/>
  <c r="AT17" i="112"/>
  <c r="AI17" i="112"/>
  <c r="AG17" i="112"/>
  <c r="V17" i="112"/>
  <c r="S17" i="112"/>
  <c r="Q17" i="112"/>
  <c r="AT16" i="112"/>
  <c r="AI16" i="112"/>
  <c r="AG16" i="112"/>
  <c r="V16" i="112"/>
  <c r="S16" i="112"/>
  <c r="Q16" i="112"/>
  <c r="AT15" i="112"/>
  <c r="AI15" i="112"/>
  <c r="AG15" i="112"/>
  <c r="V15" i="112"/>
  <c r="S15" i="112"/>
  <c r="Q15" i="112"/>
  <c r="AI55" i="113"/>
  <c r="V55" i="113"/>
  <c r="S55" i="113"/>
  <c r="G55" i="113"/>
  <c r="AT54" i="113"/>
  <c r="AI54" i="113"/>
  <c r="AG54" i="113"/>
  <c r="V54" i="113"/>
  <c r="S54" i="113"/>
  <c r="Q54" i="113"/>
  <c r="AT53" i="113"/>
  <c r="AI53" i="113"/>
  <c r="AG53" i="113"/>
  <c r="V53" i="113"/>
  <c r="S53" i="113"/>
  <c r="Q53" i="113"/>
  <c r="AT52" i="113"/>
  <c r="AI52" i="113"/>
  <c r="AG52" i="113"/>
  <c r="V52" i="113"/>
  <c r="S52" i="113"/>
  <c r="Q52" i="113"/>
  <c r="AT51" i="113"/>
  <c r="AI51" i="113"/>
  <c r="AG51" i="113"/>
  <c r="V51" i="113"/>
  <c r="S51" i="113"/>
  <c r="Q51" i="113"/>
  <c r="AT50" i="113"/>
  <c r="AI50" i="113"/>
  <c r="AG50" i="113"/>
  <c r="V50" i="113"/>
  <c r="S50" i="113"/>
  <c r="Q50" i="113"/>
  <c r="AT49" i="113"/>
  <c r="AI49" i="113"/>
  <c r="AG49" i="113"/>
  <c r="V49" i="113"/>
  <c r="S49" i="113"/>
  <c r="Q49" i="113"/>
  <c r="AI47" i="113"/>
  <c r="V47" i="113"/>
  <c r="S47" i="113"/>
  <c r="AT46" i="113"/>
  <c r="AI46" i="113"/>
  <c r="AG46" i="113"/>
  <c r="V46" i="113"/>
  <c r="S46" i="113"/>
  <c r="Q46" i="113"/>
  <c r="AT45" i="113"/>
  <c r="AI45" i="113"/>
  <c r="AG45" i="113"/>
  <c r="V45" i="113"/>
  <c r="S45" i="113"/>
  <c r="Q45" i="113"/>
  <c r="AT44" i="113"/>
  <c r="AI44" i="113"/>
  <c r="AG44" i="113"/>
  <c r="V44" i="113"/>
  <c r="S44" i="113"/>
  <c r="Q44" i="113"/>
  <c r="AT43" i="113"/>
  <c r="AI43" i="113"/>
  <c r="AG43" i="113"/>
  <c r="V43" i="113"/>
  <c r="S43" i="113"/>
  <c r="Q43" i="113"/>
  <c r="AT42" i="113"/>
  <c r="AI42" i="113"/>
  <c r="AG42" i="113"/>
  <c r="V42" i="113"/>
  <c r="S42" i="113"/>
  <c r="Q42" i="113"/>
  <c r="AT41" i="113"/>
  <c r="AI41" i="113"/>
  <c r="AG41" i="113"/>
  <c r="V41" i="113"/>
  <c r="S41" i="113"/>
  <c r="Q41" i="113"/>
  <c r="AT40" i="113"/>
  <c r="AI40" i="113"/>
  <c r="AG40" i="113"/>
  <c r="V40" i="113"/>
  <c r="S40" i="113"/>
  <c r="Q40" i="113"/>
  <c r="AT39" i="113"/>
  <c r="AI39" i="113"/>
  <c r="AG39" i="113"/>
  <c r="V39" i="113"/>
  <c r="S39" i="113"/>
  <c r="Q39" i="113"/>
  <c r="AT38" i="113"/>
  <c r="AI38" i="113"/>
  <c r="AG38" i="113"/>
  <c r="V38" i="113"/>
  <c r="S38" i="113"/>
  <c r="Q38" i="113"/>
  <c r="AT37" i="113"/>
  <c r="AI37" i="113"/>
  <c r="AG37" i="113"/>
  <c r="V37" i="113"/>
  <c r="S37" i="113"/>
  <c r="Q37" i="113"/>
  <c r="AT36" i="113"/>
  <c r="AI36" i="113"/>
  <c r="AG36" i="113"/>
  <c r="V36" i="113"/>
  <c r="S36" i="113"/>
  <c r="Q36" i="113"/>
  <c r="AT35" i="113"/>
  <c r="AI35" i="113"/>
  <c r="AG35" i="113"/>
  <c r="V35" i="113"/>
  <c r="S35" i="113"/>
  <c r="Q35" i="113"/>
  <c r="AT34" i="113"/>
  <c r="AI34" i="113"/>
  <c r="AG34" i="113"/>
  <c r="V34" i="113"/>
  <c r="S34" i="113"/>
  <c r="Q34" i="113"/>
  <c r="AI33" i="113"/>
  <c r="V33" i="113"/>
  <c r="S33" i="113"/>
  <c r="AT32" i="113"/>
  <c r="AI32" i="113"/>
  <c r="AG32" i="113"/>
  <c r="V32" i="113"/>
  <c r="S32" i="113"/>
  <c r="Q32" i="113"/>
  <c r="AT31" i="113"/>
  <c r="AI31" i="113"/>
  <c r="AG31" i="113"/>
  <c r="V31" i="113"/>
  <c r="S31" i="113"/>
  <c r="Q31" i="113"/>
  <c r="AT30" i="113"/>
  <c r="AI30" i="113"/>
  <c r="AG30" i="113"/>
  <c r="V30" i="113"/>
  <c r="S30" i="113"/>
  <c r="Q30" i="113"/>
  <c r="AT29" i="113"/>
  <c r="AI29" i="113"/>
  <c r="AG29" i="113"/>
  <c r="V29" i="113"/>
  <c r="S29" i="113"/>
  <c r="Q29" i="113"/>
  <c r="AT28" i="113"/>
  <c r="AI28" i="113"/>
  <c r="AG28" i="113"/>
  <c r="V28" i="113"/>
  <c r="S28" i="113"/>
  <c r="Q28" i="113"/>
  <c r="AT27" i="113"/>
  <c r="AI27" i="113"/>
  <c r="AG27" i="113"/>
  <c r="V27" i="113"/>
  <c r="S27" i="113"/>
  <c r="Q27" i="113"/>
  <c r="AT26" i="113"/>
  <c r="AI26" i="113"/>
  <c r="AG26" i="113"/>
  <c r="V26" i="113"/>
  <c r="S26" i="113"/>
  <c r="Q26" i="113"/>
  <c r="AI25" i="113"/>
  <c r="V25" i="113"/>
  <c r="S25" i="113"/>
  <c r="G25" i="113"/>
  <c r="AT24" i="113"/>
  <c r="AI24" i="113"/>
  <c r="AG24" i="113"/>
  <c r="V24" i="113"/>
  <c r="S24" i="113"/>
  <c r="Q24" i="113"/>
  <c r="AI23" i="113"/>
  <c r="V23" i="113"/>
  <c r="S23" i="113"/>
  <c r="Q23" i="113"/>
  <c r="G23" i="113"/>
  <c r="AT22" i="113"/>
  <c r="AI22" i="113"/>
  <c r="AG22" i="113"/>
  <c r="V22" i="113"/>
  <c r="S22" i="113"/>
  <c r="Q22" i="113"/>
  <c r="AT21" i="113"/>
  <c r="AI21" i="113"/>
  <c r="AG21" i="113"/>
  <c r="V21" i="113"/>
  <c r="S21" i="113"/>
  <c r="Q21" i="113"/>
  <c r="AI20" i="113"/>
  <c r="V20" i="113"/>
  <c r="S20" i="113"/>
  <c r="AI19" i="113"/>
  <c r="V19" i="113"/>
  <c r="S19" i="113"/>
  <c r="AT18" i="113"/>
  <c r="AI18" i="113"/>
  <c r="AG18" i="113"/>
  <c r="V18" i="113"/>
  <c r="S18" i="113"/>
  <c r="Q18" i="113"/>
  <c r="AT17" i="113"/>
  <c r="AI17" i="113"/>
  <c r="AG17" i="113"/>
  <c r="V17" i="113"/>
  <c r="S17" i="113"/>
  <c r="Q17" i="113"/>
  <c r="AT16" i="113"/>
  <c r="AI16" i="113"/>
  <c r="AG16" i="113"/>
  <c r="V16" i="113"/>
  <c r="S16" i="113"/>
  <c r="Q16" i="113"/>
  <c r="AT15" i="113"/>
  <c r="AI15" i="113"/>
  <c r="AG15" i="113"/>
  <c r="V15" i="113"/>
  <c r="S15" i="113"/>
  <c r="Q15" i="113"/>
  <c r="AI55" i="114"/>
  <c r="V55" i="114"/>
  <c r="S55" i="114"/>
  <c r="G55" i="114"/>
  <c r="AT54" i="114"/>
  <c r="AI54" i="114"/>
  <c r="AG54" i="114"/>
  <c r="V54" i="114"/>
  <c r="S54" i="114"/>
  <c r="Q54" i="114"/>
  <c r="AT53" i="114"/>
  <c r="AI53" i="114"/>
  <c r="AG53" i="114"/>
  <c r="V53" i="114"/>
  <c r="S53" i="114"/>
  <c r="Q53" i="114"/>
  <c r="AT52" i="114"/>
  <c r="AI52" i="114"/>
  <c r="AG52" i="114"/>
  <c r="V52" i="114"/>
  <c r="S52" i="114"/>
  <c r="Q52" i="114"/>
  <c r="AT51" i="114"/>
  <c r="AI51" i="114"/>
  <c r="AG51" i="114"/>
  <c r="V51" i="114"/>
  <c r="S51" i="114"/>
  <c r="Q51" i="114"/>
  <c r="AT50" i="114"/>
  <c r="AI50" i="114"/>
  <c r="AG50" i="114"/>
  <c r="V50" i="114"/>
  <c r="S50" i="114"/>
  <c r="Q50" i="114"/>
  <c r="AT49" i="114"/>
  <c r="AI49" i="114"/>
  <c r="AG49" i="114"/>
  <c r="V49" i="114"/>
  <c r="S49" i="114"/>
  <c r="Q49" i="114"/>
  <c r="AI47" i="114"/>
  <c r="V47" i="114"/>
  <c r="S47" i="114"/>
  <c r="AT46" i="114"/>
  <c r="AI46" i="114"/>
  <c r="AG46" i="114"/>
  <c r="V46" i="114"/>
  <c r="S46" i="114"/>
  <c r="Q46" i="114"/>
  <c r="AT45" i="114"/>
  <c r="AI45" i="114"/>
  <c r="AG45" i="114"/>
  <c r="V45" i="114"/>
  <c r="S45" i="114"/>
  <c r="Q45" i="114"/>
  <c r="AT44" i="114"/>
  <c r="AI44" i="114"/>
  <c r="AG44" i="114"/>
  <c r="V44" i="114"/>
  <c r="S44" i="114"/>
  <c r="Q44" i="114"/>
  <c r="AT43" i="114"/>
  <c r="AI43" i="114"/>
  <c r="AG43" i="114"/>
  <c r="V43" i="114"/>
  <c r="S43" i="114"/>
  <c r="Q43" i="114"/>
  <c r="AT42" i="114"/>
  <c r="AI42" i="114"/>
  <c r="AG42" i="114"/>
  <c r="V42" i="114"/>
  <c r="S42" i="114"/>
  <c r="Q42" i="114"/>
  <c r="AT41" i="114"/>
  <c r="AI41" i="114"/>
  <c r="AG41" i="114"/>
  <c r="V41" i="114"/>
  <c r="S41" i="114"/>
  <c r="Q41" i="114"/>
  <c r="AT40" i="114"/>
  <c r="AI40" i="114"/>
  <c r="AG40" i="114"/>
  <c r="V40" i="114"/>
  <c r="S40" i="114"/>
  <c r="Q40" i="114"/>
  <c r="AT39" i="114"/>
  <c r="AI39" i="114"/>
  <c r="AG39" i="114"/>
  <c r="V39" i="114"/>
  <c r="S39" i="114"/>
  <c r="Q39" i="114"/>
  <c r="AT38" i="114"/>
  <c r="AI38" i="114"/>
  <c r="AG38" i="114"/>
  <c r="V38" i="114"/>
  <c r="S38" i="114"/>
  <c r="Q38" i="114"/>
  <c r="AT37" i="114"/>
  <c r="AI37" i="114"/>
  <c r="AG37" i="114"/>
  <c r="V37" i="114"/>
  <c r="S37" i="114"/>
  <c r="Q37" i="114"/>
  <c r="AT36" i="114"/>
  <c r="AI36" i="114"/>
  <c r="AG36" i="114"/>
  <c r="V36" i="114"/>
  <c r="S36" i="114"/>
  <c r="Q36" i="114"/>
  <c r="AT35" i="114"/>
  <c r="AI35" i="114"/>
  <c r="AG35" i="114"/>
  <c r="V35" i="114"/>
  <c r="S35" i="114"/>
  <c r="Q35" i="114"/>
  <c r="AT34" i="114"/>
  <c r="AI34" i="114"/>
  <c r="AG34" i="114"/>
  <c r="V34" i="114"/>
  <c r="S34" i="114"/>
  <c r="Q34" i="114"/>
  <c r="AI33" i="114"/>
  <c r="V33" i="114"/>
  <c r="S33" i="114"/>
  <c r="AT32" i="114"/>
  <c r="AI32" i="114"/>
  <c r="AG32" i="114"/>
  <c r="V32" i="114"/>
  <c r="S32" i="114"/>
  <c r="Q32" i="114"/>
  <c r="AT31" i="114"/>
  <c r="AI31" i="114"/>
  <c r="AG31" i="114"/>
  <c r="V31" i="114"/>
  <c r="S31" i="114"/>
  <c r="Q31" i="114"/>
  <c r="AT30" i="114"/>
  <c r="AI30" i="114"/>
  <c r="AG30" i="114"/>
  <c r="V30" i="114"/>
  <c r="S30" i="114"/>
  <c r="Q30" i="114"/>
  <c r="AT29" i="114"/>
  <c r="AI29" i="114"/>
  <c r="AG29" i="114"/>
  <c r="V29" i="114"/>
  <c r="S29" i="114"/>
  <c r="Q29" i="114"/>
  <c r="AT28" i="114"/>
  <c r="AI28" i="114"/>
  <c r="AG28" i="114"/>
  <c r="V28" i="114"/>
  <c r="S28" i="114"/>
  <c r="Q28" i="114"/>
  <c r="AT27" i="114"/>
  <c r="AI27" i="114"/>
  <c r="AG27" i="114"/>
  <c r="V27" i="114"/>
  <c r="S27" i="114"/>
  <c r="Q27" i="114"/>
  <c r="AT26" i="114"/>
  <c r="AI26" i="114"/>
  <c r="AG26" i="114"/>
  <c r="V26" i="114"/>
  <c r="S26" i="114"/>
  <c r="Q26" i="114"/>
  <c r="AI25" i="114"/>
  <c r="V25" i="114"/>
  <c r="S25" i="114"/>
  <c r="G25" i="114"/>
  <c r="AT24" i="114"/>
  <c r="AI24" i="114"/>
  <c r="AG24" i="114"/>
  <c r="V24" i="114"/>
  <c r="S24" i="114"/>
  <c r="Q24" i="114"/>
  <c r="AI23" i="114"/>
  <c r="V23" i="114"/>
  <c r="S23" i="114"/>
  <c r="G23" i="114"/>
  <c r="AT22" i="114"/>
  <c r="AI22" i="114"/>
  <c r="AG22" i="114"/>
  <c r="V22" i="114"/>
  <c r="S22" i="114"/>
  <c r="Q22" i="114"/>
  <c r="AT21" i="114"/>
  <c r="AI21" i="114"/>
  <c r="AG21" i="114"/>
  <c r="V21" i="114"/>
  <c r="S21" i="114"/>
  <c r="Q21" i="114"/>
  <c r="AI20" i="114"/>
  <c r="V20" i="114"/>
  <c r="S20" i="114"/>
  <c r="AI19" i="114"/>
  <c r="V19" i="114"/>
  <c r="S19" i="114"/>
  <c r="AT18" i="114"/>
  <c r="AI18" i="114"/>
  <c r="AG18" i="114"/>
  <c r="V18" i="114"/>
  <c r="S18" i="114"/>
  <c r="Q18" i="114"/>
  <c r="AT17" i="114"/>
  <c r="AI17" i="114"/>
  <c r="AG17" i="114"/>
  <c r="V17" i="114"/>
  <c r="S17" i="114"/>
  <c r="Q17" i="114"/>
  <c r="AT16" i="114"/>
  <c r="AI16" i="114"/>
  <c r="AG16" i="114"/>
  <c r="V16" i="114"/>
  <c r="S16" i="114"/>
  <c r="Q16" i="114"/>
  <c r="AT15" i="114"/>
  <c r="AI15" i="114"/>
  <c r="AG15" i="114"/>
  <c r="V15" i="114"/>
  <c r="S15" i="114"/>
  <c r="Q15" i="114"/>
  <c r="AI55" i="115"/>
  <c r="V55" i="115"/>
  <c r="S55" i="115"/>
  <c r="G55" i="115"/>
  <c r="AT54" i="115"/>
  <c r="AI54" i="115"/>
  <c r="AG54" i="115"/>
  <c r="V54" i="115"/>
  <c r="S54" i="115"/>
  <c r="Q54" i="115"/>
  <c r="AT53" i="115"/>
  <c r="AI53" i="115"/>
  <c r="AG53" i="115"/>
  <c r="V53" i="115"/>
  <c r="S53" i="115"/>
  <c r="Q53" i="115"/>
  <c r="AT52" i="115"/>
  <c r="AI52" i="115"/>
  <c r="AG52" i="115"/>
  <c r="V52" i="115"/>
  <c r="S52" i="115"/>
  <c r="Q52" i="115"/>
  <c r="AT51" i="115"/>
  <c r="AI51" i="115"/>
  <c r="AG51" i="115"/>
  <c r="V51" i="115"/>
  <c r="S51" i="115"/>
  <c r="Q51" i="115"/>
  <c r="AT50" i="115"/>
  <c r="AI50" i="115"/>
  <c r="AG50" i="115"/>
  <c r="V50" i="115"/>
  <c r="S50" i="115"/>
  <c r="Q50" i="115"/>
  <c r="AT49" i="115"/>
  <c r="AI49" i="115"/>
  <c r="AG49" i="115"/>
  <c r="V49" i="115"/>
  <c r="S49" i="115"/>
  <c r="Q49" i="115"/>
  <c r="AI47" i="115"/>
  <c r="V47" i="115"/>
  <c r="S47" i="115"/>
  <c r="AT46" i="115"/>
  <c r="AI46" i="115"/>
  <c r="AG46" i="115"/>
  <c r="V46" i="115"/>
  <c r="S46" i="115"/>
  <c r="Q46" i="115"/>
  <c r="AT45" i="115"/>
  <c r="AI45" i="115"/>
  <c r="AG45" i="115"/>
  <c r="V45" i="115"/>
  <c r="S45" i="115"/>
  <c r="Q45" i="115"/>
  <c r="AT44" i="115"/>
  <c r="AI44" i="115"/>
  <c r="AG44" i="115"/>
  <c r="V44" i="115"/>
  <c r="S44" i="115"/>
  <c r="Q44" i="115"/>
  <c r="AT43" i="115"/>
  <c r="AI43" i="115"/>
  <c r="AG43" i="115"/>
  <c r="V43" i="115"/>
  <c r="S43" i="115"/>
  <c r="Q43" i="115"/>
  <c r="AT42" i="115"/>
  <c r="AI42" i="115"/>
  <c r="AG42" i="115"/>
  <c r="V42" i="115"/>
  <c r="S42" i="115"/>
  <c r="Q42" i="115"/>
  <c r="AT41" i="115"/>
  <c r="AI41" i="115"/>
  <c r="AG41" i="115"/>
  <c r="V41" i="115"/>
  <c r="S41" i="115"/>
  <c r="Q41" i="115"/>
  <c r="AT40" i="115"/>
  <c r="AI40" i="115"/>
  <c r="AG40" i="115"/>
  <c r="V40" i="115"/>
  <c r="S40" i="115"/>
  <c r="Q40" i="115"/>
  <c r="AT39" i="115"/>
  <c r="AI39" i="115"/>
  <c r="AG39" i="115"/>
  <c r="V39" i="115"/>
  <c r="S39" i="115"/>
  <c r="Q39" i="115"/>
  <c r="AT38" i="115"/>
  <c r="AI38" i="115"/>
  <c r="AG38" i="115"/>
  <c r="V38" i="115"/>
  <c r="S38" i="115"/>
  <c r="Q38" i="115"/>
  <c r="AT37" i="115"/>
  <c r="AI37" i="115"/>
  <c r="AG37" i="115"/>
  <c r="V37" i="115"/>
  <c r="S37" i="115"/>
  <c r="Q37" i="115"/>
  <c r="AT36" i="115"/>
  <c r="AI36" i="115"/>
  <c r="AG36" i="115"/>
  <c r="V36" i="115"/>
  <c r="S36" i="115"/>
  <c r="Q36" i="115"/>
  <c r="AT35" i="115"/>
  <c r="AI35" i="115"/>
  <c r="AG35" i="115"/>
  <c r="V35" i="115"/>
  <c r="S35" i="115"/>
  <c r="Q35" i="115"/>
  <c r="AT34" i="115"/>
  <c r="AI34" i="115"/>
  <c r="AG34" i="115"/>
  <c r="V34" i="115"/>
  <c r="S34" i="115"/>
  <c r="Q34" i="115"/>
  <c r="AI33" i="115"/>
  <c r="V33" i="115"/>
  <c r="S33" i="115"/>
  <c r="AT32" i="115"/>
  <c r="AI32" i="115"/>
  <c r="AG32" i="115"/>
  <c r="V32" i="115"/>
  <c r="S32" i="115"/>
  <c r="Q32" i="115"/>
  <c r="AT31" i="115"/>
  <c r="AI31" i="115"/>
  <c r="AG31" i="115"/>
  <c r="V31" i="115"/>
  <c r="S31" i="115"/>
  <c r="Q31" i="115"/>
  <c r="AT30" i="115"/>
  <c r="AI30" i="115"/>
  <c r="AG30" i="115"/>
  <c r="V30" i="115"/>
  <c r="S30" i="115"/>
  <c r="Q30" i="115"/>
  <c r="AT29" i="115"/>
  <c r="AI29" i="115"/>
  <c r="AG29" i="115"/>
  <c r="V29" i="115"/>
  <c r="S29" i="115"/>
  <c r="Q29" i="115"/>
  <c r="AT28" i="115"/>
  <c r="AI28" i="115"/>
  <c r="AG28" i="115"/>
  <c r="V28" i="115"/>
  <c r="S28" i="115"/>
  <c r="Q28" i="115"/>
  <c r="AT27" i="115"/>
  <c r="AI27" i="115"/>
  <c r="AG27" i="115"/>
  <c r="V27" i="115"/>
  <c r="S27" i="115"/>
  <c r="Q27" i="115"/>
  <c r="AT26" i="115"/>
  <c r="AI26" i="115"/>
  <c r="AG26" i="115"/>
  <c r="V26" i="115"/>
  <c r="S26" i="115"/>
  <c r="Q26" i="115"/>
  <c r="AI25" i="115"/>
  <c r="V25" i="115"/>
  <c r="S25" i="115"/>
  <c r="G25" i="115"/>
  <c r="AT24" i="115"/>
  <c r="AI24" i="115"/>
  <c r="AG24" i="115"/>
  <c r="V24" i="115"/>
  <c r="S24" i="115"/>
  <c r="Q24" i="115"/>
  <c r="AI23" i="115"/>
  <c r="V23" i="115"/>
  <c r="S23" i="115"/>
  <c r="G23" i="115"/>
  <c r="AT22" i="115"/>
  <c r="AI22" i="115"/>
  <c r="AG22" i="115"/>
  <c r="V22" i="115"/>
  <c r="S22" i="115"/>
  <c r="Q22" i="115"/>
  <c r="AT21" i="115"/>
  <c r="AI21" i="115"/>
  <c r="AG21" i="115"/>
  <c r="V21" i="115"/>
  <c r="S21" i="115"/>
  <c r="Q21" i="115"/>
  <c r="AI20" i="115"/>
  <c r="V20" i="115"/>
  <c r="S20" i="115"/>
  <c r="AI19" i="115"/>
  <c r="V19" i="115"/>
  <c r="S19" i="115"/>
  <c r="AT18" i="115"/>
  <c r="AI18" i="115"/>
  <c r="AG18" i="115"/>
  <c r="V18" i="115"/>
  <c r="S18" i="115"/>
  <c r="Q18" i="115"/>
  <c r="AT17" i="115"/>
  <c r="AI17" i="115"/>
  <c r="AG17" i="115"/>
  <c r="V17" i="115"/>
  <c r="S17" i="115"/>
  <c r="Q17" i="115"/>
  <c r="AT16" i="115"/>
  <c r="AI16" i="115"/>
  <c r="AG16" i="115"/>
  <c r="V16" i="115"/>
  <c r="S16" i="115"/>
  <c r="Q16" i="115"/>
  <c r="AT15" i="115"/>
  <c r="AI15" i="115"/>
  <c r="AG15" i="115"/>
  <c r="V15" i="115"/>
  <c r="S15" i="115"/>
  <c r="Q15" i="115"/>
  <c r="AI55" i="83"/>
  <c r="V55" i="83"/>
  <c r="S55" i="83"/>
  <c r="G55" i="83"/>
  <c r="AT54" i="83"/>
  <c r="AI54" i="83"/>
  <c r="AG54" i="83"/>
  <c r="V54" i="83"/>
  <c r="S54" i="83"/>
  <c r="Q54" i="83"/>
  <c r="AT53" i="83"/>
  <c r="AI53" i="83"/>
  <c r="AG53" i="83"/>
  <c r="V53" i="83"/>
  <c r="S53" i="83"/>
  <c r="Q53" i="83"/>
  <c r="AT52" i="83"/>
  <c r="AI52" i="83"/>
  <c r="AG52" i="83"/>
  <c r="V52" i="83"/>
  <c r="S52" i="83"/>
  <c r="Q52" i="83"/>
  <c r="AT51" i="83"/>
  <c r="AI51" i="83"/>
  <c r="AG51" i="83"/>
  <c r="V51" i="83"/>
  <c r="S51" i="83"/>
  <c r="Q51" i="83"/>
  <c r="AT50" i="83"/>
  <c r="AI50" i="83"/>
  <c r="AG50" i="83"/>
  <c r="V50" i="83"/>
  <c r="S50" i="83"/>
  <c r="Q50" i="83"/>
  <c r="AT49" i="83"/>
  <c r="AI49" i="83"/>
  <c r="AG49" i="83"/>
  <c r="V49" i="83"/>
  <c r="S49" i="83"/>
  <c r="Q49" i="83"/>
  <c r="AI47" i="83"/>
  <c r="V47" i="83"/>
  <c r="S47" i="83"/>
  <c r="AT46" i="83"/>
  <c r="AI46" i="83"/>
  <c r="AG46" i="83"/>
  <c r="V46" i="83"/>
  <c r="S46" i="83"/>
  <c r="Q46" i="83"/>
  <c r="AT45" i="83"/>
  <c r="AI45" i="83"/>
  <c r="AG45" i="83"/>
  <c r="V45" i="83"/>
  <c r="S45" i="83"/>
  <c r="Q45" i="83"/>
  <c r="AT44" i="83"/>
  <c r="AI44" i="83"/>
  <c r="AG44" i="83"/>
  <c r="V44" i="83"/>
  <c r="S44" i="83"/>
  <c r="Q44" i="83"/>
  <c r="AT43" i="83"/>
  <c r="AI43" i="83"/>
  <c r="AG43" i="83"/>
  <c r="V43" i="83"/>
  <c r="S43" i="83"/>
  <c r="Q43" i="83"/>
  <c r="AT42" i="83"/>
  <c r="AI42" i="83"/>
  <c r="AG42" i="83"/>
  <c r="V42" i="83"/>
  <c r="S42" i="83"/>
  <c r="Q42" i="83"/>
  <c r="AT41" i="83"/>
  <c r="AI41" i="83"/>
  <c r="AG41" i="83"/>
  <c r="V41" i="83"/>
  <c r="S41" i="83"/>
  <c r="Q41" i="83"/>
  <c r="AT40" i="83"/>
  <c r="AI40" i="83"/>
  <c r="AG40" i="83"/>
  <c r="V40" i="83"/>
  <c r="S40" i="83"/>
  <c r="Q40" i="83"/>
  <c r="AT39" i="83"/>
  <c r="AI39" i="83"/>
  <c r="AG39" i="83"/>
  <c r="V39" i="83"/>
  <c r="S39" i="83"/>
  <c r="Q39" i="83"/>
  <c r="AT38" i="83"/>
  <c r="AI38" i="83"/>
  <c r="AG38" i="83"/>
  <c r="V38" i="83"/>
  <c r="S38" i="83"/>
  <c r="Q38" i="83"/>
  <c r="AT37" i="83"/>
  <c r="AI37" i="83"/>
  <c r="AG37" i="83"/>
  <c r="V37" i="83"/>
  <c r="S37" i="83"/>
  <c r="Q37" i="83"/>
  <c r="AT36" i="83"/>
  <c r="AI36" i="83"/>
  <c r="AG36" i="83"/>
  <c r="V36" i="83"/>
  <c r="S36" i="83"/>
  <c r="Q36" i="83"/>
  <c r="AT35" i="83"/>
  <c r="AI35" i="83"/>
  <c r="AG35" i="83"/>
  <c r="V35" i="83"/>
  <c r="S35" i="83"/>
  <c r="Q35" i="83"/>
  <c r="AT34" i="83"/>
  <c r="AI34" i="83"/>
  <c r="AG34" i="83"/>
  <c r="V34" i="83"/>
  <c r="S34" i="83"/>
  <c r="Q34" i="83"/>
  <c r="AI33" i="83"/>
  <c r="V33" i="83"/>
  <c r="S33" i="83"/>
  <c r="AT32" i="83"/>
  <c r="AI32" i="83"/>
  <c r="AG32" i="83"/>
  <c r="V32" i="83"/>
  <c r="S32" i="83"/>
  <c r="Q32" i="83"/>
  <c r="AT31" i="83"/>
  <c r="AI31" i="83"/>
  <c r="AG31" i="83"/>
  <c r="V31" i="83"/>
  <c r="S31" i="83"/>
  <c r="Q31" i="83"/>
  <c r="AT30" i="83"/>
  <c r="AI30" i="83"/>
  <c r="AG30" i="83"/>
  <c r="V30" i="83"/>
  <c r="S30" i="83"/>
  <c r="Q30" i="83"/>
  <c r="AT29" i="83"/>
  <c r="AI29" i="83"/>
  <c r="AG29" i="83"/>
  <c r="V29" i="83"/>
  <c r="S29" i="83"/>
  <c r="Q29" i="83"/>
  <c r="AT28" i="83"/>
  <c r="AI28" i="83"/>
  <c r="AG28" i="83"/>
  <c r="V28" i="83"/>
  <c r="S28" i="83"/>
  <c r="Q28" i="83"/>
  <c r="AT27" i="83"/>
  <c r="AI27" i="83"/>
  <c r="AG27" i="83"/>
  <c r="V27" i="83"/>
  <c r="S27" i="83"/>
  <c r="Q27" i="83"/>
  <c r="AT26" i="83"/>
  <c r="AI26" i="83"/>
  <c r="AG26" i="83"/>
  <c r="V26" i="83"/>
  <c r="S26" i="83"/>
  <c r="Q26" i="83"/>
  <c r="AI25" i="83"/>
  <c r="V25" i="83"/>
  <c r="S25" i="83"/>
  <c r="G25" i="83"/>
  <c r="AT24" i="83"/>
  <c r="AI24" i="83"/>
  <c r="AG24" i="83"/>
  <c r="V24" i="83"/>
  <c r="S24" i="83"/>
  <c r="Q24" i="83"/>
  <c r="AI23" i="83"/>
  <c r="V23" i="83"/>
  <c r="S23" i="83"/>
  <c r="G23" i="83"/>
  <c r="AT22" i="83"/>
  <c r="AI22" i="83"/>
  <c r="AG22" i="83"/>
  <c r="V22" i="83"/>
  <c r="S22" i="83"/>
  <c r="Q22" i="83"/>
  <c r="AT21" i="83"/>
  <c r="AI21" i="83"/>
  <c r="AG21" i="83"/>
  <c r="V21" i="83"/>
  <c r="S21" i="83"/>
  <c r="Q21" i="83"/>
  <c r="AI20" i="83"/>
  <c r="V20" i="83"/>
  <c r="S20" i="83"/>
  <c r="AI19" i="83"/>
  <c r="V19" i="83"/>
  <c r="S19" i="83"/>
  <c r="AT18" i="83"/>
  <c r="AI18" i="83"/>
  <c r="AG18" i="83"/>
  <c r="V18" i="83"/>
  <c r="S18" i="83"/>
  <c r="Q18" i="83"/>
  <c r="AT17" i="83"/>
  <c r="AI17" i="83"/>
  <c r="AG17" i="83"/>
  <c r="V17" i="83"/>
  <c r="S17" i="83"/>
  <c r="Q17" i="83"/>
  <c r="AT16" i="83"/>
  <c r="AI16" i="83"/>
  <c r="AG16" i="83"/>
  <c r="V16" i="83"/>
  <c r="S16" i="83"/>
  <c r="Q16" i="83"/>
  <c r="AT15" i="83"/>
  <c r="AI15" i="83"/>
  <c r="AG15" i="83"/>
  <c r="V15" i="83"/>
  <c r="S15" i="83"/>
  <c r="Q15" i="83"/>
  <c r="AI55" i="82"/>
  <c r="V55" i="82"/>
  <c r="S55" i="82"/>
  <c r="G55" i="82"/>
  <c r="AT54" i="82"/>
  <c r="AI54" i="82"/>
  <c r="AG54" i="82"/>
  <c r="V54" i="82"/>
  <c r="S54" i="82"/>
  <c r="Q54" i="82"/>
  <c r="AT53" i="82"/>
  <c r="AI53" i="82"/>
  <c r="AG53" i="82"/>
  <c r="V53" i="82"/>
  <c r="S53" i="82"/>
  <c r="Q53" i="82"/>
  <c r="AT52" i="82"/>
  <c r="AI52" i="82"/>
  <c r="AG52" i="82"/>
  <c r="V52" i="82"/>
  <c r="S52" i="82"/>
  <c r="Q52" i="82"/>
  <c r="AT51" i="82"/>
  <c r="AI51" i="82"/>
  <c r="AG51" i="82"/>
  <c r="V51" i="82"/>
  <c r="S51" i="82"/>
  <c r="Q51" i="82"/>
  <c r="AT50" i="82"/>
  <c r="AI50" i="82"/>
  <c r="AG50" i="82"/>
  <c r="V50" i="82"/>
  <c r="S50" i="82"/>
  <c r="Q50" i="82"/>
  <c r="AT49" i="82"/>
  <c r="AI49" i="82"/>
  <c r="AG49" i="82"/>
  <c r="V49" i="82"/>
  <c r="S49" i="82"/>
  <c r="Q49" i="82"/>
  <c r="AI47" i="82"/>
  <c r="V47" i="82"/>
  <c r="S47" i="82"/>
  <c r="AT46" i="82"/>
  <c r="AI46" i="82"/>
  <c r="AG46" i="82"/>
  <c r="V46" i="82"/>
  <c r="S46" i="82"/>
  <c r="Q46" i="82"/>
  <c r="AT45" i="82"/>
  <c r="AI45" i="82"/>
  <c r="AG45" i="82"/>
  <c r="V45" i="82"/>
  <c r="S45" i="82"/>
  <c r="Q45" i="82"/>
  <c r="AT44" i="82"/>
  <c r="AI44" i="82"/>
  <c r="AG44" i="82"/>
  <c r="V44" i="82"/>
  <c r="S44" i="82"/>
  <c r="Q44" i="82"/>
  <c r="AT43" i="82"/>
  <c r="AI43" i="82"/>
  <c r="AG43" i="82"/>
  <c r="V43" i="82"/>
  <c r="S43" i="82"/>
  <c r="Q43" i="82"/>
  <c r="AT42" i="82"/>
  <c r="AI42" i="82"/>
  <c r="AG42" i="82"/>
  <c r="V42" i="82"/>
  <c r="S42" i="82"/>
  <c r="Q42" i="82"/>
  <c r="AT41" i="82"/>
  <c r="AI41" i="82"/>
  <c r="AG41" i="82"/>
  <c r="V41" i="82"/>
  <c r="S41" i="82"/>
  <c r="Q41" i="82"/>
  <c r="AT40" i="82"/>
  <c r="AI40" i="82"/>
  <c r="AG40" i="82"/>
  <c r="V40" i="82"/>
  <c r="S40" i="82"/>
  <c r="Q40" i="82"/>
  <c r="AT39" i="82"/>
  <c r="AI39" i="82"/>
  <c r="AG39" i="82"/>
  <c r="V39" i="82"/>
  <c r="S39" i="82"/>
  <c r="Q39" i="82"/>
  <c r="AT38" i="82"/>
  <c r="AI38" i="82"/>
  <c r="AG38" i="82"/>
  <c r="V38" i="82"/>
  <c r="S38" i="82"/>
  <c r="Q38" i="82"/>
  <c r="AT37" i="82"/>
  <c r="AI37" i="82"/>
  <c r="AG37" i="82"/>
  <c r="V37" i="82"/>
  <c r="S37" i="82"/>
  <c r="Q37" i="82"/>
  <c r="AT36" i="82"/>
  <c r="AI36" i="82"/>
  <c r="AG36" i="82"/>
  <c r="V36" i="82"/>
  <c r="S36" i="82"/>
  <c r="Q36" i="82"/>
  <c r="AT35" i="82"/>
  <c r="AI35" i="82"/>
  <c r="AG35" i="82"/>
  <c r="V35" i="82"/>
  <c r="S35" i="82"/>
  <c r="Q35" i="82"/>
  <c r="AT34" i="82"/>
  <c r="AI34" i="82"/>
  <c r="AG34" i="82"/>
  <c r="V34" i="82"/>
  <c r="S34" i="82"/>
  <c r="Q34" i="82"/>
  <c r="AI33" i="82"/>
  <c r="V33" i="82"/>
  <c r="S33" i="82"/>
  <c r="AT32" i="82"/>
  <c r="AI32" i="82"/>
  <c r="AG32" i="82"/>
  <c r="V32" i="82"/>
  <c r="S32" i="82"/>
  <c r="Q32" i="82"/>
  <c r="AT31" i="82"/>
  <c r="AI31" i="82"/>
  <c r="AG31" i="82"/>
  <c r="V31" i="82"/>
  <c r="S31" i="82"/>
  <c r="Q31" i="82"/>
  <c r="AT30" i="82"/>
  <c r="AI30" i="82"/>
  <c r="AG30" i="82"/>
  <c r="V30" i="82"/>
  <c r="S30" i="82"/>
  <c r="Q30" i="82"/>
  <c r="AT29" i="82"/>
  <c r="AI29" i="82"/>
  <c r="AG29" i="82"/>
  <c r="V29" i="82"/>
  <c r="S29" i="82"/>
  <c r="Q29" i="82"/>
  <c r="AT28" i="82"/>
  <c r="AI28" i="82"/>
  <c r="AG28" i="82"/>
  <c r="V28" i="82"/>
  <c r="S28" i="82"/>
  <c r="Q28" i="82"/>
  <c r="AT27" i="82"/>
  <c r="AI27" i="82"/>
  <c r="AG27" i="82"/>
  <c r="V27" i="82"/>
  <c r="S27" i="82"/>
  <c r="Q27" i="82"/>
  <c r="AT26" i="82"/>
  <c r="AI26" i="82"/>
  <c r="AG26" i="82"/>
  <c r="V26" i="82"/>
  <c r="S26" i="82"/>
  <c r="Q26" i="82"/>
  <c r="AT25" i="82"/>
  <c r="AI25" i="82"/>
  <c r="V25" i="82"/>
  <c r="S25" i="82"/>
  <c r="G25" i="82"/>
  <c r="AT24" i="82"/>
  <c r="AI24" i="82"/>
  <c r="AG24" i="82"/>
  <c r="V24" i="82"/>
  <c r="S24" i="82"/>
  <c r="Q24" i="82"/>
  <c r="AI23" i="82"/>
  <c r="V23" i="82"/>
  <c r="S23" i="82"/>
  <c r="G23" i="82"/>
  <c r="AT22" i="82"/>
  <c r="AI22" i="82"/>
  <c r="AG22" i="82"/>
  <c r="V22" i="82"/>
  <c r="S22" i="82"/>
  <c r="Q22" i="82"/>
  <c r="AT21" i="82"/>
  <c r="AI21" i="82"/>
  <c r="AG21" i="82"/>
  <c r="V21" i="82"/>
  <c r="S21" i="82"/>
  <c r="Q21" i="82"/>
  <c r="AI20" i="82"/>
  <c r="V20" i="82"/>
  <c r="S20" i="82"/>
  <c r="AI19" i="82"/>
  <c r="V19" i="82"/>
  <c r="S19" i="82"/>
  <c r="AT18" i="82"/>
  <c r="AI18" i="82"/>
  <c r="AG18" i="82"/>
  <c r="V18" i="82"/>
  <c r="S18" i="82"/>
  <c r="Q18" i="82"/>
  <c r="AT17" i="82"/>
  <c r="AI17" i="82"/>
  <c r="AG17" i="82"/>
  <c r="V17" i="82"/>
  <c r="S17" i="82"/>
  <c r="Q17" i="82"/>
  <c r="AT16" i="82"/>
  <c r="AI16" i="82"/>
  <c r="AG16" i="82"/>
  <c r="V16" i="82"/>
  <c r="S16" i="82"/>
  <c r="Q16" i="82"/>
  <c r="AT15" i="82"/>
  <c r="AI15" i="82"/>
  <c r="AG15" i="82"/>
  <c r="V15" i="82"/>
  <c r="S15" i="82"/>
  <c r="Q15" i="82"/>
  <c r="G55" i="81"/>
  <c r="AT24" i="81"/>
  <c r="AI24" i="81"/>
  <c r="AG24" i="81"/>
  <c r="V24" i="81"/>
  <c r="S24" i="81"/>
  <c r="Q24" i="81"/>
  <c r="AT22" i="81"/>
  <c r="AI22" i="81"/>
  <c r="AG22" i="81"/>
  <c r="V22" i="81"/>
  <c r="S22" i="81"/>
  <c r="Q22" i="81"/>
  <c r="S23" i="81"/>
  <c r="V23" i="81"/>
  <c r="AI23" i="81"/>
  <c r="AT21" i="81"/>
  <c r="AI21" i="81"/>
  <c r="AG21" i="81"/>
  <c r="V21" i="81"/>
  <c r="S21" i="81"/>
  <c r="Q21" i="81"/>
  <c r="AT23" i="102"/>
  <c r="AT23" i="107"/>
  <c r="AG23" i="104"/>
  <c r="AT19" i="114"/>
  <c r="Q19" i="112"/>
  <c r="AG19" i="105"/>
  <c r="AT55" i="111"/>
  <c r="AT55" i="101"/>
  <c r="AT19" i="97"/>
  <c r="AT19" i="104"/>
  <c r="AT19" i="117"/>
  <c r="AT55" i="117"/>
  <c r="G33" i="94"/>
  <c r="Q55" i="94"/>
  <c r="Q25" i="91"/>
  <c r="AG19" i="93"/>
  <c r="AG55" i="92"/>
  <c r="Q23" i="94"/>
  <c r="Q19" i="55"/>
  <c r="Q55" i="91"/>
  <c r="AG19" i="109"/>
  <c r="AG19" i="56"/>
  <c r="AT19" i="55"/>
  <c r="AG55" i="55"/>
  <c r="AG55" i="109"/>
  <c r="AT19" i="85"/>
  <c r="AG23" i="82"/>
  <c r="AG23" i="81"/>
  <c r="AT23" i="81"/>
  <c r="C9" i="126"/>
  <c r="A9" i="126"/>
  <c r="A7" i="126"/>
  <c r="A5" i="126"/>
  <c r="A4" i="126"/>
  <c r="A3" i="126"/>
  <c r="A2" i="126"/>
  <c r="A1" i="126"/>
  <c r="AG54" i="81"/>
  <c r="AG53" i="81"/>
  <c r="AG52" i="81"/>
  <c r="AG51" i="81"/>
  <c r="AG50" i="81"/>
  <c r="AG49" i="81"/>
  <c r="AG46" i="81"/>
  <c r="AG45" i="81"/>
  <c r="AG44" i="81"/>
  <c r="AG43" i="81"/>
  <c r="AG42" i="81"/>
  <c r="AG41" i="81"/>
  <c r="AG40" i="81"/>
  <c r="AG39" i="81"/>
  <c r="AG38" i="81"/>
  <c r="AG37" i="81"/>
  <c r="AG36" i="81"/>
  <c r="AG35" i="81"/>
  <c r="AG34" i="81"/>
  <c r="AG32" i="81"/>
  <c r="AG31" i="81"/>
  <c r="AG30" i="81"/>
  <c r="AG29" i="81"/>
  <c r="AG28" i="81"/>
  <c r="AG27" i="81"/>
  <c r="AG26" i="81"/>
  <c r="AG18" i="81"/>
  <c r="AG17" i="81"/>
  <c r="AG16" i="81"/>
  <c r="AG15" i="81"/>
  <c r="AI55" i="81"/>
  <c r="AI54" i="81"/>
  <c r="AI53" i="81"/>
  <c r="AI52" i="81"/>
  <c r="AI51" i="81"/>
  <c r="AI50" i="81"/>
  <c r="AI49" i="81"/>
  <c r="AI47" i="81"/>
  <c r="AI46" i="81"/>
  <c r="AI45" i="81"/>
  <c r="AI44" i="81"/>
  <c r="AI43" i="81"/>
  <c r="AI42" i="81"/>
  <c r="AI41" i="81"/>
  <c r="AI40" i="81"/>
  <c r="AI39" i="81"/>
  <c r="AI38" i="81"/>
  <c r="AI37" i="81"/>
  <c r="AI36" i="81"/>
  <c r="AI35" i="81"/>
  <c r="AI34" i="81"/>
  <c r="AI33" i="81"/>
  <c r="AI32" i="81"/>
  <c r="AI31" i="81"/>
  <c r="AI30" i="81"/>
  <c r="AI29" i="81"/>
  <c r="AI28" i="81"/>
  <c r="AI27" i="81"/>
  <c r="AI26" i="81"/>
  <c r="AI25" i="81"/>
  <c r="V55" i="81"/>
  <c r="V54" i="81"/>
  <c r="V53" i="81"/>
  <c r="V52" i="81"/>
  <c r="V51" i="81"/>
  <c r="V50" i="81"/>
  <c r="V49" i="81"/>
  <c r="AT54" i="81"/>
  <c r="AT53" i="81"/>
  <c r="AT52" i="81"/>
  <c r="AT51" i="81"/>
  <c r="AT50" i="81"/>
  <c r="AT49" i="81"/>
  <c r="S55" i="81"/>
  <c r="S54" i="81"/>
  <c r="S53" i="81"/>
  <c r="S52" i="81"/>
  <c r="S51" i="81"/>
  <c r="S50" i="81"/>
  <c r="S49" i="81"/>
  <c r="V34" i="81"/>
  <c r="V35" i="81"/>
  <c r="V36" i="81"/>
  <c r="V37" i="81"/>
  <c r="V38" i="81"/>
  <c r="V39" i="81"/>
  <c r="V40" i="81"/>
  <c r="V41" i="81"/>
  <c r="V42" i="81"/>
  <c r="V43" i="81"/>
  <c r="V44" i="81"/>
  <c r="V45" i="81"/>
  <c r="V46" i="81"/>
  <c r="V47" i="81"/>
  <c r="S47" i="81"/>
  <c r="S46" i="81"/>
  <c r="S45" i="81"/>
  <c r="S44" i="81"/>
  <c r="S43" i="81"/>
  <c r="S42" i="81"/>
  <c r="S41" i="81"/>
  <c r="S40" i="81"/>
  <c r="S39" i="81"/>
  <c r="S38" i="81"/>
  <c r="S37" i="81"/>
  <c r="S36" i="81"/>
  <c r="S35" i="81"/>
  <c r="S34" i="81"/>
  <c r="Q54" i="81"/>
  <c r="Q53" i="81"/>
  <c r="Q52" i="81"/>
  <c r="Q51" i="81"/>
  <c r="Q50" i="81"/>
  <c r="Q49" i="81"/>
  <c r="AT46" i="81"/>
  <c r="Q46" i="81"/>
  <c r="AT45" i="81"/>
  <c r="Q45" i="81"/>
  <c r="AT44" i="81"/>
  <c r="Q44" i="81"/>
  <c r="AT43" i="81"/>
  <c r="Q43" i="81"/>
  <c r="AT42" i="81"/>
  <c r="Q42" i="81"/>
  <c r="AT41" i="81"/>
  <c r="Q41" i="81"/>
  <c r="AT40" i="81"/>
  <c r="Q40" i="81"/>
  <c r="AT39" i="81"/>
  <c r="Q39" i="81"/>
  <c r="AT38" i="81"/>
  <c r="Q38" i="81"/>
  <c r="AT37" i="81"/>
  <c r="Q37" i="81"/>
  <c r="AT36" i="81"/>
  <c r="Q36" i="81"/>
  <c r="AT35" i="81"/>
  <c r="Q35" i="81"/>
  <c r="AT34" i="81"/>
  <c r="Q34" i="81"/>
  <c r="V33" i="81"/>
  <c r="V32" i="81"/>
  <c r="V31" i="81"/>
  <c r="V30" i="81"/>
  <c r="V29" i="81"/>
  <c r="V28" i="81"/>
  <c r="V27" i="81"/>
  <c r="V26" i="81"/>
  <c r="V25" i="81"/>
  <c r="AT32" i="81"/>
  <c r="AT31" i="81"/>
  <c r="AT30" i="81"/>
  <c r="AT29" i="81"/>
  <c r="AT28" i="81"/>
  <c r="AT27" i="81"/>
  <c r="AT26" i="81"/>
  <c r="S33" i="81"/>
  <c r="S32" i="81"/>
  <c r="S31" i="81"/>
  <c r="S30" i="81"/>
  <c r="S29" i="81"/>
  <c r="S28" i="81"/>
  <c r="S27" i="81"/>
  <c r="S26" i="81"/>
  <c r="S25" i="81"/>
  <c r="Q32" i="81"/>
  <c r="Q31" i="81"/>
  <c r="Q30" i="81"/>
  <c r="Q29" i="81"/>
  <c r="Q28" i="81"/>
  <c r="Q27" i="81"/>
  <c r="Q26" i="81"/>
  <c r="AI20" i="81"/>
  <c r="V20" i="81"/>
  <c r="S20" i="81"/>
  <c r="AI19" i="81"/>
  <c r="AI18" i="81"/>
  <c r="AI17" i="81"/>
  <c r="AI16" i="81"/>
  <c r="AI15" i="81"/>
  <c r="AT18" i="81"/>
  <c r="AT17" i="81"/>
  <c r="AT16" i="81"/>
  <c r="AT15" i="81"/>
  <c r="S19" i="81"/>
  <c r="S18" i="81"/>
  <c r="S17" i="81"/>
  <c r="S16" i="81"/>
  <c r="S15" i="81"/>
  <c r="V19" i="81"/>
  <c r="V16" i="81"/>
  <c r="V17" i="81"/>
  <c r="V18" i="81"/>
  <c r="V15" i="81"/>
  <c r="U9" i="81"/>
  <c r="Q18" i="81"/>
  <c r="Q17" i="81"/>
  <c r="Q16" i="81"/>
  <c r="AG25" i="81"/>
  <c r="AG55" i="81"/>
  <c r="AG19" i="81"/>
  <c r="AT55" i="81"/>
  <c r="AT25" i="81"/>
  <c r="Q19" i="81"/>
  <c r="AT19" i="81"/>
  <c r="Q15" i="81"/>
  <c r="C26" i="11"/>
  <c r="A1" i="82"/>
  <c r="A1" i="83"/>
  <c r="A1" i="109"/>
  <c r="A1" i="84"/>
  <c r="A1" i="85"/>
  <c r="A1" i="55"/>
  <c r="A1" i="56"/>
  <c r="A1" i="57"/>
  <c r="A1" i="90"/>
  <c r="A1" i="91"/>
  <c r="A1" i="92"/>
  <c r="A1" i="93"/>
  <c r="A1" i="94"/>
  <c r="A1" i="116"/>
  <c r="A1" i="117"/>
  <c r="A1" i="118"/>
  <c r="A1" i="95"/>
  <c r="A1" i="96"/>
  <c r="A1" i="97"/>
  <c r="A1" i="98"/>
  <c r="A1" i="58"/>
  <c r="A1" i="99"/>
  <c r="A1" i="100"/>
  <c r="A1" i="101"/>
  <c r="A1" i="102"/>
  <c r="A1" i="103"/>
  <c r="A1" i="104"/>
  <c r="A1" i="105"/>
  <c r="A1" i="107"/>
  <c r="A1" i="108"/>
  <c r="A1" i="110"/>
  <c r="A1" i="111"/>
  <c r="A1" i="112"/>
  <c r="A1" i="113"/>
  <c r="A1" i="114"/>
  <c r="A1" i="115"/>
  <c r="A1" i="81"/>
  <c r="A1" i="79"/>
  <c r="A1" i="27"/>
  <c r="A1" i="24"/>
  <c r="A1" i="22"/>
  <c r="A1" i="26"/>
  <c r="A1" i="23"/>
  <c r="A1" i="21"/>
  <c r="A1" i="20"/>
  <c r="A1" i="68"/>
  <c r="A1" i="16"/>
  <c r="A1" i="1"/>
  <c r="A1" i="5"/>
  <c r="A1" i="17"/>
  <c r="A1" i="73"/>
  <c r="A1" i="76"/>
  <c r="A1" i="71"/>
  <c r="A1" i="74"/>
  <c r="A1" i="11"/>
  <c r="C9" i="9"/>
  <c r="C21" i="11"/>
  <c r="C63" i="11"/>
  <c r="C64" i="11"/>
  <c r="C65" i="11"/>
  <c r="D9" i="73"/>
  <c r="A2" i="9"/>
  <c r="AX64" i="24"/>
  <c r="AX64" i="27"/>
  <c r="AX64" i="22"/>
  <c r="AL64" i="24"/>
  <c r="AL64" i="27"/>
  <c r="AL64" i="22"/>
  <c r="N49" i="24"/>
  <c r="N50" i="24"/>
  <c r="N51" i="24"/>
  <c r="N52" i="24"/>
  <c r="N53" i="24"/>
  <c r="N54" i="24"/>
  <c r="N55" i="24"/>
  <c r="N56" i="24"/>
  <c r="N57" i="24"/>
  <c r="N58" i="24"/>
  <c r="N59" i="24"/>
  <c r="N60" i="24"/>
  <c r="N61" i="24"/>
  <c r="N62" i="24"/>
  <c r="N63" i="24"/>
  <c r="N64" i="24"/>
  <c r="N49" i="27"/>
  <c r="N50" i="27"/>
  <c r="N51" i="27"/>
  <c r="N52" i="27"/>
  <c r="N53" i="27"/>
  <c r="N54" i="27"/>
  <c r="N55" i="27"/>
  <c r="N56" i="27"/>
  <c r="N57" i="27"/>
  <c r="N58" i="27"/>
  <c r="N59" i="27"/>
  <c r="N60" i="27"/>
  <c r="N61" i="27"/>
  <c r="N62" i="27"/>
  <c r="N63" i="27"/>
  <c r="N64" i="27"/>
  <c r="N49" i="22"/>
  <c r="N50" i="22"/>
  <c r="N51" i="22"/>
  <c r="N52" i="22"/>
  <c r="N53" i="22"/>
  <c r="N54" i="22"/>
  <c r="N55" i="22"/>
  <c r="N56" i="22"/>
  <c r="N57" i="22"/>
  <c r="N58" i="22"/>
  <c r="N59" i="22"/>
  <c r="N60" i="22"/>
  <c r="N61" i="22"/>
  <c r="N62" i="22"/>
  <c r="N63" i="22"/>
  <c r="N64" i="22"/>
  <c r="N87" i="20"/>
  <c r="O87" i="20"/>
  <c r="P87" i="20"/>
  <c r="Q87" i="20"/>
  <c r="R87" i="20"/>
  <c r="S87" i="20"/>
  <c r="T87" i="20"/>
  <c r="U87" i="20"/>
  <c r="V87" i="20"/>
  <c r="N88" i="20"/>
  <c r="O88" i="20"/>
  <c r="P88" i="20"/>
  <c r="Q88" i="20"/>
  <c r="R88" i="20"/>
  <c r="S88" i="20"/>
  <c r="T88" i="20"/>
  <c r="U88" i="20"/>
  <c r="V88" i="20"/>
  <c r="N89" i="20"/>
  <c r="O89" i="20"/>
  <c r="P89" i="20"/>
  <c r="Q89" i="20"/>
  <c r="R89" i="20"/>
  <c r="S89" i="20"/>
  <c r="T89" i="20"/>
  <c r="U89" i="20"/>
  <c r="V89" i="20"/>
  <c r="N90" i="20"/>
  <c r="O90" i="20"/>
  <c r="P90" i="20"/>
  <c r="Q90" i="20"/>
  <c r="R90" i="20"/>
  <c r="S90" i="20"/>
  <c r="T90" i="20"/>
  <c r="U90" i="20"/>
  <c r="V90" i="20"/>
  <c r="N91" i="20"/>
  <c r="O91" i="20"/>
  <c r="P91" i="20"/>
  <c r="Q91" i="20"/>
  <c r="R91" i="20"/>
  <c r="S91" i="20"/>
  <c r="T91" i="20"/>
  <c r="U91" i="20"/>
  <c r="V91" i="20"/>
  <c r="N92" i="20"/>
  <c r="O92" i="20"/>
  <c r="P92" i="20"/>
  <c r="Q92" i="20"/>
  <c r="R92" i="20"/>
  <c r="S92" i="20"/>
  <c r="T92" i="20"/>
  <c r="U92" i="20"/>
  <c r="V92" i="20"/>
  <c r="N36" i="20"/>
  <c r="O36" i="20"/>
  <c r="P36" i="20"/>
  <c r="Q36" i="20"/>
  <c r="R36" i="20"/>
  <c r="S36" i="20"/>
  <c r="T36" i="20"/>
  <c r="U36" i="20"/>
  <c r="V36" i="20"/>
  <c r="N38" i="20"/>
  <c r="O38" i="20"/>
  <c r="P38" i="20"/>
  <c r="Q38" i="20"/>
  <c r="R38" i="20"/>
  <c r="S38" i="20"/>
  <c r="T38" i="20"/>
  <c r="U38" i="20"/>
  <c r="V38" i="20"/>
  <c r="N39" i="20"/>
  <c r="O39" i="20"/>
  <c r="P39" i="20"/>
  <c r="Q39" i="20"/>
  <c r="R39" i="20"/>
  <c r="S39" i="20"/>
  <c r="T39" i="20"/>
  <c r="U39" i="20"/>
  <c r="V39" i="20"/>
  <c r="N40" i="20"/>
  <c r="O40" i="20"/>
  <c r="P40" i="20"/>
  <c r="Q40" i="20"/>
  <c r="R40" i="20"/>
  <c r="S40" i="20"/>
  <c r="T40" i="20"/>
  <c r="U40" i="20"/>
  <c r="V40" i="20"/>
  <c r="N41" i="20"/>
  <c r="O41" i="20"/>
  <c r="P41" i="20"/>
  <c r="Q41" i="20"/>
  <c r="R41" i="20"/>
  <c r="S41" i="20"/>
  <c r="T41" i="20"/>
  <c r="U41" i="20"/>
  <c r="V41" i="20"/>
  <c r="N42" i="20"/>
  <c r="O42" i="20"/>
  <c r="P42" i="20"/>
  <c r="Q42" i="20"/>
  <c r="R42" i="20"/>
  <c r="S42" i="20"/>
  <c r="T42" i="20"/>
  <c r="U42" i="20"/>
  <c r="V42" i="20"/>
  <c r="N43" i="20"/>
  <c r="O43" i="20"/>
  <c r="P43" i="20"/>
  <c r="Q43" i="20"/>
  <c r="R43" i="20"/>
  <c r="S43" i="20"/>
  <c r="T43" i="20"/>
  <c r="U43" i="20"/>
  <c r="V43" i="20"/>
  <c r="N57" i="20"/>
  <c r="O57" i="20"/>
  <c r="P57" i="20"/>
  <c r="Q57" i="20"/>
  <c r="R57" i="20"/>
  <c r="S57" i="20"/>
  <c r="T57" i="20"/>
  <c r="U57" i="20"/>
  <c r="V57" i="20"/>
  <c r="N58" i="20"/>
  <c r="O58" i="20"/>
  <c r="P58" i="20"/>
  <c r="Q58" i="20"/>
  <c r="R58" i="20"/>
  <c r="S58" i="20"/>
  <c r="T58" i="20"/>
  <c r="U58" i="20"/>
  <c r="V58" i="20"/>
  <c r="N59" i="20"/>
  <c r="O59" i="20"/>
  <c r="P59" i="20"/>
  <c r="Q59" i="20"/>
  <c r="R59" i="20"/>
  <c r="S59" i="20"/>
  <c r="T59" i="20"/>
  <c r="U59" i="20"/>
  <c r="V59" i="20"/>
  <c r="N60" i="20"/>
  <c r="O60" i="20"/>
  <c r="P60" i="20"/>
  <c r="Q60" i="20"/>
  <c r="R60" i="20"/>
  <c r="S60" i="20"/>
  <c r="T60" i="20"/>
  <c r="U60" i="20"/>
  <c r="V60" i="20"/>
  <c r="N61" i="20"/>
  <c r="O61" i="20"/>
  <c r="P61" i="20"/>
  <c r="Q61" i="20"/>
  <c r="R61" i="20"/>
  <c r="S61" i="20"/>
  <c r="T61" i="20"/>
  <c r="U61" i="20"/>
  <c r="V61" i="20"/>
  <c r="N62" i="20"/>
  <c r="O62" i="20"/>
  <c r="P62" i="20"/>
  <c r="Q62" i="20"/>
  <c r="R62" i="20"/>
  <c r="S62" i="20"/>
  <c r="T62" i="20"/>
  <c r="U62" i="20"/>
  <c r="V62" i="20"/>
  <c r="N63" i="20"/>
  <c r="O63" i="20"/>
  <c r="P63" i="20"/>
  <c r="Q63" i="20"/>
  <c r="R63" i="20"/>
  <c r="S63" i="20"/>
  <c r="T63" i="20"/>
  <c r="U63" i="20"/>
  <c r="V63" i="20"/>
  <c r="N64" i="20"/>
  <c r="O64" i="20"/>
  <c r="P64" i="20"/>
  <c r="Q64" i="20"/>
  <c r="R64" i="20"/>
  <c r="S64" i="20"/>
  <c r="T64" i="20"/>
  <c r="U64" i="20"/>
  <c r="V64" i="20"/>
  <c r="N65" i="20"/>
  <c r="O65" i="20"/>
  <c r="P65" i="20"/>
  <c r="Q65" i="20"/>
  <c r="R65" i="20"/>
  <c r="S65" i="20"/>
  <c r="T65" i="20"/>
  <c r="U65" i="20"/>
  <c r="V65" i="20"/>
  <c r="N66" i="20"/>
  <c r="O66" i="20"/>
  <c r="P66" i="20"/>
  <c r="Q66" i="20"/>
  <c r="R66" i="20"/>
  <c r="S66" i="20"/>
  <c r="T66" i="20"/>
  <c r="U66" i="20"/>
  <c r="V66" i="20"/>
  <c r="AI9" i="118"/>
  <c r="V9" i="118"/>
  <c r="S9" i="118"/>
  <c r="G9" i="118"/>
  <c r="F9" i="118"/>
  <c r="E9" i="118"/>
  <c r="C9" i="118"/>
  <c r="B9" i="118"/>
  <c r="A7" i="118"/>
  <c r="A5" i="118"/>
  <c r="A4" i="118"/>
  <c r="A3" i="118"/>
  <c r="A2" i="118"/>
  <c r="AI9" i="117"/>
  <c r="V9" i="117"/>
  <c r="S9" i="117"/>
  <c r="G9" i="117"/>
  <c r="F9" i="117"/>
  <c r="E9" i="117"/>
  <c r="C9" i="117"/>
  <c r="B9" i="117"/>
  <c r="A7" i="117"/>
  <c r="A5" i="117"/>
  <c r="A4" i="117"/>
  <c r="A3" i="117"/>
  <c r="A2" i="117"/>
  <c r="AI9" i="116"/>
  <c r="V9" i="116"/>
  <c r="S9" i="116"/>
  <c r="G9" i="116"/>
  <c r="F9" i="116"/>
  <c r="E9" i="116"/>
  <c r="C9" i="116"/>
  <c r="B9" i="116"/>
  <c r="A7" i="116"/>
  <c r="A5" i="116"/>
  <c r="A4" i="116"/>
  <c r="A3" i="116"/>
  <c r="A2" i="116"/>
  <c r="AI9" i="115"/>
  <c r="V9" i="115"/>
  <c r="U9" i="115"/>
  <c r="S9" i="115"/>
  <c r="G9" i="115"/>
  <c r="F9" i="115"/>
  <c r="E9" i="115"/>
  <c r="C9" i="115"/>
  <c r="B9" i="115"/>
  <c r="A7" i="115"/>
  <c r="A5" i="115"/>
  <c r="A4" i="115"/>
  <c r="A3" i="115"/>
  <c r="A2" i="115"/>
  <c r="AI9" i="114"/>
  <c r="V9" i="114"/>
  <c r="U9" i="114"/>
  <c r="S9" i="114"/>
  <c r="G9" i="114"/>
  <c r="F9" i="114"/>
  <c r="E9" i="114"/>
  <c r="C9" i="114"/>
  <c r="B9" i="114"/>
  <c r="A7" i="114"/>
  <c r="A5" i="114"/>
  <c r="A4" i="114"/>
  <c r="A3" i="114"/>
  <c r="A2" i="114"/>
  <c r="AI9" i="113"/>
  <c r="V9" i="113"/>
  <c r="U9" i="113"/>
  <c r="S9" i="113"/>
  <c r="G9" i="113"/>
  <c r="F9" i="113"/>
  <c r="E9" i="113"/>
  <c r="C9" i="113"/>
  <c r="B9" i="113"/>
  <c r="A7" i="113"/>
  <c r="A5" i="113"/>
  <c r="A4" i="113"/>
  <c r="A3" i="113"/>
  <c r="A2" i="113"/>
  <c r="AI9" i="112"/>
  <c r="V9" i="112"/>
  <c r="U9" i="112"/>
  <c r="S9" i="112"/>
  <c r="G9" i="112"/>
  <c r="F9" i="112"/>
  <c r="E9" i="112"/>
  <c r="C9" i="112"/>
  <c r="B9" i="112"/>
  <c r="A7" i="112"/>
  <c r="A5" i="112"/>
  <c r="A4" i="112"/>
  <c r="A3" i="112"/>
  <c r="A2" i="112"/>
  <c r="AI9" i="111"/>
  <c r="V9" i="111"/>
  <c r="U9" i="111"/>
  <c r="S9" i="111"/>
  <c r="G9" i="111"/>
  <c r="F9" i="111"/>
  <c r="E9" i="111"/>
  <c r="C9" i="111"/>
  <c r="B9" i="111"/>
  <c r="A7" i="111"/>
  <c r="A5" i="111"/>
  <c r="A4" i="111"/>
  <c r="A3" i="111"/>
  <c r="A2" i="111"/>
  <c r="AI9" i="110"/>
  <c r="V9" i="110"/>
  <c r="U9" i="110"/>
  <c r="S9" i="110"/>
  <c r="G9" i="110"/>
  <c r="F9" i="110"/>
  <c r="E9" i="110"/>
  <c r="C9" i="110"/>
  <c r="B9" i="110"/>
  <c r="A7" i="110"/>
  <c r="A5" i="110"/>
  <c r="A4" i="110"/>
  <c r="A3" i="110"/>
  <c r="A2" i="110"/>
  <c r="AN9" i="110"/>
  <c r="AP9" i="113"/>
  <c r="AR9" i="115"/>
  <c r="AE9" i="110"/>
  <c r="AP9" i="112"/>
  <c r="AQ9" i="113"/>
  <c r="AS9" i="115"/>
  <c r="AS9" i="111"/>
  <c r="AR9" i="112"/>
  <c r="AM9" i="115"/>
  <c r="AT9" i="113"/>
  <c r="AC9" i="114"/>
  <c r="AN9" i="115"/>
  <c r="AL9" i="112"/>
  <c r="AM9" i="113"/>
  <c r="AF9" i="114"/>
  <c r="AE9" i="111"/>
  <c r="AD9" i="113"/>
  <c r="K9" i="115"/>
  <c r="K9" i="111"/>
  <c r="Q9" i="112"/>
  <c r="K9" i="114"/>
  <c r="AM9" i="112"/>
  <c r="AD9" i="112"/>
  <c r="AO9" i="111"/>
  <c r="AQ9" i="111"/>
  <c r="I9" i="111"/>
  <c r="N9" i="111"/>
  <c r="Z9" i="111"/>
  <c r="AB9" i="111"/>
  <c r="O9" i="111"/>
  <c r="AG9" i="112"/>
  <c r="I9" i="112"/>
  <c r="J9" i="112"/>
  <c r="L9" i="112"/>
  <c r="AG9" i="113"/>
  <c r="N9" i="113"/>
  <c r="AL9" i="114"/>
  <c r="AM9" i="114"/>
  <c r="Q9" i="115"/>
  <c r="AG9" i="114"/>
  <c r="Z9" i="114"/>
  <c r="AR9" i="114"/>
  <c r="AF9" i="115"/>
  <c r="N9" i="115"/>
  <c r="O9" i="115"/>
  <c r="AQ9" i="115"/>
  <c r="AC9" i="115"/>
  <c r="AT9" i="115"/>
  <c r="AL9" i="115"/>
  <c r="AD9" i="115"/>
  <c r="AA9" i="112"/>
  <c r="AL9" i="110"/>
  <c r="AE9" i="112"/>
  <c r="AT9" i="110"/>
  <c r="M9" i="114"/>
  <c r="AN9" i="112"/>
  <c r="AQ9" i="112"/>
  <c r="P9" i="111"/>
  <c r="AS9" i="112"/>
  <c r="AF9" i="110"/>
  <c r="K9" i="113"/>
  <c r="AR9" i="111"/>
  <c r="AF9" i="111"/>
  <c r="AQ9" i="110"/>
  <c r="J9" i="115"/>
  <c r="O9" i="112"/>
  <c r="AG9" i="110"/>
  <c r="AS9" i="113"/>
  <c r="AG9" i="115"/>
  <c r="AO9" i="114"/>
  <c r="O9" i="113"/>
  <c r="AN9" i="113"/>
  <c r="AF9" i="112"/>
  <c r="AC9" i="110"/>
  <c r="AE9" i="115"/>
  <c r="AD9" i="114"/>
  <c r="AC9" i="111"/>
  <c r="L9" i="110"/>
  <c r="O9" i="114"/>
  <c r="I9" i="114"/>
  <c r="M9" i="113"/>
  <c r="AC9" i="113"/>
  <c r="M9" i="111"/>
  <c r="Q9" i="110"/>
  <c r="N9" i="110"/>
  <c r="P9" i="110"/>
  <c r="M9" i="115"/>
  <c r="Q9" i="113"/>
  <c r="P9" i="112"/>
  <c r="AA9" i="111"/>
  <c r="J9" i="113"/>
  <c r="AN9" i="111"/>
  <c r="AO9" i="110"/>
  <c r="AB9" i="110"/>
  <c r="AP9" i="115"/>
  <c r="I9" i="115"/>
  <c r="AA9" i="114"/>
  <c r="AO9" i="113"/>
  <c r="I9" i="113"/>
  <c r="AB9" i="112"/>
  <c r="AT9" i="111"/>
  <c r="K9" i="112"/>
  <c r="Q9" i="111"/>
  <c r="L9" i="111"/>
  <c r="L9" i="115"/>
  <c r="N9" i="114"/>
  <c r="AN9" i="114"/>
  <c r="AB9" i="114"/>
  <c r="AE9" i="113"/>
  <c r="AA9" i="113"/>
  <c r="AL9" i="113"/>
  <c r="AT9" i="112"/>
  <c r="M9" i="112"/>
  <c r="AP9" i="111"/>
  <c r="K9" i="110"/>
  <c r="N9" i="112"/>
  <c r="AS9" i="110"/>
  <c r="AR9" i="110"/>
  <c r="AP9" i="110"/>
  <c r="J9" i="111"/>
  <c r="AA9" i="115"/>
  <c r="AP9" i="114"/>
  <c r="AE9" i="114"/>
  <c r="P9" i="114"/>
  <c r="L9" i="113"/>
  <c r="AB9" i="113"/>
  <c r="AD9" i="110"/>
  <c r="AG9" i="111"/>
  <c r="M9" i="110"/>
  <c r="AA9" i="110"/>
  <c r="Z9" i="110"/>
  <c r="P9" i="115"/>
  <c r="AB9" i="115"/>
  <c r="AR9" i="113"/>
  <c r="AO9" i="112"/>
  <c r="AC9" i="112"/>
  <c r="AM9" i="111"/>
  <c r="O9" i="110"/>
  <c r="AQ9" i="114"/>
  <c r="Q9" i="114"/>
  <c r="AO9" i="115"/>
  <c r="L9" i="114"/>
  <c r="J9" i="114"/>
  <c r="AT9" i="114"/>
  <c r="Z9" i="113"/>
  <c r="AS9" i="114"/>
  <c r="AF9" i="113"/>
  <c r="P9" i="113"/>
  <c r="Z9" i="112"/>
  <c r="AD9" i="111"/>
  <c r="J9" i="110"/>
  <c r="AM9" i="110"/>
  <c r="I9" i="110"/>
  <c r="W9" i="113"/>
  <c r="T9" i="111"/>
  <c r="AJ9" i="118"/>
  <c r="W9" i="116"/>
  <c r="AJ9" i="116"/>
  <c r="T9" i="117"/>
  <c r="AJ9" i="111"/>
  <c r="T9" i="116"/>
  <c r="W9" i="115"/>
  <c r="AJ9" i="115"/>
  <c r="T9" i="115"/>
  <c r="W9" i="111"/>
  <c r="T9" i="113"/>
  <c r="W9" i="118"/>
  <c r="W9" i="117"/>
  <c r="T9" i="118"/>
  <c r="AJ9" i="113"/>
  <c r="AJ9" i="110"/>
  <c r="W9" i="110"/>
  <c r="T9" i="110"/>
  <c r="AJ9" i="117"/>
  <c r="W9" i="114"/>
  <c r="AJ9" i="114"/>
  <c r="AJ9" i="112"/>
  <c r="W9" i="112"/>
  <c r="T9" i="112"/>
  <c r="T9" i="114"/>
  <c r="Z9" i="115"/>
  <c r="AV9" i="111"/>
  <c r="AI9" i="109"/>
  <c r="V9" i="109"/>
  <c r="S9" i="109"/>
  <c r="G9" i="109"/>
  <c r="F9" i="109"/>
  <c r="E9" i="109"/>
  <c r="C9" i="109"/>
  <c r="B9" i="109"/>
  <c r="A7" i="109"/>
  <c r="A5" i="109"/>
  <c r="A4" i="109"/>
  <c r="A3" i="109"/>
  <c r="A2" i="109"/>
  <c r="AI9" i="108"/>
  <c r="V9" i="108"/>
  <c r="U9" i="108"/>
  <c r="S9" i="108"/>
  <c r="G9" i="108"/>
  <c r="F9" i="108"/>
  <c r="E9" i="108"/>
  <c r="C9" i="108"/>
  <c r="B9" i="108"/>
  <c r="A7" i="108"/>
  <c r="A5" i="108"/>
  <c r="A4" i="108"/>
  <c r="A3" i="108"/>
  <c r="A2" i="108"/>
  <c r="AI9" i="107"/>
  <c r="V9" i="107"/>
  <c r="U9" i="107"/>
  <c r="S9" i="107"/>
  <c r="G9" i="107"/>
  <c r="F9" i="107"/>
  <c r="E9" i="107"/>
  <c r="C9" i="107"/>
  <c r="B9" i="107"/>
  <c r="A7" i="107"/>
  <c r="A5" i="107"/>
  <c r="A4" i="107"/>
  <c r="A3" i="107"/>
  <c r="A2" i="107"/>
  <c r="AF9" i="105"/>
  <c r="AI9" i="105"/>
  <c r="V9" i="105"/>
  <c r="U9" i="105"/>
  <c r="S9" i="105"/>
  <c r="G9" i="105"/>
  <c r="F9" i="105"/>
  <c r="E9" i="105"/>
  <c r="C9" i="105"/>
  <c r="B9" i="105"/>
  <c r="A7" i="105"/>
  <c r="A5" i="105"/>
  <c r="A4" i="105"/>
  <c r="A3" i="105"/>
  <c r="A2" i="105"/>
  <c r="AI9" i="104"/>
  <c r="V9" i="104"/>
  <c r="U9" i="104"/>
  <c r="S9" i="104"/>
  <c r="G9" i="104"/>
  <c r="F9" i="104"/>
  <c r="E9" i="104"/>
  <c r="C9" i="104"/>
  <c r="B9" i="104"/>
  <c r="A7" i="104"/>
  <c r="A5" i="104"/>
  <c r="A4" i="104"/>
  <c r="A3" i="104"/>
  <c r="A2" i="104"/>
  <c r="AT9" i="103"/>
  <c r="AL9" i="103"/>
  <c r="AI9" i="103"/>
  <c r="V9" i="103"/>
  <c r="U9" i="103"/>
  <c r="S9" i="103"/>
  <c r="G9" i="103"/>
  <c r="F9" i="103"/>
  <c r="E9" i="103"/>
  <c r="C9" i="103"/>
  <c r="B9" i="103"/>
  <c r="A7" i="103"/>
  <c r="A5" i="103"/>
  <c r="A4" i="103"/>
  <c r="A3" i="103"/>
  <c r="A2" i="103"/>
  <c r="AI9" i="102"/>
  <c r="V9" i="102"/>
  <c r="U9" i="102"/>
  <c r="S9" i="102"/>
  <c r="G9" i="102"/>
  <c r="F9" i="102"/>
  <c r="E9" i="102"/>
  <c r="C9" i="102"/>
  <c r="B9" i="102"/>
  <c r="A7" i="102"/>
  <c r="A5" i="102"/>
  <c r="A4" i="102"/>
  <c r="A3" i="102"/>
  <c r="A2" i="102"/>
  <c r="P9" i="101"/>
  <c r="AI9" i="101"/>
  <c r="V9" i="101"/>
  <c r="U9" i="101"/>
  <c r="S9" i="101"/>
  <c r="G9" i="101"/>
  <c r="F9" i="101"/>
  <c r="E9" i="101"/>
  <c r="C9" i="101"/>
  <c r="B9" i="101"/>
  <c r="A7" i="101"/>
  <c r="A5" i="101"/>
  <c r="A4" i="101"/>
  <c r="A3" i="101"/>
  <c r="A2" i="101"/>
  <c r="AI9" i="100"/>
  <c r="V9" i="100"/>
  <c r="U9" i="100"/>
  <c r="S9" i="100"/>
  <c r="G9" i="100"/>
  <c r="F9" i="100"/>
  <c r="E9" i="100"/>
  <c r="C9" i="100"/>
  <c r="B9" i="100"/>
  <c r="A7" i="100"/>
  <c r="A5" i="100"/>
  <c r="A4" i="100"/>
  <c r="A3" i="100"/>
  <c r="A2" i="100"/>
  <c r="AI9" i="99"/>
  <c r="V9" i="99"/>
  <c r="U9" i="99"/>
  <c r="S9" i="99"/>
  <c r="G9" i="99"/>
  <c r="F9" i="99"/>
  <c r="E9" i="99"/>
  <c r="C9" i="99"/>
  <c r="B9" i="99"/>
  <c r="A7" i="99"/>
  <c r="A5" i="99"/>
  <c r="A4" i="99"/>
  <c r="A3" i="99"/>
  <c r="A2" i="99"/>
  <c r="AI9" i="98"/>
  <c r="V9" i="98"/>
  <c r="S9" i="98"/>
  <c r="G9" i="98"/>
  <c r="F9" i="98"/>
  <c r="E9" i="98"/>
  <c r="C9" i="98"/>
  <c r="B9" i="98"/>
  <c r="A7" i="98"/>
  <c r="A5" i="98"/>
  <c r="A4" i="98"/>
  <c r="A3" i="98"/>
  <c r="A2" i="98"/>
  <c r="AI9" i="97"/>
  <c r="V9" i="97"/>
  <c r="S9" i="97"/>
  <c r="G9" i="97"/>
  <c r="F9" i="97"/>
  <c r="E9" i="97"/>
  <c r="C9" i="97"/>
  <c r="B9" i="97"/>
  <c r="A7" i="97"/>
  <c r="A5" i="97"/>
  <c r="A4" i="97"/>
  <c r="A3" i="97"/>
  <c r="A2" i="97"/>
  <c r="AI9" i="96"/>
  <c r="V9" i="96"/>
  <c r="S9" i="96"/>
  <c r="G9" i="96"/>
  <c r="F9" i="96"/>
  <c r="E9" i="96"/>
  <c r="C9" i="96"/>
  <c r="B9" i="96"/>
  <c r="A7" i="96"/>
  <c r="A5" i="96"/>
  <c r="A4" i="96"/>
  <c r="A3" i="96"/>
  <c r="A2" i="96"/>
  <c r="AI9" i="95"/>
  <c r="V9" i="95"/>
  <c r="S9" i="95"/>
  <c r="G9" i="95"/>
  <c r="F9" i="95"/>
  <c r="E9" i="95"/>
  <c r="C9" i="95"/>
  <c r="B9" i="95"/>
  <c r="A7" i="95"/>
  <c r="A5" i="95"/>
  <c r="A4" i="95"/>
  <c r="A3" i="95"/>
  <c r="A2" i="95"/>
  <c r="AI9" i="94"/>
  <c r="V9" i="94"/>
  <c r="S9" i="94"/>
  <c r="G9" i="94"/>
  <c r="F9" i="94"/>
  <c r="E9" i="94"/>
  <c r="C9" i="94"/>
  <c r="B9" i="94"/>
  <c r="A7" i="94"/>
  <c r="A5" i="94"/>
  <c r="A4" i="94"/>
  <c r="A3" i="94"/>
  <c r="A2" i="94"/>
  <c r="AI9" i="93"/>
  <c r="V9" i="93"/>
  <c r="S9" i="93"/>
  <c r="G9" i="93"/>
  <c r="F9" i="93"/>
  <c r="E9" i="93"/>
  <c r="C9" i="93"/>
  <c r="B9" i="93"/>
  <c r="A7" i="93"/>
  <c r="A5" i="93"/>
  <c r="A4" i="93"/>
  <c r="A3" i="93"/>
  <c r="A2" i="93"/>
  <c r="AI9" i="92"/>
  <c r="V9" i="92"/>
  <c r="S9" i="92"/>
  <c r="G9" i="92"/>
  <c r="F9" i="92"/>
  <c r="E9" i="92"/>
  <c r="C9" i="92"/>
  <c r="B9" i="92"/>
  <c r="A7" i="92"/>
  <c r="A5" i="92"/>
  <c r="A4" i="92"/>
  <c r="A3" i="92"/>
  <c r="A2" i="92"/>
  <c r="AI9" i="91"/>
  <c r="V9" i="91"/>
  <c r="S9" i="91"/>
  <c r="G9" i="91"/>
  <c r="F9" i="91"/>
  <c r="E9" i="91"/>
  <c r="C9" i="91"/>
  <c r="B9" i="91"/>
  <c r="A7" i="91"/>
  <c r="A5" i="91"/>
  <c r="A4" i="91"/>
  <c r="A3" i="91"/>
  <c r="A2" i="91"/>
  <c r="AI9" i="90"/>
  <c r="V9" i="90"/>
  <c r="S9" i="90"/>
  <c r="G9" i="90"/>
  <c r="F9" i="90"/>
  <c r="E9" i="90"/>
  <c r="C9" i="90"/>
  <c r="B9" i="90"/>
  <c r="A7" i="90"/>
  <c r="A5" i="90"/>
  <c r="A4" i="90"/>
  <c r="A3" i="90"/>
  <c r="A2" i="90"/>
  <c r="AI9" i="85"/>
  <c r="V9" i="85"/>
  <c r="S9" i="85"/>
  <c r="G9" i="85"/>
  <c r="F9" i="85"/>
  <c r="E9" i="85"/>
  <c r="C9" i="85"/>
  <c r="B9" i="85"/>
  <c r="A7" i="85"/>
  <c r="A5" i="85"/>
  <c r="A4" i="85"/>
  <c r="A3" i="85"/>
  <c r="A2" i="85"/>
  <c r="AI9" i="84"/>
  <c r="V9" i="84"/>
  <c r="S9" i="84"/>
  <c r="G9" i="84"/>
  <c r="F9" i="84"/>
  <c r="E9" i="84"/>
  <c r="C9" i="84"/>
  <c r="B9" i="84"/>
  <c r="A7" i="84"/>
  <c r="A5" i="84"/>
  <c r="A4" i="84"/>
  <c r="A3" i="84"/>
  <c r="A2" i="84"/>
  <c r="AI9" i="83"/>
  <c r="V9" i="83"/>
  <c r="S9" i="83"/>
  <c r="G9" i="83"/>
  <c r="F9" i="83"/>
  <c r="E9" i="83"/>
  <c r="C9" i="83"/>
  <c r="B9" i="83"/>
  <c r="A7" i="83"/>
  <c r="A5" i="83"/>
  <c r="A4" i="83"/>
  <c r="A3" i="83"/>
  <c r="A2" i="83"/>
  <c r="AI9" i="82"/>
  <c r="V9" i="82"/>
  <c r="S9" i="82"/>
  <c r="G9" i="82"/>
  <c r="F9" i="82"/>
  <c r="E9" i="82"/>
  <c r="C9" i="82"/>
  <c r="B9" i="82"/>
  <c r="A7" i="82"/>
  <c r="A5" i="82"/>
  <c r="A4" i="82"/>
  <c r="A3" i="82"/>
  <c r="A2" i="82"/>
  <c r="AH9" i="81"/>
  <c r="R9" i="81"/>
  <c r="F9" i="81"/>
  <c r="E9" i="81"/>
  <c r="C9" i="81"/>
  <c r="B9" i="81"/>
  <c r="A7" i="81"/>
  <c r="A5" i="81"/>
  <c r="A4" i="81"/>
  <c r="A3" i="81"/>
  <c r="A2" i="81"/>
  <c r="C58" i="11"/>
  <c r="C53" i="11"/>
  <c r="C48" i="11"/>
  <c r="C50" i="11"/>
  <c r="C39" i="11"/>
  <c r="C46" i="11"/>
  <c r="C47" i="11"/>
  <c r="C49" i="11"/>
  <c r="C59" i="11"/>
  <c r="C60" i="11"/>
  <c r="C38" i="11"/>
  <c r="C40" i="11"/>
  <c r="C41" i="11"/>
  <c r="C42" i="11"/>
  <c r="C43" i="11"/>
  <c r="C44" i="11"/>
  <c r="C45" i="11"/>
  <c r="C51" i="11"/>
  <c r="C52" i="11"/>
  <c r="C54" i="11"/>
  <c r="C55" i="11"/>
  <c r="C56" i="11"/>
  <c r="C57" i="11"/>
  <c r="C61" i="11"/>
  <c r="C62" i="11"/>
  <c r="C18" i="11"/>
  <c r="P9" i="79"/>
  <c r="H9" i="79"/>
  <c r="AA9" i="79"/>
  <c r="V9" i="79"/>
  <c r="C9" i="79"/>
  <c r="A8" i="79" s="1"/>
  <c r="B9" i="79"/>
  <c r="A9" i="79"/>
  <c r="A7" i="79"/>
  <c r="A6" i="79"/>
  <c r="A5" i="79"/>
  <c r="A4" i="79"/>
  <c r="A3" i="79"/>
  <c r="A2" i="79"/>
  <c r="C36" i="11"/>
  <c r="A7" i="9"/>
  <c r="A7" i="11"/>
  <c r="A7" i="74"/>
  <c r="A7" i="71"/>
  <c r="A7" i="76"/>
  <c r="A7" i="73"/>
  <c r="A7" i="17"/>
  <c r="A7" i="5"/>
  <c r="A7" i="1"/>
  <c r="A7" i="16"/>
  <c r="A7" i="20"/>
  <c r="A7" i="21"/>
  <c r="A7" i="23"/>
  <c r="A7" i="26"/>
  <c r="A7" i="22"/>
  <c r="A7" i="24"/>
  <c r="A7" i="27"/>
  <c r="A7" i="55"/>
  <c r="A7" i="56"/>
  <c r="A7" i="57"/>
  <c r="A7" i="58"/>
  <c r="A7" i="68"/>
  <c r="AO9" i="99"/>
  <c r="AN9" i="101"/>
  <c r="AO9" i="107"/>
  <c r="AR9" i="102"/>
  <c r="AC9" i="104"/>
  <c r="AG9" i="107"/>
  <c r="AG9" i="104"/>
  <c r="K9" i="99"/>
  <c r="L9" i="100"/>
  <c r="O9" i="101"/>
  <c r="L9" i="102"/>
  <c r="P9" i="105"/>
  <c r="P9" i="100"/>
  <c r="K9" i="104"/>
  <c r="L9" i="107"/>
  <c r="Q9" i="107"/>
  <c r="AN9" i="108"/>
  <c r="AM9" i="102"/>
  <c r="M9" i="99"/>
  <c r="I9" i="102"/>
  <c r="V9" i="81"/>
  <c r="S9" i="81"/>
  <c r="AI9" i="81"/>
  <c r="Q9" i="100"/>
  <c r="I9" i="99"/>
  <c r="Q9" i="99"/>
  <c r="AG9" i="99"/>
  <c r="AR9" i="100"/>
  <c r="M9" i="100"/>
  <c r="AP9" i="99"/>
  <c r="AA9" i="99"/>
  <c r="O9" i="100"/>
  <c r="AF9" i="101"/>
  <c r="AP9" i="101"/>
  <c r="AM9" i="101"/>
  <c r="AL9" i="100"/>
  <c r="AR9" i="101"/>
  <c r="AO9" i="104"/>
  <c r="AC9" i="100"/>
  <c r="K9" i="101"/>
  <c r="AQ9" i="101"/>
  <c r="AD9" i="101"/>
  <c r="I9" i="101"/>
  <c r="Q9" i="101"/>
  <c r="AB9" i="102"/>
  <c r="AO9" i="102"/>
  <c r="AD9" i="103"/>
  <c r="K9" i="102"/>
  <c r="Q9" i="102"/>
  <c r="AE9" i="102"/>
  <c r="AC9" i="101"/>
  <c r="AL9" i="101"/>
  <c r="AT9" i="101"/>
  <c r="AL9" i="102"/>
  <c r="AT9" i="102"/>
  <c r="O9" i="102"/>
  <c r="AC9" i="102"/>
  <c r="P9" i="102"/>
  <c r="J9" i="102"/>
  <c r="AP9" i="102"/>
  <c r="AF9" i="104"/>
  <c r="K9" i="103"/>
  <c r="AQ9" i="104"/>
  <c r="AS9" i="103"/>
  <c r="O9" i="103"/>
  <c r="O9" i="104"/>
  <c r="AM9" i="104"/>
  <c r="N9" i="105"/>
  <c r="I9" i="105"/>
  <c r="AC9" i="103"/>
  <c r="AB9" i="104"/>
  <c r="M9" i="105"/>
  <c r="AO9" i="105"/>
  <c r="Q9" i="105"/>
  <c r="AA9" i="105"/>
  <c r="AC9" i="105"/>
  <c r="AB9" i="105"/>
  <c r="K9" i="105"/>
  <c r="AD9" i="107"/>
  <c r="Z9" i="107"/>
  <c r="AQ9" i="107"/>
  <c r="K9" i="107"/>
  <c r="AL9" i="108"/>
  <c r="AC9" i="107"/>
  <c r="AE9" i="107"/>
  <c r="O9" i="108"/>
  <c r="AR9" i="108"/>
  <c r="Q9" i="108"/>
  <c r="AT9" i="108"/>
  <c r="M9" i="108"/>
  <c r="K9" i="108"/>
  <c r="D9" i="79"/>
  <c r="J9" i="79"/>
  <c r="F9" i="79"/>
  <c r="N9" i="79"/>
  <c r="L9" i="79"/>
  <c r="T9" i="79"/>
  <c r="R9" i="79"/>
  <c r="I9" i="79"/>
  <c r="Q9" i="79"/>
  <c r="AB9" i="79"/>
  <c r="AE9" i="79"/>
  <c r="AF9" i="79"/>
  <c r="AC9" i="79"/>
  <c r="K9" i="79"/>
  <c r="S9" i="79"/>
  <c r="AH9" i="79"/>
  <c r="E9" i="79"/>
  <c r="M9" i="79"/>
  <c r="U9" i="79"/>
  <c r="W9" i="79"/>
  <c r="G9" i="79"/>
  <c r="O9" i="79"/>
  <c r="AD9" i="100"/>
  <c r="Z9" i="108"/>
  <c r="AD9" i="105"/>
  <c r="AP9" i="103"/>
  <c r="AG9" i="108"/>
  <c r="AP9" i="105"/>
  <c r="AQ9" i="100"/>
  <c r="AO9" i="103"/>
  <c r="AT9" i="105"/>
  <c r="AN9" i="104"/>
  <c r="J9" i="108"/>
  <c r="N9" i="108"/>
  <c r="AQ9" i="105"/>
  <c r="AG9" i="100"/>
  <c r="AP9" i="100"/>
  <c r="AS9" i="108"/>
  <c r="AS9" i="105"/>
  <c r="L9" i="103"/>
  <c r="Z9" i="101"/>
  <c r="I9" i="104"/>
  <c r="AF9" i="100"/>
  <c r="AO9" i="100"/>
  <c r="I9" i="103"/>
  <c r="AQ9" i="108"/>
  <c r="O9" i="105"/>
  <c r="AS9" i="104"/>
  <c r="L9" i="105"/>
  <c r="AM9" i="105"/>
  <c r="Z9" i="102"/>
  <c r="L9" i="101"/>
  <c r="AB9" i="99"/>
  <c r="P9" i="108"/>
  <c r="L9" i="108"/>
  <c r="Z9" i="100"/>
  <c r="AO9" i="108"/>
  <c r="I9" i="107"/>
  <c r="AR9" i="104"/>
  <c r="J9" i="104"/>
  <c r="AA9" i="104"/>
  <c r="AA9" i="100"/>
  <c r="AN9" i="103"/>
  <c r="N9" i="100"/>
  <c r="N9" i="99"/>
  <c r="Z9" i="99"/>
  <c r="AA9" i="107"/>
  <c r="AC9" i="108"/>
  <c r="AD9" i="104"/>
  <c r="Z9" i="103"/>
  <c r="J9" i="103"/>
  <c r="Q9" i="103"/>
  <c r="AE9" i="101"/>
  <c r="AG9" i="101"/>
  <c r="AB9" i="101"/>
  <c r="Q9" i="104"/>
  <c r="AN9" i="99"/>
  <c r="J9" i="100"/>
  <c r="AT9" i="100"/>
  <c r="L9" i="99"/>
  <c r="J9" i="99"/>
  <c r="J9" i="105"/>
  <c r="AA9" i="108"/>
  <c r="AB9" i="108"/>
  <c r="AB9" i="107"/>
  <c r="N9" i="107"/>
  <c r="AF9" i="107"/>
  <c r="P9" i="107"/>
  <c r="O9" i="107"/>
  <c r="AL9" i="105"/>
  <c r="AR9" i="105"/>
  <c r="AE9" i="103"/>
  <c r="AR9" i="103"/>
  <c r="L9" i="104"/>
  <c r="AA9" i="103"/>
  <c r="AF9" i="103"/>
  <c r="AA9" i="102"/>
  <c r="AS9" i="102"/>
  <c r="AM9" i="100"/>
  <c r="N9" i="101"/>
  <c r="AS9" i="101"/>
  <c r="AE9" i="100"/>
  <c r="AD9" i="99"/>
  <c r="AS9" i="99"/>
  <c r="AL9" i="99"/>
  <c r="AF9" i="99"/>
  <c r="AS9" i="107"/>
  <c r="AN9" i="107"/>
  <c r="M9" i="103"/>
  <c r="AQ9" i="99"/>
  <c r="AE9" i="108"/>
  <c r="AF9" i="108"/>
  <c r="J9" i="107"/>
  <c r="AD9" i="108"/>
  <c r="Z9" i="104"/>
  <c r="AG9" i="103"/>
  <c r="AB9" i="103"/>
  <c r="AM9" i="103"/>
  <c r="AN9" i="102"/>
  <c r="AQ9" i="103"/>
  <c r="J9" i="101"/>
  <c r="K9" i="100"/>
  <c r="AQ9" i="102"/>
  <c r="AA9" i="101"/>
  <c r="P9" i="99"/>
  <c r="AM9" i="99"/>
  <c r="AT9" i="99"/>
  <c r="AS9" i="100"/>
  <c r="O9" i="99"/>
  <c r="I9" i="108"/>
  <c r="M9" i="107"/>
  <c r="AT9" i="107"/>
  <c r="AR9" i="107"/>
  <c r="AE9" i="104"/>
  <c r="AP9" i="104"/>
  <c r="P9" i="103"/>
  <c r="AE9" i="105"/>
  <c r="AG9" i="102"/>
  <c r="AC9" i="99"/>
  <c r="AN9" i="100"/>
  <c r="I9" i="100"/>
  <c r="AT9" i="104"/>
  <c r="AM9" i="108"/>
  <c r="AP9" i="108"/>
  <c r="AL9" i="107"/>
  <c r="AP9" i="107"/>
  <c r="AG9" i="105"/>
  <c r="Z9" i="105"/>
  <c r="N9" i="104"/>
  <c r="M9" i="104"/>
  <c r="AD9" i="102"/>
  <c r="N9" i="103"/>
  <c r="AN9" i="105"/>
  <c r="P9" i="104"/>
  <c r="N9" i="102"/>
  <c r="M9" i="102"/>
  <c r="AF9" i="102"/>
  <c r="AO9" i="101"/>
  <c r="M9" i="101"/>
  <c r="AR9" i="99"/>
  <c r="AE9" i="99"/>
  <c r="AM9" i="107"/>
  <c r="AB9" i="100"/>
  <c r="AG9" i="79"/>
  <c r="AD9" i="79"/>
  <c r="X9" i="79"/>
  <c r="Y9" i="79"/>
  <c r="Z9" i="79"/>
  <c r="AJ9" i="83"/>
  <c r="W9" i="101"/>
  <c r="AJ9" i="101"/>
  <c r="W9" i="95"/>
  <c r="AJ9" i="92"/>
  <c r="T9" i="101"/>
  <c r="W9" i="96"/>
  <c r="AJ9" i="102"/>
  <c r="T9" i="94"/>
  <c r="AJ9" i="96"/>
  <c r="T9" i="102"/>
  <c r="W9" i="105"/>
  <c r="AJ9" i="104"/>
  <c r="W9" i="94"/>
  <c r="AJ9" i="94"/>
  <c r="T9" i="96"/>
  <c r="W9" i="102"/>
  <c r="T9" i="103"/>
  <c r="AJ9" i="103"/>
  <c r="W9" i="103"/>
  <c r="T9" i="104"/>
  <c r="W9" i="104"/>
  <c r="AJ9" i="105"/>
  <c r="W9" i="83"/>
  <c r="AJ9" i="109"/>
  <c r="W9" i="100"/>
  <c r="W9" i="93"/>
  <c r="W9" i="107"/>
  <c r="T9" i="82"/>
  <c r="AJ9" i="93"/>
  <c r="AJ9" i="107"/>
  <c r="T9" i="107"/>
  <c r="T9" i="93"/>
  <c r="W9" i="85"/>
  <c r="T9" i="109"/>
  <c r="T9" i="100"/>
  <c r="AJ9" i="91"/>
  <c r="T9" i="83"/>
  <c r="AJ9" i="97"/>
  <c r="T9" i="95"/>
  <c r="AJ9" i="95"/>
  <c r="W9" i="92"/>
  <c r="W9" i="109"/>
  <c r="AJ9" i="85"/>
  <c r="W9" i="84"/>
  <c r="AJ9" i="82"/>
  <c r="W9" i="98"/>
  <c r="W9" i="90"/>
  <c r="AJ9" i="108"/>
  <c r="W9" i="97"/>
  <c r="T9" i="90"/>
  <c r="W9" i="91"/>
  <c r="AJ9" i="98"/>
  <c r="T9" i="85"/>
  <c r="T9" i="84"/>
  <c r="W9" i="82"/>
  <c r="T9" i="98"/>
  <c r="W9" i="108"/>
  <c r="W9" i="99"/>
  <c r="T9" i="105"/>
  <c r="T9" i="91"/>
  <c r="AJ9" i="84"/>
  <c r="T9" i="92"/>
  <c r="T9" i="99"/>
  <c r="AJ9" i="99"/>
  <c r="AJ9" i="90"/>
  <c r="AJ9" i="100"/>
  <c r="T9" i="108"/>
  <c r="T9" i="97"/>
  <c r="AL9" i="58"/>
  <c r="AC9" i="58"/>
  <c r="AI9" i="58"/>
  <c r="V9" i="58"/>
  <c r="U9" i="58"/>
  <c r="S9" i="58"/>
  <c r="G9" i="58"/>
  <c r="F9" i="58"/>
  <c r="E9" i="58"/>
  <c r="C9" i="58"/>
  <c r="B9" i="58"/>
  <c r="A5" i="58"/>
  <c r="A4" i="58"/>
  <c r="A3" i="58"/>
  <c r="A2" i="58"/>
  <c r="AI9" i="57"/>
  <c r="V9" i="57"/>
  <c r="S9" i="57"/>
  <c r="G9" i="57"/>
  <c r="F9" i="57"/>
  <c r="E9" i="57"/>
  <c r="C9" i="57"/>
  <c r="B9" i="57"/>
  <c r="A5" i="57"/>
  <c r="A4" i="57"/>
  <c r="A3" i="57"/>
  <c r="A2" i="57"/>
  <c r="AI9" i="56"/>
  <c r="V9" i="56"/>
  <c r="S9" i="56"/>
  <c r="G9" i="56"/>
  <c r="F9" i="56"/>
  <c r="E9" i="56"/>
  <c r="C9" i="56"/>
  <c r="B9" i="56"/>
  <c r="A5" i="56"/>
  <c r="A4" i="56"/>
  <c r="A3" i="56"/>
  <c r="A2" i="56"/>
  <c r="AI9" i="55"/>
  <c r="V9" i="55"/>
  <c r="S9" i="55"/>
  <c r="G9" i="55"/>
  <c r="F9" i="55"/>
  <c r="E9" i="55"/>
  <c r="C9" i="55"/>
  <c r="B9" i="55"/>
  <c r="A5" i="55"/>
  <c r="A4" i="55"/>
  <c r="A3" i="55"/>
  <c r="A2" i="55"/>
  <c r="A11" i="27"/>
  <c r="D9" i="27" s="1"/>
  <c r="C9" i="27"/>
  <c r="A6" i="27"/>
  <c r="A5" i="27"/>
  <c r="A4" i="27"/>
  <c r="A3" i="27"/>
  <c r="A2" i="27"/>
  <c r="A11" i="24"/>
  <c r="A9" i="24" s="1"/>
  <c r="C9" i="24"/>
  <c r="A6" i="24"/>
  <c r="A5" i="24"/>
  <c r="A4" i="24"/>
  <c r="A3" i="24"/>
  <c r="A2" i="24"/>
  <c r="A11" i="22"/>
  <c r="A9" i="22" s="1"/>
  <c r="C9" i="22"/>
  <c r="A6" i="22"/>
  <c r="A5" i="22"/>
  <c r="A4" i="22"/>
  <c r="A3" i="22"/>
  <c r="A2" i="22"/>
  <c r="A11" i="26"/>
  <c r="A9" i="26" s="1"/>
  <c r="AC9" i="26"/>
  <c r="O9" i="26"/>
  <c r="C9" i="26"/>
  <c r="A6" i="26"/>
  <c r="A5" i="26"/>
  <c r="A4" i="26"/>
  <c r="A3" i="26"/>
  <c r="A2" i="26"/>
  <c r="A11" i="23"/>
  <c r="A9" i="23" s="1"/>
  <c r="AC9" i="23"/>
  <c r="O9" i="23"/>
  <c r="C9" i="23"/>
  <c r="A6" i="23"/>
  <c r="A5" i="23"/>
  <c r="A4" i="23"/>
  <c r="A3" i="23"/>
  <c r="A2" i="23"/>
  <c r="N73" i="21" a="1"/>
  <c r="N73" i="21" s="1"/>
  <c r="A11" i="21"/>
  <c r="A9" i="21" s="1"/>
  <c r="AC9" i="21"/>
  <c r="O9" i="21"/>
  <c r="C9" i="21"/>
  <c r="A6" i="21"/>
  <c r="A5" i="21"/>
  <c r="A4" i="21"/>
  <c r="A3" i="21"/>
  <c r="A2" i="21"/>
  <c r="V86" i="20"/>
  <c r="U86" i="20"/>
  <c r="T86" i="20"/>
  <c r="S86" i="20"/>
  <c r="R86" i="20"/>
  <c r="Q86" i="20"/>
  <c r="P86" i="20"/>
  <c r="O86" i="20"/>
  <c r="N86" i="20"/>
  <c r="V85" i="20"/>
  <c r="U85" i="20"/>
  <c r="T85" i="20"/>
  <c r="S85" i="20"/>
  <c r="R85" i="20"/>
  <c r="Q85" i="20"/>
  <c r="P85" i="20"/>
  <c r="O85" i="20"/>
  <c r="N85" i="20"/>
  <c r="V84" i="20"/>
  <c r="U84" i="20"/>
  <c r="T84" i="20"/>
  <c r="S84" i="20"/>
  <c r="R84" i="20"/>
  <c r="Q84" i="20"/>
  <c r="P84" i="20"/>
  <c r="O84" i="20"/>
  <c r="N84" i="20"/>
  <c r="V83" i="20"/>
  <c r="U83" i="20"/>
  <c r="T83" i="20"/>
  <c r="S83" i="20"/>
  <c r="R83" i="20"/>
  <c r="Q83" i="20"/>
  <c r="P83" i="20"/>
  <c r="O83" i="20"/>
  <c r="N83" i="20"/>
  <c r="V82" i="20"/>
  <c r="U82" i="20"/>
  <c r="T82" i="20"/>
  <c r="S82" i="20"/>
  <c r="R82" i="20"/>
  <c r="Q82" i="20"/>
  <c r="P82" i="20"/>
  <c r="O82" i="20"/>
  <c r="N82" i="20"/>
  <c r="V81" i="20"/>
  <c r="U81" i="20"/>
  <c r="T81" i="20"/>
  <c r="S81" i="20"/>
  <c r="R81" i="20"/>
  <c r="Q81" i="20"/>
  <c r="P81" i="20"/>
  <c r="O81" i="20"/>
  <c r="N81" i="20"/>
  <c r="V80" i="20"/>
  <c r="U80" i="20"/>
  <c r="T80" i="20"/>
  <c r="S80" i="20"/>
  <c r="R80" i="20"/>
  <c r="Q80" i="20"/>
  <c r="P80" i="20"/>
  <c r="O80" i="20"/>
  <c r="N80" i="20"/>
  <c r="V79" i="20"/>
  <c r="U79" i="20"/>
  <c r="T79" i="20"/>
  <c r="S79" i="20"/>
  <c r="R79" i="20"/>
  <c r="Q79" i="20"/>
  <c r="P79" i="20"/>
  <c r="O79" i="20"/>
  <c r="N79" i="20"/>
  <c r="V78" i="20"/>
  <c r="U78" i="20"/>
  <c r="T78" i="20"/>
  <c r="S78" i="20"/>
  <c r="R78" i="20"/>
  <c r="Q78" i="20"/>
  <c r="P78" i="20"/>
  <c r="O78" i="20"/>
  <c r="N78" i="20"/>
  <c r="V77" i="20"/>
  <c r="U77" i="20"/>
  <c r="T77" i="20"/>
  <c r="S77" i="20"/>
  <c r="R77" i="20"/>
  <c r="Q77" i="20"/>
  <c r="P77" i="20"/>
  <c r="O77" i="20"/>
  <c r="N77" i="20"/>
  <c r="V76" i="20"/>
  <c r="U76" i="20"/>
  <c r="T76" i="20"/>
  <c r="S76" i="20"/>
  <c r="R76" i="20"/>
  <c r="Q76" i="20"/>
  <c r="P76" i="20"/>
  <c r="O76" i="20"/>
  <c r="N76" i="20"/>
  <c r="V75" i="20"/>
  <c r="U75" i="20"/>
  <c r="T75" i="20"/>
  <c r="S75" i="20"/>
  <c r="R75" i="20"/>
  <c r="Q75" i="20"/>
  <c r="P75" i="20"/>
  <c r="O75" i="20"/>
  <c r="N75" i="20"/>
  <c r="V74" i="20"/>
  <c r="U74" i="20"/>
  <c r="T74" i="20"/>
  <c r="S74" i="20"/>
  <c r="R74" i="20"/>
  <c r="Q74" i="20"/>
  <c r="P74" i="20"/>
  <c r="O74" i="20"/>
  <c r="N74" i="20"/>
  <c r="V73" i="20"/>
  <c r="U73" i="20"/>
  <c r="T73" i="20"/>
  <c r="S73" i="20"/>
  <c r="R73" i="20"/>
  <c r="Q73" i="20"/>
  <c r="P73" i="20"/>
  <c r="O73" i="20"/>
  <c r="N73" i="20"/>
  <c r="V72" i="20"/>
  <c r="U72" i="20"/>
  <c r="T72" i="20"/>
  <c r="S72" i="20"/>
  <c r="R72" i="20"/>
  <c r="Q72" i="20"/>
  <c r="P72" i="20"/>
  <c r="O72" i="20"/>
  <c r="N72" i="20"/>
  <c r="V29" i="20"/>
  <c r="U29" i="20"/>
  <c r="T29" i="20"/>
  <c r="S29" i="20"/>
  <c r="R29" i="20"/>
  <c r="Q29" i="20"/>
  <c r="P29" i="20"/>
  <c r="O29" i="20"/>
  <c r="N29" i="20"/>
  <c r="V22" i="20"/>
  <c r="U22" i="20"/>
  <c r="T22" i="20"/>
  <c r="S22" i="20"/>
  <c r="R22" i="20"/>
  <c r="Q22" i="20"/>
  <c r="P22" i="20"/>
  <c r="O22" i="20"/>
  <c r="N22" i="20"/>
  <c r="W9" i="20"/>
  <c r="D9" i="20"/>
  <c r="C9" i="20"/>
  <c r="A9" i="20"/>
  <c r="A6" i="20"/>
  <c r="A5" i="20"/>
  <c r="A4" i="20"/>
  <c r="A3" i="20"/>
  <c r="A2" i="20"/>
  <c r="AE9" i="68"/>
  <c r="AC9" i="68"/>
  <c r="U9" i="68"/>
  <c r="T9" i="68"/>
  <c r="L9" i="68"/>
  <c r="C9" i="68"/>
  <c r="A9" i="68"/>
  <c r="A6" i="68"/>
  <c r="A5" i="68"/>
  <c r="A4" i="68"/>
  <c r="A3" i="68"/>
  <c r="A2" i="68"/>
  <c r="P9" i="16"/>
  <c r="O9" i="16"/>
  <c r="N9" i="16"/>
  <c r="M9" i="16"/>
  <c r="L9" i="16"/>
  <c r="K9" i="16"/>
  <c r="J9" i="16"/>
  <c r="I9" i="16"/>
  <c r="H9" i="16"/>
  <c r="G9" i="16"/>
  <c r="F9" i="16"/>
  <c r="E9" i="16"/>
  <c r="D9" i="16"/>
  <c r="C9" i="16"/>
  <c r="B9" i="16"/>
  <c r="A8" i="16" s="1"/>
  <c r="A9" i="16"/>
  <c r="A6" i="16"/>
  <c r="A5" i="16"/>
  <c r="A4" i="16"/>
  <c r="A3" i="16"/>
  <c r="A2" i="16"/>
  <c r="D9" i="1"/>
  <c r="A6" i="1"/>
  <c r="A5" i="1"/>
  <c r="A4" i="1"/>
  <c r="A3" i="1"/>
  <c r="A2" i="1"/>
  <c r="E9" i="5"/>
  <c r="D9" i="5"/>
  <c r="C9" i="5"/>
  <c r="B9" i="5"/>
  <c r="A9" i="5"/>
  <c r="A6" i="5"/>
  <c r="A5" i="5"/>
  <c r="A4" i="5"/>
  <c r="A3" i="5"/>
  <c r="A2" i="5"/>
  <c r="P9" i="17"/>
  <c r="O9" i="17"/>
  <c r="N9" i="17"/>
  <c r="M9" i="17"/>
  <c r="L9" i="17"/>
  <c r="K9" i="17"/>
  <c r="J9" i="17"/>
  <c r="I9" i="17"/>
  <c r="H9" i="17"/>
  <c r="G9" i="17"/>
  <c r="F9" i="17"/>
  <c r="E9" i="17"/>
  <c r="D9" i="17"/>
  <c r="C9" i="17"/>
  <c r="B9" i="17"/>
  <c r="A9" i="17"/>
  <c r="A8" i="17" s="1"/>
  <c r="A6" i="17"/>
  <c r="A5" i="17"/>
  <c r="A4" i="17"/>
  <c r="A3" i="17"/>
  <c r="A2" i="17"/>
  <c r="H9" i="73"/>
  <c r="G9" i="73"/>
  <c r="F9" i="73"/>
  <c r="E9" i="73"/>
  <c r="C9" i="73"/>
  <c r="A8" i="73" s="1"/>
  <c r="A9" i="73"/>
  <c r="A6" i="73"/>
  <c r="A5" i="73"/>
  <c r="A4" i="73"/>
  <c r="A3" i="73"/>
  <c r="A2" i="73"/>
  <c r="G9" i="76"/>
  <c r="F9" i="76"/>
  <c r="E9" i="76"/>
  <c r="D9" i="76"/>
  <c r="C9" i="76"/>
  <c r="B9" i="76"/>
  <c r="A8" i="76" s="1"/>
  <c r="A9" i="76"/>
  <c r="A6" i="76"/>
  <c r="A5" i="76"/>
  <c r="A4" i="76"/>
  <c r="A3" i="76"/>
  <c r="A2" i="76"/>
  <c r="G9" i="71"/>
  <c r="F9" i="71"/>
  <c r="E9" i="71"/>
  <c r="C9" i="71"/>
  <c r="B9" i="71"/>
  <c r="A9" i="71"/>
  <c r="A6" i="71"/>
  <c r="A5" i="71"/>
  <c r="A4" i="71"/>
  <c r="A3" i="71"/>
  <c r="A2" i="71"/>
  <c r="G9" i="74"/>
  <c r="F9" i="74"/>
  <c r="E9" i="74"/>
  <c r="D9" i="74"/>
  <c r="C9" i="74"/>
  <c r="B9" i="74"/>
  <c r="A9" i="74"/>
  <c r="A6" i="74"/>
  <c r="A5" i="74"/>
  <c r="A4" i="74"/>
  <c r="A3" i="74"/>
  <c r="A2" i="74"/>
  <c r="D88" i="11"/>
  <c r="C88" i="11"/>
  <c r="C37" i="11"/>
  <c r="C35" i="11"/>
  <c r="D34" i="11"/>
  <c r="C34" i="11"/>
  <c r="C33" i="11"/>
  <c r="C32" i="11"/>
  <c r="C31" i="11"/>
  <c r="C30" i="11"/>
  <c r="C29" i="11"/>
  <c r="C28" i="11"/>
  <c r="C27" i="11"/>
  <c r="C25" i="11"/>
  <c r="D24" i="11"/>
  <c r="C24" i="11"/>
  <c r="C23" i="11"/>
  <c r="C22" i="11"/>
  <c r="C20" i="11"/>
  <c r="D19" i="11"/>
  <c r="C19" i="11"/>
  <c r="C17" i="11"/>
  <c r="C16" i="11"/>
  <c r="C15" i="11"/>
  <c r="C14" i="11"/>
  <c r="C13" i="11"/>
  <c r="C12" i="11"/>
  <c r="A9" i="11"/>
  <c r="A6" i="11"/>
  <c r="A5" i="11"/>
  <c r="A4" i="11"/>
  <c r="A3" i="11"/>
  <c r="A2" i="11"/>
  <c r="B13" i="9"/>
  <c r="B17" i="9" s="1"/>
  <c r="A9" i="9"/>
  <c r="A6" i="9"/>
  <c r="A5" i="9"/>
  <c r="A4" i="9"/>
  <c r="A3" i="9"/>
  <c r="Z9" i="58"/>
  <c r="AB9" i="58"/>
  <c r="AM9" i="58"/>
  <c r="AN9" i="58"/>
  <c r="AF9" i="58"/>
  <c r="AD9" i="58"/>
  <c r="O9" i="58"/>
  <c r="I9" i="58"/>
  <c r="Q9" i="58"/>
  <c r="P9" i="58"/>
  <c r="AO9" i="58"/>
  <c r="L9" i="58"/>
  <c r="AT9" i="58"/>
  <c r="AP9" i="58"/>
  <c r="AE9" i="58"/>
  <c r="R9" i="111"/>
  <c r="H9" i="111"/>
  <c r="M9" i="58"/>
  <c r="AQ9" i="58"/>
  <c r="K9" i="58"/>
  <c r="AR9" i="58"/>
  <c r="J9" i="58"/>
  <c r="N9" i="58"/>
  <c r="AS9" i="58"/>
  <c r="AA9" i="58"/>
  <c r="AG9" i="58"/>
  <c r="AK9" i="111"/>
  <c r="AU9" i="115"/>
  <c r="AK9" i="115"/>
  <c r="W9" i="55"/>
  <c r="AJ9" i="57"/>
  <c r="W9" i="57"/>
  <c r="T9" i="57"/>
  <c r="T9" i="55"/>
  <c r="T9" i="56"/>
  <c r="AJ9" i="56"/>
  <c r="W9" i="58"/>
  <c r="W9" i="56"/>
  <c r="AJ9" i="58"/>
  <c r="AJ9" i="55"/>
  <c r="T9" i="58"/>
  <c r="X9" i="113"/>
  <c r="X9" i="115"/>
  <c r="AU9" i="112"/>
  <c r="AK9" i="112"/>
  <c r="X9" i="111"/>
  <c r="AU9" i="113"/>
  <c r="AK9" i="113"/>
  <c r="R9" i="115"/>
  <c r="H9" i="115"/>
  <c r="X9" i="110"/>
  <c r="R9" i="112"/>
  <c r="H9" i="112"/>
  <c r="R9" i="113"/>
  <c r="H9" i="113"/>
  <c r="X9" i="114"/>
  <c r="AL9" i="111"/>
  <c r="AU9" i="111"/>
  <c r="R9" i="110"/>
  <c r="H9" i="110"/>
  <c r="AU9" i="110"/>
  <c r="AK9" i="110"/>
  <c r="AV9" i="115"/>
  <c r="AH9" i="115"/>
  <c r="X9" i="112"/>
  <c r="R9" i="114"/>
  <c r="H9" i="114"/>
  <c r="AV9" i="110"/>
  <c r="AH9" i="110"/>
  <c r="AU9" i="114"/>
  <c r="AK9" i="114"/>
  <c r="AH9" i="111"/>
  <c r="AV9" i="113"/>
  <c r="AH9" i="113"/>
  <c r="AV9" i="104"/>
  <c r="AV9" i="112"/>
  <c r="AH9" i="112"/>
  <c r="AV9" i="114"/>
  <c r="AH9" i="114"/>
  <c r="X9" i="58"/>
  <c r="AH9" i="58"/>
  <c r="AV9" i="58"/>
  <c r="AU9" i="58"/>
  <c r="AK9" i="58"/>
  <c r="AK9" i="104"/>
  <c r="X9" i="108"/>
  <c r="R9" i="105"/>
  <c r="H9" i="105"/>
  <c r="R9" i="58"/>
  <c r="H9" i="58"/>
  <c r="X9" i="100"/>
  <c r="AU9" i="102"/>
  <c r="AK9" i="102"/>
  <c r="AH9" i="108"/>
  <c r="X9" i="103"/>
  <c r="AH9" i="100"/>
  <c r="AU9" i="103"/>
  <c r="AK9" i="103"/>
  <c r="X9" i="107"/>
  <c r="R9" i="103"/>
  <c r="H9" i="103"/>
  <c r="X9" i="104"/>
  <c r="R9" i="108"/>
  <c r="H9" i="108"/>
  <c r="R9" i="101"/>
  <c r="H9" i="101"/>
  <c r="X9" i="99"/>
  <c r="R9" i="102"/>
  <c r="H9" i="102"/>
  <c r="X9" i="105"/>
  <c r="AL9" i="104"/>
  <c r="AU9" i="104"/>
  <c r="X9" i="102"/>
  <c r="AH9" i="104"/>
  <c r="AU9" i="107"/>
  <c r="AK9" i="107"/>
  <c r="R9" i="104"/>
  <c r="H9" i="104"/>
  <c r="AU9" i="101"/>
  <c r="AK9" i="101"/>
  <c r="AK9" i="100"/>
  <c r="AH9" i="99"/>
  <c r="AK9" i="108"/>
  <c r="R9" i="107"/>
  <c r="H9" i="107"/>
  <c r="AU9" i="105"/>
  <c r="AK9" i="105"/>
  <c r="AH9" i="105"/>
  <c r="AV9" i="107"/>
  <c r="AH9" i="107"/>
  <c r="AU9" i="99"/>
  <c r="AK9" i="99"/>
  <c r="X9" i="101"/>
  <c r="R9" i="100"/>
  <c r="H9" i="100"/>
  <c r="AV9" i="103"/>
  <c r="AH9" i="103"/>
  <c r="R9" i="99"/>
  <c r="H9" i="99"/>
  <c r="AV9" i="105"/>
  <c r="AU9" i="108"/>
  <c r="AV9" i="108"/>
  <c r="AV9" i="101"/>
  <c r="AH9" i="101"/>
  <c r="AV9" i="99"/>
  <c r="AV9" i="102"/>
  <c r="AH9" i="102"/>
  <c r="AU9" i="100"/>
  <c r="AV9" i="100"/>
  <c r="N26" i="20"/>
  <c r="N19" i="20"/>
  <c r="N33" i="20"/>
  <c r="N25" i="20"/>
  <c r="N32" i="20"/>
  <c r="N18" i="20"/>
  <c r="O26" i="20"/>
  <c r="O32" i="20"/>
  <c r="O19" i="20"/>
  <c r="P26" i="20"/>
  <c r="P32" i="20"/>
  <c r="P19" i="20"/>
  <c r="O33" i="20"/>
  <c r="O25" i="20"/>
  <c r="O18" i="20"/>
  <c r="Q19" i="20"/>
  <c r="Q32" i="20"/>
  <c r="P25" i="20"/>
  <c r="Q26" i="20"/>
  <c r="P33" i="20"/>
  <c r="P18" i="20"/>
  <c r="Q25" i="20"/>
  <c r="Q33" i="20"/>
  <c r="R32" i="20"/>
  <c r="R19" i="20"/>
  <c r="R26" i="20"/>
  <c r="Q18" i="20"/>
  <c r="S19" i="20"/>
  <c r="R33" i="20"/>
  <c r="S26" i="20"/>
  <c r="S32" i="20"/>
  <c r="R25" i="20"/>
  <c r="R18" i="20"/>
  <c r="T32" i="20"/>
  <c r="S25" i="20"/>
  <c r="T26" i="20"/>
  <c r="S33" i="20"/>
  <c r="T19" i="20"/>
  <c r="S18" i="20"/>
  <c r="T25" i="20"/>
  <c r="U32" i="20"/>
  <c r="U19" i="20"/>
  <c r="U26" i="20"/>
  <c r="T33" i="20"/>
  <c r="T18" i="20"/>
  <c r="V19" i="20"/>
  <c r="U33" i="20"/>
  <c r="V26" i="20"/>
  <c r="V32" i="20"/>
  <c r="U25" i="20"/>
  <c r="U18" i="20"/>
  <c r="V33" i="20"/>
  <c r="V25" i="20"/>
  <c r="U9" i="90"/>
  <c r="U9" i="117"/>
  <c r="U9" i="118"/>
  <c r="U9" i="83"/>
  <c r="U9" i="82"/>
  <c r="U9" i="57"/>
  <c r="O9" i="117"/>
  <c r="AQ9" i="83"/>
  <c r="AA9" i="118"/>
  <c r="AR9" i="118"/>
  <c r="Q9" i="118"/>
  <c r="P9" i="82"/>
  <c r="L9" i="82"/>
  <c r="I9" i="118"/>
  <c r="J9" i="118"/>
  <c r="P9" i="83"/>
  <c r="AN9" i="57"/>
  <c r="Q9" i="117"/>
  <c r="AD9" i="90"/>
  <c r="Q9" i="83"/>
  <c r="AR9" i="57"/>
  <c r="AT9" i="117"/>
  <c r="P9" i="90"/>
  <c r="I9" i="117"/>
  <c r="M9" i="83"/>
  <c r="Z9" i="90"/>
  <c r="O9" i="90"/>
  <c r="AE9" i="118"/>
  <c r="AF9" i="82"/>
  <c r="AE9" i="83"/>
  <c r="AD9" i="117"/>
  <c r="AE9" i="90"/>
  <c r="N9" i="83"/>
  <c r="AG9" i="118"/>
  <c r="Z9" i="83"/>
  <c r="L9" i="117"/>
  <c r="Z9" i="117"/>
  <c r="K9" i="83"/>
  <c r="L9" i="90"/>
  <c r="Z9" i="118"/>
  <c r="AE9" i="117"/>
  <c r="N9" i="117"/>
  <c r="AA9" i="83"/>
  <c r="AG9" i="117"/>
  <c r="AF9" i="90"/>
  <c r="AP9" i="118"/>
  <c r="I9" i="90"/>
  <c r="AN9" i="117"/>
  <c r="AA9" i="90"/>
  <c r="AB9" i="117"/>
  <c r="AM9" i="118"/>
  <c r="P9" i="57"/>
  <c r="AG9" i="90"/>
  <c r="AS9" i="118"/>
  <c r="AS9" i="83"/>
  <c r="AT9" i="83"/>
  <c r="L9" i="57"/>
  <c r="J9" i="117"/>
  <c r="AD9" i="83"/>
  <c r="I9" i="83"/>
  <c r="M9" i="90"/>
  <c r="AE9" i="57"/>
  <c r="AO9" i="117"/>
  <c r="J9" i="90"/>
  <c r="AC9" i="118"/>
  <c r="M9" i="118"/>
  <c r="AN9" i="118"/>
  <c r="AM9" i="117"/>
  <c r="AS9" i="117"/>
  <c r="AF9" i="118"/>
  <c r="N9" i="118"/>
  <c r="AM9" i="83"/>
  <c r="AB9" i="83"/>
  <c r="J9" i="82"/>
  <c r="N9" i="82"/>
  <c r="AQ9" i="118"/>
  <c r="AD9" i="118"/>
  <c r="AT9" i="118"/>
  <c r="AR9" i="117"/>
  <c r="AL9" i="117"/>
  <c r="AP9" i="117"/>
  <c r="AA9" i="57"/>
  <c r="AC9" i="117"/>
  <c r="M9" i="117"/>
  <c r="AA9" i="117"/>
  <c r="AB9" i="118"/>
  <c r="AQ9" i="117"/>
  <c r="AQ9" i="82"/>
  <c r="AB9" i="90"/>
  <c r="L9" i="118"/>
  <c r="AL9" i="90"/>
  <c r="AF9" i="83"/>
  <c r="AG9" i="57"/>
  <c r="AC9" i="82"/>
  <c r="N9" i="57"/>
  <c r="AB9" i="82"/>
  <c r="Q9" i="57"/>
  <c r="AE9" i="82"/>
  <c r="I9" i="57"/>
  <c r="AC9" i="57"/>
  <c r="O9" i="57"/>
  <c r="AC9" i="90"/>
  <c r="J9" i="83"/>
  <c r="AF9" i="117"/>
  <c r="J9" i="57"/>
  <c r="AM9" i="90"/>
  <c r="AD9" i="57"/>
  <c r="AO9" i="57"/>
  <c r="K9" i="57"/>
  <c r="AP9" i="57"/>
  <c r="O9" i="82"/>
  <c r="AS9" i="57"/>
  <c r="K9" i="117"/>
  <c r="AR9" i="83"/>
  <c r="AM9" i="82"/>
  <c r="L9" i="83"/>
  <c r="AR9" i="90"/>
  <c r="Z9" i="82"/>
  <c r="AS9" i="82"/>
  <c r="K9" i="118"/>
  <c r="AO9" i="118"/>
  <c r="AN9" i="83"/>
  <c r="Z9" i="57"/>
  <c r="N9" i="90"/>
  <c r="AQ9" i="57"/>
  <c r="AA9" i="82"/>
  <c r="AO9" i="82"/>
  <c r="M9" i="57"/>
  <c r="AC9" i="83"/>
  <c r="AL9" i="82"/>
  <c r="Q9" i="90"/>
  <c r="P9" i="118"/>
  <c r="Q9" i="82"/>
  <c r="AF9" i="57"/>
  <c r="M9" i="82"/>
  <c r="AP9" i="83"/>
  <c r="K9" i="90"/>
  <c r="AD9" i="82"/>
  <c r="AO9" i="83"/>
  <c r="AB9" i="57"/>
  <c r="AM9" i="57"/>
  <c r="AP9" i="82"/>
  <c r="AL9" i="83"/>
  <c r="O9" i="118"/>
  <c r="K9" i="82"/>
  <c r="AR9" i="82"/>
  <c r="P9" i="117"/>
  <c r="AG9" i="83"/>
  <c r="AT9" i="82"/>
  <c r="O9" i="83"/>
  <c r="AN9" i="82"/>
  <c r="AT9" i="90"/>
  <c r="AT9" i="57"/>
  <c r="AP9" i="90"/>
  <c r="AG9" i="82"/>
  <c r="AL9" i="57"/>
  <c r="AS9" i="90"/>
  <c r="AQ9" i="90"/>
  <c r="H9" i="82"/>
  <c r="AO9" i="90"/>
  <c r="AL9" i="118"/>
  <c r="AN9" i="90"/>
  <c r="R9" i="57"/>
  <c r="R9" i="83"/>
  <c r="H9" i="57"/>
  <c r="I9" i="82"/>
  <c r="H9" i="83"/>
  <c r="AK9" i="118"/>
  <c r="AU9" i="57"/>
  <c r="X9" i="118"/>
  <c r="H9" i="117"/>
  <c r="X9" i="117"/>
  <c r="X9" i="83"/>
  <c r="R9" i="117"/>
  <c r="R9" i="90"/>
  <c r="AH9" i="117"/>
  <c r="AH9" i="83"/>
  <c r="AK9" i="83"/>
  <c r="AU9" i="117"/>
  <c r="AK9" i="117"/>
  <c r="AU9" i="118"/>
  <c r="AU9" i="90"/>
  <c r="AK9" i="90"/>
  <c r="R9" i="82"/>
  <c r="AK9" i="57"/>
  <c r="AH9" i="118"/>
  <c r="H9" i="90"/>
  <c r="X9" i="90"/>
  <c r="H9" i="118"/>
  <c r="AV9" i="118"/>
  <c r="AV9" i="117"/>
  <c r="X9" i="82"/>
  <c r="X9" i="57"/>
  <c r="R9" i="118"/>
  <c r="AH9" i="57"/>
  <c r="AV9" i="83"/>
  <c r="AU9" i="83"/>
  <c r="AV9" i="90"/>
  <c r="AH9" i="90"/>
  <c r="AH9" i="82"/>
  <c r="AU9" i="82"/>
  <c r="AK9" i="82"/>
  <c r="AV9" i="57"/>
  <c r="AV9" i="82"/>
  <c r="AL16" i="27"/>
  <c r="AX16" i="24"/>
  <c r="AL16" i="24"/>
  <c r="Z23" i="22"/>
  <c r="Z16" i="27"/>
  <c r="Z24" i="22"/>
  <c r="AX24" i="24"/>
  <c r="Z17" i="24"/>
  <c r="Z24" i="27"/>
  <c r="AL16" i="22"/>
  <c r="Z16" i="22"/>
  <c r="Z23" i="27"/>
  <c r="AX23" i="24"/>
  <c r="AX16" i="22"/>
  <c r="AX23" i="22"/>
  <c r="AL17" i="22"/>
  <c r="Z17" i="22"/>
  <c r="AX17" i="24"/>
  <c r="Z24" i="24"/>
  <c r="AL17" i="27"/>
  <c r="Z17" i="27"/>
  <c r="N16" i="22"/>
  <c r="N23" i="22"/>
  <c r="N30" i="22"/>
  <c r="N17" i="22"/>
  <c r="N24" i="22"/>
  <c r="N31" i="22"/>
  <c r="N17" i="27"/>
  <c r="N24" i="27"/>
  <c r="N31" i="27"/>
  <c r="Z30" i="22"/>
  <c r="AX16" i="27"/>
  <c r="AX23" i="27"/>
  <c r="Z16" i="24"/>
  <c r="Z23" i="24"/>
  <c r="Z30" i="24"/>
  <c r="Z30" i="27"/>
  <c r="AX17" i="22"/>
  <c r="AX24" i="22"/>
  <c r="AL17" i="24"/>
  <c r="AX17" i="27"/>
  <c r="AX24" i="27"/>
  <c r="N16" i="24"/>
  <c r="N23" i="24"/>
  <c r="N30" i="24"/>
  <c r="N16" i="27"/>
  <c r="N23" i="27"/>
  <c r="N30" i="27"/>
  <c r="N17" i="24"/>
  <c r="N24" i="24"/>
  <c r="N31" i="24"/>
  <c r="Z20" i="24"/>
  <c r="AX20" i="27"/>
  <c r="Z27" i="24"/>
  <c r="N20" i="24"/>
  <c r="N27" i="24"/>
  <c r="N47" i="24"/>
  <c r="Z20" i="22"/>
  <c r="Z27" i="22"/>
  <c r="N20" i="22"/>
  <c r="N27" i="22"/>
  <c r="Z20" i="27"/>
  <c r="Z27" i="27"/>
  <c r="AX20" i="24"/>
  <c r="N47" i="22"/>
  <c r="N20" i="27"/>
  <c r="N27" i="27"/>
  <c r="N47" i="27"/>
  <c r="AX20" i="22"/>
  <c r="U9" i="85"/>
  <c r="U9" i="93"/>
  <c r="U9" i="97"/>
  <c r="AP9" i="93"/>
  <c r="AC9" i="93"/>
  <c r="AT9" i="93"/>
  <c r="P9" i="97"/>
  <c r="M9" i="93"/>
  <c r="AG9" i="93"/>
  <c r="AO9" i="93"/>
  <c r="AD9" i="93"/>
  <c r="AS9" i="93"/>
  <c r="Z9" i="97"/>
  <c r="AD9" i="85"/>
  <c r="N9" i="97"/>
  <c r="K9" i="85"/>
  <c r="L9" i="97"/>
  <c r="AF9" i="85"/>
  <c r="AA9" i="85"/>
  <c r="AT9" i="97"/>
  <c r="I9" i="97"/>
  <c r="J9" i="97"/>
  <c r="K9" i="97"/>
  <c r="O9" i="97"/>
  <c r="Q9" i="85"/>
  <c r="AQ9" i="93"/>
  <c r="AG9" i="97"/>
  <c r="N9" i="85"/>
  <c r="AS9" i="85"/>
  <c r="AT9" i="85"/>
  <c r="AA9" i="97"/>
  <c r="P9" i="85"/>
  <c r="O9" i="93"/>
  <c r="AF9" i="93"/>
  <c r="AQ9" i="97"/>
  <c r="AP9" i="85"/>
  <c r="Z9" i="85"/>
  <c r="AM9" i="85"/>
  <c r="AE9" i="97"/>
  <c r="J9" i="93"/>
  <c r="P9" i="93"/>
  <c r="N9" i="93"/>
  <c r="Z9" i="93"/>
  <c r="I9" i="93"/>
  <c r="I9" i="85"/>
  <c r="AB9" i="97"/>
  <c r="AF9" i="97"/>
  <c r="AB9" i="93"/>
  <c r="AL9" i="97"/>
  <c r="AN9" i="93"/>
  <c r="M9" i="85"/>
  <c r="AR9" i="97"/>
  <c r="AL9" i="85"/>
  <c r="Q9" i="93"/>
  <c r="AO9" i="97"/>
  <c r="AN9" i="85"/>
  <c r="AG9" i="85"/>
  <c r="AL9" i="93"/>
  <c r="J9" i="85"/>
  <c r="AR9" i="93"/>
  <c r="AM9" i="97"/>
  <c r="L9" i="85"/>
  <c r="M9" i="97"/>
  <c r="K9" i="93"/>
  <c r="AC9" i="97"/>
  <c r="AN9" i="97"/>
  <c r="L9" i="93"/>
  <c r="AM9" i="93"/>
  <c r="O9" i="85"/>
  <c r="AS9" i="97"/>
  <c r="AR9" i="85"/>
  <c r="AD9" i="97"/>
  <c r="AP9" i="97"/>
  <c r="AQ9" i="85"/>
  <c r="AA9" i="93"/>
  <c r="Q9" i="97"/>
  <c r="AO9" i="85"/>
  <c r="AC9" i="85"/>
  <c r="AE9" i="93"/>
  <c r="AB9" i="85"/>
  <c r="AE9" i="85"/>
  <c r="H9" i="85"/>
  <c r="AU9" i="97"/>
  <c r="AK9" i="85"/>
  <c r="H9" i="93"/>
  <c r="X9" i="97"/>
  <c r="AH9" i="85"/>
  <c r="R9" i="93"/>
  <c r="AK9" i="97"/>
  <c r="AK9" i="93"/>
  <c r="H9" i="97"/>
  <c r="AH9" i="93"/>
  <c r="R9" i="97"/>
  <c r="AU9" i="93"/>
  <c r="X9" i="85"/>
  <c r="X9" i="93"/>
  <c r="AU9" i="85"/>
  <c r="R9" i="85"/>
  <c r="AH9" i="97"/>
  <c r="AV9" i="85"/>
  <c r="AV9" i="93"/>
  <c r="AV9" i="97"/>
  <c r="AX21" i="27"/>
  <c r="Z21" i="27"/>
  <c r="Z28" i="27"/>
  <c r="AX21" i="24"/>
  <c r="N21" i="22"/>
  <c r="N28" i="22"/>
  <c r="N48" i="22"/>
  <c r="Z21" i="24"/>
  <c r="Z28" i="24"/>
  <c r="N21" i="27"/>
  <c r="N28" i="27"/>
  <c r="N48" i="27"/>
  <c r="AX21" i="22"/>
  <c r="N21" i="24"/>
  <c r="N28" i="24"/>
  <c r="N48" i="24"/>
  <c r="Z21" i="22"/>
  <c r="Z28" i="22"/>
  <c r="U9" i="98"/>
  <c r="U9" i="94"/>
  <c r="U9" i="55"/>
  <c r="Q9" i="55"/>
  <c r="P9" i="55"/>
  <c r="AM9" i="55"/>
  <c r="AA9" i="55"/>
  <c r="J9" i="55"/>
  <c r="AN9" i="55"/>
  <c r="AN9" i="94"/>
  <c r="AN9" i="98"/>
  <c r="AB9" i="94"/>
  <c r="K9" i="94"/>
  <c r="AP9" i="55"/>
  <c r="O9" i="55"/>
  <c r="AR9" i="55"/>
  <c r="AF9" i="55"/>
  <c r="AB9" i="55"/>
  <c r="AO9" i="94"/>
  <c r="O9" i="98"/>
  <c r="J9" i="98"/>
  <c r="AE9" i="94"/>
  <c r="AR9" i="94"/>
  <c r="N9" i="94"/>
  <c r="AD9" i="55"/>
  <c r="Z9" i="55"/>
  <c r="L9" i="55"/>
  <c r="AE9" i="55"/>
  <c r="AD9" i="98"/>
  <c r="AD9" i="94"/>
  <c r="AG9" i="55"/>
  <c r="AL9" i="55"/>
  <c r="AS9" i="55"/>
  <c r="AO9" i="55"/>
  <c r="AC9" i="55"/>
  <c r="I9" i="98"/>
  <c r="AG9" i="94"/>
  <c r="I9" i="55"/>
  <c r="M9" i="98"/>
  <c r="AT9" i="55"/>
  <c r="M9" i="55"/>
  <c r="AL9" i="98"/>
  <c r="AM9" i="94"/>
  <c r="AE9" i="98"/>
  <c r="K9" i="98"/>
  <c r="AG9" i="98"/>
  <c r="K9" i="55"/>
  <c r="M9" i="94"/>
  <c r="AL9" i="94"/>
  <c r="AA9" i="98"/>
  <c r="I9" i="94"/>
  <c r="N9" i="55"/>
  <c r="O9" i="94"/>
  <c r="AF9" i="94"/>
  <c r="AQ9" i="55"/>
  <c r="AR9" i="98"/>
  <c r="AF9" i="98"/>
  <c r="AC9" i="94"/>
  <c r="Z9" i="94"/>
  <c r="P9" i="94"/>
  <c r="AP9" i="94"/>
  <c r="Q9" i="98"/>
  <c r="AQ9" i="94"/>
  <c r="AT9" i="94"/>
  <c r="Q9" i="94"/>
  <c r="J9" i="94"/>
  <c r="AA9" i="94"/>
  <c r="Z9" i="98"/>
  <c r="AP9" i="98"/>
  <c r="L9" i="98"/>
  <c r="AB9" i="98"/>
  <c r="AS9" i="98"/>
  <c r="AQ9" i="98"/>
  <c r="L9" i="94"/>
  <c r="AT9" i="98"/>
  <c r="P9" i="98"/>
  <c r="AO9" i="98"/>
  <c r="AC9" i="98"/>
  <c r="AS9" i="94"/>
  <c r="N9" i="98"/>
  <c r="AM9" i="98"/>
  <c r="H9" i="98"/>
  <c r="AK9" i="98"/>
  <c r="X9" i="98"/>
  <c r="H9" i="55"/>
  <c r="H9" i="94"/>
  <c r="AH9" i="55"/>
  <c r="AH9" i="94"/>
  <c r="AU9" i="94"/>
  <c r="AK9" i="94"/>
  <c r="R9" i="94"/>
  <c r="R9" i="98"/>
  <c r="AK9" i="55"/>
  <c r="R9" i="55"/>
  <c r="X9" i="55"/>
  <c r="AU9" i="98"/>
  <c r="X9" i="94"/>
  <c r="AH9" i="98"/>
  <c r="AV9" i="94"/>
  <c r="AV9" i="98"/>
  <c r="AV9" i="55"/>
  <c r="AU9" i="55"/>
  <c r="N37" i="20"/>
  <c r="N30" i="20"/>
  <c r="N23" i="20"/>
  <c r="O23" i="20"/>
  <c r="O37" i="20"/>
  <c r="O30" i="20"/>
  <c r="P23" i="20"/>
  <c r="P30" i="20"/>
  <c r="P37" i="20"/>
  <c r="Q23" i="20"/>
  <c r="Q30" i="20"/>
  <c r="Q37" i="20"/>
  <c r="R23" i="20"/>
  <c r="R30" i="20"/>
  <c r="R37" i="20"/>
  <c r="S23" i="20"/>
  <c r="S30" i="20"/>
  <c r="S37" i="20"/>
  <c r="T23" i="20"/>
  <c r="T37" i="20"/>
  <c r="T30" i="20"/>
  <c r="U23" i="20"/>
  <c r="U30" i="20"/>
  <c r="U37" i="20"/>
  <c r="V23" i="20"/>
  <c r="V30" i="20"/>
  <c r="V37" i="20"/>
  <c r="AL19" i="22"/>
  <c r="AL19" i="27"/>
  <c r="Z19" i="27"/>
  <c r="Z19" i="22"/>
  <c r="Z26" i="22"/>
  <c r="AX19" i="24"/>
  <c r="N19" i="24"/>
  <c r="N26" i="24"/>
  <c r="N46" i="24"/>
  <c r="Z26" i="27"/>
  <c r="N19" i="27"/>
  <c r="N26" i="27"/>
  <c r="N46" i="27"/>
  <c r="Z19" i="24"/>
  <c r="Z26" i="24"/>
  <c r="AX19" i="22"/>
  <c r="AL19" i="24"/>
  <c r="N19" i="22"/>
  <c r="N26" i="22"/>
  <c r="N46" i="22"/>
  <c r="AX19" i="27"/>
  <c r="U9" i="96"/>
  <c r="U9" i="92"/>
  <c r="U9" i="84"/>
  <c r="M9" i="92"/>
  <c r="J9" i="92"/>
  <c r="N9" i="92"/>
  <c r="AD9" i="92"/>
  <c r="AE9" i="92"/>
  <c r="P9" i="96"/>
  <c r="N9" i="96"/>
  <c r="K9" i="96"/>
  <c r="O9" i="92"/>
  <c r="I9" i="92"/>
  <c r="Q9" i="92"/>
  <c r="P9" i="92"/>
  <c r="K9" i="92"/>
  <c r="Q9" i="84"/>
  <c r="L9" i="84"/>
  <c r="AA9" i="92"/>
  <c r="AT9" i="92"/>
  <c r="AF9" i="92"/>
  <c r="AS9" i="92"/>
  <c r="AP9" i="84"/>
  <c r="AN9" i="92"/>
  <c r="AC9" i="84"/>
  <c r="AO9" i="84"/>
  <c r="AS9" i="84"/>
  <c r="AL9" i="92"/>
  <c r="AP9" i="96"/>
  <c r="AL9" i="96"/>
  <c r="AO9" i="92"/>
  <c r="AD9" i="84"/>
  <c r="Z9" i="92"/>
  <c r="AR9" i="92"/>
  <c r="AT9" i="84"/>
  <c r="AB9" i="92"/>
  <c r="AE9" i="96"/>
  <c r="AC9" i="92"/>
  <c r="AM9" i="96"/>
  <c r="AS9" i="96"/>
  <c r="AD9" i="96"/>
  <c r="M9" i="96"/>
  <c r="Q9" i="96"/>
  <c r="AN9" i="96"/>
  <c r="AR9" i="96"/>
  <c r="AQ9" i="96"/>
  <c r="I9" i="96"/>
  <c r="AB9" i="96"/>
  <c r="AA9" i="96"/>
  <c r="J9" i="84"/>
  <c r="AL9" i="84"/>
  <c r="AE9" i="84"/>
  <c r="AR9" i="84"/>
  <c r="AG9" i="84"/>
  <c r="AA9" i="84"/>
  <c r="N9" i="84"/>
  <c r="P9" i="84"/>
  <c r="J9" i="96"/>
  <c r="AP9" i="92"/>
  <c r="AO9" i="96"/>
  <c r="AG9" i="96"/>
  <c r="AC9" i="96"/>
  <c r="I9" i="84"/>
  <c r="L9" i="96"/>
  <c r="L9" i="92"/>
  <c r="O9" i="84"/>
  <c r="K9" i="84"/>
  <c r="M9" i="84"/>
  <c r="AM9" i="84"/>
  <c r="AQ9" i="84"/>
  <c r="AN9" i="84"/>
  <c r="AG9" i="92"/>
  <c r="Z9" i="96"/>
  <c r="AF9" i="96"/>
  <c r="AT9" i="96"/>
  <c r="AQ9" i="92"/>
  <c r="AM9" i="92"/>
  <c r="AF9" i="84"/>
  <c r="AB9" i="84"/>
  <c r="Z9" i="84"/>
  <c r="O9" i="96"/>
  <c r="AU9" i="92"/>
  <c r="AK9" i="92"/>
  <c r="H9" i="92"/>
  <c r="AU9" i="96"/>
  <c r="H9" i="96"/>
  <c r="AK9" i="96"/>
  <c r="X9" i="92"/>
  <c r="AK9" i="84"/>
  <c r="R9" i="92"/>
  <c r="R9" i="96"/>
  <c r="AU9" i="84"/>
  <c r="AH9" i="92"/>
  <c r="AH9" i="96"/>
  <c r="X9" i="96"/>
  <c r="AH9" i="84"/>
  <c r="X9" i="84"/>
  <c r="R9" i="84"/>
  <c r="H9" i="84"/>
  <c r="AV9" i="92"/>
  <c r="AV9" i="84"/>
  <c r="AV9" i="96"/>
  <c r="N35" i="20"/>
  <c r="N28" i="20"/>
  <c r="N21" i="20"/>
  <c r="O28" i="20"/>
  <c r="O35" i="20"/>
  <c r="O21" i="20"/>
  <c r="P35" i="20"/>
  <c r="P28" i="20"/>
  <c r="P21" i="20"/>
  <c r="Q35" i="20"/>
  <c r="Q28" i="20"/>
  <c r="R28" i="20"/>
  <c r="R35" i="20"/>
  <c r="R21" i="20"/>
  <c r="Q21" i="20"/>
  <c r="S28" i="20"/>
  <c r="S35" i="20"/>
  <c r="S21" i="20"/>
  <c r="T35" i="20"/>
  <c r="T28" i="20"/>
  <c r="U35" i="20"/>
  <c r="U21" i="20"/>
  <c r="T21" i="20"/>
  <c r="U28" i="20"/>
  <c r="V28" i="20"/>
  <c r="V35" i="20"/>
  <c r="V21" i="20"/>
  <c r="AL15" i="22"/>
  <c r="AX15" i="22"/>
  <c r="AL15" i="27"/>
  <c r="Z15" i="27"/>
  <c r="AX22" i="24"/>
  <c r="AX15" i="24"/>
  <c r="AL15" i="24"/>
  <c r="Z15" i="24"/>
  <c r="Z22" i="24"/>
  <c r="Z29" i="24"/>
  <c r="AX22" i="22"/>
  <c r="N15" i="27"/>
  <c r="N22" i="27"/>
  <c r="N29" i="27"/>
  <c r="AX15" i="27"/>
  <c r="AX22" i="27"/>
  <c r="Z15" i="22"/>
  <c r="Z22" i="22"/>
  <c r="Z29" i="22"/>
  <c r="N15" i="24"/>
  <c r="N22" i="24"/>
  <c r="N29" i="24"/>
  <c r="N15" i="22"/>
  <c r="N22" i="22"/>
  <c r="N29" i="22"/>
  <c r="Z22" i="27"/>
  <c r="Z29" i="27"/>
  <c r="U9" i="56"/>
  <c r="U9" i="116"/>
  <c r="T9" i="81"/>
  <c r="AM9" i="81"/>
  <c r="K9" i="116"/>
  <c r="N9" i="56"/>
  <c r="L9" i="56"/>
  <c r="M9" i="56"/>
  <c r="J9" i="56"/>
  <c r="K9" i="56"/>
  <c r="AA9" i="81"/>
  <c r="AC9" i="56"/>
  <c r="AO9" i="81"/>
  <c r="Z9" i="81"/>
  <c r="H9" i="81"/>
  <c r="K9" i="81"/>
  <c r="AD9" i="81"/>
  <c r="AQ9" i="81"/>
  <c r="J9" i="81"/>
  <c r="AL9" i="81"/>
  <c r="AN9" i="116"/>
  <c r="AA9" i="116"/>
  <c r="AF9" i="116"/>
  <c r="AQ9" i="56"/>
  <c r="AR9" i="56"/>
  <c r="AB9" i="56"/>
  <c r="AS9" i="56"/>
  <c r="Y9" i="81"/>
  <c r="AF9" i="81"/>
  <c r="AE9" i="81"/>
  <c r="I9" i="81"/>
  <c r="AD9" i="116"/>
  <c r="AP9" i="116"/>
  <c r="AD9" i="56"/>
  <c r="M9" i="116"/>
  <c r="N9" i="116"/>
  <c r="AP9" i="81"/>
  <c r="Q9" i="116"/>
  <c r="O9" i="56"/>
  <c r="AQ9" i="116"/>
  <c r="AN9" i="56"/>
  <c r="Q9" i="56"/>
  <c r="AB9" i="116"/>
  <c r="AC9" i="81"/>
  <c r="Z9" i="116"/>
  <c r="P9" i="56"/>
  <c r="AC9" i="116"/>
  <c r="I9" i="56"/>
  <c r="P9" i="81"/>
  <c r="O9" i="116"/>
  <c r="L9" i="116"/>
  <c r="J9" i="116"/>
  <c r="P9" i="116"/>
  <c r="I9" i="116"/>
  <c r="AS9" i="116"/>
  <c r="AL9" i="56"/>
  <c r="AB9" i="81"/>
  <c r="AL9" i="116"/>
  <c r="AE9" i="56"/>
  <c r="M9" i="81"/>
  <c r="L9" i="81"/>
  <c r="N9" i="81"/>
  <c r="AS9" i="81"/>
  <c r="AO9" i="116"/>
  <c r="AE9" i="116"/>
  <c r="AR9" i="81"/>
  <c r="AN9" i="81"/>
  <c r="AK9" i="81"/>
  <c r="AT9" i="116"/>
  <c r="AM9" i="116"/>
  <c r="AG9" i="116"/>
  <c r="AP9" i="56"/>
  <c r="AO9" i="56"/>
  <c r="AA9" i="56"/>
  <c r="AF9" i="56"/>
  <c r="AT9" i="56"/>
  <c r="AM9" i="56"/>
  <c r="X9" i="81"/>
  <c r="O9" i="81"/>
  <c r="Z9" i="56"/>
  <c r="AG9" i="56"/>
  <c r="AR9" i="116"/>
  <c r="G9" i="81"/>
  <c r="W9" i="81"/>
  <c r="AK9" i="116"/>
  <c r="AJ9" i="81"/>
  <c r="H9" i="116"/>
  <c r="R9" i="116"/>
  <c r="AU9" i="56"/>
  <c r="AK9" i="56"/>
  <c r="AU9" i="81"/>
  <c r="R9" i="56"/>
  <c r="X9" i="56"/>
  <c r="Q9" i="81"/>
  <c r="AH9" i="116"/>
  <c r="X9" i="116"/>
  <c r="AT9" i="81"/>
  <c r="AU9" i="116"/>
  <c r="H9" i="56"/>
  <c r="AH9" i="56"/>
  <c r="AG9" i="81"/>
  <c r="AV9" i="56"/>
  <c r="AV9" i="116"/>
  <c r="N31" i="20"/>
  <c r="N24" i="20"/>
  <c r="O17" i="20"/>
  <c r="O31" i="20"/>
  <c r="O24" i="20"/>
  <c r="P24" i="20"/>
  <c r="P31" i="20"/>
  <c r="Q17" i="20"/>
  <c r="Q31" i="20"/>
  <c r="Q24" i="20"/>
  <c r="R17" i="20"/>
  <c r="R31" i="20"/>
  <c r="R24" i="20"/>
  <c r="S17" i="20"/>
  <c r="S24" i="20"/>
  <c r="S31" i="20"/>
  <c r="T17" i="20"/>
  <c r="T24" i="20"/>
  <c r="T31" i="20"/>
  <c r="U17" i="20"/>
  <c r="U31" i="20"/>
  <c r="U24" i="20"/>
  <c r="V24" i="20"/>
  <c r="V31" i="20"/>
  <c r="Z18" i="22"/>
  <c r="AL18" i="27"/>
  <c r="AL18" i="22"/>
  <c r="AX18" i="24"/>
  <c r="Z25" i="22"/>
  <c r="Z18" i="27"/>
  <c r="AL18" i="24"/>
  <c r="N18" i="27"/>
  <c r="H9" i="27"/>
  <c r="N25" i="27"/>
  <c r="N32" i="27"/>
  <c r="AX18" i="22"/>
  <c r="N18" i="24"/>
  <c r="N25" i="24"/>
  <c r="N32" i="24"/>
  <c r="N18" i="22"/>
  <c r="N25" i="22"/>
  <c r="N32" i="22"/>
  <c r="F9" i="27"/>
  <c r="Z18" i="24"/>
  <c r="Z25" i="24"/>
  <c r="AX18" i="27"/>
  <c r="Z25" i="27"/>
  <c r="O9" i="22"/>
  <c r="O9" i="24"/>
  <c r="U9" i="95"/>
  <c r="U9" i="91"/>
  <c r="U9" i="109"/>
  <c r="Q9" i="95"/>
  <c r="M9" i="95"/>
  <c r="M9" i="91"/>
  <c r="J9" i="95"/>
  <c r="K9" i="95"/>
  <c r="O9" i="95"/>
  <c r="O9" i="91"/>
  <c r="J9" i="91"/>
  <c r="Q9" i="109"/>
  <c r="AF9" i="91"/>
  <c r="AO9" i="95"/>
  <c r="AS9" i="95"/>
  <c r="AT9" i="95"/>
  <c r="AL9" i="91"/>
  <c r="AQ9" i="91"/>
  <c r="AG9" i="95"/>
  <c r="AA9" i="95"/>
  <c r="AM9" i="95"/>
  <c r="AE9" i="109"/>
  <c r="AD9" i="109"/>
  <c r="AE9" i="91"/>
  <c r="AF9" i="95"/>
  <c r="AD9" i="95"/>
  <c r="AB9" i="95"/>
  <c r="AQ9" i="109"/>
  <c r="Z9" i="91"/>
  <c r="AT9" i="109"/>
  <c r="AC9" i="91"/>
  <c r="AG9" i="109"/>
  <c r="AM9" i="109"/>
  <c r="AD9" i="91"/>
  <c r="AM9" i="91"/>
  <c r="AL9" i="95"/>
  <c r="AC9" i="95"/>
  <c r="L9" i="95"/>
  <c r="P9" i="95"/>
  <c r="AE9" i="95"/>
  <c r="AR9" i="91"/>
  <c r="Q9" i="91"/>
  <c r="I9" i="91"/>
  <c r="K9" i="91"/>
  <c r="AN9" i="91"/>
  <c r="AB9" i="91"/>
  <c r="N9" i="91"/>
  <c r="AG9" i="91"/>
  <c r="AO9" i="91"/>
  <c r="AR9" i="109"/>
  <c r="K9" i="109"/>
  <c r="AA9" i="109"/>
  <c r="AP9" i="109"/>
  <c r="AS9" i="109"/>
  <c r="Z9" i="109"/>
  <c r="AF9" i="109"/>
  <c r="L9" i="109"/>
  <c r="N9" i="109"/>
  <c r="L9" i="91"/>
  <c r="AT9" i="91"/>
  <c r="P9" i="91"/>
  <c r="AN9" i="95"/>
  <c r="AP9" i="95"/>
  <c r="I9" i="95"/>
  <c r="J9" i="109"/>
  <c r="N9" i="95"/>
  <c r="P9" i="109"/>
  <c r="I9" i="109"/>
  <c r="O9" i="109"/>
  <c r="M9" i="109"/>
  <c r="AN9" i="109"/>
  <c r="AC9" i="109"/>
  <c r="AS9" i="91"/>
  <c r="AL9" i="109"/>
  <c r="AR9" i="95"/>
  <c r="AQ9" i="95"/>
  <c r="Z9" i="95"/>
  <c r="AP9" i="91"/>
  <c r="AA9" i="91"/>
  <c r="AO9" i="109"/>
  <c r="AB9" i="109"/>
  <c r="H9" i="109"/>
  <c r="AU9" i="109"/>
  <c r="X9" i="109"/>
  <c r="AU9" i="95"/>
  <c r="AK9" i="95"/>
  <c r="AU9" i="91"/>
  <c r="H9" i="95"/>
  <c r="X9" i="95"/>
  <c r="X9" i="91"/>
  <c r="AK9" i="109"/>
  <c r="AK9" i="91"/>
  <c r="AH9" i="91"/>
  <c r="R9" i="109"/>
  <c r="AH9" i="95"/>
  <c r="R9" i="95"/>
  <c r="AV9" i="91"/>
  <c r="AH9" i="109"/>
  <c r="H9" i="91"/>
  <c r="AV9" i="109"/>
  <c r="AV9" i="95"/>
  <c r="R9" i="91"/>
  <c r="N34" i="20"/>
  <c r="N27" i="20"/>
  <c r="N20" i="20"/>
  <c r="E9" i="20"/>
  <c r="O20" i="20"/>
  <c r="O34" i="20"/>
  <c r="O27" i="20"/>
  <c r="P34" i="20"/>
  <c r="P27" i="20"/>
  <c r="F9" i="20"/>
  <c r="P20" i="20"/>
  <c r="G9" i="20"/>
  <c r="Q27" i="20"/>
  <c r="Q34" i="20"/>
  <c r="Q20" i="20"/>
  <c r="H9" i="20"/>
  <c r="R27" i="20"/>
  <c r="R34" i="20"/>
  <c r="R20" i="20"/>
  <c r="I9" i="20"/>
  <c r="S34" i="20"/>
  <c r="S27" i="20"/>
  <c r="S20" i="20"/>
  <c r="S9" i="20"/>
  <c r="J9" i="20"/>
  <c r="T27" i="20"/>
  <c r="T34" i="20"/>
  <c r="T20" i="20"/>
  <c r="K9" i="20"/>
  <c r="U27" i="20"/>
  <c r="U34" i="20"/>
  <c r="U20" i="20"/>
  <c r="U9" i="20" s="1"/>
  <c r="L9" i="20"/>
  <c r="V34" i="20"/>
  <c r="V27" i="20"/>
  <c r="V20" i="20"/>
  <c r="M9" i="20"/>
  <c r="F9" i="1"/>
  <c r="S34" i="1"/>
  <c r="S30" i="1"/>
  <c r="S22" i="1"/>
  <c r="S23" i="1"/>
  <c r="S33" i="1"/>
  <c r="S29" i="1"/>
  <c r="S20" i="1"/>
  <c r="S21" i="1"/>
  <c r="S32" i="1"/>
  <c r="S112" i="1"/>
  <c r="S120" i="1"/>
  <c r="S67" i="1"/>
  <c r="S63" i="1"/>
  <c r="S53" i="1"/>
  <c r="S52" i="1"/>
  <c r="S45" i="1"/>
  <c r="S43" i="1"/>
  <c r="S39" i="1"/>
  <c r="S38" i="1"/>
  <c r="S28" i="1"/>
  <c r="S25" i="1"/>
  <c r="S35" i="1"/>
  <c r="S40" i="1"/>
  <c r="S47" i="1"/>
  <c r="S55" i="1"/>
  <c r="S109" i="1"/>
  <c r="S18" i="1"/>
  <c r="S36" i="1"/>
  <c r="S41" i="1"/>
  <c r="S49" i="1"/>
  <c r="S61" i="1"/>
  <c r="S116" i="1"/>
  <c r="S102" i="1"/>
  <c r="S101" i="1"/>
  <c r="S100" i="1"/>
  <c r="S132" i="1"/>
  <c r="S131" i="1"/>
  <c r="S127" i="1"/>
  <c r="S125" i="1"/>
  <c r="S124" i="1"/>
  <c r="S123" i="1"/>
  <c r="S121" i="1"/>
  <c r="S122" i="1"/>
  <c r="S126" i="1"/>
  <c r="S140" i="1"/>
  <c r="S139" i="1"/>
  <c r="S133" i="1"/>
  <c r="S128" i="1"/>
  <c r="S134" i="1"/>
  <c r="S130" i="1"/>
  <c r="S136" i="1"/>
  <c r="S135" i="1"/>
  <c r="S129" i="1"/>
  <c r="S138" i="1"/>
  <c r="S68" i="1"/>
  <c r="S69" i="1"/>
  <c r="S73" i="1"/>
  <c r="S115" i="1"/>
  <c r="S71" i="1"/>
  <c r="S60" i="1"/>
  <c r="S111" i="1"/>
  <c r="S118" i="1"/>
  <c r="S42" i="1"/>
  <c r="S117" i="1"/>
  <c r="S66" i="1"/>
  <c r="S119" i="1"/>
  <c r="S107" i="1"/>
  <c r="S104" i="1"/>
  <c r="S50" i="1"/>
  <c r="S46" i="1"/>
  <c r="S44" i="1"/>
  <c r="S37" i="1"/>
  <c r="S26" i="1"/>
  <c r="S19" i="1"/>
  <c r="S16" i="1"/>
  <c r="S108" i="1"/>
  <c r="S137" i="1"/>
  <c r="S77" i="1"/>
  <c r="S76" i="1"/>
  <c r="S56" i="1"/>
  <c r="S57" i="1"/>
  <c r="S58" i="1"/>
  <c r="S98" i="1"/>
  <c r="S97" i="1"/>
  <c r="S96" i="1"/>
  <c r="S88" i="1"/>
  <c r="S87" i="1"/>
  <c r="S86" i="1"/>
  <c r="S85" i="1"/>
  <c r="S84" i="1"/>
  <c r="S83" i="1"/>
  <c r="S82" i="1"/>
  <c r="S80" i="1"/>
  <c r="S79" i="1"/>
  <c r="S78" i="1"/>
  <c r="S75" i="1"/>
  <c r="S65" i="1"/>
  <c r="S110" i="1"/>
  <c r="S114" i="1"/>
  <c r="S113" i="1"/>
  <c r="S105" i="1"/>
  <c r="S54" i="1"/>
  <c r="S51" i="1"/>
  <c r="S48" i="1"/>
  <c r="S31" i="1"/>
  <c r="S27" i="1"/>
  <c r="S24" i="1"/>
  <c r="S17" i="1"/>
  <c r="S106" i="1"/>
  <c r="S103" i="1"/>
  <c r="AN9" i="1"/>
  <c r="AM9" i="1"/>
  <c r="AL9" i="1"/>
  <c r="AK9" i="1"/>
  <c r="AJ9" i="1"/>
  <c r="AI9" i="1"/>
  <c r="AH9" i="1"/>
  <c r="AG9" i="1"/>
  <c r="AF9" i="1"/>
  <c r="AE9" i="1"/>
  <c r="AD9" i="1"/>
  <c r="AC9" i="1"/>
  <c r="Z9" i="1"/>
  <c r="Y9" i="1"/>
  <c r="W9" i="1"/>
  <c r="V9" i="1"/>
  <c r="AA9" i="1"/>
  <c r="U9" i="1"/>
  <c r="X9" i="1"/>
  <c r="AB9" i="1"/>
  <c r="S70" i="1"/>
  <c r="S89" i="1"/>
  <c r="S93" i="1"/>
  <c r="S59" i="1"/>
  <c r="S72" i="1"/>
  <c r="S90" i="1"/>
  <c r="S94" i="1"/>
  <c r="S62" i="1"/>
  <c r="S74" i="1"/>
  <c r="S91" i="1"/>
  <c r="S95" i="1"/>
  <c r="S64" i="1"/>
  <c r="S81" i="1"/>
  <c r="S92" i="1"/>
  <c r="S99" i="1"/>
  <c r="Q9" i="1"/>
  <c r="P9" i="1"/>
  <c r="A9" i="1"/>
  <c r="R9" i="1"/>
  <c r="D17" i="26"/>
  <c r="P18" i="126"/>
  <c r="D17" i="126"/>
  <c r="D130" i="126"/>
  <c r="S17" i="126"/>
  <c r="AA17" i="126"/>
  <c r="AL73" i="126"/>
  <c r="F18" i="126"/>
  <c r="K18" i="126"/>
  <c r="I26" i="126"/>
  <c r="E73" i="126"/>
  <c r="D74" i="126"/>
  <c r="D73" i="126"/>
  <c r="Q17" i="126"/>
  <c r="E17" i="126"/>
  <c r="F17" i="126"/>
  <c r="J18" i="126"/>
  <c r="AD17" i="26" l="1"/>
  <c r="AD9" i="26" s="1"/>
  <c r="AR17" i="126"/>
  <c r="AQ17" i="126"/>
  <c r="AP17" i="126"/>
  <c r="J17" i="68" s="1"/>
  <c r="B9" i="9"/>
  <c r="A8" i="9" s="1"/>
  <c r="AA67" i="126"/>
  <c r="AA9" i="126" s="1"/>
  <c r="Q67" i="126"/>
  <c r="AZ15" i="27"/>
  <c r="AP18" i="126"/>
  <c r="P67" i="126"/>
  <c r="AQ18" i="126"/>
  <c r="J67" i="126"/>
  <c r="K67" i="126"/>
  <c r="S67" i="126"/>
  <c r="AQ73" i="126"/>
  <c r="F67" i="126"/>
  <c r="E67" i="126"/>
  <c r="N65" i="21"/>
  <c r="N65" i="26"/>
  <c r="AZ63" i="27"/>
  <c r="AZ63" i="24"/>
  <c r="N65" i="23"/>
  <c r="AA26" i="26"/>
  <c r="AA26" i="21"/>
  <c r="AA26" i="23"/>
  <c r="N27" i="21"/>
  <c r="N27" i="23"/>
  <c r="AZ25" i="24"/>
  <c r="AZ25" i="27"/>
  <c r="N27" i="26"/>
  <c r="AA41" i="26"/>
  <c r="AA41" i="21"/>
  <c r="AA41" i="23"/>
  <c r="N23" i="26"/>
  <c r="AZ21" i="27"/>
  <c r="N23" i="21"/>
  <c r="N23" i="23"/>
  <c r="AZ21" i="24"/>
  <c r="AA24" i="21"/>
  <c r="AA24" i="23"/>
  <c r="AA24" i="26"/>
  <c r="N41" i="23"/>
  <c r="AZ39" i="24"/>
  <c r="N41" i="21"/>
  <c r="N41" i="26"/>
  <c r="AZ39" i="27"/>
  <c r="AA25" i="26"/>
  <c r="AA25" i="21"/>
  <c r="AA25" i="23"/>
  <c r="N25" i="23"/>
  <c r="AZ23" i="24"/>
  <c r="N25" i="21"/>
  <c r="AZ23" i="27"/>
  <c r="N25" i="26"/>
  <c r="N28" i="21"/>
  <c r="N28" i="23"/>
  <c r="AZ26" i="24"/>
  <c r="N28" i="26"/>
  <c r="AZ26" i="27"/>
  <c r="AA40" i="26"/>
  <c r="AA40" i="23"/>
  <c r="AA40" i="21"/>
  <c r="N66" i="21"/>
  <c r="N66" i="26"/>
  <c r="AZ64" i="27"/>
  <c r="AZ64" i="24"/>
  <c r="N66" i="23"/>
  <c r="AA66" i="21"/>
  <c r="AA66" i="26"/>
  <c r="AA66" i="23"/>
  <c r="N42" i="26"/>
  <c r="AZ40" i="27"/>
  <c r="N42" i="21"/>
  <c r="N42" i="23"/>
  <c r="AZ40" i="24"/>
  <c r="AA64" i="26"/>
  <c r="AA64" i="21"/>
  <c r="AA64" i="23"/>
  <c r="N64" i="21"/>
  <c r="N64" i="26"/>
  <c r="AZ62" i="27"/>
  <c r="N64" i="23"/>
  <c r="AZ62" i="24"/>
  <c r="N40" i="21"/>
  <c r="AZ38" i="24"/>
  <c r="N40" i="23"/>
  <c r="AZ38" i="27"/>
  <c r="N40" i="26"/>
  <c r="AA42" i="21"/>
  <c r="AA42" i="23"/>
  <c r="AN42" i="23" s="1"/>
  <c r="AA42" i="26"/>
  <c r="AA23" i="23"/>
  <c r="AA23" i="26"/>
  <c r="AA23" i="21"/>
  <c r="N55" i="21"/>
  <c r="AZ53" i="24"/>
  <c r="N55" i="23"/>
  <c r="N55" i="26"/>
  <c r="AZ53" i="27"/>
  <c r="AZ22" i="27"/>
  <c r="N24" i="26"/>
  <c r="N24" i="21"/>
  <c r="N24" i="23"/>
  <c r="AZ22" i="24"/>
  <c r="N26" i="21"/>
  <c r="AZ24" i="27"/>
  <c r="N26" i="26"/>
  <c r="N26" i="23"/>
  <c r="AZ24" i="24"/>
  <c r="AA65" i="21"/>
  <c r="AA65" i="26"/>
  <c r="AA65" i="23"/>
  <c r="BH39" i="24"/>
  <c r="BH39" i="27"/>
  <c r="BI53" i="27"/>
  <c r="BI53" i="24"/>
  <c r="AA28" i="23"/>
  <c r="AA28" i="21"/>
  <c r="AA28" i="26"/>
  <c r="AA55" i="21"/>
  <c r="AA55" i="26"/>
  <c r="AA55" i="23"/>
  <c r="AA27" i="23"/>
  <c r="AA27" i="26"/>
  <c r="AA27" i="21"/>
  <c r="G33" i="134"/>
  <c r="Q25" i="81"/>
  <c r="Q55" i="100"/>
  <c r="AT25" i="107"/>
  <c r="AG20" i="131"/>
  <c r="G33" i="138"/>
  <c r="Q55" i="81"/>
  <c r="G33" i="129"/>
  <c r="AT19" i="113"/>
  <c r="AT55" i="100"/>
  <c r="Q23" i="97"/>
  <c r="AG55" i="107"/>
  <c r="AG55" i="84"/>
  <c r="AT20" i="139"/>
  <c r="AT25" i="104"/>
  <c r="Q23" i="81"/>
  <c r="AT19" i="112"/>
  <c r="AG23" i="95"/>
  <c r="AT25" i="98"/>
  <c r="BE15" i="27"/>
  <c r="BE15" i="24"/>
  <c r="BD15" i="27"/>
  <c r="BD15" i="24"/>
  <c r="BC15" i="24"/>
  <c r="BC15" i="27"/>
  <c r="AZ27" i="24"/>
  <c r="AZ27" i="27"/>
  <c r="AF9" i="23"/>
  <c r="BB15" i="24"/>
  <c r="AF9" i="26"/>
  <c r="BB15" i="27"/>
  <c r="AZ45" i="24"/>
  <c r="AZ45" i="27"/>
  <c r="AZ34" i="27"/>
  <c r="AZ34" i="24"/>
  <c r="BI15" i="24"/>
  <c r="BI15" i="27"/>
  <c r="AD9" i="23"/>
  <c r="AL9" i="26"/>
  <c r="BH15" i="27"/>
  <c r="AL9" i="23"/>
  <c r="BH15" i="24"/>
  <c r="BG15" i="27"/>
  <c r="BG15" i="24"/>
  <c r="AZ31" i="24"/>
  <c r="AZ31" i="27"/>
  <c r="BF15" i="24"/>
  <c r="BF15" i="27"/>
  <c r="AT25" i="108"/>
  <c r="AT19" i="103"/>
  <c r="AG20" i="133"/>
  <c r="Q19" i="118"/>
  <c r="Q19" i="57"/>
  <c r="Q23" i="57"/>
  <c r="Q25" i="57"/>
  <c r="Q23" i="55"/>
  <c r="Q19" i="56"/>
  <c r="Q55" i="114"/>
  <c r="AG19" i="110"/>
  <c r="AG19" i="100"/>
  <c r="AG55" i="82"/>
  <c r="AG19" i="111"/>
  <c r="AG19" i="85"/>
  <c r="Q23" i="96"/>
  <c r="Q25" i="95"/>
  <c r="AT23" i="117"/>
  <c r="AT25" i="117"/>
  <c r="AT55" i="116"/>
  <c r="AT55" i="85"/>
  <c r="AT25" i="109"/>
  <c r="AT19" i="83"/>
  <c r="AT55" i="82"/>
  <c r="Q19" i="92"/>
  <c r="AG19" i="117"/>
  <c r="AT19" i="115"/>
  <c r="AT23" i="108"/>
  <c r="AT19" i="118"/>
  <c r="AT55" i="55"/>
  <c r="Q19" i="91"/>
  <c r="Q19" i="83"/>
  <c r="Q23" i="104"/>
  <c r="Q25" i="100"/>
  <c r="Q25" i="117"/>
  <c r="Q55" i="84"/>
  <c r="Q19" i="108"/>
  <c r="Q19" i="58"/>
  <c r="Q19" i="94"/>
  <c r="Q19" i="115"/>
  <c r="Q19" i="110"/>
  <c r="AG25" i="111"/>
  <c r="Q55" i="105"/>
  <c r="Q23" i="93"/>
  <c r="Q25" i="84"/>
  <c r="AG55" i="99"/>
  <c r="AG19" i="108"/>
  <c r="AG23" i="103"/>
  <c r="AG19" i="102"/>
  <c r="Q25" i="107"/>
  <c r="Q23" i="105"/>
  <c r="Q25" i="105"/>
  <c r="Q25" i="97"/>
  <c r="Q25" i="118"/>
  <c r="Q55" i="118"/>
  <c r="Q23" i="117"/>
  <c r="G33" i="91"/>
  <c r="G47" i="91" s="1"/>
  <c r="Q23" i="109"/>
  <c r="Q19" i="97"/>
  <c r="AG23" i="114"/>
  <c r="AG55" i="104"/>
  <c r="Q25" i="113"/>
  <c r="Q55" i="113"/>
  <c r="G33" i="108"/>
  <c r="G47" i="108" s="1"/>
  <c r="Q23" i="107"/>
  <c r="Q23" i="103"/>
  <c r="Q25" i="103"/>
  <c r="Q25" i="101"/>
  <c r="Q55" i="98"/>
  <c r="Q23" i="118"/>
  <c r="Q25" i="93"/>
  <c r="Q25" i="92"/>
  <c r="Q55" i="90"/>
  <c r="Q23" i="100"/>
  <c r="Q23" i="98"/>
  <c r="Q25" i="98"/>
  <c r="Q23" i="56"/>
  <c r="Q25" i="56"/>
  <c r="Q55" i="109"/>
  <c r="Q19" i="113"/>
  <c r="Q19" i="90"/>
  <c r="Q19" i="96"/>
  <c r="AG55" i="102"/>
  <c r="Q23" i="92"/>
  <c r="Q55" i="57"/>
  <c r="Q19" i="102"/>
  <c r="Q19" i="117"/>
  <c r="Q19" i="109"/>
  <c r="AG23" i="115"/>
  <c r="AG19" i="101"/>
  <c r="Q55" i="104"/>
  <c r="Q23" i="102"/>
  <c r="Q23" i="99"/>
  <c r="Q55" i="99"/>
  <c r="G33" i="97"/>
  <c r="G47" i="97" s="1"/>
  <c r="Q25" i="109"/>
  <c r="Q19" i="111"/>
  <c r="Q19" i="114"/>
  <c r="AG19" i="115"/>
  <c r="AG19" i="112"/>
  <c r="Q23" i="115"/>
  <c r="Q55" i="110"/>
  <c r="Q23" i="58"/>
  <c r="Q23" i="85"/>
  <c r="Q55" i="85"/>
  <c r="Q19" i="100"/>
  <c r="AG55" i="110"/>
  <c r="AG55" i="100"/>
  <c r="AG55" i="96"/>
  <c r="AG20" i="128"/>
  <c r="Q20" i="137"/>
  <c r="AT20" i="138"/>
  <c r="AT20" i="134"/>
  <c r="Q20" i="135"/>
  <c r="AG55" i="58"/>
  <c r="AT23" i="110"/>
  <c r="AT55" i="105"/>
  <c r="AT23" i="104"/>
  <c r="AT55" i="104"/>
  <c r="AT25" i="97"/>
  <c r="AT55" i="118"/>
  <c r="AT23" i="116"/>
  <c r="AT25" i="116"/>
  <c r="AT55" i="94"/>
  <c r="AT23" i="93"/>
  <c r="AT25" i="93"/>
  <c r="AT55" i="93"/>
  <c r="AT25" i="92"/>
  <c r="AT55" i="92"/>
  <c r="AT25" i="91"/>
  <c r="AT55" i="91"/>
  <c r="AT23" i="90"/>
  <c r="AT25" i="90"/>
  <c r="AT23" i="57"/>
  <c r="AT25" i="57"/>
  <c r="AT55" i="57"/>
  <c r="AT55" i="56"/>
  <c r="AT23" i="55"/>
  <c r="AT55" i="109"/>
  <c r="Q20" i="129"/>
  <c r="AT20" i="137"/>
  <c r="AG20" i="138"/>
  <c r="AG25" i="97"/>
  <c r="AG55" i="97"/>
  <c r="AG23" i="118"/>
  <c r="AT55" i="90"/>
  <c r="AT20" i="128"/>
  <c r="AT20" i="133"/>
  <c r="AG19" i="57"/>
  <c r="AG25" i="56"/>
  <c r="AG55" i="56"/>
  <c r="AT23" i="115"/>
  <c r="AT19" i="107"/>
  <c r="AT55" i="107"/>
  <c r="AT23" i="103"/>
  <c r="AT25" i="103"/>
  <c r="AT55" i="96"/>
  <c r="AT23" i="83"/>
  <c r="AT25" i="83"/>
  <c r="AT55" i="83"/>
  <c r="AG19" i="96"/>
  <c r="AG23" i="96"/>
  <c r="AG19" i="95"/>
  <c r="AG19" i="92"/>
  <c r="AG55" i="91"/>
  <c r="AG25" i="82"/>
  <c r="AT19" i="100"/>
  <c r="AT20" i="127"/>
  <c r="AG55" i="118"/>
  <c r="AG55" i="117"/>
  <c r="AG25" i="83"/>
  <c r="AT25" i="114"/>
  <c r="AT25" i="110"/>
  <c r="AT55" i="110"/>
  <c r="AT55" i="102"/>
  <c r="AT23" i="58"/>
  <c r="AT25" i="58"/>
  <c r="AT55" i="97"/>
  <c r="AT23" i="95"/>
  <c r="AT25" i="95"/>
  <c r="Q20" i="128"/>
  <c r="AG20" i="130"/>
  <c r="AT20" i="132"/>
  <c r="Q20" i="139"/>
  <c r="AG23" i="109"/>
  <c r="AT55" i="58"/>
  <c r="AT19" i="95"/>
  <c r="AT19" i="90"/>
  <c r="AG55" i="93"/>
  <c r="AG23" i="90"/>
  <c r="AG23" i="57"/>
  <c r="AT23" i="105"/>
  <c r="AT25" i="105"/>
  <c r="AT19" i="101"/>
  <c r="AT23" i="101"/>
  <c r="AT25" i="101"/>
  <c r="AT55" i="98"/>
  <c r="AT55" i="95"/>
  <c r="AT19" i="91"/>
  <c r="AT23" i="85"/>
  <c r="AT25" i="84"/>
  <c r="AT23" i="82"/>
  <c r="AG20" i="129"/>
  <c r="AT20" i="135"/>
  <c r="A8" i="74"/>
  <c r="A9" i="27"/>
  <c r="AG33" i="135"/>
  <c r="Q20" i="134"/>
  <c r="Q20" i="133"/>
  <c r="Q25" i="115"/>
  <c r="AG25" i="115"/>
  <c r="AT55" i="115"/>
  <c r="G33" i="114"/>
  <c r="AT23" i="114"/>
  <c r="Q23" i="114"/>
  <c r="AG25" i="113"/>
  <c r="AG19" i="113"/>
  <c r="AT25" i="113"/>
  <c r="AT23" i="113"/>
  <c r="AT23" i="112"/>
  <c r="Q55" i="112"/>
  <c r="G33" i="112"/>
  <c r="AG25" i="112"/>
  <c r="Q25" i="112"/>
  <c r="AT23" i="111"/>
  <c r="AG55" i="111"/>
  <c r="AT19" i="111"/>
  <c r="Q25" i="111"/>
  <c r="Q55" i="111"/>
  <c r="AT25" i="111"/>
  <c r="AG23" i="111"/>
  <c r="AT19" i="110"/>
  <c r="Q25" i="110"/>
  <c r="AG23" i="110"/>
  <c r="AG25" i="110"/>
  <c r="Q23" i="108"/>
  <c r="AT19" i="108"/>
  <c r="Q55" i="108"/>
  <c r="AG55" i="108"/>
  <c r="AG23" i="107"/>
  <c r="AG25" i="107"/>
  <c r="AT20" i="136"/>
  <c r="AG20" i="136"/>
  <c r="AT19" i="105"/>
  <c r="AG23" i="105"/>
  <c r="AG25" i="105"/>
  <c r="AG19" i="104"/>
  <c r="Q19" i="104"/>
  <c r="Q55" i="103"/>
  <c r="AG55" i="103"/>
  <c r="AG19" i="103"/>
  <c r="AT19" i="102"/>
  <c r="AT25" i="102"/>
  <c r="Q55" i="102"/>
  <c r="AG23" i="102"/>
  <c r="AG25" i="102"/>
  <c r="Q23" i="101"/>
  <c r="AG55" i="101"/>
  <c r="Q55" i="101"/>
  <c r="Q19" i="101"/>
  <c r="AG25" i="100"/>
  <c r="AT23" i="100"/>
  <c r="AT25" i="100"/>
  <c r="Q25" i="99"/>
  <c r="AT23" i="99"/>
  <c r="AT55" i="99"/>
  <c r="AG19" i="99"/>
  <c r="Q19" i="99"/>
  <c r="AT25" i="99"/>
  <c r="AT19" i="99"/>
  <c r="Q25" i="58"/>
  <c r="AG23" i="58"/>
  <c r="G47" i="58"/>
  <c r="AG25" i="58"/>
  <c r="Q55" i="58"/>
  <c r="AG19" i="98"/>
  <c r="AG23" i="98"/>
  <c r="AG25" i="98"/>
  <c r="AG55" i="98"/>
  <c r="AT23" i="98"/>
  <c r="AT19" i="98"/>
  <c r="AT20" i="98"/>
  <c r="AG25" i="96"/>
  <c r="Q25" i="96"/>
  <c r="AT19" i="96"/>
  <c r="Q23" i="95"/>
  <c r="AG25" i="95"/>
  <c r="AG55" i="95"/>
  <c r="Q19" i="95"/>
  <c r="AG20" i="139"/>
  <c r="Q20" i="138"/>
  <c r="AG20" i="137"/>
  <c r="AG25" i="118"/>
  <c r="AT25" i="118"/>
  <c r="AG19" i="118"/>
  <c r="G33" i="117"/>
  <c r="AG25" i="117"/>
  <c r="AG23" i="117"/>
  <c r="Q55" i="117"/>
  <c r="AG25" i="116"/>
  <c r="AG19" i="116"/>
  <c r="Q55" i="116"/>
  <c r="Q23" i="116"/>
  <c r="AG55" i="116"/>
  <c r="Q19" i="116"/>
  <c r="AT19" i="116"/>
  <c r="AG23" i="116"/>
  <c r="Q25" i="116"/>
  <c r="AG25" i="94"/>
  <c r="AG55" i="94"/>
  <c r="AT23" i="94"/>
  <c r="AT25" i="94"/>
  <c r="AT19" i="94"/>
  <c r="AG19" i="94"/>
  <c r="Q25" i="94"/>
  <c r="Q19" i="93"/>
  <c r="AT19" i="93"/>
  <c r="AG25" i="93"/>
  <c r="AG25" i="92"/>
  <c r="Q55" i="92"/>
  <c r="AT19" i="92"/>
  <c r="AG23" i="92"/>
  <c r="AT23" i="91"/>
  <c r="AG23" i="91"/>
  <c r="AG19" i="91"/>
  <c r="Q23" i="91"/>
  <c r="AG25" i="91"/>
  <c r="AG19" i="90"/>
  <c r="Q25" i="90"/>
  <c r="AG25" i="90"/>
  <c r="AG55" i="90"/>
  <c r="Q23" i="90"/>
  <c r="AT19" i="57"/>
  <c r="AG55" i="57"/>
  <c r="AG25" i="57"/>
  <c r="AG23" i="56"/>
  <c r="AT19" i="56"/>
  <c r="AT25" i="56"/>
  <c r="Q55" i="56"/>
  <c r="AG23" i="55"/>
  <c r="AG25" i="55"/>
  <c r="Q25" i="55"/>
  <c r="AG19" i="55"/>
  <c r="AG20" i="132"/>
  <c r="AT20" i="131"/>
  <c r="Q20" i="131"/>
  <c r="AG47" i="130"/>
  <c r="AT20" i="130"/>
  <c r="AG33" i="130"/>
  <c r="AT20" i="129"/>
  <c r="AT47" i="128"/>
  <c r="Q19" i="85"/>
  <c r="AG23" i="85"/>
  <c r="Q25" i="85"/>
  <c r="AG25" i="85"/>
  <c r="AG25" i="84"/>
  <c r="AG23" i="84"/>
  <c r="AT23" i="84"/>
  <c r="AT55" i="84"/>
  <c r="Q19" i="84"/>
  <c r="AT19" i="84"/>
  <c r="AG19" i="84"/>
  <c r="AT19" i="109"/>
  <c r="AG25" i="109"/>
  <c r="G33" i="109"/>
  <c r="AG55" i="83"/>
  <c r="Q55" i="83"/>
  <c r="Q25" i="83"/>
  <c r="AT19" i="82"/>
  <c r="Q55" i="82"/>
  <c r="AG19" i="82"/>
  <c r="Q47" i="81"/>
  <c r="P94" i="21"/>
  <c r="P34" i="26"/>
  <c r="M47" i="68"/>
  <c r="P93" i="26"/>
  <c r="B46" i="11"/>
  <c r="A6" i="130" s="1"/>
  <c r="A12" i="130"/>
  <c r="M22" i="68"/>
  <c r="A12" i="81"/>
  <c r="A9" i="81" s="1"/>
  <c r="A8" i="81" s="1"/>
  <c r="P90" i="26"/>
  <c r="P90" i="21"/>
  <c r="P90" i="23"/>
  <c r="P103" i="26"/>
  <c r="P47" i="21"/>
  <c r="P47" i="23"/>
  <c r="P103" i="23"/>
  <c r="P103" i="21"/>
  <c r="S9" i="1"/>
  <c r="A8" i="1" s="1"/>
  <c r="AF17" i="68"/>
  <c r="P9" i="20"/>
  <c r="AX65" i="22"/>
  <c r="AX65" i="24"/>
  <c r="AX65" i="27"/>
  <c r="AL65" i="27"/>
  <c r="AL65" i="24"/>
  <c r="AL65" i="22"/>
  <c r="AL9" i="27"/>
  <c r="AX9" i="24"/>
  <c r="AL9" i="24"/>
  <c r="AL9" i="22"/>
  <c r="AX9" i="22"/>
  <c r="AX9" i="27"/>
  <c r="Z65" i="27"/>
  <c r="Z9" i="27" s="1"/>
  <c r="Z65" i="24"/>
  <c r="Z9" i="24" s="1"/>
  <c r="Y9" i="24"/>
  <c r="N65" i="27"/>
  <c r="U9" i="27"/>
  <c r="F9" i="24"/>
  <c r="Q9" i="27"/>
  <c r="L9" i="27"/>
  <c r="E9" i="24"/>
  <c r="I9" i="24"/>
  <c r="M9" i="24"/>
  <c r="K9" i="24"/>
  <c r="E9" i="27"/>
  <c r="I9" i="27"/>
  <c r="K9" i="27"/>
  <c r="G9" i="27"/>
  <c r="J9" i="27"/>
  <c r="G9" i="24"/>
  <c r="X9" i="24"/>
  <c r="V9" i="24"/>
  <c r="L9" i="24"/>
  <c r="M9" i="27"/>
  <c r="H9" i="24"/>
  <c r="D9" i="24"/>
  <c r="J9" i="24"/>
  <c r="W9" i="27"/>
  <c r="W9" i="24"/>
  <c r="R9" i="20"/>
  <c r="N9" i="20"/>
  <c r="Q9" i="20"/>
  <c r="V9" i="20"/>
  <c r="T9" i="20"/>
  <c r="O9" i="20"/>
  <c r="B40" i="11"/>
  <c r="A6" i="109" s="1"/>
  <c r="M33" i="68"/>
  <c r="M30" i="68"/>
  <c r="P17" i="21"/>
  <c r="M57" i="68"/>
  <c r="B39" i="11"/>
  <c r="A6" i="83" s="1"/>
  <c r="B38" i="11"/>
  <c r="A6" i="82" s="1"/>
  <c r="M34" i="68"/>
  <c r="M35" i="68"/>
  <c r="AG33" i="138"/>
  <c r="AG33" i="139"/>
  <c r="G47" i="138"/>
  <c r="Q33" i="138"/>
  <c r="G47" i="139"/>
  <c r="Q33" i="139"/>
  <c r="AT47" i="137"/>
  <c r="AT33" i="137"/>
  <c r="G47" i="137"/>
  <c r="AT47" i="136"/>
  <c r="AT33" i="136"/>
  <c r="G47" i="136"/>
  <c r="Q33" i="136"/>
  <c r="AT47" i="135"/>
  <c r="AT33" i="135"/>
  <c r="G47" i="135"/>
  <c r="AT47" i="134"/>
  <c r="AT33" i="134"/>
  <c r="G47" i="134"/>
  <c r="Q33" i="134"/>
  <c r="AG33" i="134"/>
  <c r="G47" i="133"/>
  <c r="Q33" i="133"/>
  <c r="AG33" i="133"/>
  <c r="AT47" i="133"/>
  <c r="AT33" i="133"/>
  <c r="Q20" i="132"/>
  <c r="AT47" i="132"/>
  <c r="AT33" i="132"/>
  <c r="G47" i="132"/>
  <c r="Q33" i="132"/>
  <c r="AG33" i="131"/>
  <c r="G47" i="131"/>
  <c r="Q33" i="131"/>
  <c r="AT47" i="131"/>
  <c r="AT33" i="131"/>
  <c r="AT47" i="130"/>
  <c r="AT33" i="130"/>
  <c r="G47" i="130"/>
  <c r="Q33" i="130"/>
  <c r="AT47" i="129"/>
  <c r="AT33" i="129"/>
  <c r="AG33" i="129"/>
  <c r="G47" i="129"/>
  <c r="Q33" i="129"/>
  <c r="AT33" i="128"/>
  <c r="G47" i="128"/>
  <c r="Q33" i="128"/>
  <c r="AG33" i="128"/>
  <c r="AG33" i="127"/>
  <c r="G47" i="127"/>
  <c r="Q33" i="127"/>
  <c r="AT47" i="127"/>
  <c r="AT33" i="127"/>
  <c r="G9" i="22"/>
  <c r="M9" i="22"/>
  <c r="L9" i="22"/>
  <c r="E9" i="22"/>
  <c r="F9" i="22"/>
  <c r="Y9" i="22"/>
  <c r="AG47" i="81"/>
  <c r="Q19" i="82"/>
  <c r="Q20" i="81"/>
  <c r="Q33" i="81"/>
  <c r="J9" i="22"/>
  <c r="I9" i="22"/>
  <c r="H9" i="22"/>
  <c r="X9" i="22"/>
  <c r="K9" i="22"/>
  <c r="R9" i="22"/>
  <c r="V9" i="22"/>
  <c r="Y9" i="27"/>
  <c r="U9" i="24"/>
  <c r="S9" i="24"/>
  <c r="N65" i="22"/>
  <c r="V9" i="27"/>
  <c r="T9" i="22"/>
  <c r="Z65" i="22"/>
  <c r="S9" i="27"/>
  <c r="S9" i="22"/>
  <c r="N65" i="24"/>
  <c r="X9" i="27"/>
  <c r="C9" i="11"/>
  <c r="AF9" i="68"/>
  <c r="AB9" i="23"/>
  <c r="AB9" i="26"/>
  <c r="AG19" i="107"/>
  <c r="AG23" i="101"/>
  <c r="AG25" i="101"/>
  <c r="AG19" i="58"/>
  <c r="AG23" i="97"/>
  <c r="AG20" i="82"/>
  <c r="G33" i="116"/>
  <c r="G47" i="94"/>
  <c r="G33" i="118"/>
  <c r="G33" i="55"/>
  <c r="AG23" i="112"/>
  <c r="G33" i="96"/>
  <c r="G33" i="113"/>
  <c r="AG19" i="114"/>
  <c r="Q25" i="104"/>
  <c r="Q23" i="111"/>
  <c r="Q19" i="105"/>
  <c r="Q19" i="103"/>
  <c r="Q25" i="82"/>
  <c r="Q55" i="96"/>
  <c r="AG55" i="115"/>
  <c r="AG55" i="114"/>
  <c r="Q19" i="107"/>
  <c r="AG23" i="94"/>
  <c r="Q23" i="82"/>
  <c r="Q55" i="115"/>
  <c r="Q25" i="102"/>
  <c r="Q55" i="55"/>
  <c r="AG23" i="99"/>
  <c r="AG55" i="113"/>
  <c r="Q55" i="95"/>
  <c r="Q19" i="98"/>
  <c r="AG25" i="104"/>
  <c r="AG19" i="97"/>
  <c r="Q25" i="114"/>
  <c r="Q55" i="93"/>
  <c r="AG25" i="99"/>
  <c r="AG25" i="114"/>
  <c r="AG23" i="108"/>
  <c r="AG25" i="103"/>
  <c r="AG23" i="100"/>
  <c r="Q23" i="83"/>
  <c r="Q55" i="107"/>
  <c r="Q55" i="97"/>
  <c r="Q23" i="84"/>
  <c r="AG23" i="113"/>
  <c r="AG55" i="112"/>
  <c r="AG55" i="105"/>
  <c r="AG23" i="93"/>
  <c r="Q23" i="112"/>
  <c r="Q23" i="110"/>
  <c r="Q25" i="108"/>
  <c r="AT23" i="92"/>
  <c r="AT55" i="114"/>
  <c r="AG23" i="83"/>
  <c r="AT23" i="118"/>
  <c r="AT25" i="112"/>
  <c r="AT55" i="113"/>
  <c r="AT55" i="112"/>
  <c r="AT25" i="85"/>
  <c r="AT23" i="56"/>
  <c r="AT23" i="109"/>
  <c r="AT25" i="115"/>
  <c r="AT55" i="103"/>
  <c r="AL74" i="126"/>
  <c r="I74" i="126"/>
  <c r="V26" i="126"/>
  <c r="AL17" i="126"/>
  <c r="AJ17" i="126"/>
  <c r="AJ73" i="126"/>
  <c r="I17" i="126"/>
  <c r="V17" i="126"/>
  <c r="AL18" i="126"/>
  <c r="N18" i="126"/>
  <c r="L18" i="126"/>
  <c r="AN42" i="21" l="1"/>
  <c r="AL67" i="126"/>
  <c r="AL9" i="126" s="1"/>
  <c r="AN26" i="21"/>
  <c r="AN65" i="26"/>
  <c r="AN66" i="23"/>
  <c r="AN27" i="21"/>
  <c r="AN23" i="26"/>
  <c r="AN26" i="26"/>
  <c r="AN23" i="21"/>
  <c r="AN55" i="23"/>
  <c r="AN28" i="21"/>
  <c r="P28" i="68"/>
  <c r="AN28" i="26"/>
  <c r="AN25" i="26"/>
  <c r="AN41" i="26"/>
  <c r="AN65" i="21"/>
  <c r="AN64" i="23"/>
  <c r="AN66" i="26"/>
  <c r="P27" i="68"/>
  <c r="AN27" i="26"/>
  <c r="AN23" i="23"/>
  <c r="AN64" i="26"/>
  <c r="AN40" i="26"/>
  <c r="AN42" i="26"/>
  <c r="AN55" i="26"/>
  <c r="AN25" i="23"/>
  <c r="AN24" i="26"/>
  <c r="AN55" i="21"/>
  <c r="AN65" i="23"/>
  <c r="AN24" i="23"/>
  <c r="O28" i="68"/>
  <c r="AN28" i="23"/>
  <c r="AN40" i="23"/>
  <c r="AN66" i="21"/>
  <c r="O27" i="68"/>
  <c r="AN27" i="23"/>
  <c r="AN41" i="23"/>
  <c r="AN26" i="23"/>
  <c r="AN25" i="21"/>
  <c r="AN41" i="21"/>
  <c r="AN24" i="21"/>
  <c r="AN40" i="21"/>
  <c r="AN64" i="21"/>
  <c r="N28" i="68"/>
  <c r="N27" i="68"/>
  <c r="AP67" i="126"/>
  <c r="J18" i="68"/>
  <c r="AQ67" i="126"/>
  <c r="AR18" i="126"/>
  <c r="K18" i="68" s="1"/>
  <c r="L67" i="126"/>
  <c r="N67" i="126"/>
  <c r="K17" i="68"/>
  <c r="AA17" i="23"/>
  <c r="AA17" i="26"/>
  <c r="AA39" i="21"/>
  <c r="AA39" i="26"/>
  <c r="AA39" i="23"/>
  <c r="AA21" i="21"/>
  <c r="AA21" i="23"/>
  <c r="AA21" i="26"/>
  <c r="N29" i="21"/>
  <c r="N29" i="26"/>
  <c r="N29" i="23"/>
  <c r="N47" i="21"/>
  <c r="N47" i="26"/>
  <c r="N47" i="23"/>
  <c r="N33" i="21"/>
  <c r="N33" i="23"/>
  <c r="N33" i="26"/>
  <c r="N36" i="23"/>
  <c r="N36" i="21"/>
  <c r="N36" i="26"/>
  <c r="N18" i="26"/>
  <c r="D67" i="26"/>
  <c r="D9" i="26" s="1"/>
  <c r="AZ16" i="27"/>
  <c r="N18" i="21"/>
  <c r="N18" i="23"/>
  <c r="D67" i="23"/>
  <c r="D9" i="23" s="1"/>
  <c r="AZ16" i="24"/>
  <c r="AA54" i="26"/>
  <c r="AA54" i="21"/>
  <c r="AA54" i="23"/>
  <c r="AA59" i="26"/>
  <c r="AA59" i="21"/>
  <c r="AA59" i="23"/>
  <c r="AM9" i="26"/>
  <c r="AM9" i="23"/>
  <c r="N58" i="23"/>
  <c r="AZ56" i="24"/>
  <c r="N58" i="21"/>
  <c r="N58" i="26"/>
  <c r="AZ56" i="27"/>
  <c r="N51" i="21"/>
  <c r="N51" i="26"/>
  <c r="AZ49" i="27"/>
  <c r="N51" i="23"/>
  <c r="AZ49" i="24"/>
  <c r="AZ17" i="27"/>
  <c r="N19" i="26"/>
  <c r="N19" i="21"/>
  <c r="AZ17" i="24"/>
  <c r="N19" i="23"/>
  <c r="AA18" i="26"/>
  <c r="AA18" i="21"/>
  <c r="AA18" i="23"/>
  <c r="AA19" i="21"/>
  <c r="AA19" i="26"/>
  <c r="AN19" i="26" s="1"/>
  <c r="AA19" i="23"/>
  <c r="N46" i="21"/>
  <c r="N46" i="23"/>
  <c r="AZ44" i="24"/>
  <c r="N46" i="26"/>
  <c r="AZ44" i="27"/>
  <c r="AA35" i="21"/>
  <c r="AA35" i="26"/>
  <c r="AA35" i="23"/>
  <c r="AZ19" i="27"/>
  <c r="N21" i="26"/>
  <c r="N21" i="21"/>
  <c r="N21" i="23"/>
  <c r="AZ19" i="24"/>
  <c r="AA22" i="21"/>
  <c r="AA22" i="23"/>
  <c r="AA22" i="26"/>
  <c r="N53" i="26"/>
  <c r="AZ51" i="27"/>
  <c r="N53" i="21"/>
  <c r="N53" i="23"/>
  <c r="AZ51" i="24"/>
  <c r="AA32" i="26"/>
  <c r="AA32" i="21"/>
  <c r="AA32" i="23"/>
  <c r="N56" i="26"/>
  <c r="AZ54" i="27"/>
  <c r="N56" i="23"/>
  <c r="AZ54" i="24"/>
  <c r="N56" i="21"/>
  <c r="AG9" i="23"/>
  <c r="AG9" i="26"/>
  <c r="AA45" i="23"/>
  <c r="AA45" i="21"/>
  <c r="AA45" i="26"/>
  <c r="N22" i="21"/>
  <c r="N22" i="26"/>
  <c r="AZ20" i="27"/>
  <c r="N22" i="23"/>
  <c r="AZ20" i="24"/>
  <c r="N63" i="23"/>
  <c r="AZ61" i="24"/>
  <c r="N63" i="26"/>
  <c r="AZ61" i="27"/>
  <c r="N63" i="21"/>
  <c r="AA34" i="26"/>
  <c r="AA34" i="23"/>
  <c r="AA34" i="21"/>
  <c r="AA58" i="26"/>
  <c r="AA58" i="23"/>
  <c r="AA58" i="21"/>
  <c r="AA62" i="21"/>
  <c r="AA62" i="23"/>
  <c r="AA62" i="26"/>
  <c r="N35" i="21"/>
  <c r="N35" i="26"/>
  <c r="AZ33" i="27"/>
  <c r="AZ33" i="24"/>
  <c r="N35" i="23"/>
  <c r="N45" i="21"/>
  <c r="N45" i="26"/>
  <c r="AZ43" i="27"/>
  <c r="N45" i="23"/>
  <c r="AZ43" i="24"/>
  <c r="N57" i="23"/>
  <c r="AZ55" i="24"/>
  <c r="N57" i="21"/>
  <c r="N57" i="26"/>
  <c r="AZ55" i="27"/>
  <c r="AA30" i="21"/>
  <c r="AA30" i="23"/>
  <c r="AA30" i="26"/>
  <c r="N31" i="26"/>
  <c r="AZ29" i="27"/>
  <c r="N31" i="21"/>
  <c r="N31" i="23"/>
  <c r="AZ29" i="24"/>
  <c r="AA37" i="26"/>
  <c r="AA37" i="23"/>
  <c r="AA37" i="21"/>
  <c r="N59" i="26"/>
  <c r="AZ57" i="27"/>
  <c r="N59" i="21"/>
  <c r="N59" i="23"/>
  <c r="AZ57" i="24"/>
  <c r="N50" i="26"/>
  <c r="AZ48" i="27"/>
  <c r="N50" i="21"/>
  <c r="AZ48" i="24"/>
  <c r="N50" i="23"/>
  <c r="AI9" i="26"/>
  <c r="AI9" i="23"/>
  <c r="AH9" i="26"/>
  <c r="AH9" i="23"/>
  <c r="N30" i="26"/>
  <c r="AZ28" i="27"/>
  <c r="N30" i="23"/>
  <c r="AZ28" i="24"/>
  <c r="N30" i="21"/>
  <c r="N54" i="26"/>
  <c r="AZ52" i="27"/>
  <c r="N54" i="21"/>
  <c r="N54" i="23"/>
  <c r="AZ52" i="24"/>
  <c r="AA49" i="21"/>
  <c r="AA49" i="23"/>
  <c r="AA49" i="26"/>
  <c r="AJ9" i="26"/>
  <c r="AJ9" i="23"/>
  <c r="N61" i="26"/>
  <c r="AZ59" i="27"/>
  <c r="N61" i="21"/>
  <c r="AZ59" i="24"/>
  <c r="N61" i="23"/>
  <c r="N37" i="21"/>
  <c r="N37" i="26"/>
  <c r="AZ35" i="27"/>
  <c r="N37" i="23"/>
  <c r="AZ35" i="24"/>
  <c r="AA38" i="26"/>
  <c r="AA38" i="23"/>
  <c r="AA38" i="21"/>
  <c r="AA43" i="23"/>
  <c r="AA43" i="21"/>
  <c r="AA43" i="26"/>
  <c r="AZ36" i="27"/>
  <c r="N38" i="26"/>
  <c r="N38" i="23"/>
  <c r="AZ36" i="24"/>
  <c r="N38" i="21"/>
  <c r="AA56" i="23"/>
  <c r="AA56" i="21"/>
  <c r="AA56" i="26"/>
  <c r="AA61" i="23"/>
  <c r="AA61" i="26"/>
  <c r="AA61" i="21"/>
  <c r="AA33" i="23"/>
  <c r="AA33" i="21"/>
  <c r="AA33" i="26"/>
  <c r="AA48" i="23"/>
  <c r="AA48" i="21"/>
  <c r="AA48" i="26"/>
  <c r="AA53" i="23"/>
  <c r="AA53" i="21"/>
  <c r="AA53" i="26"/>
  <c r="AA44" i="23"/>
  <c r="AA44" i="21"/>
  <c r="AA44" i="26"/>
  <c r="AA52" i="21"/>
  <c r="AA52" i="23"/>
  <c r="AA52" i="26"/>
  <c r="AA63" i="21"/>
  <c r="AA63" i="26"/>
  <c r="AA63" i="23"/>
  <c r="AZ50" i="24"/>
  <c r="N52" i="23"/>
  <c r="N52" i="21"/>
  <c r="N52" i="26"/>
  <c r="AZ50" i="27"/>
  <c r="N44" i="21"/>
  <c r="N44" i="23"/>
  <c r="AZ42" i="24"/>
  <c r="AZ42" i="27"/>
  <c r="N44" i="26"/>
  <c r="N62" i="23"/>
  <c r="AZ60" i="24"/>
  <c r="N62" i="26"/>
  <c r="AZ60" i="27"/>
  <c r="N62" i="21"/>
  <c r="AA46" i="21"/>
  <c r="AN46" i="21" s="1"/>
  <c r="AA46" i="23"/>
  <c r="AN46" i="23" s="1"/>
  <c r="AA46" i="26"/>
  <c r="AA20" i="21"/>
  <c r="AA20" i="23"/>
  <c r="AA20" i="26"/>
  <c r="N60" i="26"/>
  <c r="AZ58" i="27"/>
  <c r="N60" i="23"/>
  <c r="AZ58" i="24"/>
  <c r="N60" i="21"/>
  <c r="AA36" i="26"/>
  <c r="AA36" i="23"/>
  <c r="AA36" i="21"/>
  <c r="AA29" i="23"/>
  <c r="AA29" i="26"/>
  <c r="AA29" i="21"/>
  <c r="AN29" i="21" s="1"/>
  <c r="N49" i="21"/>
  <c r="N49" i="23"/>
  <c r="AZ47" i="24"/>
  <c r="N49" i="26"/>
  <c r="AZ47" i="27"/>
  <c r="AA50" i="21"/>
  <c r="AN50" i="21" s="1"/>
  <c r="AA50" i="23"/>
  <c r="AA50" i="26"/>
  <c r="AA57" i="23"/>
  <c r="AA57" i="21"/>
  <c r="AA57" i="26"/>
  <c r="AA31" i="21"/>
  <c r="AA31" i="23"/>
  <c r="AA31" i="26"/>
  <c r="N20" i="23"/>
  <c r="AZ18" i="24"/>
  <c r="N20" i="21"/>
  <c r="N20" i="26"/>
  <c r="AZ18" i="27"/>
  <c r="AA47" i="23"/>
  <c r="AA47" i="26"/>
  <c r="AA47" i="21"/>
  <c r="N32" i="26"/>
  <c r="AZ30" i="27"/>
  <c r="N32" i="21"/>
  <c r="N32" i="23"/>
  <c r="AZ30" i="24"/>
  <c r="N39" i="21"/>
  <c r="AZ37" i="24"/>
  <c r="N39" i="23"/>
  <c r="N39" i="26"/>
  <c r="AZ37" i="27"/>
  <c r="N43" i="23"/>
  <c r="AZ41" i="24"/>
  <c r="N43" i="26"/>
  <c r="AZ41" i="27"/>
  <c r="N43" i="21"/>
  <c r="AA60" i="21"/>
  <c r="AA60" i="26"/>
  <c r="AA60" i="23"/>
  <c r="AN60" i="23" s="1"/>
  <c r="AA51" i="21"/>
  <c r="AN51" i="21" s="1"/>
  <c r="AA51" i="26"/>
  <c r="AA51" i="23"/>
  <c r="AN51" i="23" s="1"/>
  <c r="N48" i="21"/>
  <c r="N48" i="26"/>
  <c r="AZ46" i="27"/>
  <c r="N48" i="23"/>
  <c r="AZ46" i="24"/>
  <c r="N34" i="21"/>
  <c r="N34" i="26"/>
  <c r="AZ32" i="27"/>
  <c r="N34" i="23"/>
  <c r="AZ32" i="24"/>
  <c r="G33" i="98"/>
  <c r="G47" i="98" s="1"/>
  <c r="G33" i="84"/>
  <c r="AG33" i="137"/>
  <c r="G33" i="104"/>
  <c r="AG33" i="132"/>
  <c r="G33" i="93"/>
  <c r="G47" i="93" s="1"/>
  <c r="G33" i="57"/>
  <c r="G33" i="111"/>
  <c r="G33" i="101"/>
  <c r="G47" i="101" s="1"/>
  <c r="G33" i="105"/>
  <c r="G33" i="103"/>
  <c r="G47" i="103" s="1"/>
  <c r="G33" i="100"/>
  <c r="G47" i="100" s="1"/>
  <c r="G33" i="90"/>
  <c r="G47" i="90" s="1"/>
  <c r="G33" i="95"/>
  <c r="G33" i="99"/>
  <c r="G47" i="99" s="1"/>
  <c r="G33" i="92"/>
  <c r="G47" i="92" s="1"/>
  <c r="AT20" i="85"/>
  <c r="AT33" i="138"/>
  <c r="AT47" i="138"/>
  <c r="AT20" i="116"/>
  <c r="AG33" i="81"/>
  <c r="AG20" i="81"/>
  <c r="AT20" i="109"/>
  <c r="AG20" i="102"/>
  <c r="AG20" i="110"/>
  <c r="Q20" i="111"/>
  <c r="AT20" i="83"/>
  <c r="AG20" i="100"/>
  <c r="Q20" i="99"/>
  <c r="AG20" i="107"/>
  <c r="AG47" i="132"/>
  <c r="AG33" i="102"/>
  <c r="AG33" i="109"/>
  <c r="Q20" i="114"/>
  <c r="AT20" i="81"/>
  <c r="P34" i="21"/>
  <c r="AG47" i="135"/>
  <c r="Q33" i="135"/>
  <c r="AG47" i="134"/>
  <c r="Q47" i="134"/>
  <c r="AG47" i="133"/>
  <c r="Q47" i="133"/>
  <c r="G47" i="114"/>
  <c r="AT20" i="113"/>
  <c r="AT20" i="112"/>
  <c r="Q20" i="112"/>
  <c r="G47" i="112"/>
  <c r="Q33" i="111"/>
  <c r="AT33" i="111"/>
  <c r="G47" i="111"/>
  <c r="AT47" i="111"/>
  <c r="AT20" i="111"/>
  <c r="AT47" i="108"/>
  <c r="AT33" i="108"/>
  <c r="AT20" i="108"/>
  <c r="Q47" i="136"/>
  <c r="AT20" i="105"/>
  <c r="G47" i="105"/>
  <c r="AG20" i="104"/>
  <c r="G47" i="104"/>
  <c r="AG20" i="103"/>
  <c r="AG33" i="103"/>
  <c r="AT20" i="102"/>
  <c r="AT33" i="102"/>
  <c r="AT47" i="102"/>
  <c r="AT20" i="101"/>
  <c r="Q33" i="99"/>
  <c r="AT20" i="58"/>
  <c r="AT33" i="97"/>
  <c r="AT47" i="97"/>
  <c r="AT20" i="97"/>
  <c r="Q20" i="96"/>
  <c r="G47" i="95"/>
  <c r="Q47" i="139"/>
  <c r="AG47" i="139"/>
  <c r="AG47" i="138"/>
  <c r="Q47" i="138"/>
  <c r="Q47" i="137"/>
  <c r="AG47" i="137"/>
  <c r="Q33" i="137"/>
  <c r="Q20" i="118"/>
  <c r="G47" i="117"/>
  <c r="AT33" i="116"/>
  <c r="Q20" i="116"/>
  <c r="AT47" i="116"/>
  <c r="Q20" i="92"/>
  <c r="Q20" i="90"/>
  <c r="AT47" i="57"/>
  <c r="AT33" i="57"/>
  <c r="G47" i="57"/>
  <c r="AT20" i="57"/>
  <c r="AT20" i="56"/>
  <c r="G33" i="56"/>
  <c r="Q20" i="56"/>
  <c r="AG20" i="56"/>
  <c r="AG20" i="55"/>
  <c r="Q47" i="132"/>
  <c r="AG47" i="131"/>
  <c r="Q47" i="131"/>
  <c r="Q47" i="130"/>
  <c r="AG47" i="129"/>
  <c r="Q47" i="129"/>
  <c r="Q47" i="128"/>
  <c r="Q47" i="127"/>
  <c r="AG47" i="127"/>
  <c r="AG20" i="85"/>
  <c r="Q20" i="85"/>
  <c r="G33" i="85"/>
  <c r="AG20" i="84"/>
  <c r="G47" i="109"/>
  <c r="Q20" i="109"/>
  <c r="AG20" i="109"/>
  <c r="AG20" i="83"/>
  <c r="AT47" i="83"/>
  <c r="AT20" i="82"/>
  <c r="M20" i="68"/>
  <c r="M18" i="68"/>
  <c r="P47" i="26"/>
  <c r="P34" i="23"/>
  <c r="P94" i="23"/>
  <c r="P94" i="26"/>
  <c r="P38" i="23"/>
  <c r="P38" i="21"/>
  <c r="P38" i="26"/>
  <c r="M38" i="68"/>
  <c r="M28" i="68"/>
  <c r="M55" i="68"/>
  <c r="P37" i="21"/>
  <c r="P93" i="21"/>
  <c r="P37" i="23"/>
  <c r="P37" i="26"/>
  <c r="M29" i="68"/>
  <c r="P93" i="23"/>
  <c r="M37" i="68"/>
  <c r="M56" i="68"/>
  <c r="M54" i="68"/>
  <c r="P73" i="21"/>
  <c r="M51" i="68"/>
  <c r="M17" i="68"/>
  <c r="N21" i="1"/>
  <c r="N29" i="1"/>
  <c r="N37" i="1"/>
  <c r="N45" i="1"/>
  <c r="N53" i="1"/>
  <c r="N61" i="1"/>
  <c r="N69" i="1"/>
  <c r="N77" i="1"/>
  <c r="N85" i="1"/>
  <c r="N93" i="1"/>
  <c r="N101" i="1"/>
  <c r="N109" i="1"/>
  <c r="N117" i="1"/>
  <c r="N133" i="1"/>
  <c r="N141" i="1"/>
  <c r="N149" i="1"/>
  <c r="N165" i="1"/>
  <c r="N181" i="1"/>
  <c r="N197" i="1"/>
  <c r="N22" i="1"/>
  <c r="N30" i="1"/>
  <c r="N38" i="1"/>
  <c r="N46" i="1"/>
  <c r="N54" i="1"/>
  <c r="N62" i="1"/>
  <c r="N70" i="1"/>
  <c r="N78" i="1"/>
  <c r="N86" i="1"/>
  <c r="N94" i="1"/>
  <c r="N102" i="1"/>
  <c r="N110" i="1"/>
  <c r="N118" i="1"/>
  <c r="N126" i="1"/>
  <c r="N134" i="1"/>
  <c r="N142" i="1"/>
  <c r="N150" i="1"/>
  <c r="N158" i="1"/>
  <c r="N166" i="1"/>
  <c r="N174" i="1"/>
  <c r="N182" i="1"/>
  <c r="N190" i="1"/>
  <c r="N198" i="1"/>
  <c r="N79" i="1"/>
  <c r="N103" i="1"/>
  <c r="N119" i="1"/>
  <c r="N135" i="1"/>
  <c r="N151" i="1"/>
  <c r="N167" i="1"/>
  <c r="N183" i="1"/>
  <c r="N23" i="1"/>
  <c r="N31" i="1"/>
  <c r="N39" i="1"/>
  <c r="N47" i="1"/>
  <c r="N55" i="1"/>
  <c r="N63" i="1"/>
  <c r="N71" i="1"/>
  <c r="N87" i="1"/>
  <c r="N95" i="1"/>
  <c r="N111" i="1"/>
  <c r="N127" i="1"/>
  <c r="N143" i="1"/>
  <c r="N159" i="1"/>
  <c r="N175" i="1"/>
  <c r="N191" i="1"/>
  <c r="N16" i="1"/>
  <c r="N24" i="1"/>
  <c r="N32" i="1"/>
  <c r="N40" i="1"/>
  <c r="N48" i="1"/>
  <c r="N56" i="1"/>
  <c r="N64" i="1"/>
  <c r="N72" i="1"/>
  <c r="N80" i="1"/>
  <c r="N88" i="1"/>
  <c r="N96" i="1"/>
  <c r="N104" i="1"/>
  <c r="N112" i="1"/>
  <c r="N120" i="1"/>
  <c r="N128" i="1"/>
  <c r="N136" i="1"/>
  <c r="N144" i="1"/>
  <c r="N152" i="1"/>
  <c r="N160" i="1"/>
  <c r="N168" i="1"/>
  <c r="N176" i="1"/>
  <c r="N184" i="1"/>
  <c r="N192" i="1"/>
  <c r="N51" i="1"/>
  <c r="N99" i="1"/>
  <c r="N123" i="1"/>
  <c r="N155" i="1"/>
  <c r="N187" i="1"/>
  <c r="N17" i="1"/>
  <c r="N25" i="1"/>
  <c r="N33" i="1"/>
  <c r="N41" i="1"/>
  <c r="N49" i="1"/>
  <c r="N57" i="1"/>
  <c r="N65" i="1"/>
  <c r="N73" i="1"/>
  <c r="N81" i="1"/>
  <c r="N89" i="1"/>
  <c r="N97" i="1"/>
  <c r="N105" i="1"/>
  <c r="N113" i="1"/>
  <c r="N121" i="1"/>
  <c r="N129" i="1"/>
  <c r="N137" i="1"/>
  <c r="N145" i="1"/>
  <c r="N153" i="1"/>
  <c r="N161" i="1"/>
  <c r="N169" i="1"/>
  <c r="N177" i="1"/>
  <c r="N185" i="1"/>
  <c r="N193" i="1"/>
  <c r="N35" i="1"/>
  <c r="N75" i="1"/>
  <c r="N115" i="1"/>
  <c r="N147" i="1"/>
  <c r="N171" i="1"/>
  <c r="N18" i="1"/>
  <c r="N26" i="1"/>
  <c r="N34" i="1"/>
  <c r="N42" i="1"/>
  <c r="N50" i="1"/>
  <c r="N58" i="1"/>
  <c r="N66" i="1"/>
  <c r="N74" i="1"/>
  <c r="N82" i="1"/>
  <c r="N90" i="1"/>
  <c r="N98" i="1"/>
  <c r="N106" i="1"/>
  <c r="N114" i="1"/>
  <c r="N122" i="1"/>
  <c r="N130" i="1"/>
  <c r="N138" i="1"/>
  <c r="N146" i="1"/>
  <c r="N154" i="1"/>
  <c r="N162" i="1"/>
  <c r="N170" i="1"/>
  <c r="N178" i="1"/>
  <c r="N186" i="1"/>
  <c r="N194" i="1"/>
  <c r="N43" i="1"/>
  <c r="N91" i="1"/>
  <c r="N131" i="1"/>
  <c r="N163" i="1"/>
  <c r="N195" i="1"/>
  <c r="N19" i="1"/>
  <c r="N27" i="1"/>
  <c r="N59" i="1"/>
  <c r="N67" i="1"/>
  <c r="N83" i="1"/>
  <c r="N107" i="1"/>
  <c r="N139" i="1"/>
  <c r="N179" i="1"/>
  <c r="N20" i="1"/>
  <c r="N28" i="1"/>
  <c r="N36" i="1"/>
  <c r="N44" i="1"/>
  <c r="N52" i="1"/>
  <c r="N60" i="1"/>
  <c r="N68" i="1"/>
  <c r="N76" i="1"/>
  <c r="N84" i="1"/>
  <c r="N92" i="1"/>
  <c r="N100" i="1"/>
  <c r="N108" i="1"/>
  <c r="N116" i="1"/>
  <c r="N124" i="1"/>
  <c r="N132" i="1"/>
  <c r="N140" i="1"/>
  <c r="N148" i="1"/>
  <c r="N156" i="1"/>
  <c r="N164" i="1"/>
  <c r="N172" i="1"/>
  <c r="N180" i="1"/>
  <c r="N188" i="1"/>
  <c r="N196" i="1"/>
  <c r="N125" i="1"/>
  <c r="N157" i="1"/>
  <c r="N173" i="1"/>
  <c r="N189" i="1"/>
  <c r="M50" i="68"/>
  <c r="P106" i="26"/>
  <c r="P50" i="26"/>
  <c r="P106" i="21"/>
  <c r="P106" i="23"/>
  <c r="P50" i="21"/>
  <c r="P50" i="23"/>
  <c r="A12" i="131"/>
  <c r="B47" i="11"/>
  <c r="A6" i="131" s="1"/>
  <c r="P119" i="26"/>
  <c r="P63" i="26"/>
  <c r="P63" i="21"/>
  <c r="P63" i="23"/>
  <c r="P119" i="23"/>
  <c r="P119" i="21"/>
  <c r="P111" i="26"/>
  <c r="P55" i="26"/>
  <c r="P55" i="21"/>
  <c r="P55" i="23"/>
  <c r="P111" i="23"/>
  <c r="P111" i="21"/>
  <c r="B42" i="11"/>
  <c r="A6" i="85" s="1"/>
  <c r="A12" i="85"/>
  <c r="B68" i="11"/>
  <c r="A6" i="99" s="1"/>
  <c r="A12" i="99"/>
  <c r="A12" i="98"/>
  <c r="B66" i="11"/>
  <c r="A6" i="98" s="1"/>
  <c r="B79" i="11"/>
  <c r="A6" i="111" s="1"/>
  <c r="A12" i="111"/>
  <c r="B77" i="11"/>
  <c r="A6" i="108" s="1"/>
  <c r="A12" i="108"/>
  <c r="Y12" i="108" s="1"/>
  <c r="Y9" i="108" s="1"/>
  <c r="P109" i="26"/>
  <c r="P53" i="26"/>
  <c r="P109" i="23"/>
  <c r="P53" i="23"/>
  <c r="P109" i="21"/>
  <c r="P53" i="21"/>
  <c r="A12" i="94"/>
  <c r="B56" i="11"/>
  <c r="A6" i="94" s="1"/>
  <c r="M39" i="68"/>
  <c r="P95" i="26"/>
  <c r="P39" i="26"/>
  <c r="P39" i="21"/>
  <c r="P39" i="23"/>
  <c r="P95" i="23"/>
  <c r="P95" i="21"/>
  <c r="P84" i="26"/>
  <c r="P28" i="26"/>
  <c r="P84" i="23"/>
  <c r="P84" i="21"/>
  <c r="P28" i="23"/>
  <c r="P28" i="21"/>
  <c r="P114" i="26"/>
  <c r="P58" i="26"/>
  <c r="P114" i="21"/>
  <c r="P114" i="23"/>
  <c r="P58" i="21"/>
  <c r="P58" i="23"/>
  <c r="M46" i="68"/>
  <c r="P102" i="26"/>
  <c r="P46" i="26"/>
  <c r="P46" i="21"/>
  <c r="P46" i="23"/>
  <c r="P102" i="21"/>
  <c r="P102" i="23"/>
  <c r="P76" i="26"/>
  <c r="P20" i="26"/>
  <c r="P76" i="23"/>
  <c r="P76" i="21"/>
  <c r="P20" i="23"/>
  <c r="P20" i="21"/>
  <c r="B60" i="11"/>
  <c r="A12" i="137"/>
  <c r="B58" i="11"/>
  <c r="A12" i="117"/>
  <c r="B71" i="11"/>
  <c r="A6" i="102" s="1"/>
  <c r="A12" i="102"/>
  <c r="B69" i="11"/>
  <c r="A12" i="100"/>
  <c r="B52" i="11"/>
  <c r="A12" i="90"/>
  <c r="Y12" i="90" s="1"/>
  <c r="Y9" i="90" s="1"/>
  <c r="M49" i="68"/>
  <c r="P105" i="26"/>
  <c r="P49" i="26"/>
  <c r="P49" i="23"/>
  <c r="P105" i="21"/>
  <c r="P49" i="21"/>
  <c r="P105" i="23"/>
  <c r="B50" i="11"/>
  <c r="A12" i="56"/>
  <c r="A9" i="56" s="1"/>
  <c r="A12" i="57"/>
  <c r="B51" i="11"/>
  <c r="A6" i="57" s="1"/>
  <c r="P74" i="26"/>
  <c r="P18" i="26"/>
  <c r="P74" i="21"/>
  <c r="P74" i="23"/>
  <c r="P18" i="21"/>
  <c r="P18" i="23"/>
  <c r="P92" i="26"/>
  <c r="P36" i="26"/>
  <c r="P92" i="23"/>
  <c r="P92" i="21"/>
  <c r="P36" i="23"/>
  <c r="P36" i="21"/>
  <c r="P110" i="26"/>
  <c r="P54" i="26"/>
  <c r="P54" i="21"/>
  <c r="P54" i="23"/>
  <c r="P110" i="21"/>
  <c r="P110" i="23"/>
  <c r="M45" i="68"/>
  <c r="P101" i="26"/>
  <c r="P45" i="26"/>
  <c r="P101" i="23"/>
  <c r="P45" i="23"/>
  <c r="P101" i="21"/>
  <c r="P45" i="21"/>
  <c r="P91" i="26"/>
  <c r="P35" i="26"/>
  <c r="P91" i="23"/>
  <c r="P91" i="21"/>
  <c r="P35" i="21"/>
  <c r="P35" i="23"/>
  <c r="P87" i="26"/>
  <c r="P31" i="26"/>
  <c r="P31" i="21"/>
  <c r="P31" i="23"/>
  <c r="P87" i="23"/>
  <c r="P87" i="21"/>
  <c r="B83" i="11"/>
  <c r="A6" i="115" s="1"/>
  <c r="A12" i="115"/>
  <c r="A12" i="113"/>
  <c r="B81" i="11"/>
  <c r="A6" i="113" s="1"/>
  <c r="A12" i="95"/>
  <c r="B63" i="11"/>
  <c r="A6" i="95" s="1"/>
  <c r="B61" i="11"/>
  <c r="A6" i="138" s="1"/>
  <c r="A12" i="138"/>
  <c r="M36" i="68"/>
  <c r="M31" i="68"/>
  <c r="M43" i="68"/>
  <c r="P99" i="26"/>
  <c r="P43" i="26"/>
  <c r="P99" i="23"/>
  <c r="P99" i="21"/>
  <c r="P43" i="21"/>
  <c r="P43" i="23"/>
  <c r="A12" i="93"/>
  <c r="Y12" i="93" s="1"/>
  <c r="Y9" i="93" s="1"/>
  <c r="B55" i="11"/>
  <c r="A6" i="93" s="1"/>
  <c r="M48" i="68"/>
  <c r="P104" i="26"/>
  <c r="P48" i="26"/>
  <c r="P48" i="23"/>
  <c r="P48" i="21"/>
  <c r="P104" i="23"/>
  <c r="P104" i="21"/>
  <c r="P73" i="26"/>
  <c r="P17" i="26"/>
  <c r="P17" i="23"/>
  <c r="P73" i="23"/>
  <c r="P77" i="26"/>
  <c r="P21" i="26"/>
  <c r="P77" i="23"/>
  <c r="P21" i="23"/>
  <c r="P77" i="21"/>
  <c r="P21" i="21"/>
  <c r="P85" i="26"/>
  <c r="P29" i="26"/>
  <c r="P85" i="23"/>
  <c r="P29" i="23"/>
  <c r="P85" i="21"/>
  <c r="P29" i="21"/>
  <c r="P86" i="26"/>
  <c r="P30" i="26"/>
  <c r="P30" i="21"/>
  <c r="P30" i="23"/>
  <c r="P86" i="21"/>
  <c r="P86" i="23"/>
  <c r="P89" i="26"/>
  <c r="P33" i="26"/>
  <c r="P33" i="23"/>
  <c r="P89" i="21"/>
  <c r="P33" i="21"/>
  <c r="P89" i="23"/>
  <c r="B75" i="11"/>
  <c r="A6" i="136" s="1"/>
  <c r="A12" i="136"/>
  <c r="A12" i="104"/>
  <c r="B73" i="11"/>
  <c r="A6" i="104" s="1"/>
  <c r="A12" i="135"/>
  <c r="B86" i="11"/>
  <c r="A6" i="135" s="1"/>
  <c r="B49" i="11"/>
  <c r="A6" i="55" s="1"/>
  <c r="A12" i="55"/>
  <c r="B44" i="11"/>
  <c r="A12" i="128"/>
  <c r="B41" i="11"/>
  <c r="A6" i="84" s="1"/>
  <c r="A12" i="84"/>
  <c r="P79" i="26"/>
  <c r="P23" i="26"/>
  <c r="P23" i="21"/>
  <c r="P23" i="23"/>
  <c r="P79" i="23"/>
  <c r="P79" i="21"/>
  <c r="P82" i="26"/>
  <c r="P26" i="26"/>
  <c r="P82" i="21"/>
  <c r="P82" i="23"/>
  <c r="P26" i="21"/>
  <c r="P26" i="23"/>
  <c r="P81" i="26"/>
  <c r="P25" i="26"/>
  <c r="P25" i="23"/>
  <c r="P81" i="21"/>
  <c r="P25" i="21"/>
  <c r="P81" i="23"/>
  <c r="P80" i="26"/>
  <c r="P24" i="26"/>
  <c r="P24" i="23"/>
  <c r="P24" i="21"/>
  <c r="P80" i="23"/>
  <c r="P80" i="21"/>
  <c r="P113" i="26"/>
  <c r="P57" i="26"/>
  <c r="P57" i="23"/>
  <c r="P113" i="21"/>
  <c r="P57" i="21"/>
  <c r="P113" i="23"/>
  <c r="M41" i="68"/>
  <c r="P97" i="26"/>
  <c r="P41" i="26"/>
  <c r="P41" i="23"/>
  <c r="P97" i="21"/>
  <c r="P41" i="21"/>
  <c r="P97" i="23"/>
  <c r="P118" i="26"/>
  <c r="P62" i="26"/>
  <c r="P62" i="21"/>
  <c r="P62" i="23"/>
  <c r="P118" i="21"/>
  <c r="P118" i="23"/>
  <c r="B67" i="11"/>
  <c r="A6" i="58" s="1"/>
  <c r="A12" i="58"/>
  <c r="Y12" i="58" s="1"/>
  <c r="Y9" i="58" s="1"/>
  <c r="A12" i="97"/>
  <c r="B65" i="11"/>
  <c r="A6" i="97" s="1"/>
  <c r="A12" i="110"/>
  <c r="B78" i="11"/>
  <c r="A6" i="110" s="1"/>
  <c r="N15" i="1"/>
  <c r="B37" i="11"/>
  <c r="A6" i="81" s="1"/>
  <c r="A12" i="132"/>
  <c r="B48" i="11"/>
  <c r="A6" i="132" s="1"/>
  <c r="P108" i="26"/>
  <c r="P52" i="26"/>
  <c r="P108" i="23"/>
  <c r="P108" i="21"/>
  <c r="P52" i="23"/>
  <c r="P52" i="21"/>
  <c r="B45" i="11"/>
  <c r="A6" i="129" s="1"/>
  <c r="A12" i="129"/>
  <c r="P88" i="26"/>
  <c r="P32" i="26"/>
  <c r="P32" i="23"/>
  <c r="P32" i="21"/>
  <c r="P88" i="23"/>
  <c r="P88" i="21"/>
  <c r="M44" i="68"/>
  <c r="P100" i="26"/>
  <c r="P44" i="26"/>
  <c r="P100" i="23"/>
  <c r="P100" i="21"/>
  <c r="P44" i="23"/>
  <c r="P44" i="21"/>
  <c r="P83" i="26"/>
  <c r="P27" i="26"/>
  <c r="P83" i="23"/>
  <c r="P83" i="21"/>
  <c r="P27" i="21"/>
  <c r="P27" i="23"/>
  <c r="P116" i="26"/>
  <c r="P60" i="26"/>
  <c r="P116" i="23"/>
  <c r="P116" i="21"/>
  <c r="P60" i="23"/>
  <c r="P60" i="21"/>
  <c r="P75" i="26"/>
  <c r="P19" i="26"/>
  <c r="P75" i="23"/>
  <c r="P75" i="21"/>
  <c r="P19" i="21"/>
  <c r="P19" i="23"/>
  <c r="P122" i="26"/>
  <c r="P66" i="26"/>
  <c r="P122" i="21"/>
  <c r="P122" i="23"/>
  <c r="P66" i="21"/>
  <c r="P66" i="23"/>
  <c r="M40" i="68"/>
  <c r="P96" i="26"/>
  <c r="P40" i="26"/>
  <c r="P40" i="23"/>
  <c r="P40" i="21"/>
  <c r="P96" i="23"/>
  <c r="P96" i="21"/>
  <c r="A12" i="118"/>
  <c r="B59" i="11"/>
  <c r="A6" i="118" s="1"/>
  <c r="A12" i="112"/>
  <c r="B80" i="11"/>
  <c r="A6" i="112" s="1"/>
  <c r="A12" i="101"/>
  <c r="B70" i="11"/>
  <c r="A6" i="101" s="1"/>
  <c r="P78" i="26"/>
  <c r="P22" i="26"/>
  <c r="P22" i="21"/>
  <c r="P22" i="23"/>
  <c r="P78" i="21"/>
  <c r="P78" i="23"/>
  <c r="P117" i="26"/>
  <c r="P61" i="26"/>
  <c r="P117" i="23"/>
  <c r="P61" i="23"/>
  <c r="P117" i="21"/>
  <c r="P61" i="21"/>
  <c r="B53" i="11"/>
  <c r="A6" i="91" s="1"/>
  <c r="A12" i="91"/>
  <c r="M42" i="68"/>
  <c r="P98" i="26"/>
  <c r="P42" i="26"/>
  <c r="P98" i="21"/>
  <c r="P98" i="23"/>
  <c r="P42" i="21"/>
  <c r="P42" i="23"/>
  <c r="P112" i="26"/>
  <c r="P56" i="26"/>
  <c r="P56" i="23"/>
  <c r="P56" i="21"/>
  <c r="P112" i="23"/>
  <c r="P112" i="21"/>
  <c r="P121" i="26"/>
  <c r="P65" i="26"/>
  <c r="P65" i="23"/>
  <c r="P121" i="21"/>
  <c r="P65" i="21"/>
  <c r="P121" i="23"/>
  <c r="B84" i="11"/>
  <c r="A6" i="133" s="1"/>
  <c r="A12" i="133"/>
  <c r="A12" i="114"/>
  <c r="B82" i="11"/>
  <c r="A6" i="114" s="1"/>
  <c r="A12" i="103"/>
  <c r="B72" i="11"/>
  <c r="A6" i="103" s="1"/>
  <c r="B62" i="11"/>
  <c r="A6" i="139" s="1"/>
  <c r="A12" i="139"/>
  <c r="Y12" i="130"/>
  <c r="Y9" i="130" s="1"/>
  <c r="A9" i="130"/>
  <c r="P107" i="26"/>
  <c r="P51" i="26"/>
  <c r="P107" i="23"/>
  <c r="P107" i="21"/>
  <c r="P51" i="21"/>
  <c r="P51" i="23"/>
  <c r="A12" i="127"/>
  <c r="B43" i="11"/>
  <c r="A6" i="127" s="1"/>
  <c r="B54" i="11"/>
  <c r="A6" i="92" s="1"/>
  <c r="A12" i="92"/>
  <c r="P115" i="26"/>
  <c r="P59" i="26"/>
  <c r="P115" i="23"/>
  <c r="P115" i="21"/>
  <c r="P59" i="21"/>
  <c r="P59" i="23"/>
  <c r="B57" i="11"/>
  <c r="A6" i="116" s="1"/>
  <c r="A12" i="116"/>
  <c r="P120" i="26"/>
  <c r="P64" i="26"/>
  <c r="P64" i="23"/>
  <c r="P64" i="21"/>
  <c r="P120" i="23"/>
  <c r="P120" i="21"/>
  <c r="A12" i="107"/>
  <c r="A9" i="107" s="1"/>
  <c r="B76" i="11"/>
  <c r="A6" i="107" s="1"/>
  <c r="A12" i="105"/>
  <c r="B74" i="11"/>
  <c r="A6" i="105" s="1"/>
  <c r="A12" i="96"/>
  <c r="B64" i="11"/>
  <c r="A6" i="96" s="1"/>
  <c r="A12" i="134"/>
  <c r="B85" i="11"/>
  <c r="A6" i="134" s="1"/>
  <c r="AG9" i="68"/>
  <c r="Z9" i="22"/>
  <c r="Q9" i="24"/>
  <c r="R9" i="24"/>
  <c r="W9" i="22"/>
  <c r="U9" i="22"/>
  <c r="AB9" i="21"/>
  <c r="A12" i="82"/>
  <c r="A12" i="83"/>
  <c r="A12" i="109"/>
  <c r="A9" i="109" s="1"/>
  <c r="M19" i="68"/>
  <c r="M21" i="68"/>
  <c r="M24" i="68"/>
  <c r="M27" i="68"/>
  <c r="M52" i="68"/>
  <c r="M25" i="68"/>
  <c r="M26" i="68"/>
  <c r="M53" i="68"/>
  <c r="M23" i="68"/>
  <c r="M32" i="68"/>
  <c r="P9" i="24"/>
  <c r="AT47" i="139"/>
  <c r="AT33" i="139"/>
  <c r="AG33" i="136"/>
  <c r="Q20" i="104"/>
  <c r="AT20" i="99"/>
  <c r="AT20" i="115"/>
  <c r="AT47" i="56"/>
  <c r="AT33" i="56"/>
  <c r="AG20" i="105"/>
  <c r="AG33" i="118"/>
  <c r="Q20" i="95"/>
  <c r="G33" i="110"/>
  <c r="Q20" i="110"/>
  <c r="AG20" i="90"/>
  <c r="Q33" i="97"/>
  <c r="G33" i="107"/>
  <c r="Q20" i="107"/>
  <c r="AG20" i="93"/>
  <c r="Q20" i="93"/>
  <c r="AG33" i="82"/>
  <c r="AG20" i="115"/>
  <c r="AG33" i="107"/>
  <c r="AG20" i="58"/>
  <c r="AT20" i="117"/>
  <c r="AG20" i="108"/>
  <c r="Q33" i="92"/>
  <c r="G47" i="84"/>
  <c r="Q33" i="84"/>
  <c r="AG33" i="111"/>
  <c r="Q20" i="98"/>
  <c r="Q33" i="118"/>
  <c r="G47" i="118"/>
  <c r="AG33" i="100"/>
  <c r="Q33" i="90"/>
  <c r="AT20" i="92"/>
  <c r="AG20" i="96"/>
  <c r="Q20" i="105"/>
  <c r="Q33" i="55"/>
  <c r="G47" i="55"/>
  <c r="AT20" i="118"/>
  <c r="AT20" i="103"/>
  <c r="AT47" i="82"/>
  <c r="AT33" i="82"/>
  <c r="AT20" i="93"/>
  <c r="AT20" i="95"/>
  <c r="AG20" i="57"/>
  <c r="AG20" i="98"/>
  <c r="Q20" i="100"/>
  <c r="Q33" i="109"/>
  <c r="AG20" i="118"/>
  <c r="AG33" i="112"/>
  <c r="AG20" i="112"/>
  <c r="G47" i="113"/>
  <c r="Q33" i="113"/>
  <c r="Q20" i="97"/>
  <c r="AG20" i="95"/>
  <c r="T9" i="27"/>
  <c r="AG20" i="117"/>
  <c r="AT47" i="113"/>
  <c r="AT33" i="113"/>
  <c r="AT20" i="94"/>
  <c r="AG20" i="92"/>
  <c r="Q20" i="91"/>
  <c r="AG20" i="114"/>
  <c r="Q33" i="114"/>
  <c r="Q20" i="84"/>
  <c r="AG33" i="104"/>
  <c r="AT47" i="81"/>
  <c r="AT33" i="81"/>
  <c r="AT20" i="96"/>
  <c r="AT20" i="104"/>
  <c r="AT20" i="100"/>
  <c r="Q20" i="82"/>
  <c r="G33" i="82"/>
  <c r="Q20" i="101"/>
  <c r="Q20" i="58"/>
  <c r="Q20" i="57"/>
  <c r="G33" i="83"/>
  <c r="Q20" i="83"/>
  <c r="Q20" i="113"/>
  <c r="Q20" i="115"/>
  <c r="G33" i="115"/>
  <c r="Q20" i="55"/>
  <c r="G47" i="116"/>
  <c r="Q33" i="116"/>
  <c r="AG33" i="95"/>
  <c r="AT47" i="85"/>
  <c r="AT33" i="85"/>
  <c r="N9" i="24"/>
  <c r="T9" i="24"/>
  <c r="AG20" i="97"/>
  <c r="Q20" i="117"/>
  <c r="AG20" i="113"/>
  <c r="AT47" i="58"/>
  <c r="AT33" i="58"/>
  <c r="AT20" i="84"/>
  <c r="AT20" i="90"/>
  <c r="AG20" i="94"/>
  <c r="AG20" i="101"/>
  <c r="Q20" i="108"/>
  <c r="AG33" i="83"/>
  <c r="AG20" i="99"/>
  <c r="Q33" i="103"/>
  <c r="Q20" i="103"/>
  <c r="G47" i="96"/>
  <c r="Q33" i="96"/>
  <c r="P9" i="27"/>
  <c r="R9" i="27"/>
  <c r="AT33" i="109"/>
  <c r="AT20" i="107"/>
  <c r="AT20" i="110"/>
  <c r="AT20" i="91"/>
  <c r="AT47" i="114"/>
  <c r="AT33" i="114"/>
  <c r="AT20" i="55"/>
  <c r="AT20" i="114"/>
  <c r="AG20" i="116"/>
  <c r="AG33" i="85"/>
  <c r="AG20" i="91"/>
  <c r="Q20" i="94"/>
  <c r="G33" i="102"/>
  <c r="Q20" i="102"/>
  <c r="AG33" i="115"/>
  <c r="AG20" i="111"/>
  <c r="P9" i="22"/>
  <c r="O9" i="27"/>
  <c r="I18" i="126"/>
  <c r="V130" i="126"/>
  <c r="I73" i="126"/>
  <c r="V73" i="126"/>
  <c r="V74" i="126"/>
  <c r="AJ130" i="126"/>
  <c r="I130" i="126"/>
  <c r="B19" i="20"/>
  <c r="AJ26" i="126"/>
  <c r="AN57" i="23" l="1"/>
  <c r="AN56" i="26"/>
  <c r="AN61" i="21"/>
  <c r="AN61" i="23"/>
  <c r="AN18" i="23"/>
  <c r="AN56" i="23"/>
  <c r="AN60" i="21"/>
  <c r="AN53" i="21"/>
  <c r="AN63" i="23"/>
  <c r="AN47" i="26"/>
  <c r="AN36" i="21"/>
  <c r="AN20" i="26"/>
  <c r="AN22" i="21"/>
  <c r="AN19" i="21"/>
  <c r="AN21" i="21"/>
  <c r="AN52" i="26"/>
  <c r="AN53" i="23"/>
  <c r="AN61" i="26"/>
  <c r="AN51" i="26"/>
  <c r="AN46" i="26"/>
  <c r="AN18" i="26"/>
  <c r="AN49" i="26"/>
  <c r="AN45" i="26"/>
  <c r="AN50" i="26"/>
  <c r="AN58" i="23"/>
  <c r="AN50" i="23"/>
  <c r="AN53" i="26"/>
  <c r="AN47" i="21"/>
  <c r="AN63" i="21"/>
  <c r="AN59" i="26"/>
  <c r="AN21" i="23"/>
  <c r="P32" i="68"/>
  <c r="AN32" i="26"/>
  <c r="P30" i="68"/>
  <c r="AN30" i="26"/>
  <c r="AN47" i="23"/>
  <c r="AN20" i="23"/>
  <c r="AN52" i="23"/>
  <c r="AN48" i="26"/>
  <c r="P37" i="68"/>
  <c r="AN37" i="26"/>
  <c r="AN62" i="26"/>
  <c r="P34" i="68"/>
  <c r="AN34" i="26"/>
  <c r="AN39" i="23"/>
  <c r="AN57" i="26"/>
  <c r="P36" i="68"/>
  <c r="AN36" i="26"/>
  <c r="AN43" i="26"/>
  <c r="AN54" i="26"/>
  <c r="AN39" i="26"/>
  <c r="AN44" i="26"/>
  <c r="P33" i="68"/>
  <c r="AN33" i="26"/>
  <c r="AN58" i="21"/>
  <c r="P17" i="68"/>
  <c r="P31" i="68"/>
  <c r="AN31" i="26"/>
  <c r="P38" i="68"/>
  <c r="AN38" i="26"/>
  <c r="P35" i="68"/>
  <c r="AN35" i="26"/>
  <c r="AN60" i="26"/>
  <c r="P29" i="68"/>
  <c r="AN29" i="26"/>
  <c r="AN63" i="26"/>
  <c r="AN58" i="26"/>
  <c r="AN22" i="26"/>
  <c r="AN21" i="26"/>
  <c r="O29" i="68"/>
  <c r="AN29" i="23"/>
  <c r="AN22" i="23"/>
  <c r="O31" i="68"/>
  <c r="AN31" i="23"/>
  <c r="O37" i="68"/>
  <c r="AN37" i="23"/>
  <c r="O30" i="68"/>
  <c r="AN30" i="23"/>
  <c r="O34" i="68"/>
  <c r="AN34" i="23"/>
  <c r="AN54" i="23"/>
  <c r="AN62" i="23"/>
  <c r="O36" i="68"/>
  <c r="AN36" i="23"/>
  <c r="AN48" i="23"/>
  <c r="AN44" i="21"/>
  <c r="AN43" i="23"/>
  <c r="AN44" i="23"/>
  <c r="AN33" i="21"/>
  <c r="AN49" i="23"/>
  <c r="AN45" i="21"/>
  <c r="AN59" i="23"/>
  <c r="O17" i="68"/>
  <c r="O33" i="68"/>
  <c r="AN33" i="23"/>
  <c r="O38" i="68"/>
  <c r="AN38" i="23"/>
  <c r="AN49" i="21"/>
  <c r="AN45" i="23"/>
  <c r="O32" i="68"/>
  <c r="AN32" i="23"/>
  <c r="O35" i="68"/>
  <c r="AN35" i="23"/>
  <c r="AN19" i="23"/>
  <c r="AN38" i="21"/>
  <c r="AN59" i="21"/>
  <c r="AN37" i="21"/>
  <c r="AN34" i="21"/>
  <c r="AN32" i="21"/>
  <c r="AN35" i="21"/>
  <c r="AN31" i="21"/>
  <c r="AN30" i="21"/>
  <c r="AN54" i="21"/>
  <c r="AN20" i="21"/>
  <c r="AN52" i="21"/>
  <c r="AN48" i="21"/>
  <c r="AN18" i="21"/>
  <c r="AN57" i="21"/>
  <c r="AN56" i="21"/>
  <c r="AN43" i="21"/>
  <c r="AN62" i="21"/>
  <c r="AN39" i="21"/>
  <c r="N29" i="68"/>
  <c r="N33" i="68"/>
  <c r="N38" i="68"/>
  <c r="N37" i="68"/>
  <c r="N34" i="68"/>
  <c r="N32" i="68"/>
  <c r="N36" i="68"/>
  <c r="N35" i="68"/>
  <c r="N31" i="68"/>
  <c r="N30" i="68"/>
  <c r="I67" i="126"/>
  <c r="AR67" i="126"/>
  <c r="AR9" i="126" s="1"/>
  <c r="AZ9" i="27"/>
  <c r="AZ9" i="24"/>
  <c r="Q47" i="135"/>
  <c r="AG47" i="115"/>
  <c r="Q47" i="114"/>
  <c r="Q47" i="113"/>
  <c r="AT33" i="112"/>
  <c r="Q33" i="112"/>
  <c r="AT47" i="112"/>
  <c r="AG47" i="111"/>
  <c r="Q47" i="111"/>
  <c r="AG33" i="110"/>
  <c r="AG47" i="107"/>
  <c r="AG47" i="136"/>
  <c r="AT33" i="105"/>
  <c r="AG47" i="104"/>
  <c r="AG47" i="102"/>
  <c r="AT47" i="101"/>
  <c r="AT33" i="101"/>
  <c r="AG47" i="100"/>
  <c r="Q47" i="99"/>
  <c r="AT47" i="98"/>
  <c r="AT33" i="98"/>
  <c r="Q47" i="97"/>
  <c r="Q47" i="96"/>
  <c r="AG47" i="95"/>
  <c r="AT47" i="118"/>
  <c r="Q47" i="118"/>
  <c r="AG47" i="118"/>
  <c r="Q47" i="116"/>
  <c r="AT47" i="93"/>
  <c r="Q47" i="92"/>
  <c r="Q47" i="90"/>
  <c r="AG33" i="56"/>
  <c r="G47" i="56"/>
  <c r="Q33" i="56"/>
  <c r="AG33" i="55"/>
  <c r="Q47" i="55"/>
  <c r="AG47" i="128"/>
  <c r="AG47" i="85"/>
  <c r="G47" i="85"/>
  <c r="Q33" i="85"/>
  <c r="Q47" i="84"/>
  <c r="AG33" i="84"/>
  <c r="Q47" i="109"/>
  <c r="AT47" i="109"/>
  <c r="AG47" i="109"/>
  <c r="AG47" i="83"/>
  <c r="AT33" i="83"/>
  <c r="AG47" i="82"/>
  <c r="Y12" i="107"/>
  <c r="Y9" i="107" s="1"/>
  <c r="A8" i="107" s="1"/>
  <c r="Y12" i="56"/>
  <c r="Y9" i="56" s="1"/>
  <c r="A8" i="56" s="1"/>
  <c r="P9" i="23"/>
  <c r="P9" i="26"/>
  <c r="Y12" i="109"/>
  <c r="Y9" i="109" s="1"/>
  <c r="A8" i="109" s="1"/>
  <c r="Y12" i="134"/>
  <c r="Y9" i="134" s="1"/>
  <c r="A9" i="134"/>
  <c r="Y12" i="127"/>
  <c r="Y9" i="127" s="1"/>
  <c r="A9" i="127"/>
  <c r="A8" i="5"/>
  <c r="Y12" i="135"/>
  <c r="Y9" i="135" s="1"/>
  <c r="A9" i="135"/>
  <c r="Y12" i="129"/>
  <c r="Y9" i="129" s="1"/>
  <c r="A9" i="129"/>
  <c r="A9" i="58"/>
  <c r="A8" i="58" s="1"/>
  <c r="A8" i="130"/>
  <c r="Y12" i="133"/>
  <c r="Y9" i="133" s="1"/>
  <c r="A9" i="133"/>
  <c r="Y12" i="132"/>
  <c r="Y9" i="132" s="1"/>
  <c r="A9" i="132"/>
  <c r="Y12" i="128"/>
  <c r="Y9" i="128" s="1"/>
  <c r="A9" i="128"/>
  <c r="Y12" i="136"/>
  <c r="Y9" i="136" s="1"/>
  <c r="A9" i="136"/>
  <c r="Y12" i="139"/>
  <c r="Y9" i="139" s="1"/>
  <c r="A9" i="139"/>
  <c r="A6" i="56"/>
  <c r="A6" i="128"/>
  <c r="Y12" i="138"/>
  <c r="Y9" i="138" s="1"/>
  <c r="A9" i="138"/>
  <c r="A9" i="90"/>
  <c r="A8" i="90" s="1"/>
  <c r="Y12" i="137"/>
  <c r="Y9" i="137" s="1"/>
  <c r="A9" i="137"/>
  <c r="M9" i="68"/>
  <c r="A6" i="117"/>
  <c r="A6" i="90"/>
  <c r="A6" i="100"/>
  <c r="A6" i="137"/>
  <c r="Y12" i="131"/>
  <c r="Y9" i="131" s="1"/>
  <c r="A9" i="131"/>
  <c r="AH9" i="68"/>
  <c r="AI9" i="68"/>
  <c r="Q9" i="22"/>
  <c r="D9" i="22"/>
  <c r="P9" i="21"/>
  <c r="A9" i="93"/>
  <c r="A8" i="93" s="1"/>
  <c r="Y12" i="100"/>
  <c r="Y9" i="100" s="1"/>
  <c r="Y12" i="104"/>
  <c r="Y9" i="104" s="1"/>
  <c r="Y12" i="98"/>
  <c r="Y9" i="98" s="1"/>
  <c r="Y12" i="118"/>
  <c r="Y9" i="118" s="1"/>
  <c r="Y12" i="117"/>
  <c r="Y9" i="117" s="1"/>
  <c r="Y12" i="116"/>
  <c r="Y9" i="116" s="1"/>
  <c r="Y12" i="94"/>
  <c r="Y9" i="94" s="1"/>
  <c r="A9" i="108"/>
  <c r="A8" i="108" s="1"/>
  <c r="A9" i="116"/>
  <c r="A9" i="100"/>
  <c r="A9" i="117"/>
  <c r="A9" i="94"/>
  <c r="A9" i="118"/>
  <c r="A9" i="104"/>
  <c r="A9" i="98"/>
  <c r="Y12" i="99"/>
  <c r="Y9" i="99" s="1"/>
  <c r="A9" i="99"/>
  <c r="A9" i="103"/>
  <c r="Y12" i="103"/>
  <c r="Y9" i="103" s="1"/>
  <c r="B9" i="11"/>
  <c r="AT47" i="99"/>
  <c r="AT33" i="99"/>
  <c r="G47" i="115"/>
  <c r="Q33" i="115"/>
  <c r="AT47" i="94"/>
  <c r="AT33" i="94"/>
  <c r="AG33" i="99"/>
  <c r="AT47" i="96"/>
  <c r="AT33" i="96"/>
  <c r="Q33" i="91"/>
  <c r="AG33" i="91"/>
  <c r="AT47" i="55"/>
  <c r="AT33" i="55"/>
  <c r="AT47" i="107"/>
  <c r="AT33" i="107"/>
  <c r="AG33" i="101"/>
  <c r="Q33" i="57"/>
  <c r="AT47" i="100"/>
  <c r="AT33" i="100"/>
  <c r="AG33" i="92"/>
  <c r="Q33" i="100"/>
  <c r="AT47" i="92"/>
  <c r="AT33" i="92"/>
  <c r="AT47" i="117"/>
  <c r="AT33" i="117"/>
  <c r="Q33" i="108"/>
  <c r="Q33" i="105"/>
  <c r="Q33" i="93"/>
  <c r="AG33" i="90"/>
  <c r="AG33" i="105"/>
  <c r="AG33" i="113"/>
  <c r="Q33" i="58"/>
  <c r="AG33" i="98"/>
  <c r="AT33" i="104"/>
  <c r="AT47" i="91"/>
  <c r="AT33" i="91"/>
  <c r="AT47" i="84"/>
  <c r="AT33" i="84"/>
  <c r="AG33" i="96"/>
  <c r="AT47" i="104"/>
  <c r="AG33" i="93"/>
  <c r="G47" i="110"/>
  <c r="Q33" i="110"/>
  <c r="Q33" i="101"/>
  <c r="AG33" i="116"/>
  <c r="G47" i="102"/>
  <c r="Q33" i="102"/>
  <c r="AT47" i="105"/>
  <c r="Q33" i="117"/>
  <c r="AG33" i="114"/>
  <c r="AG47" i="116"/>
  <c r="AG33" i="57"/>
  <c r="AT47" i="103"/>
  <c r="AT33" i="103"/>
  <c r="AT33" i="93"/>
  <c r="AG33" i="58"/>
  <c r="Q33" i="98"/>
  <c r="AT33" i="95"/>
  <c r="AT33" i="118"/>
  <c r="Q47" i="98"/>
  <c r="Q33" i="107"/>
  <c r="G47" i="107"/>
  <c r="Q33" i="95"/>
  <c r="AT47" i="115"/>
  <c r="AT33" i="115"/>
  <c r="Q33" i="104"/>
  <c r="AT47" i="90"/>
  <c r="AT33" i="90"/>
  <c r="AG33" i="94"/>
  <c r="Q33" i="82"/>
  <c r="G47" i="82"/>
  <c r="N9" i="27"/>
  <c r="Q33" i="94"/>
  <c r="AT47" i="110"/>
  <c r="AT33" i="110"/>
  <c r="AG33" i="97"/>
  <c r="G47" i="83"/>
  <c r="Q33" i="83"/>
  <c r="AG33" i="117"/>
  <c r="AT47" i="95"/>
  <c r="AG33" i="108"/>
  <c r="AJ74" i="126"/>
  <c r="V18" i="126"/>
  <c r="V67" i="126" l="1"/>
  <c r="A8" i="104"/>
  <c r="AP9" i="126"/>
  <c r="BI32" i="27"/>
  <c r="BH32" i="27"/>
  <c r="BH33" i="27"/>
  <c r="BE17" i="27"/>
  <c r="BC17" i="27"/>
  <c r="BG18" i="27"/>
  <c r="BF16" i="27"/>
  <c r="BA18" i="27"/>
  <c r="F20" i="68"/>
  <c r="BF29" i="27"/>
  <c r="BI20" i="27"/>
  <c r="BG27" i="27"/>
  <c r="E18" i="68"/>
  <c r="BA16" i="24"/>
  <c r="BD17" i="27"/>
  <c r="BB18" i="27"/>
  <c r="BB16" i="27"/>
  <c r="BF31" i="27"/>
  <c r="BF19" i="27"/>
  <c r="BF18" i="27"/>
  <c r="BE35" i="27"/>
  <c r="BH35" i="27"/>
  <c r="BE50" i="27"/>
  <c r="BH57" i="27"/>
  <c r="BB64" i="27"/>
  <c r="BD35" i="27"/>
  <c r="BF43" i="27"/>
  <c r="BD56" i="27"/>
  <c r="BG61" i="27"/>
  <c r="BI44" i="27"/>
  <c r="BB57" i="24"/>
  <c r="BC27" i="27"/>
  <c r="BD38" i="27"/>
  <c r="BH59" i="27"/>
  <c r="BC36" i="24"/>
  <c r="BA27" i="27"/>
  <c r="BC32" i="27"/>
  <c r="BI29" i="27"/>
  <c r="BB35" i="27"/>
  <c r="BI50" i="27"/>
  <c r="BI58" i="27"/>
  <c r="BC50" i="22"/>
  <c r="E22" i="68"/>
  <c r="BA20" i="24"/>
  <c r="BG36" i="27"/>
  <c r="BE44" i="24"/>
  <c r="BF57" i="27"/>
  <c r="BA19" i="27"/>
  <c r="F21" i="68"/>
  <c r="BG50" i="27"/>
  <c r="BC37" i="27"/>
  <c r="BG46" i="27"/>
  <c r="BD52" i="24"/>
  <c r="BD32" i="27"/>
  <c r="BD37" i="27"/>
  <c r="BA58" i="27"/>
  <c r="BE28" i="27"/>
  <c r="BA60" i="27"/>
  <c r="F39" i="68"/>
  <c r="BA37" i="27"/>
  <c r="BI52" i="27"/>
  <c r="BH47" i="27"/>
  <c r="BC60" i="24"/>
  <c r="BI35" i="27"/>
  <c r="BA44" i="27"/>
  <c r="BE64" i="22"/>
  <c r="BG39" i="22"/>
  <c r="BH17" i="27"/>
  <c r="BH31" i="27"/>
  <c r="BA51" i="27"/>
  <c r="BH19" i="27"/>
  <c r="BE31" i="27"/>
  <c r="BA36" i="27"/>
  <c r="BH44" i="27"/>
  <c r="BE57" i="27"/>
  <c r="BG54" i="27"/>
  <c r="BE59" i="27"/>
  <c r="BG32" i="27"/>
  <c r="BE46" i="27"/>
  <c r="BA59" i="27"/>
  <c r="BA42" i="27"/>
  <c r="F44" i="68"/>
  <c r="BD48" i="27"/>
  <c r="BC41" i="27"/>
  <c r="BI46" i="27"/>
  <c r="BD54" i="27"/>
  <c r="BA29" i="27"/>
  <c r="BB34" i="27"/>
  <c r="BF42" i="27"/>
  <c r="BI55" i="27"/>
  <c r="BH30" i="27"/>
  <c r="BE45" i="24"/>
  <c r="BC52" i="27"/>
  <c r="BH60" i="27"/>
  <c r="BG17" i="27"/>
  <c r="BB29" i="27"/>
  <c r="AK9" i="26"/>
  <c r="BG16" i="27"/>
  <c r="BG30" i="27"/>
  <c r="BC58" i="27"/>
  <c r="BB31" i="27"/>
  <c r="BF37" i="27"/>
  <c r="BD51" i="27"/>
  <c r="BB58" i="24"/>
  <c r="BG42" i="27"/>
  <c r="BF33" i="27"/>
  <c r="BG59" i="27"/>
  <c r="BD29" i="24"/>
  <c r="BI49" i="27"/>
  <c r="BH56" i="27"/>
  <c r="BG41" i="24"/>
  <c r="BA47" i="27"/>
  <c r="BA54" i="24"/>
  <c r="E56" i="68"/>
  <c r="BI60" i="27"/>
  <c r="BG35" i="27"/>
  <c r="BC56" i="27"/>
  <c r="BC54" i="27"/>
  <c r="BA49" i="22"/>
  <c r="BG19" i="27"/>
  <c r="Y9" i="26"/>
  <c r="BD31" i="24"/>
  <c r="BB36" i="27"/>
  <c r="BF32" i="27"/>
  <c r="BE47" i="24"/>
  <c r="BF27" i="27"/>
  <c r="BC46" i="27"/>
  <c r="BB52" i="27"/>
  <c r="BD60" i="27"/>
  <c r="E30" i="68"/>
  <c r="W30" i="68" s="1"/>
  <c r="BA28" i="24"/>
  <c r="BC34" i="24"/>
  <c r="BE42" i="27"/>
  <c r="BB60" i="27"/>
  <c r="BB30" i="27"/>
  <c r="BD42" i="27"/>
  <c r="BE48" i="24"/>
  <c r="BF55" i="24"/>
  <c r="BA30" i="27"/>
  <c r="BA35" i="27"/>
  <c r="BI56" i="27"/>
  <c r="BA61" i="24"/>
  <c r="BI31" i="27"/>
  <c r="BE55" i="27"/>
  <c r="AZ26" i="22"/>
  <c r="BC20" i="27"/>
  <c r="BF17" i="27"/>
  <c r="BB33" i="27"/>
  <c r="BA17" i="24"/>
  <c r="BC33" i="24"/>
  <c r="BH28" i="27"/>
  <c r="BI41" i="27"/>
  <c r="BI47" i="27"/>
  <c r="BI43" i="27"/>
  <c r="BA49" i="24"/>
  <c r="E51" i="68"/>
  <c r="BG56" i="27"/>
  <c r="BC57" i="27"/>
  <c r="BF35" i="27"/>
  <c r="BF61" i="27"/>
  <c r="BG31" i="27"/>
  <c r="BF36" i="27"/>
  <c r="BC50" i="27"/>
  <c r="BA57" i="27"/>
  <c r="BB27" i="27"/>
  <c r="BB32" i="27"/>
  <c r="BF48" i="27"/>
  <c r="BD61" i="27"/>
  <c r="BF41" i="22"/>
  <c r="BI18" i="27"/>
  <c r="BD16" i="27"/>
  <c r="BC42" i="27"/>
  <c r="BA41" i="27"/>
  <c r="BF50" i="24"/>
  <c r="BD36" i="27"/>
  <c r="BG45" i="27"/>
  <c r="BA56" i="24"/>
  <c r="BH45" i="27"/>
  <c r="BB51" i="24"/>
  <c r="BH29" i="22"/>
  <c r="BD18" i="27"/>
  <c r="BB17" i="27"/>
  <c r="BG20" i="27"/>
  <c r="BC43" i="27"/>
  <c r="BC49" i="27"/>
  <c r="BC44" i="27"/>
  <c r="BH51" i="27"/>
  <c r="BD19" i="27"/>
  <c r="BI36" i="27"/>
  <c r="BE43" i="27"/>
  <c r="BF20" i="27"/>
  <c r="BC45" i="27"/>
  <c r="BA52" i="27"/>
  <c r="BH58" i="27"/>
  <c r="BD44" i="27"/>
  <c r="BH27" i="27"/>
  <c r="BD58" i="27"/>
  <c r="BI28" i="27"/>
  <c r="BI61" i="22"/>
  <c r="BF46" i="22"/>
  <c r="BE40" i="22"/>
  <c r="BE32" i="22"/>
  <c r="BA53" i="22"/>
  <c r="BI28" i="22"/>
  <c r="BF29" i="22"/>
  <c r="BA44" i="22"/>
  <c r="BA28" i="22"/>
  <c r="BA60" i="22"/>
  <c r="BD60" i="22"/>
  <c r="BH20" i="22"/>
  <c r="BG35" i="22"/>
  <c r="BI31" i="22"/>
  <c r="BB23" i="22"/>
  <c r="AM9" i="21"/>
  <c r="BI15" i="22"/>
  <c r="M67" i="21"/>
  <c r="M9" i="21" s="1"/>
  <c r="BC21" i="22"/>
  <c r="BB63" i="22"/>
  <c r="BC25" i="22"/>
  <c r="BI27" i="22"/>
  <c r="BD52" i="22"/>
  <c r="BF47" i="27"/>
  <c r="BB54" i="27"/>
  <c r="BF56" i="22"/>
  <c r="BD47" i="22"/>
  <c r="BI60" i="22"/>
  <c r="BA64" i="22"/>
  <c r="BI43" i="22"/>
  <c r="BD51" i="22"/>
  <c r="BE33" i="22"/>
  <c r="AZ64" i="22"/>
  <c r="BF18" i="22"/>
  <c r="BD64" i="22"/>
  <c r="BC20" i="22"/>
  <c r="BH25" i="22"/>
  <c r="BH49" i="22"/>
  <c r="BA46" i="22"/>
  <c r="BA57" i="22"/>
  <c r="BB53" i="22"/>
  <c r="BI47" i="22"/>
  <c r="AZ28" i="22"/>
  <c r="BI32" i="22"/>
  <c r="BG43" i="22"/>
  <c r="BH37" i="22"/>
  <c r="BC63" i="22"/>
  <c r="BG42" i="22"/>
  <c r="BB55" i="22"/>
  <c r="BE54" i="22"/>
  <c r="N19" i="68"/>
  <c r="BI45" i="22"/>
  <c r="BE35" i="22"/>
  <c r="BE28" i="22"/>
  <c r="AZ59" i="22"/>
  <c r="BF39" i="22"/>
  <c r="BE45" i="22"/>
  <c r="BD56" i="22"/>
  <c r="BC45" i="22"/>
  <c r="BA38" i="22"/>
  <c r="BC43" i="22"/>
  <c r="BH23" i="22"/>
  <c r="BI41" i="22"/>
  <c r="BF43" i="22"/>
  <c r="BG49" i="22"/>
  <c r="BE19" i="22"/>
  <c r="BF49" i="22"/>
  <c r="AZ27" i="22"/>
  <c r="BA36" i="22"/>
  <c r="BD16" i="22"/>
  <c r="BA39" i="22"/>
  <c r="BD61" i="22"/>
  <c r="BI36" i="22"/>
  <c r="AH9" i="21"/>
  <c r="H67" i="21"/>
  <c r="H9" i="21" s="1"/>
  <c r="BD15" i="22"/>
  <c r="BD23" i="22"/>
  <c r="BG62" i="22"/>
  <c r="BF62" i="22"/>
  <c r="BE25" i="22"/>
  <c r="AZ23" i="22"/>
  <c r="BE42" i="22"/>
  <c r="BC33" i="22"/>
  <c r="N21" i="68"/>
  <c r="BD40" i="22"/>
  <c r="BB58" i="22"/>
  <c r="BC36" i="22"/>
  <c r="BI50" i="22"/>
  <c r="BG30" i="22"/>
  <c r="BB32" i="22"/>
  <c r="AZ47" i="22"/>
  <c r="BI57" i="22"/>
  <c r="BE22" i="22"/>
  <c r="BB25" i="22"/>
  <c r="BD25" i="22"/>
  <c r="BF44" i="22"/>
  <c r="BB29" i="22"/>
  <c r="BI58" i="22"/>
  <c r="BC59" i="22"/>
  <c r="BA55" i="22"/>
  <c r="BI42" i="22"/>
  <c r="U9" i="21"/>
  <c r="BA18" i="22"/>
  <c r="BG15" i="22"/>
  <c r="K67" i="21"/>
  <c r="K9" i="21" s="1"/>
  <c r="N57" i="68"/>
  <c r="BI62" i="22"/>
  <c r="BB49" i="22"/>
  <c r="BA59" i="22"/>
  <c r="AG9" i="21"/>
  <c r="BC15" i="22"/>
  <c r="G67" i="21"/>
  <c r="G9" i="21" s="1"/>
  <c r="BB47" i="22"/>
  <c r="BH59" i="22"/>
  <c r="BD36" i="22"/>
  <c r="BC30" i="22"/>
  <c r="BE24" i="22"/>
  <c r="BC42" i="22"/>
  <c r="BI63" i="22"/>
  <c r="BC32" i="22"/>
  <c r="BG40" i="22"/>
  <c r="BB41" i="22"/>
  <c r="BB30" i="22"/>
  <c r="I67" i="21"/>
  <c r="I9" i="21" s="1"/>
  <c r="AI9" i="21"/>
  <c r="BE15" i="22"/>
  <c r="AZ21" i="22"/>
  <c r="D23" i="68"/>
  <c r="BC44" i="22"/>
  <c r="BF35" i="22"/>
  <c r="BG34" i="22"/>
  <c r="BE61" i="22"/>
  <c r="BF22" i="22"/>
  <c r="D39" i="68"/>
  <c r="AZ37" i="22"/>
  <c r="BF31" i="22"/>
  <c r="BH56" i="22"/>
  <c r="BF19" i="22"/>
  <c r="BE30" i="22"/>
  <c r="BH36" i="22"/>
  <c r="BH33" i="22"/>
  <c r="BD49" i="22"/>
  <c r="BG54" i="22"/>
  <c r="BB16" i="22"/>
  <c r="BG36" i="22"/>
  <c r="BC49" i="22"/>
  <c r="N51" i="68"/>
  <c r="AZ30" i="22"/>
  <c r="AZ18" i="22"/>
  <c r="BG52" i="22"/>
  <c r="BG56" i="22"/>
  <c r="BB43" i="22"/>
  <c r="BD43" i="22"/>
  <c r="BE20" i="22"/>
  <c r="BE57" i="22"/>
  <c r="Y9" i="21"/>
  <c r="AZ52" i="22"/>
  <c r="AZ55" i="22"/>
  <c r="BB39" i="22"/>
  <c r="X9" i="21"/>
  <c r="N45" i="68"/>
  <c r="BB35" i="22"/>
  <c r="BA61" i="22"/>
  <c r="BF59" i="22"/>
  <c r="BE53" i="22"/>
  <c r="BA40" i="22"/>
  <c r="BC26" i="22"/>
  <c r="BC28" i="22"/>
  <c r="BE44" i="22"/>
  <c r="BD28" i="22"/>
  <c r="BA50" i="22"/>
  <c r="D48" i="68"/>
  <c r="AZ46" i="22"/>
  <c r="BB46" i="22"/>
  <c r="BI38" i="22"/>
  <c r="BF30" i="22"/>
  <c r="BC37" i="22"/>
  <c r="BI46" i="22"/>
  <c r="BH62" i="22"/>
  <c r="BD33" i="22"/>
  <c r="AZ62" i="22"/>
  <c r="BH46" i="22"/>
  <c r="BI29" i="22"/>
  <c r="BB50" i="22"/>
  <c r="BG51" i="22"/>
  <c r="BG53" i="22"/>
  <c r="BA62" i="22"/>
  <c r="BF15" i="22"/>
  <c r="J67" i="21"/>
  <c r="J9" i="21" s="1"/>
  <c r="AJ9" i="21"/>
  <c r="BE39" i="22"/>
  <c r="BF16" i="22"/>
  <c r="BC64" i="22"/>
  <c r="BB27" i="22"/>
  <c r="BE21" i="22"/>
  <c r="BH35" i="22"/>
  <c r="BA32" i="22"/>
  <c r="BH58" i="22"/>
  <c r="BC24" i="22"/>
  <c r="BB42" i="22"/>
  <c r="BH32" i="22"/>
  <c r="BI19" i="22"/>
  <c r="BC54" i="22"/>
  <c r="BF34" i="22"/>
  <c r="BC47" i="22"/>
  <c r="BB62" i="22"/>
  <c r="D26" i="68"/>
  <c r="AZ24" i="22"/>
  <c r="BH54" i="22"/>
  <c r="BC51" i="22"/>
  <c r="BI33" i="22"/>
  <c r="BG17" i="22"/>
  <c r="N23" i="68"/>
  <c r="BF50" i="22"/>
  <c r="BA42" i="22"/>
  <c r="BC29" i="22"/>
  <c r="BG45" i="22"/>
  <c r="BF58" i="22"/>
  <c r="BF48" i="22"/>
  <c r="BI39" i="22"/>
  <c r="BE56" i="22"/>
  <c r="BI35" i="22"/>
  <c r="BA29" i="22"/>
  <c r="BC31" i="22"/>
  <c r="BA52" i="22"/>
  <c r="N54" i="68"/>
  <c r="BF24" i="22"/>
  <c r="BG18" i="22"/>
  <c r="BG48" i="22"/>
  <c r="BD63" i="22"/>
  <c r="BE37" i="22"/>
  <c r="BF63" i="22"/>
  <c r="N55" i="68"/>
  <c r="BI30" i="22"/>
  <c r="D55" i="68"/>
  <c r="AZ53" i="22"/>
  <c r="BB20" i="22"/>
  <c r="BI23" i="22"/>
  <c r="BE60" i="22"/>
  <c r="BD58" i="22"/>
  <c r="AZ60" i="22"/>
  <c r="BA26" i="22"/>
  <c r="BA31" i="22"/>
  <c r="BA43" i="22"/>
  <c r="BF51" i="22"/>
  <c r="BI21" i="22"/>
  <c r="BI44" i="22"/>
  <c r="BG16" i="22"/>
  <c r="AZ54" i="22"/>
  <c r="BI37" i="22"/>
  <c r="BF37" i="22"/>
  <c r="BB64" i="22"/>
  <c r="BB17" i="22"/>
  <c r="BB61" i="22"/>
  <c r="BD21" i="22"/>
  <c r="BD37" i="22"/>
  <c r="BH39" i="22"/>
  <c r="BD54" i="22"/>
  <c r="BD32" i="22"/>
  <c r="BD20" i="22"/>
  <c r="D18" i="68"/>
  <c r="D67" i="21"/>
  <c r="D9" i="21" s="1"/>
  <c r="AZ16" i="22"/>
  <c r="N52" i="68"/>
  <c r="BH15" i="22"/>
  <c r="L67" i="21"/>
  <c r="L9" i="21" s="1"/>
  <c r="AL9" i="21"/>
  <c r="BF25" i="22"/>
  <c r="D24" i="68"/>
  <c r="AZ22" i="22"/>
  <c r="AZ41" i="22"/>
  <c r="D43" i="68"/>
  <c r="BD50" i="22"/>
  <c r="AZ51" i="22"/>
  <c r="D52" i="68"/>
  <c r="AZ50" i="22"/>
  <c r="BI53" i="22"/>
  <c r="N42" i="68"/>
  <c r="BH48" i="22"/>
  <c r="BH51" i="22"/>
  <c r="BC56" i="22"/>
  <c r="BA34" i="22"/>
  <c r="BC41" i="22"/>
  <c r="AZ56" i="22"/>
  <c r="BI49" i="22"/>
  <c r="BH52" i="22"/>
  <c r="BG44" i="22"/>
  <c r="BG50" i="22"/>
  <c r="BD18" i="22"/>
  <c r="BA30" i="22"/>
  <c r="BE48" i="22"/>
  <c r="BC22" i="22"/>
  <c r="BD24" i="22"/>
  <c r="BA47" i="22"/>
  <c r="BH50" i="22"/>
  <c r="AZ63" i="22"/>
  <c r="BI22" i="22"/>
  <c r="BF36" i="22"/>
  <c r="BE18" i="22"/>
  <c r="BB19" i="22"/>
  <c r="AZ39" i="22"/>
  <c r="BH19" i="22"/>
  <c r="BD27" i="22"/>
  <c r="BA48" i="22"/>
  <c r="BI40" i="22"/>
  <c r="BB52" i="22"/>
  <c r="N17" i="21"/>
  <c r="BA15" i="22"/>
  <c r="E67" i="21"/>
  <c r="E9" i="21" s="1"/>
  <c r="AZ34" i="22"/>
  <c r="BG55" i="22"/>
  <c r="BG60" i="22"/>
  <c r="BF60" i="22"/>
  <c r="BE51" i="22"/>
  <c r="BG64" i="22"/>
  <c r="BB37" i="22"/>
  <c r="BF32" i="22"/>
  <c r="BG29" i="22"/>
  <c r="AZ49" i="22"/>
  <c r="BC18" i="22"/>
  <c r="BD59" i="22"/>
  <c r="BI26" i="27"/>
  <c r="BE55" i="22"/>
  <c r="AZ29" i="22"/>
  <c r="BA56" i="22"/>
  <c r="BB33" i="22"/>
  <c r="BF30" i="27"/>
  <c r="N22" i="68"/>
  <c r="BH16" i="22"/>
  <c r="AZ25" i="22"/>
  <c r="N18" i="68"/>
  <c r="BG32" i="22"/>
  <c r="AZ58" i="22"/>
  <c r="BC52" i="22"/>
  <c r="BH43" i="27"/>
  <c r="N50" i="68"/>
  <c r="AZ40" i="22"/>
  <c r="BE16" i="22"/>
  <c r="BD55" i="22"/>
  <c r="N43" i="68"/>
  <c r="BI24" i="22"/>
  <c r="BD19" i="22"/>
  <c r="D45" i="68"/>
  <c r="AZ43" i="22"/>
  <c r="BE63" i="22"/>
  <c r="BF28" i="22"/>
  <c r="BF23" i="22"/>
  <c r="BH57" i="22"/>
  <c r="BC55" i="22"/>
  <c r="BG63" i="22"/>
  <c r="BD35" i="22"/>
  <c r="BE41" i="22"/>
  <c r="BB54" i="22"/>
  <c r="BC18" i="27"/>
  <c r="BG59" i="22"/>
  <c r="BA48" i="27"/>
  <c r="BI16" i="27"/>
  <c r="M67" i="26"/>
  <c r="M9" i="26" s="1"/>
  <c r="AZ33" i="22"/>
  <c r="BG61" i="22"/>
  <c r="BG31" i="22"/>
  <c r="BA23" i="22"/>
  <c r="AZ61" i="22"/>
  <c r="BF45" i="22"/>
  <c r="BD31" i="22"/>
  <c r="BH27" i="22"/>
  <c r="BH44" i="22"/>
  <c r="BF20" i="22"/>
  <c r="BG41" i="22"/>
  <c r="BD53" i="22"/>
  <c r="D22" i="68"/>
  <c r="AZ20" i="22"/>
  <c r="BG46" i="22"/>
  <c r="BG58" i="22"/>
  <c r="BE59" i="22"/>
  <c r="BE42" i="24"/>
  <c r="BG57" i="22"/>
  <c r="BE29" i="22"/>
  <c r="BH34" i="22"/>
  <c r="BB34" i="22"/>
  <c r="BF57" i="22"/>
  <c r="N47" i="68"/>
  <c r="BA37" i="22"/>
  <c r="BD42" i="22"/>
  <c r="BG38" i="22"/>
  <c r="BF38" i="22"/>
  <c r="BI64" i="22"/>
  <c r="BH51" i="24"/>
  <c r="BG34" i="27"/>
  <c r="BA16" i="22"/>
  <c r="BG47" i="22"/>
  <c r="BE50" i="22"/>
  <c r="BG26" i="22"/>
  <c r="BC38" i="27"/>
  <c r="BA27" i="22"/>
  <c r="BE31" i="22"/>
  <c r="BD30" i="22"/>
  <c r="BC17" i="22"/>
  <c r="BC39" i="22"/>
  <c r="R9" i="23"/>
  <c r="BD34" i="22"/>
  <c r="BH43" i="22"/>
  <c r="BI20" i="24"/>
  <c r="BG20" i="22"/>
  <c r="BC60" i="22"/>
  <c r="BH24" i="22"/>
  <c r="N49" i="68"/>
  <c r="BH21" i="22"/>
  <c r="BF64" i="22"/>
  <c r="BI52" i="22"/>
  <c r="BC16" i="22"/>
  <c r="BG29" i="27"/>
  <c r="BH17" i="22"/>
  <c r="BI59" i="22"/>
  <c r="BD44" i="22"/>
  <c r="BH61" i="22"/>
  <c r="BH64" i="22"/>
  <c r="BB57" i="22"/>
  <c r="BD38" i="22"/>
  <c r="N25" i="68"/>
  <c r="N24" i="68"/>
  <c r="BG23" i="22"/>
  <c r="BC58" i="22"/>
  <c r="BF54" i="22"/>
  <c r="BI54" i="22"/>
  <c r="BI34" i="22"/>
  <c r="N46" i="68"/>
  <c r="BE46" i="22"/>
  <c r="BE62" i="22"/>
  <c r="T9" i="21"/>
  <c r="BH63" i="22"/>
  <c r="BF47" i="22"/>
  <c r="BC35" i="22"/>
  <c r="BD17" i="22"/>
  <c r="BD41" i="22"/>
  <c r="P26" i="68"/>
  <c r="AZ31" i="22"/>
  <c r="N40" i="68"/>
  <c r="BF55" i="22"/>
  <c r="AZ44" i="22"/>
  <c r="D46" i="68"/>
  <c r="AZ19" i="22"/>
  <c r="D21" i="68"/>
  <c r="BB51" i="22"/>
  <c r="AF9" i="21"/>
  <c r="BB15" i="22"/>
  <c r="F67" i="21"/>
  <c r="F9" i="21" s="1"/>
  <c r="AZ36" i="22"/>
  <c r="AZ42" i="22"/>
  <c r="D44" i="68"/>
  <c r="BC27" i="22"/>
  <c r="BD37" i="24"/>
  <c r="BF17" i="22"/>
  <c r="BG59" i="24"/>
  <c r="BF23" i="27"/>
  <c r="BC57" i="22"/>
  <c r="BG25" i="22"/>
  <c r="BG22" i="22"/>
  <c r="BI17" i="22"/>
  <c r="BB48" i="22"/>
  <c r="Q9" i="21"/>
  <c r="AA17" i="21"/>
  <c r="BA63" i="22"/>
  <c r="BF61" i="22"/>
  <c r="BA23" i="27"/>
  <c r="BB26" i="22"/>
  <c r="BA25" i="22"/>
  <c r="BA22" i="22"/>
  <c r="BB38" i="22"/>
  <c r="BB56" i="22"/>
  <c r="BG24" i="22"/>
  <c r="BI18" i="22"/>
  <c r="BD27" i="27"/>
  <c r="AZ35" i="22"/>
  <c r="BE38" i="22"/>
  <c r="BA45" i="22"/>
  <c r="BH45" i="22"/>
  <c r="BF36" i="24"/>
  <c r="N56" i="68"/>
  <c r="BI40" i="27"/>
  <c r="N41" i="68"/>
  <c r="BI16" i="22"/>
  <c r="BB36" i="22"/>
  <c r="BE60" i="27"/>
  <c r="BB21" i="22"/>
  <c r="BA54" i="22"/>
  <c r="BG37" i="22"/>
  <c r="BG19" i="24"/>
  <c r="BF27" i="22"/>
  <c r="BH30" i="22"/>
  <c r="BD62" i="22"/>
  <c r="BH47" i="22"/>
  <c r="BI23" i="27"/>
  <c r="BA24" i="22"/>
  <c r="BI25" i="22"/>
  <c r="BH38" i="22"/>
  <c r="BE17" i="22"/>
  <c r="BD57" i="22"/>
  <c r="BF31" i="24"/>
  <c r="BA19" i="22"/>
  <c r="BH53" i="22"/>
  <c r="BB59" i="22"/>
  <c r="BD36" i="24"/>
  <c r="BB24" i="22"/>
  <c r="AZ17" i="22"/>
  <c r="BI44" i="24"/>
  <c r="N39" i="68"/>
  <c r="BG28" i="22"/>
  <c r="BD22" i="22"/>
  <c r="BI55" i="22"/>
  <c r="AZ57" i="22"/>
  <c r="N53" i="68"/>
  <c r="BG27" i="22"/>
  <c r="BH26" i="22"/>
  <c r="BH41" i="22"/>
  <c r="BC40" i="22"/>
  <c r="BB44" i="22"/>
  <c r="BG26" i="27"/>
  <c r="BC48" i="22"/>
  <c r="BC62" i="22"/>
  <c r="BD39" i="22"/>
  <c r="BB18" i="22"/>
  <c r="BA17" i="22"/>
  <c r="BC53" i="22"/>
  <c r="Z9" i="21"/>
  <c r="BC19" i="22"/>
  <c r="BH35" i="24"/>
  <c r="BF52" i="22"/>
  <c r="BH22" i="22"/>
  <c r="BD39" i="27"/>
  <c r="N48" i="68"/>
  <c r="BE49" i="22"/>
  <c r="BA35" i="22"/>
  <c r="BA21" i="22"/>
  <c r="BF42" i="24"/>
  <c r="BE23" i="22"/>
  <c r="BF17" i="24"/>
  <c r="BA58" i="22"/>
  <c r="BI48" i="22"/>
  <c r="AZ38" i="22"/>
  <c r="BE52" i="22"/>
  <c r="BC22" i="27"/>
  <c r="BC46" i="24"/>
  <c r="BB54" i="24"/>
  <c r="BI17" i="27"/>
  <c r="BB21" i="27"/>
  <c r="BD25" i="27"/>
  <c r="BB28" i="27"/>
  <c r="BE32" i="27"/>
  <c r="N44" i="68"/>
  <c r="BB19" i="27"/>
  <c r="BI22" i="27"/>
  <c r="BE34" i="27"/>
  <c r="P40" i="68"/>
  <c r="BI41" i="24"/>
  <c r="BH53" i="27"/>
  <c r="BH16" i="27"/>
  <c r="L67" i="26"/>
  <c r="L9" i="26" s="1"/>
  <c r="BB20" i="27"/>
  <c r="BB27" i="24"/>
  <c r="BI31" i="24"/>
  <c r="BA35" i="24"/>
  <c r="P41" i="68"/>
  <c r="BA46" i="27"/>
  <c r="F48" i="68"/>
  <c r="BE50" i="24"/>
  <c r="BB55" i="27"/>
  <c r="BG33" i="22"/>
  <c r="N26" i="68"/>
  <c r="BG17" i="24"/>
  <c r="BF20" i="24"/>
  <c r="BA24" i="27"/>
  <c r="F26" i="68"/>
  <c r="BG28" i="27"/>
  <c r="BD32" i="24"/>
  <c r="BB39" i="27"/>
  <c r="BF47" i="24"/>
  <c r="BB22" i="22"/>
  <c r="BI32" i="24"/>
  <c r="BE40" i="27"/>
  <c r="BF58" i="27"/>
  <c r="BH26" i="27"/>
  <c r="BA59" i="24"/>
  <c r="BF56" i="24"/>
  <c r="BI57" i="24"/>
  <c r="O45" i="68"/>
  <c r="BF41" i="24"/>
  <c r="V9" i="21"/>
  <c r="BH31" i="22"/>
  <c r="BA22" i="27"/>
  <c r="F24" i="68"/>
  <c r="P42" i="68"/>
  <c r="BG48" i="27"/>
  <c r="BF60" i="27"/>
  <c r="W9" i="26"/>
  <c r="BD19" i="24"/>
  <c r="P25" i="68"/>
  <c r="BC42" i="24"/>
  <c r="BC54" i="24"/>
  <c r="BG19" i="22"/>
  <c r="BF33" i="22"/>
  <c r="BH20" i="27"/>
  <c r="BH24" i="27"/>
  <c r="BD28" i="27"/>
  <c r="BH31" i="24"/>
  <c r="BC35" i="27"/>
  <c r="BB47" i="27"/>
  <c r="BA51" i="24"/>
  <c r="BF56" i="27"/>
  <c r="BF21" i="27"/>
  <c r="BI24" i="27"/>
  <c r="BH28" i="24"/>
  <c r="BB40" i="27"/>
  <c r="BI58" i="24"/>
  <c r="O24" i="68"/>
  <c r="BH27" i="24"/>
  <c r="BB41" i="27"/>
  <c r="BF49" i="27"/>
  <c r="BI27" i="27"/>
  <c r="BI38" i="27"/>
  <c r="BE54" i="27"/>
  <c r="BF62" i="27"/>
  <c r="BE18" i="24"/>
  <c r="P49" i="68"/>
  <c r="BD21" i="24"/>
  <c r="BA41" i="22"/>
  <c r="BH46" i="27"/>
  <c r="BI50" i="24"/>
  <c r="BI56" i="24"/>
  <c r="AZ32" i="22"/>
  <c r="BD26" i="27"/>
  <c r="BB29" i="24"/>
  <c r="BA37" i="24"/>
  <c r="E39" i="68"/>
  <c r="BI48" i="27"/>
  <c r="BF26" i="22"/>
  <c r="S9" i="23"/>
  <c r="BE20" i="27"/>
  <c r="BG39" i="27"/>
  <c r="BD42" i="24"/>
  <c r="BC17" i="24"/>
  <c r="BG21" i="27"/>
  <c r="BG24" i="27"/>
  <c r="BE28" i="24"/>
  <c r="BG32" i="24"/>
  <c r="BI36" i="24"/>
  <c r="BG47" i="27"/>
  <c r="BE51" i="27"/>
  <c r="AZ45" i="22"/>
  <c r="BC61" i="22"/>
  <c r="BB28" i="22"/>
  <c r="BE21" i="27"/>
  <c r="BF29" i="24"/>
  <c r="BH40" i="27"/>
  <c r="BD44" i="24"/>
  <c r="BH48" i="27"/>
  <c r="BI52" i="24"/>
  <c r="BH18" i="22"/>
  <c r="BF27" i="24"/>
  <c r="BG35" i="24"/>
  <c r="BC19" i="27"/>
  <c r="BE57" i="24"/>
  <c r="BH55" i="27"/>
  <c r="BH58" i="24"/>
  <c r="BE61" i="27"/>
  <c r="E24" i="68"/>
  <c r="BA22" i="24"/>
  <c r="BE24" i="24"/>
  <c r="BA23" i="24"/>
  <c r="BE49" i="24"/>
  <c r="BG64" i="24"/>
  <c r="BH36" i="24"/>
  <c r="BE34" i="22"/>
  <c r="BE36" i="22"/>
  <c r="BF33" i="24"/>
  <c r="BH55" i="22"/>
  <c r="BD47" i="27"/>
  <c r="BG57" i="27"/>
  <c r="BA33" i="22"/>
  <c r="BE22" i="27"/>
  <c r="BF26" i="27"/>
  <c r="BI34" i="27"/>
  <c r="BB45" i="27"/>
  <c r="BD53" i="27"/>
  <c r="BE47" i="22"/>
  <c r="BB16" i="24"/>
  <c r="F67" i="23"/>
  <c r="F9" i="23" s="1"/>
  <c r="BD20" i="27"/>
  <c r="BC24" i="27"/>
  <c r="BG31" i="24"/>
  <c r="BI35" i="24"/>
  <c r="BI39" i="27"/>
  <c r="BI47" i="24"/>
  <c r="BE17" i="24"/>
  <c r="F23" i="68"/>
  <c r="BA21" i="27"/>
  <c r="BC32" i="24"/>
  <c r="BE36" i="27"/>
  <c r="BC44" i="24"/>
  <c r="BH52" i="27"/>
  <c r="BI20" i="22"/>
  <c r="BE18" i="27"/>
  <c r="BF25" i="27"/>
  <c r="BC29" i="27"/>
  <c r="BB37" i="27"/>
  <c r="BC41" i="24"/>
  <c r="BF44" i="27"/>
  <c r="BF61" i="24"/>
  <c r="BH60" i="22"/>
  <c r="BB18" i="24"/>
  <c r="BC23" i="27"/>
  <c r="BB36" i="24"/>
  <c r="BF43" i="24"/>
  <c r="BG51" i="27"/>
  <c r="BE26" i="22"/>
  <c r="BI26" i="22"/>
  <c r="BA42" i="24"/>
  <c r="E44" i="68"/>
  <c r="W9" i="21"/>
  <c r="BH33" i="24"/>
  <c r="BA58" i="24"/>
  <c r="BB61" i="27"/>
  <c r="I67" i="23"/>
  <c r="I9" i="23" s="1"/>
  <c r="BE16" i="24"/>
  <c r="BG58" i="24"/>
  <c r="BE26" i="24"/>
  <c r="BA55" i="24"/>
  <c r="E57" i="68"/>
  <c r="BG24" i="24"/>
  <c r="BE60" i="24"/>
  <c r="BC40" i="24"/>
  <c r="BD46" i="27"/>
  <c r="BH49" i="27"/>
  <c r="BG54" i="24"/>
  <c r="BC38" i="22"/>
  <c r="BI21" i="27"/>
  <c r="BE24" i="27"/>
  <c r="BH36" i="27"/>
  <c r="F42" i="68"/>
  <c r="BA40" i="27"/>
  <c r="BB43" i="27"/>
  <c r="BD51" i="24"/>
  <c r="BC34" i="22"/>
  <c r="BG21" i="22"/>
  <c r="BB60" i="22"/>
  <c r="BI18" i="24"/>
  <c r="BI25" i="27"/>
  <c r="BF37" i="24"/>
  <c r="BC48" i="27"/>
  <c r="BE52" i="27"/>
  <c r="BI61" i="27"/>
  <c r="R9" i="21"/>
  <c r="BF18" i="24"/>
  <c r="BG22" i="27"/>
  <c r="BG30" i="24"/>
  <c r="BB34" i="24"/>
  <c r="BE49" i="27"/>
  <c r="BA53" i="27"/>
  <c r="F55" i="68"/>
  <c r="BE63" i="27"/>
  <c r="BB31" i="22"/>
  <c r="BF19" i="24"/>
  <c r="BI43" i="24"/>
  <c r="BF51" i="27"/>
  <c r="BD26" i="22"/>
  <c r="BF42" i="22"/>
  <c r="BA31" i="27"/>
  <c r="BI19" i="27"/>
  <c r="BG49" i="27"/>
  <c r="BB59" i="27"/>
  <c r="BA33" i="24"/>
  <c r="E35" i="68"/>
  <c r="W35" i="68" s="1"/>
  <c r="BI62" i="24"/>
  <c r="BA21" i="24"/>
  <c r="E23" i="68"/>
  <c r="P20" i="68"/>
  <c r="BD47" i="24"/>
  <c r="BB46" i="27"/>
  <c r="BH50" i="27"/>
  <c r="BD17" i="24"/>
  <c r="BE25" i="27"/>
  <c r="BC28" i="27"/>
  <c r="BH44" i="24"/>
  <c r="BB48" i="27"/>
  <c r="BC51" i="27"/>
  <c r="BH18" i="27"/>
  <c r="BA26" i="27"/>
  <c r="BB30" i="24"/>
  <c r="BD33" i="27"/>
  <c r="BH37" i="27"/>
  <c r="BE41" i="27"/>
  <c r="BB49" i="27"/>
  <c r="BE53" i="27"/>
  <c r="BH63" i="27"/>
  <c r="BA30" i="24"/>
  <c r="BA34" i="27"/>
  <c r="BH41" i="27"/>
  <c r="BA45" i="27"/>
  <c r="BC53" i="27"/>
  <c r="Z9" i="26"/>
  <c r="BH19" i="24"/>
  <c r="BD30" i="27"/>
  <c r="BF45" i="27"/>
  <c r="S9" i="21"/>
  <c r="BB22" i="27"/>
  <c r="BF32" i="24"/>
  <c r="BD46" i="24"/>
  <c r="BH22" i="27"/>
  <c r="BG37" i="27"/>
  <c r="BB62" i="27"/>
  <c r="BD54" i="24"/>
  <c r="BC61" i="27"/>
  <c r="BC38" i="24"/>
  <c r="AE9" i="23"/>
  <c r="BA15" i="24"/>
  <c r="N17" i="23"/>
  <c r="AN17" i="23" s="1"/>
  <c r="E67" i="23"/>
  <c r="E9" i="23" s="1"/>
  <c r="BB24" i="24"/>
  <c r="BD45" i="22"/>
  <c r="BA20" i="22"/>
  <c r="BF21" i="22"/>
  <c r="BC45" i="24"/>
  <c r="BA52" i="24"/>
  <c r="E54" i="68"/>
  <c r="BG62" i="27"/>
  <c r="BE16" i="27"/>
  <c r="BB24" i="27"/>
  <c r="BC31" i="27"/>
  <c r="BE35" i="24"/>
  <c r="BF39" i="27"/>
  <c r="BD43" i="27"/>
  <c r="BA47" i="24"/>
  <c r="E49" i="68"/>
  <c r="BD18" i="24"/>
  <c r="BD22" i="27"/>
  <c r="BB25" i="27"/>
  <c r="BI29" i="24"/>
  <c r="BB33" i="24"/>
  <c r="BC40" i="27"/>
  <c r="BD46" i="22"/>
  <c r="BE19" i="27"/>
  <c r="BC30" i="27"/>
  <c r="N20" i="68"/>
  <c r="BB45" i="22"/>
  <c r="BH42" i="22"/>
  <c r="Y9" i="23"/>
  <c r="BH23" i="27"/>
  <c r="BE27" i="27"/>
  <c r="BE31" i="24"/>
  <c r="BE38" i="27"/>
  <c r="BI42" i="27"/>
  <c r="BF40" i="22"/>
  <c r="BE43" i="22"/>
  <c r="AZ48" i="22"/>
  <c r="D50" i="68"/>
  <c r="BI46" i="24"/>
  <c r="T9" i="23"/>
  <c r="BG23" i="27"/>
  <c r="BH32" i="24"/>
  <c r="BE23" i="27"/>
  <c r="BB38" i="27"/>
  <c r="BB53" i="27"/>
  <c r="BF63" i="27"/>
  <c r="BF45" i="24"/>
  <c r="BE40" i="24"/>
  <c r="BH29" i="24"/>
  <c r="BA18" i="24"/>
  <c r="E20" i="68"/>
  <c r="BH45" i="24"/>
  <c r="BD49" i="27"/>
  <c r="P55" i="68"/>
  <c r="BH17" i="24"/>
  <c r="BC43" i="24"/>
  <c r="BC47" i="27"/>
  <c r="BE58" i="22"/>
  <c r="BE26" i="27"/>
  <c r="BG33" i="27"/>
  <c r="BE37" i="27"/>
  <c r="BD41" i="27"/>
  <c r="BI45" i="27"/>
  <c r="BI49" i="24"/>
  <c r="BG52" i="27"/>
  <c r="BF16" i="24"/>
  <c r="J67" i="23"/>
  <c r="J9" i="23" s="1"/>
  <c r="BC27" i="24"/>
  <c r="BI30" i="27"/>
  <c r="BG38" i="27"/>
  <c r="BH42" i="27"/>
  <c r="BA50" i="27"/>
  <c r="U9" i="23"/>
  <c r="BG27" i="24"/>
  <c r="BB31" i="24"/>
  <c r="BB35" i="24"/>
  <c r="BE46" i="24"/>
  <c r="BC50" i="24"/>
  <c r="BG20" i="24"/>
  <c r="BB32" i="24"/>
  <c r="BC57" i="24"/>
  <c r="BA51" i="22"/>
  <c r="BF24" i="27"/>
  <c r="BF35" i="24"/>
  <c r="BI56" i="22"/>
  <c r="BA25" i="27"/>
  <c r="BH62" i="27"/>
  <c r="BH57" i="24"/>
  <c r="BG39" i="24"/>
  <c r="BB50" i="24"/>
  <c r="BC51" i="24"/>
  <c r="BE20" i="24"/>
  <c r="O48" i="68"/>
  <c r="BH37" i="24"/>
  <c r="BF58" i="24"/>
  <c r="BH64" i="24"/>
  <c r="BH21" i="27"/>
  <c r="BD40" i="27"/>
  <c r="BF52" i="27"/>
  <c r="BG18" i="24"/>
  <c r="BD21" i="27"/>
  <c r="BG44" i="27"/>
  <c r="BB52" i="24"/>
  <c r="BD60" i="24"/>
  <c r="BH40" i="22"/>
  <c r="BC16" i="27"/>
  <c r="BA27" i="24"/>
  <c r="BC39" i="27"/>
  <c r="BE43" i="24"/>
  <c r="BD50" i="27"/>
  <c r="BE56" i="27"/>
  <c r="BE64" i="27"/>
  <c r="BG60" i="27"/>
  <c r="BB56" i="27"/>
  <c r="BE59" i="24"/>
  <c r="BI62" i="27"/>
  <c r="BF54" i="27"/>
  <c r="BD58" i="24"/>
  <c r="BA33" i="27"/>
  <c r="BA40" i="24"/>
  <c r="E42" i="68"/>
  <c r="O22" i="68"/>
  <c r="BF46" i="24"/>
  <c r="BI39" i="24"/>
  <c r="BE63" i="24"/>
  <c r="P39" i="68"/>
  <c r="BI23" i="24"/>
  <c r="BG33" i="24"/>
  <c r="BF23" i="24"/>
  <c r="BB40" i="24"/>
  <c r="BH46" i="24"/>
  <c r="BE52" i="24"/>
  <c r="BI59" i="24"/>
  <c r="BE51" i="24"/>
  <c r="BG57" i="24"/>
  <c r="BC63" i="24"/>
  <c r="BH25" i="24"/>
  <c r="O54" i="68"/>
  <c r="BB49" i="24"/>
  <c r="BF21" i="24"/>
  <c r="BD30" i="24"/>
  <c r="BH42" i="24"/>
  <c r="E50" i="68"/>
  <c r="BA48" i="24"/>
  <c r="BE61" i="24"/>
  <c r="P23" i="68"/>
  <c r="BD25" i="24"/>
  <c r="BB43" i="24"/>
  <c r="BF49" i="24"/>
  <c r="BB53" i="24"/>
  <c r="BB59" i="24"/>
  <c r="O39" i="68"/>
  <c r="O44" i="68"/>
  <c r="O50" i="68"/>
  <c r="BH54" i="24"/>
  <c r="BE29" i="27"/>
  <c r="BE33" i="27"/>
  <c r="BA41" i="24"/>
  <c r="E43" i="68"/>
  <c r="BI51" i="22"/>
  <c r="BC46" i="22"/>
  <c r="BH28" i="22"/>
  <c r="BF22" i="27"/>
  <c r="BC25" i="27"/>
  <c r="BA29" i="24"/>
  <c r="BC37" i="24"/>
  <c r="BF41" i="27"/>
  <c r="BF48" i="24"/>
  <c r="BC52" i="24"/>
  <c r="BE62" i="27"/>
  <c r="BI28" i="24"/>
  <c r="BA32" i="27"/>
  <c r="F34" i="68"/>
  <c r="X34" i="68" s="1"/>
  <c r="BG36" i="24"/>
  <c r="F41" i="68"/>
  <c r="BA39" i="27"/>
  <c r="BG43" i="27"/>
  <c r="BH47" i="24"/>
  <c r="BI51" i="27"/>
  <c r="BA64" i="27"/>
  <c r="BH60" i="24"/>
  <c r="BG64" i="27"/>
  <c r="BB64" i="24"/>
  <c r="BA62" i="27"/>
  <c r="BC55" i="27"/>
  <c r="BD59" i="27"/>
  <c r="BC62" i="27"/>
  <c r="BG55" i="27"/>
  <c r="BG23" i="24"/>
  <c r="BB39" i="24"/>
  <c r="BF24" i="24"/>
  <c r="V9" i="23"/>
  <c r="BG48" i="24"/>
  <c r="BF25" i="24"/>
  <c r="BC59" i="24"/>
  <c r="BD39" i="24"/>
  <c r="BB21" i="24"/>
  <c r="BG29" i="24"/>
  <c r="E26" i="68"/>
  <c r="BA24" i="24"/>
  <c r="BI34" i="24"/>
  <c r="BH20" i="24"/>
  <c r="O26" i="68"/>
  <c r="BG28" i="24"/>
  <c r="BE36" i="24"/>
  <c r="BF40" i="24"/>
  <c r="BG53" i="24"/>
  <c r="BG60" i="24"/>
  <c r="BC64" i="24"/>
  <c r="P53" i="68"/>
  <c r="BC29" i="24"/>
  <c r="BC55" i="24"/>
  <c r="BI27" i="24"/>
  <c r="BG21" i="24"/>
  <c r="BA31" i="24"/>
  <c r="BB38" i="24"/>
  <c r="E45" i="68"/>
  <c r="BA43" i="24"/>
  <c r="BD49" i="24"/>
  <c r="O56" i="68"/>
  <c r="BE62" i="24"/>
  <c r="BI16" i="24"/>
  <c r="M67" i="23"/>
  <c r="M9" i="23" s="1"/>
  <c r="BE25" i="24"/>
  <c r="BE32" i="24"/>
  <c r="BH38" i="24"/>
  <c r="BG44" i="24"/>
  <c r="P51" i="68"/>
  <c r="BB55" i="24"/>
  <c r="BI25" i="24"/>
  <c r="BD43" i="24"/>
  <c r="BG49" i="24"/>
  <c r="BG55" i="24"/>
  <c r="BB26" i="27"/>
  <c r="BE30" i="27"/>
  <c r="BH34" i="27"/>
  <c r="BI37" i="27"/>
  <c r="BC49" i="24"/>
  <c r="BF64" i="27"/>
  <c r="BB17" i="24"/>
  <c r="BC21" i="27"/>
  <c r="BG25" i="27"/>
  <c r="BF28" i="27"/>
  <c r="BF40" i="27"/>
  <c r="BB44" i="27"/>
  <c r="BG53" i="27"/>
  <c r="BA57" i="24"/>
  <c r="BH61" i="27"/>
  <c r="BC64" i="27"/>
  <c r="BI64" i="27"/>
  <c r="BC59" i="27"/>
  <c r="BI63" i="27"/>
  <c r="BA63" i="27"/>
  <c r="BB20" i="24"/>
  <c r="BC24" i="24"/>
  <c r="BI24" i="24"/>
  <c r="BI54" i="24"/>
  <c r="BF30" i="24"/>
  <c r="G67" i="23"/>
  <c r="G9" i="23" s="1"/>
  <c r="BC16" i="24"/>
  <c r="BB26" i="24"/>
  <c r="BH40" i="24"/>
  <c r="BC39" i="24"/>
  <c r="BF22" i="24"/>
  <c r="BC31" i="24"/>
  <c r="BG25" i="24"/>
  <c r="O23" i="68"/>
  <c r="BD24" i="24"/>
  <c r="BA53" i="24"/>
  <c r="E55" i="68"/>
  <c r="BI61" i="24"/>
  <c r="BD64" i="24"/>
  <c r="BC53" i="24"/>
  <c r="Z9" i="23"/>
  <c r="BE38" i="24"/>
  <c r="O51" i="68"/>
  <c r="O57" i="68"/>
  <c r="BD62" i="24"/>
  <c r="BF28" i="24"/>
  <c r="BB47" i="24"/>
  <c r="BA32" i="24"/>
  <c r="E34" i="68"/>
  <c r="W34" i="68" s="1"/>
  <c r="BE56" i="24"/>
  <c r="BG62" i="24"/>
  <c r="BB23" i="27"/>
  <c r="BD34" i="27"/>
  <c r="BF38" i="27"/>
  <c r="BG42" i="24"/>
  <c r="BF53" i="27"/>
  <c r="BD29" i="22"/>
  <c r="BE27" i="22"/>
  <c r="BA38" i="27"/>
  <c r="F40" i="68"/>
  <c r="BD45" i="27"/>
  <c r="BC23" i="22"/>
  <c r="BH25" i="27"/>
  <c r="BH29" i="27"/>
  <c r="BI33" i="27"/>
  <c r="BA44" i="24"/>
  <c r="E46" i="68"/>
  <c r="BD48" i="24"/>
  <c r="BI57" i="27"/>
  <c r="BF57" i="24"/>
  <c r="BD64" i="27"/>
  <c r="BG61" i="24"/>
  <c r="BB60" i="24"/>
  <c r="BG63" i="27"/>
  <c r="BH56" i="24"/>
  <c r="BG56" i="24"/>
  <c r="BI19" i="24"/>
  <c r="O43" i="68"/>
  <c r="BC21" i="24"/>
  <c r="BB25" i="24"/>
  <c r="X9" i="23"/>
  <c r="BE19" i="24"/>
  <c r="BC26" i="24"/>
  <c r="BD41" i="24"/>
  <c r="BH53" i="24"/>
  <c r="BH61" i="24"/>
  <c r="BB44" i="24"/>
  <c r="BH41" i="24"/>
  <c r="BE22" i="24"/>
  <c r="Q9" i="26"/>
  <c r="P18" i="68"/>
  <c r="BE21" i="24"/>
  <c r="BA25" i="24"/>
  <c r="BF38" i="24"/>
  <c r="BH48" i="24"/>
  <c r="BA62" i="24"/>
  <c r="BG47" i="24"/>
  <c r="BF60" i="24"/>
  <c r="BI38" i="24"/>
  <c r="BI63" i="24"/>
  <c r="BD34" i="24"/>
  <c r="BI17" i="24"/>
  <c r="BB22" i="24"/>
  <c r="BA26" i="24"/>
  <c r="BE33" i="24"/>
  <c r="E41" i="68"/>
  <c r="BA39" i="24"/>
  <c r="BF44" i="24"/>
  <c r="BD50" i="24"/>
  <c r="BA63" i="24"/>
  <c r="BD33" i="24"/>
  <c r="O20" i="68"/>
  <c r="BI51" i="24"/>
  <c r="BC47" i="24"/>
  <c r="P56" i="68"/>
  <c r="BI33" i="24"/>
  <c r="O41" i="68"/>
  <c r="O46" i="68"/>
  <c r="BF51" i="24"/>
  <c r="BI60" i="24"/>
  <c r="BA60" i="24"/>
  <c r="BH64" i="27"/>
  <c r="BG34" i="24"/>
  <c r="BD26" i="24"/>
  <c r="BC25" i="24"/>
  <c r="O21" i="68"/>
  <c r="BI37" i="24"/>
  <c r="BB28" i="24"/>
  <c r="BE23" i="24"/>
  <c r="BG37" i="24"/>
  <c r="BI42" i="24"/>
  <c r="BE54" i="24"/>
  <c r="BB62" i="24"/>
  <c r="BC19" i="24"/>
  <c r="BF26" i="24"/>
  <c r="W9" i="23"/>
  <c r="BC22" i="24"/>
  <c r="E40" i="68"/>
  <c r="BA38" i="24"/>
  <c r="BH43" i="24"/>
  <c r="BD55" i="24"/>
  <c r="BF62" i="24"/>
  <c r="BC48" i="24"/>
  <c r="O55" i="68"/>
  <c r="BC61" i="24"/>
  <c r="BE64" i="24"/>
  <c r="O40" i="68"/>
  <c r="BB61" i="24"/>
  <c r="BH18" i="24"/>
  <c r="BG26" i="24"/>
  <c r="BF39" i="24"/>
  <c r="BB45" i="24"/>
  <c r="BF63" i="24"/>
  <c r="BB19" i="24"/>
  <c r="BE27" i="24"/>
  <c r="BA34" i="24"/>
  <c r="E36" i="68"/>
  <c r="W36" i="68" s="1"/>
  <c r="BF52" i="24"/>
  <c r="BC62" i="24"/>
  <c r="BF53" i="24"/>
  <c r="BE34" i="24"/>
  <c r="E47" i="68"/>
  <c r="BA45" i="24"/>
  <c r="BG51" i="24"/>
  <c r="BE58" i="24"/>
  <c r="BA43" i="27"/>
  <c r="F45" i="68"/>
  <c r="BF46" i="27"/>
  <c r="BG50" i="24"/>
  <c r="BA55" i="27"/>
  <c r="BB40" i="22"/>
  <c r="AK9" i="23"/>
  <c r="BG16" i="24"/>
  <c r="K67" i="23"/>
  <c r="K9" i="23" s="1"/>
  <c r="BC20" i="24"/>
  <c r="BD24" i="27"/>
  <c r="BE39" i="27"/>
  <c r="BB50" i="27"/>
  <c r="BC56" i="24"/>
  <c r="BF53" i="22"/>
  <c r="BD48" i="22"/>
  <c r="E21" i="68"/>
  <c r="W21" i="68" s="1"/>
  <c r="BA19" i="24"/>
  <c r="BC26" i="27"/>
  <c r="BH30" i="24"/>
  <c r="BF34" i="27"/>
  <c r="BD38" i="24"/>
  <c r="BG45" i="24"/>
  <c r="BD55" i="27"/>
  <c r="BC58" i="24"/>
  <c r="BH54" i="27"/>
  <c r="BG58" i="27"/>
  <c r="BE58" i="27"/>
  <c r="BD57" i="27"/>
  <c r="BD61" i="24"/>
  <c r="BI40" i="24"/>
  <c r="BB23" i="24"/>
  <c r="BE30" i="24"/>
  <c r="BH21" i="24"/>
  <c r="BC30" i="24"/>
  <c r="BG38" i="24"/>
  <c r="BH55" i="24"/>
  <c r="BI22" i="24"/>
  <c r="BE29" i="24"/>
  <c r="BI48" i="24"/>
  <c r="O18" i="68"/>
  <c r="Q9" i="23"/>
  <c r="BD22" i="24"/>
  <c r="BH26" i="24"/>
  <c r="BE39" i="24"/>
  <c r="BH50" i="24"/>
  <c r="BH62" i="24"/>
  <c r="BH49" i="24"/>
  <c r="BF54" i="24"/>
  <c r="BH16" i="24"/>
  <c r="L67" i="23"/>
  <c r="L9" i="23" s="1"/>
  <c r="BI45" i="24"/>
  <c r="BG40" i="24"/>
  <c r="BC23" i="24"/>
  <c r="BD27" i="24"/>
  <c r="BH34" i="24"/>
  <c r="BB46" i="24"/>
  <c r="BI64" i="24"/>
  <c r="BD20" i="24"/>
  <c r="BC28" i="24"/>
  <c r="O42" i="68"/>
  <c r="BF59" i="24"/>
  <c r="BA64" i="24"/>
  <c r="BG63" i="24"/>
  <c r="AE9" i="26"/>
  <c r="N17" i="26"/>
  <c r="BA15" i="27"/>
  <c r="BD40" i="24"/>
  <c r="BA46" i="24"/>
  <c r="E48" i="68"/>
  <c r="BG52" i="24"/>
  <c r="BA36" i="24"/>
  <c r="BG40" i="27"/>
  <c r="BD16" i="24"/>
  <c r="H67" i="23"/>
  <c r="H9" i="23" s="1"/>
  <c r="BD23" i="27"/>
  <c r="BD35" i="24"/>
  <c r="BH38" i="27"/>
  <c r="BB42" i="27"/>
  <c r="BG46" i="24"/>
  <c r="BE55" i="24"/>
  <c r="BD63" i="27"/>
  <c r="BD56" i="24"/>
  <c r="BH59" i="24"/>
  <c r="BF59" i="27"/>
  <c r="BB63" i="27"/>
  <c r="BI55" i="24"/>
  <c r="BI59" i="27"/>
  <c r="BC63" i="27"/>
  <c r="BI54" i="27"/>
  <c r="BD62" i="27"/>
  <c r="BC18" i="24"/>
  <c r="BC35" i="24"/>
  <c r="P43" i="68"/>
  <c r="BB42" i="24"/>
  <c r="BH23" i="24"/>
  <c r="P19" i="68"/>
  <c r="BD45" i="24"/>
  <c r="BD57" i="24"/>
  <c r="BD63" i="24"/>
  <c r="BD28" i="24"/>
  <c r="O19" i="68"/>
  <c r="BI26" i="24"/>
  <c r="BG22" i="24"/>
  <c r="BD23" i="24"/>
  <c r="BF34" i="24"/>
  <c r="O47" i="68"/>
  <c r="O53" i="68"/>
  <c r="BB63" i="24"/>
  <c r="E52" i="68"/>
  <c r="BA50" i="24"/>
  <c r="BB56" i="24"/>
  <c r="O25" i="68"/>
  <c r="O52" i="68"/>
  <c r="BH22" i="24"/>
  <c r="BH63" i="24"/>
  <c r="BI21" i="24"/>
  <c r="BH24" i="24"/>
  <c r="BE41" i="24"/>
  <c r="BD53" i="24"/>
  <c r="BF64" i="24"/>
  <c r="BI30" i="24"/>
  <c r="BB37" i="24"/>
  <c r="BB48" i="24"/>
  <c r="BG43" i="24"/>
  <c r="BH52" i="24"/>
  <c r="BD59" i="24"/>
  <c r="BE37" i="24"/>
  <c r="BB41" i="24"/>
  <c r="O49" i="68"/>
  <c r="BE53" i="24"/>
  <c r="E25" i="68"/>
  <c r="BA61" i="27"/>
  <c r="Q47" i="115"/>
  <c r="BC60" i="27"/>
  <c r="AG47" i="114"/>
  <c r="AG47" i="113"/>
  <c r="BB58" i="27"/>
  <c r="Q47" i="112"/>
  <c r="AG47" i="112"/>
  <c r="BB57" i="27"/>
  <c r="BA56" i="27"/>
  <c r="Q47" i="110"/>
  <c r="AG47" i="110"/>
  <c r="BF55" i="27"/>
  <c r="P57" i="68"/>
  <c r="Q47" i="108"/>
  <c r="AG47" i="108"/>
  <c r="BA54" i="27"/>
  <c r="Q47" i="107"/>
  <c r="P54" i="68"/>
  <c r="BD52" i="27"/>
  <c r="AG47" i="105"/>
  <c r="Q47" i="105"/>
  <c r="BB51" i="27"/>
  <c r="F67" i="26"/>
  <c r="F9" i="26" s="1"/>
  <c r="Q47" i="104"/>
  <c r="E53" i="68"/>
  <c r="P52" i="68"/>
  <c r="BF50" i="27"/>
  <c r="J67" i="26"/>
  <c r="J9" i="26" s="1"/>
  <c r="AG47" i="103"/>
  <c r="Q47" i="103"/>
  <c r="BA49" i="27"/>
  <c r="Q47" i="102"/>
  <c r="BE48" i="27"/>
  <c r="P50" i="68"/>
  <c r="Q47" i="101"/>
  <c r="AG47" i="101"/>
  <c r="BE47" i="27"/>
  <c r="Q47" i="100"/>
  <c r="P48" i="68"/>
  <c r="AG47" i="99"/>
  <c r="BE45" i="27"/>
  <c r="P47" i="68"/>
  <c r="Q47" i="58"/>
  <c r="AG47" i="58"/>
  <c r="P46" i="68"/>
  <c r="V9" i="26"/>
  <c r="BE44" i="27"/>
  <c r="I67" i="26"/>
  <c r="I9" i="26" s="1"/>
  <c r="AG47" i="98"/>
  <c r="P45" i="68"/>
  <c r="AG47" i="97"/>
  <c r="P44" i="68"/>
  <c r="AG47" i="96"/>
  <c r="BG41" i="27"/>
  <c r="K67" i="26"/>
  <c r="K9" i="26" s="1"/>
  <c r="Q47" i="95"/>
  <c r="BC36" i="27"/>
  <c r="Q47" i="117"/>
  <c r="AG47" i="117"/>
  <c r="U9" i="26"/>
  <c r="F37" i="68"/>
  <c r="X37" i="68" s="1"/>
  <c r="T9" i="26"/>
  <c r="BC34" i="27"/>
  <c r="AG47" i="94"/>
  <c r="Q47" i="94"/>
  <c r="BC33" i="27"/>
  <c r="G67" i="26"/>
  <c r="G9" i="26" s="1"/>
  <c r="Q47" i="93"/>
  <c r="AG47" i="93"/>
  <c r="AG47" i="92"/>
  <c r="X9" i="26"/>
  <c r="BD31" i="27"/>
  <c r="AG47" i="91"/>
  <c r="Q47" i="91"/>
  <c r="AG47" i="90"/>
  <c r="BD29" i="27"/>
  <c r="H67" i="26"/>
  <c r="H9" i="26" s="1"/>
  <c r="AG47" i="57"/>
  <c r="Q47" i="57"/>
  <c r="BA28" i="27"/>
  <c r="AG47" i="56"/>
  <c r="Q47" i="56"/>
  <c r="F29" i="68"/>
  <c r="X29" i="68" s="1"/>
  <c r="AG47" i="55"/>
  <c r="P24" i="68"/>
  <c r="BA20" i="27"/>
  <c r="P22" i="68"/>
  <c r="R9" i="26"/>
  <c r="Q47" i="85"/>
  <c r="P21" i="68"/>
  <c r="S9" i="26"/>
  <c r="AG47" i="84"/>
  <c r="BA17" i="27"/>
  <c r="Q47" i="83"/>
  <c r="E19" i="68"/>
  <c r="BA16" i="27"/>
  <c r="E67" i="26"/>
  <c r="E9" i="26" s="1"/>
  <c r="Q47" i="82"/>
  <c r="A8" i="133"/>
  <c r="A8" i="98"/>
  <c r="A8" i="128"/>
  <c r="A8" i="129"/>
  <c r="A8" i="132"/>
  <c r="A8" i="135"/>
  <c r="A8" i="137"/>
  <c r="A8" i="136"/>
  <c r="A8" i="134"/>
  <c r="A8" i="131"/>
  <c r="A8" i="127"/>
  <c r="A8" i="139"/>
  <c r="A8" i="138"/>
  <c r="N9" i="22"/>
  <c r="A8" i="94"/>
  <c r="A8" i="117"/>
  <c r="A8" i="118"/>
  <c r="Y12" i="112"/>
  <c r="Y9" i="112" s="1"/>
  <c r="A9" i="112"/>
  <c r="A9" i="102"/>
  <c r="Y12" i="102"/>
  <c r="Y9" i="102" s="1"/>
  <c r="A9" i="96"/>
  <c r="Y12" i="96"/>
  <c r="Y9" i="96" s="1"/>
  <c r="A8" i="100"/>
  <c r="A8" i="116"/>
  <c r="A9" i="101"/>
  <c r="Y12" i="101"/>
  <c r="Y9" i="101" s="1"/>
  <c r="A9" i="85"/>
  <c r="Y12" i="85"/>
  <c r="Y9" i="85" s="1"/>
  <c r="A9" i="95"/>
  <c r="Y12" i="95"/>
  <c r="Y9" i="95" s="1"/>
  <c r="A9" i="91"/>
  <c r="Y12" i="91"/>
  <c r="Y9" i="91" s="1"/>
  <c r="A9" i="55"/>
  <c r="Y12" i="55"/>
  <c r="Y9" i="55" s="1"/>
  <c r="A9" i="110"/>
  <c r="Y12" i="110"/>
  <c r="Y9" i="110" s="1"/>
  <c r="A9" i="97"/>
  <c r="Y12" i="97"/>
  <c r="Y9" i="97" s="1"/>
  <c r="A9" i="83"/>
  <c r="Y12" i="83"/>
  <c r="Y9" i="83" s="1"/>
  <c r="A9" i="57"/>
  <c r="Y12" i="57"/>
  <c r="Y9" i="57" s="1"/>
  <c r="A9" i="114"/>
  <c r="Y12" i="114"/>
  <c r="Y9" i="114" s="1"/>
  <c r="A9" i="82"/>
  <c r="Y12" i="82"/>
  <c r="Y9" i="82" s="1"/>
  <c r="A9" i="113"/>
  <c r="Y12" i="113"/>
  <c r="Y9" i="113" s="1"/>
  <c r="A9" i="111"/>
  <c r="Y12" i="111"/>
  <c r="Y9" i="111" s="1"/>
  <c r="A9" i="105"/>
  <c r="Y12" i="105"/>
  <c r="Y9" i="105" s="1"/>
  <c r="A8" i="103"/>
  <c r="Y12" i="92"/>
  <c r="Y9" i="92" s="1"/>
  <c r="A9" i="92"/>
  <c r="A8" i="99"/>
  <c r="Y12" i="84"/>
  <c r="Y9" i="84" s="1"/>
  <c r="A9" i="84"/>
  <c r="Y12" i="115"/>
  <c r="Y9" i="115" s="1"/>
  <c r="A9" i="115"/>
  <c r="AJ18" i="126"/>
  <c r="W19" i="68" l="1"/>
  <c r="F17" i="68"/>
  <c r="X17" i="68" s="1"/>
  <c r="AN17" i="26"/>
  <c r="N17" i="68"/>
  <c r="N9" i="68" s="1"/>
  <c r="AN17" i="21"/>
  <c r="D17" i="68"/>
  <c r="E17" i="68"/>
  <c r="W17" i="68" s="1"/>
  <c r="V50" i="68"/>
  <c r="X40" i="68"/>
  <c r="V21" i="68"/>
  <c r="W26" i="68"/>
  <c r="X26" i="68"/>
  <c r="W45" i="68"/>
  <c r="W24" i="68"/>
  <c r="W40" i="68"/>
  <c r="X42" i="68"/>
  <c r="X45" i="68"/>
  <c r="V43" i="68"/>
  <c r="V45" i="68"/>
  <c r="W46" i="68"/>
  <c r="W43" i="68"/>
  <c r="W50" i="68"/>
  <c r="W39" i="68"/>
  <c r="W54" i="68"/>
  <c r="V22" i="68"/>
  <c r="V52" i="68"/>
  <c r="V55" i="68"/>
  <c r="V24" i="68"/>
  <c r="V18" i="68"/>
  <c r="V39" i="68"/>
  <c r="W51" i="68"/>
  <c r="W18" i="68"/>
  <c r="W49" i="68"/>
  <c r="V44" i="68"/>
  <c r="W57" i="68"/>
  <c r="V48" i="68"/>
  <c r="X39" i="68"/>
  <c r="W22" i="68"/>
  <c r="W53" i="68"/>
  <c r="W52" i="68"/>
  <c r="W23" i="68"/>
  <c r="X55" i="68"/>
  <c r="X23" i="68"/>
  <c r="V46" i="68"/>
  <c r="W56" i="68"/>
  <c r="X44" i="68"/>
  <c r="W48" i="68"/>
  <c r="W44" i="68"/>
  <c r="X24" i="68"/>
  <c r="X21" i="68"/>
  <c r="X20" i="68"/>
  <c r="W25" i="68"/>
  <c r="W47" i="68"/>
  <c r="W41" i="68"/>
  <c r="W55" i="68"/>
  <c r="W20" i="68"/>
  <c r="W42" i="68"/>
  <c r="X48" i="68"/>
  <c r="V26" i="68"/>
  <c r="V23" i="68"/>
  <c r="X41" i="68"/>
  <c r="AJ67" i="126"/>
  <c r="AJ9" i="126" s="1"/>
  <c r="AK9" i="21"/>
  <c r="AE9" i="21"/>
  <c r="AZ9" i="22"/>
  <c r="D33" i="68"/>
  <c r="V33" i="68" s="1"/>
  <c r="F32" i="68"/>
  <c r="X32" i="68" s="1"/>
  <c r="D38" i="68"/>
  <c r="V38" i="68" s="1"/>
  <c r="BI9" i="24"/>
  <c r="BC9" i="22"/>
  <c r="AA9" i="21"/>
  <c r="BE9" i="22"/>
  <c r="BB9" i="22"/>
  <c r="E28" i="68"/>
  <c r="W28" i="68" s="1"/>
  <c r="D34" i="68"/>
  <c r="V34" i="68" s="1"/>
  <c r="E33" i="68"/>
  <c r="W33" i="68" s="1"/>
  <c r="BG9" i="27"/>
  <c r="E27" i="68"/>
  <c r="W27" i="68" s="1"/>
  <c r="BF9" i="22"/>
  <c r="BH9" i="27"/>
  <c r="BI9" i="22"/>
  <c r="BA9" i="22"/>
  <c r="N67" i="21"/>
  <c r="N9" i="21" s="1"/>
  <c r="BB9" i="24"/>
  <c r="BH9" i="22"/>
  <c r="N67" i="23"/>
  <c r="N9" i="23" s="1"/>
  <c r="BD9" i="24"/>
  <c r="BH9" i="24"/>
  <c r="O9" i="68"/>
  <c r="BA9" i="24"/>
  <c r="BG9" i="24"/>
  <c r="BE9" i="24"/>
  <c r="BF9" i="24"/>
  <c r="BI9" i="27"/>
  <c r="BG9" i="22"/>
  <c r="BD9" i="22"/>
  <c r="BC9" i="24"/>
  <c r="E31" i="68"/>
  <c r="W31" i="68" s="1"/>
  <c r="E38" i="68"/>
  <c r="W38" i="68" s="1"/>
  <c r="E29" i="68"/>
  <c r="W29" i="68" s="1"/>
  <c r="D27" i="68"/>
  <c r="V27" i="68" s="1"/>
  <c r="D54" i="68"/>
  <c r="V54" i="68" s="1"/>
  <c r="F27" i="68"/>
  <c r="X27" i="68" s="1"/>
  <c r="E32" i="68"/>
  <c r="W32" i="68" s="1"/>
  <c r="D51" i="68"/>
  <c r="V51" i="68" s="1"/>
  <c r="D53" i="68"/>
  <c r="V53" i="68" s="1"/>
  <c r="F28" i="68"/>
  <c r="X28" i="68" s="1"/>
  <c r="E37" i="68"/>
  <c r="W37" i="68" s="1"/>
  <c r="D40" i="68"/>
  <c r="V40" i="68" s="1"/>
  <c r="D25" i="68"/>
  <c r="V25" i="68" s="1"/>
  <c r="D30" i="68"/>
  <c r="V30" i="68" s="1"/>
  <c r="D37" i="68"/>
  <c r="V37" i="68" s="1"/>
  <c r="D42" i="68"/>
  <c r="V42" i="68" s="1"/>
  <c r="D20" i="68"/>
  <c r="V20" i="68" s="1"/>
  <c r="D28" i="68"/>
  <c r="V28" i="68" s="1"/>
  <c r="AA9" i="23"/>
  <c r="D47" i="68"/>
  <c r="V47" i="68" s="1"/>
  <c r="D49" i="68"/>
  <c r="V49" i="68" s="1"/>
  <c r="D36" i="68"/>
  <c r="V36" i="68" s="1"/>
  <c r="AD9" i="21"/>
  <c r="D32" i="68"/>
  <c r="V32" i="68" s="1"/>
  <c r="D29" i="68"/>
  <c r="V29" i="68" s="1"/>
  <c r="D19" i="68"/>
  <c r="V19" i="68" s="1"/>
  <c r="D31" i="68"/>
  <c r="V31" i="68" s="1"/>
  <c r="D56" i="68"/>
  <c r="V56" i="68" s="1"/>
  <c r="F25" i="68"/>
  <c r="X25" i="68" s="1"/>
  <c r="D35" i="68"/>
  <c r="V35" i="68" s="1"/>
  <c r="D41" i="68"/>
  <c r="V41" i="68" s="1"/>
  <c r="D57" i="68"/>
  <c r="V57" i="68" s="1"/>
  <c r="BB9" i="27"/>
  <c r="BF9" i="27"/>
  <c r="F57" i="68"/>
  <c r="X57" i="68" s="1"/>
  <c r="F56" i="68"/>
  <c r="X56" i="68" s="1"/>
  <c r="BE9" i="27"/>
  <c r="F54" i="68"/>
  <c r="X54" i="68" s="1"/>
  <c r="F53" i="68"/>
  <c r="X53" i="68" s="1"/>
  <c r="F52" i="68"/>
  <c r="X52" i="68" s="1"/>
  <c r="F51" i="68"/>
  <c r="X51" i="68" s="1"/>
  <c r="F50" i="68"/>
  <c r="X50" i="68" s="1"/>
  <c r="F49" i="68"/>
  <c r="X49" i="68" s="1"/>
  <c r="F47" i="68"/>
  <c r="X47" i="68" s="1"/>
  <c r="F46" i="68"/>
  <c r="X46" i="68" s="1"/>
  <c r="F43" i="68"/>
  <c r="X43" i="68" s="1"/>
  <c r="F38" i="68"/>
  <c r="X38" i="68" s="1"/>
  <c r="F36" i="68"/>
  <c r="X36" i="68" s="1"/>
  <c r="BC9" i="27"/>
  <c r="F35" i="68"/>
  <c r="X35" i="68" s="1"/>
  <c r="BD9" i="27"/>
  <c r="F33" i="68"/>
  <c r="X33" i="68" s="1"/>
  <c r="F31" i="68"/>
  <c r="X31" i="68" s="1"/>
  <c r="F30" i="68"/>
  <c r="X30" i="68" s="1"/>
  <c r="P9" i="68"/>
  <c r="F22" i="68"/>
  <c r="X22" i="68" s="1"/>
  <c r="AA9" i="26"/>
  <c r="BA9" i="27"/>
  <c r="F19" i="68"/>
  <c r="X19" i="68" s="1"/>
  <c r="N67" i="26"/>
  <c r="N9" i="26" s="1"/>
  <c r="F18" i="68"/>
  <c r="X18" i="68" s="1"/>
  <c r="A8" i="96"/>
  <c r="A8" i="102"/>
  <c r="A8" i="112"/>
  <c r="A8" i="97"/>
  <c r="A8" i="101"/>
  <c r="A8" i="95"/>
  <c r="A8" i="85"/>
  <c r="A8" i="114"/>
  <c r="A8" i="91"/>
  <c r="A8" i="55"/>
  <c r="A8" i="111"/>
  <c r="A8" i="110"/>
  <c r="A8" i="83"/>
  <c r="A8" i="105"/>
  <c r="A8" i="57"/>
  <c r="A8" i="113"/>
  <c r="A8" i="82"/>
  <c r="A8" i="115"/>
  <c r="A8" i="84"/>
  <c r="A8" i="92"/>
  <c r="B53" i="126"/>
  <c r="B101" i="126"/>
  <c r="D31" i="11"/>
  <c r="B24" i="21"/>
  <c r="B28" i="27"/>
  <c r="D26" i="11"/>
  <c r="B33" i="68"/>
  <c r="B23" i="23"/>
  <c r="B53" i="26"/>
  <c r="B24" i="68"/>
  <c r="B29" i="26"/>
  <c r="B54" i="68"/>
  <c r="E84" i="11"/>
  <c r="D78" i="11"/>
  <c r="B38" i="23"/>
  <c r="B86" i="126"/>
  <c r="B31" i="24"/>
  <c r="B105" i="23"/>
  <c r="B63" i="126"/>
  <c r="E39" i="11"/>
  <c r="B94" i="20"/>
  <c r="B45" i="22"/>
  <c r="B52" i="27"/>
  <c r="B34" i="126"/>
  <c r="B58" i="21"/>
  <c r="B21" i="126"/>
  <c r="B141" i="126"/>
  <c r="B40" i="24"/>
  <c r="B57" i="20"/>
  <c r="B50" i="23"/>
  <c r="E60" i="11"/>
  <c r="B172" i="126"/>
  <c r="B36" i="20"/>
  <c r="B84" i="26"/>
  <c r="B42" i="22"/>
  <c r="B34" i="24"/>
  <c r="B147" i="126"/>
  <c r="B168" i="126"/>
  <c r="B104" i="26"/>
  <c r="B33" i="126"/>
  <c r="B95" i="26"/>
  <c r="B37" i="24"/>
  <c r="B43" i="21"/>
  <c r="B46" i="26"/>
  <c r="D28" i="11"/>
  <c r="B97" i="26"/>
  <c r="B162" i="126"/>
  <c r="B60" i="126"/>
  <c r="B49" i="22"/>
  <c r="B61" i="21"/>
  <c r="B62" i="126"/>
  <c r="E16" i="11"/>
  <c r="D29" i="11"/>
  <c r="D81" i="11"/>
  <c r="B29" i="27"/>
  <c r="B88" i="126"/>
  <c r="D16" i="11"/>
  <c r="D44" i="11"/>
  <c r="B52" i="126"/>
  <c r="B21" i="27"/>
  <c r="B37" i="126"/>
  <c r="B18" i="126"/>
  <c r="E80" i="11"/>
  <c r="B32" i="23"/>
  <c r="B48" i="126"/>
  <c r="B22" i="26"/>
  <c r="B98" i="126"/>
  <c r="B97" i="126"/>
  <c r="B36" i="23"/>
  <c r="B118" i="20"/>
  <c r="B95" i="126"/>
  <c r="B28" i="20"/>
  <c r="B106" i="21"/>
  <c r="B100" i="20"/>
  <c r="B39" i="26"/>
  <c r="B138" i="126"/>
  <c r="B100" i="126"/>
  <c r="B24" i="126"/>
  <c r="B77" i="20"/>
  <c r="B44" i="23"/>
  <c r="B48" i="27"/>
  <c r="B19" i="22"/>
  <c r="B30" i="27"/>
  <c r="D60" i="11"/>
  <c r="B17" i="68"/>
  <c r="D56" i="11"/>
  <c r="B74" i="126"/>
  <c r="B111" i="21"/>
  <c r="B107" i="23"/>
  <c r="B44" i="126"/>
  <c r="B57" i="26"/>
  <c r="B32" i="26"/>
  <c r="B48" i="24"/>
  <c r="B64" i="26"/>
  <c r="B48" i="26"/>
  <c r="D40" i="11"/>
  <c r="D38" i="11"/>
  <c r="B17" i="20"/>
  <c r="B144" i="126"/>
  <c r="B42" i="68"/>
  <c r="B44" i="27"/>
  <c r="D82" i="11"/>
  <c r="B103" i="26"/>
  <c r="B64" i="22"/>
  <c r="B56" i="68"/>
  <c r="E12" i="11"/>
  <c r="B26" i="20"/>
  <c r="B39" i="68"/>
  <c r="B96" i="20"/>
  <c r="D35" i="11"/>
  <c r="B164" i="126"/>
  <c r="B59" i="20"/>
  <c r="B153" i="126"/>
  <c r="B89" i="26"/>
  <c r="B101" i="26"/>
  <c r="B92" i="21"/>
  <c r="B44" i="21"/>
  <c r="B100" i="23"/>
  <c r="B117" i="26"/>
  <c r="B49" i="20"/>
  <c r="B135" i="126"/>
  <c r="B50" i="20"/>
  <c r="B40" i="68"/>
  <c r="B23" i="20"/>
  <c r="E79" i="11"/>
  <c r="B108" i="26"/>
  <c r="B116" i="20"/>
  <c r="E68" i="11"/>
  <c r="B87" i="23"/>
  <c r="B35" i="20"/>
  <c r="B51" i="68"/>
  <c r="B42" i="27"/>
  <c r="B16" i="24"/>
  <c r="B106" i="20"/>
  <c r="B62" i="20"/>
  <c r="B61" i="26"/>
  <c r="B52" i="23"/>
  <c r="B31" i="23"/>
  <c r="B132" i="126"/>
  <c r="B58" i="126"/>
  <c r="B64" i="21"/>
  <c r="B73" i="21"/>
  <c r="B111" i="20"/>
  <c r="B17" i="126"/>
  <c r="B44" i="24"/>
  <c r="B105" i="21"/>
  <c r="B33" i="21"/>
  <c r="B32" i="21"/>
  <c r="B51" i="23"/>
  <c r="B47" i="23"/>
  <c r="B104" i="23"/>
  <c r="B121" i="126"/>
  <c r="B115" i="26"/>
  <c r="B48" i="20"/>
  <c r="B33" i="24"/>
  <c r="B42" i="23"/>
  <c r="B21" i="68"/>
  <c r="B22" i="68"/>
  <c r="B23" i="126"/>
  <c r="B27" i="27"/>
  <c r="B83" i="23"/>
  <c r="E14" i="11"/>
  <c r="B37" i="20"/>
  <c r="B63" i="22"/>
  <c r="B76" i="23"/>
  <c r="B82" i="26"/>
  <c r="B35" i="24"/>
  <c r="B23" i="26"/>
  <c r="D59" i="11"/>
  <c r="B100" i="21"/>
  <c r="B89" i="126"/>
  <c r="E61" i="11"/>
  <c r="B44" i="26"/>
  <c r="B88" i="20"/>
  <c r="B65" i="20"/>
  <c r="B32" i="27"/>
  <c r="B43" i="24"/>
  <c r="B112" i="20"/>
  <c r="E35" i="11"/>
  <c r="B85" i="126"/>
  <c r="B136" i="126"/>
  <c r="B109" i="126"/>
  <c r="B41" i="24"/>
  <c r="D14" i="11"/>
  <c r="B90" i="21"/>
  <c r="B175" i="126"/>
  <c r="B98" i="20"/>
  <c r="B116" i="126"/>
  <c r="B25" i="20"/>
  <c r="B110" i="21"/>
  <c r="E19" i="11"/>
  <c r="B109" i="23"/>
  <c r="B54" i="22"/>
  <c r="D33" i="11"/>
  <c r="B41" i="23"/>
  <c r="B21" i="23"/>
  <c r="B176" i="126"/>
  <c r="B39" i="126"/>
  <c r="B83" i="21"/>
  <c r="B33" i="20"/>
  <c r="B85" i="21"/>
  <c r="E20" i="11"/>
  <c r="B112" i="23"/>
  <c r="D85" i="11"/>
  <c r="D37" i="11"/>
  <c r="B105" i="20"/>
  <c r="B15" i="27"/>
  <c r="D71" i="11"/>
  <c r="B79" i="26"/>
  <c r="D41" i="11"/>
  <c r="B37" i="68"/>
  <c r="B110" i="126"/>
  <c r="B66" i="126"/>
  <c r="B103" i="23"/>
  <c r="B81" i="26"/>
  <c r="B49" i="26"/>
  <c r="B98" i="23"/>
  <c r="B45" i="23"/>
  <c r="B120" i="23"/>
  <c r="B43" i="126"/>
  <c r="B93" i="21"/>
  <c r="D62" i="11"/>
  <c r="B37" i="21"/>
  <c r="B108" i="20"/>
  <c r="D80" i="11"/>
  <c r="B62" i="27"/>
  <c r="B24" i="24"/>
  <c r="B25" i="26"/>
  <c r="B79" i="20"/>
  <c r="B47" i="20"/>
  <c r="B92" i="20"/>
  <c r="D42" i="11"/>
  <c r="B20" i="68"/>
  <c r="B25" i="27"/>
  <c r="E42" i="11"/>
  <c r="B114" i="26"/>
  <c r="B46" i="22"/>
  <c r="B53" i="23"/>
  <c r="B62" i="26"/>
  <c r="B89" i="21"/>
  <c r="B85" i="20"/>
  <c r="B52" i="68"/>
  <c r="E44" i="11"/>
  <c r="D76" i="11"/>
  <c r="B20" i="27"/>
  <c r="B79" i="126"/>
  <c r="B148" i="126"/>
  <c r="B171" i="126"/>
  <c r="B92" i="126"/>
  <c r="B41" i="21"/>
  <c r="B104" i="126"/>
  <c r="B84" i="126"/>
  <c r="B29" i="126"/>
  <c r="E18" i="11"/>
  <c r="B158" i="126"/>
  <c r="B79" i="21"/>
  <c r="B83" i="20"/>
  <c r="B19" i="126"/>
  <c r="B112" i="21"/>
  <c r="B30" i="21"/>
  <c r="B27" i="26"/>
  <c r="B48" i="21"/>
  <c r="B146" i="126"/>
  <c r="D55" i="11"/>
  <c r="B40" i="22"/>
  <c r="B30" i="22"/>
  <c r="D84" i="11"/>
  <c r="B45" i="68"/>
  <c r="B80" i="26"/>
  <c r="B26" i="26"/>
  <c r="D32" i="11"/>
  <c r="B17" i="24"/>
  <c r="B28" i="68"/>
  <c r="B57" i="27"/>
  <c r="E58" i="11"/>
  <c r="B100" i="26"/>
  <c r="E17" i="11"/>
  <c r="B102" i="21"/>
  <c r="B20" i="24"/>
  <c r="B55" i="126"/>
  <c r="D66" i="11"/>
  <c r="B51" i="24"/>
  <c r="B34" i="21"/>
  <c r="B59" i="27"/>
  <c r="B101" i="21"/>
  <c r="B102" i="23"/>
  <c r="B24" i="22"/>
  <c r="B54" i="20"/>
  <c r="B119" i="21"/>
  <c r="E76" i="11"/>
  <c r="B90" i="126"/>
  <c r="E86" i="11"/>
  <c r="B60" i="23"/>
  <c r="B64" i="126"/>
  <c r="B65" i="126"/>
  <c r="B97" i="21"/>
  <c r="B26" i="22"/>
  <c r="B165" i="126"/>
  <c r="B91" i="26"/>
  <c r="B46" i="24"/>
  <c r="B26" i="23"/>
  <c r="D12" i="11"/>
  <c r="D22" i="11"/>
  <c r="B122" i="126"/>
  <c r="B174" i="126"/>
  <c r="E25" i="11"/>
  <c r="B50" i="24"/>
  <c r="B23" i="68"/>
  <c r="B85" i="26"/>
  <c r="D74" i="11"/>
  <c r="D36" i="11"/>
  <c r="B58" i="22"/>
  <c r="B18" i="22"/>
  <c r="B45" i="20"/>
  <c r="E23" i="11"/>
  <c r="B99" i="126"/>
  <c r="B119" i="20"/>
  <c r="B63" i="24"/>
  <c r="D49" i="11"/>
  <c r="B92" i="26"/>
  <c r="E41" i="11"/>
  <c r="B58" i="26"/>
  <c r="B118" i="126"/>
  <c r="B18" i="21"/>
  <c r="B78" i="21"/>
  <c r="B46" i="27"/>
  <c r="B102" i="26"/>
  <c r="B82" i="21"/>
  <c r="E46" i="11"/>
  <c r="B19" i="68"/>
  <c r="B30" i="23"/>
  <c r="B32" i="126"/>
  <c r="B137" i="126"/>
  <c r="B35" i="27"/>
  <c r="B42" i="126"/>
  <c r="B115" i="20"/>
  <c r="B114" i="126"/>
  <c r="B63" i="27"/>
  <c r="B49" i="27"/>
  <c r="E85" i="11"/>
  <c r="B72" i="20"/>
  <c r="B113" i="126"/>
  <c r="B43" i="68"/>
  <c r="B117" i="126"/>
  <c r="B97" i="20"/>
  <c r="B103" i="126"/>
  <c r="B55" i="26"/>
  <c r="B64" i="20"/>
  <c r="E50" i="11"/>
  <c r="E81" i="11"/>
  <c r="B58" i="23"/>
  <c r="B81" i="23"/>
  <c r="B39" i="23"/>
  <c r="B76" i="20"/>
  <c r="B170" i="126"/>
  <c r="B47" i="68"/>
  <c r="B37" i="27"/>
  <c r="B35" i="23"/>
  <c r="B39" i="27"/>
  <c r="B122" i="21"/>
  <c r="B115" i="23"/>
  <c r="D69" i="11"/>
  <c r="B22" i="27"/>
  <c r="B77" i="26"/>
  <c r="B95" i="20"/>
  <c r="B159" i="126"/>
  <c r="B92" i="23"/>
  <c r="B46" i="68"/>
  <c r="B15" i="24"/>
  <c r="B28" i="23"/>
  <c r="D61" i="11"/>
  <c r="E67" i="11"/>
  <c r="B73" i="23"/>
  <c r="B178" i="126"/>
  <c r="B52" i="21"/>
  <c r="B84" i="21"/>
  <c r="E53" i="11"/>
  <c r="B50" i="22"/>
  <c r="B62" i="23"/>
  <c r="B120" i="26"/>
  <c r="D67" i="11"/>
  <c r="B81" i="21"/>
  <c r="B33" i="26"/>
  <c r="B42" i="26"/>
  <c r="B112" i="26"/>
  <c r="B44" i="20"/>
  <c r="B27" i="22"/>
  <c r="B20" i="26"/>
  <c r="B50" i="26"/>
  <c r="B99" i="20"/>
  <c r="B40" i="26"/>
  <c r="B57" i="21"/>
  <c r="B77" i="126"/>
  <c r="B59" i="24"/>
  <c r="B99" i="21"/>
  <c r="B74" i="23"/>
  <c r="B36" i="27"/>
  <c r="B50" i="27"/>
  <c r="D73" i="11"/>
  <c r="B103" i="20"/>
  <c r="B79" i="23"/>
  <c r="B25" i="24"/>
  <c r="B74" i="21"/>
  <c r="B33" i="23"/>
  <c r="B116" i="21"/>
  <c r="B166" i="126"/>
  <c r="B40" i="20"/>
  <c r="B27" i="68"/>
  <c r="B38" i="26"/>
  <c r="B62" i="21"/>
  <c r="B102" i="20"/>
  <c r="B87" i="20"/>
  <c r="B30" i="68"/>
  <c r="B150" i="126"/>
  <c r="B17" i="23"/>
  <c r="B104" i="21"/>
  <c r="B54" i="24"/>
  <c r="B44" i="22"/>
  <c r="E55" i="11"/>
  <c r="B86" i="21"/>
  <c r="B54" i="21"/>
  <c r="B46" i="21"/>
  <c r="B98" i="26"/>
  <c r="B19" i="23"/>
  <c r="B31" i="68"/>
  <c r="B63" i="20"/>
  <c r="B39" i="20"/>
  <c r="B93" i="126"/>
  <c r="B160" i="126"/>
  <c r="B46" i="23"/>
  <c r="D15" i="11"/>
  <c r="E66" i="11"/>
  <c r="B31" i="27"/>
  <c r="B33" i="22"/>
  <c r="B73" i="126"/>
  <c r="B38" i="20"/>
  <c r="B54" i="126"/>
  <c r="B36" i="22"/>
  <c r="B120" i="21"/>
  <c r="B39" i="21"/>
  <c r="B50" i="21"/>
  <c r="B134" i="126"/>
  <c r="B55" i="21"/>
  <c r="B35" i="26"/>
  <c r="B65" i="23"/>
  <c r="B75" i="21"/>
  <c r="E57" i="11"/>
  <c r="B43" i="27"/>
  <c r="B18" i="27"/>
  <c r="B119" i="126"/>
  <c r="B107" i="126"/>
  <c r="B31" i="21"/>
  <c r="B32" i="24"/>
  <c r="B21" i="24"/>
  <c r="B59" i="23"/>
  <c r="B42" i="21"/>
  <c r="B62" i="22"/>
  <c r="B107" i="26"/>
  <c r="B25" i="68"/>
  <c r="D21" i="11"/>
  <c r="B110" i="26"/>
  <c r="B40" i="27"/>
  <c r="B17" i="26"/>
  <c r="B95" i="21"/>
  <c r="B63" i="21"/>
  <c r="B53" i="24"/>
  <c r="B107" i="20"/>
  <c r="B66" i="26"/>
  <c r="B57" i="126"/>
  <c r="B53" i="68"/>
  <c r="E43" i="11"/>
  <c r="D53" i="11"/>
  <c r="B94" i="126"/>
  <c r="B32" i="20"/>
  <c r="D48" i="11"/>
  <c r="B83" i="126"/>
  <c r="B108" i="21"/>
  <c r="B113" i="20"/>
  <c r="B49" i="24"/>
  <c r="E56" i="11"/>
  <c r="B38" i="24"/>
  <c r="B19" i="21"/>
  <c r="B59" i="21"/>
  <c r="B52" i="26"/>
  <c r="B121" i="21"/>
  <c r="B86" i="26"/>
  <c r="B84" i="23"/>
  <c r="B42" i="24"/>
  <c r="B28" i="126"/>
  <c r="E45" i="11"/>
  <c r="B36" i="26"/>
  <c r="B54" i="27"/>
  <c r="B24" i="27"/>
  <c r="B51" i="27"/>
  <c r="B108" i="23"/>
  <c r="B43" i="23"/>
  <c r="B58" i="24"/>
  <c r="B34" i="27"/>
  <c r="D70" i="11"/>
  <c r="B112" i="126"/>
  <c r="E37" i="11"/>
  <c r="B76" i="21"/>
  <c r="B26" i="21"/>
  <c r="B52" i="22"/>
  <c r="B118" i="21"/>
  <c r="B25" i="21"/>
  <c r="B93" i="26"/>
  <c r="B64" i="27"/>
  <c r="B35" i="21"/>
  <c r="E51" i="11"/>
  <c r="B131" i="126"/>
  <c r="B81" i="126"/>
  <c r="B50" i="126"/>
  <c r="B17" i="27"/>
  <c r="B41" i="27"/>
  <c r="B51" i="126"/>
  <c r="B104" i="20"/>
  <c r="B114" i="23"/>
  <c r="E75" i="11"/>
  <c r="D17" i="11"/>
  <c r="B110" i="23"/>
  <c r="B58" i="20"/>
  <c r="D68" i="11"/>
  <c r="D23" i="11"/>
  <c r="D51" i="11"/>
  <c r="B24" i="20"/>
  <c r="B76" i="126"/>
  <c r="B149" i="126"/>
  <c r="D43" i="11"/>
  <c r="B156" i="126"/>
  <c r="B177" i="126"/>
  <c r="B37" i="26"/>
  <c r="D46" i="11"/>
  <c r="B45" i="24"/>
  <c r="B87" i="126"/>
  <c r="B20" i="21"/>
  <c r="B94" i="21"/>
  <c r="D52" i="11"/>
  <c r="B56" i="23"/>
  <c r="B80" i="21"/>
  <c r="B154" i="126"/>
  <c r="D47" i="11"/>
  <c r="B17" i="21"/>
  <c r="B38" i="126"/>
  <c r="B89" i="20"/>
  <c r="B17" i="22"/>
  <c r="B27" i="24"/>
  <c r="B18" i="24"/>
  <c r="B78" i="23"/>
  <c r="B167" i="126"/>
  <c r="B41" i="126"/>
  <c r="B111" i="23"/>
  <c r="B27" i="20"/>
  <c r="B30" i="24"/>
  <c r="B16" i="27"/>
  <c r="B116" i="23"/>
  <c r="B55" i="24"/>
  <c r="B35" i="22"/>
  <c r="B55" i="23"/>
  <c r="B105" i="126"/>
  <c r="B31" i="126"/>
  <c r="B26" i="68"/>
  <c r="B102" i="126"/>
  <c r="D72" i="11"/>
  <c r="B78" i="126"/>
  <c r="B22" i="22"/>
  <c r="B21" i="22"/>
  <c r="D64" i="11"/>
  <c r="B20" i="20"/>
  <c r="B90" i="23"/>
  <c r="B19" i="26"/>
  <c r="B19" i="24"/>
  <c r="B61" i="20"/>
  <c r="B55" i="27"/>
  <c r="B49" i="126"/>
  <c r="B34" i="23"/>
  <c r="B54" i="23"/>
  <c r="B60" i="20"/>
  <c r="B24" i="23"/>
  <c r="B113" i="21"/>
  <c r="B57" i="22"/>
  <c r="B56" i="126"/>
  <c r="B18" i="23"/>
  <c r="B74" i="26"/>
  <c r="B47" i="126"/>
  <c r="B87" i="26"/>
  <c r="B99" i="23"/>
  <c r="B43" i="20"/>
  <c r="B41" i="20"/>
  <c r="B59" i="26"/>
  <c r="B18" i="68"/>
  <c r="B66" i="21"/>
  <c r="B25" i="22"/>
  <c r="B86" i="23"/>
  <c r="B19" i="27"/>
  <c r="B22" i="126"/>
  <c r="B169" i="126"/>
  <c r="E54" i="11"/>
  <c r="B83" i="26"/>
  <c r="B99" i="26"/>
  <c r="B48" i="68"/>
  <c r="B63" i="23"/>
  <c r="E40" i="11"/>
  <c r="B60" i="22"/>
  <c r="E74" i="11"/>
  <c r="B130" i="126"/>
  <c r="B20" i="126"/>
  <c r="B34" i="68"/>
  <c r="B111" i="26"/>
  <c r="B59" i="22"/>
  <c r="D27" i="11"/>
  <c r="E83" i="11"/>
  <c r="B24" i="26"/>
  <c r="B121" i="20"/>
  <c r="B89" i="23"/>
  <c r="B56" i="22"/>
  <c r="B118" i="26"/>
  <c r="B93" i="20"/>
  <c r="B35" i="68"/>
  <c r="B27" i="23"/>
  <c r="B142" i="126"/>
  <c r="B57" i="24"/>
  <c r="B27" i="126"/>
  <c r="B129" i="126"/>
  <c r="B91" i="126"/>
  <c r="B43" i="26"/>
  <c r="E73" i="11"/>
  <c r="B15" i="22"/>
  <c r="B28" i="22"/>
  <c r="B96" i="26"/>
  <c r="B118" i="23"/>
  <c r="B56" i="27"/>
  <c r="B75" i="23"/>
  <c r="B91" i="23"/>
  <c r="B115" i="126"/>
  <c r="B55" i="20"/>
  <c r="B101" i="23"/>
  <c r="B56" i="26"/>
  <c r="B61" i="126"/>
  <c r="E47" i="11"/>
  <c r="B29" i="20"/>
  <c r="B31" i="22"/>
  <c r="B16" i="22"/>
  <c r="E72" i="11"/>
  <c r="B82" i="126"/>
  <c r="B109" i="20"/>
  <c r="B78" i="26"/>
  <c r="B75" i="20"/>
  <c r="B106" i="23"/>
  <c r="D45" i="11"/>
  <c r="B110" i="20"/>
  <c r="B73" i="20"/>
  <c r="B23" i="24"/>
  <c r="B51" i="20"/>
  <c r="B44" i="68"/>
  <c r="B29" i="68"/>
  <c r="B87" i="21"/>
  <c r="B59" i="126"/>
  <c r="B106" i="126"/>
  <c r="B101" i="20"/>
  <c r="E34" i="11"/>
  <c r="B86" i="20"/>
  <c r="E77" i="11"/>
  <c r="D25" i="11"/>
  <c r="B34" i="22"/>
  <c r="B48" i="22"/>
  <c r="B119" i="26"/>
  <c r="E69" i="11"/>
  <c r="B20" i="23"/>
  <c r="B21" i="21"/>
  <c r="B93" i="23"/>
  <c r="E78" i="11"/>
  <c r="B36" i="68"/>
  <c r="D83" i="11"/>
  <c r="B60" i="26"/>
  <c r="B47" i="27"/>
  <c r="B26" i="126"/>
  <c r="D77" i="11"/>
  <c r="D58" i="11"/>
  <c r="B66" i="23"/>
  <c r="B103" i="21"/>
  <c r="B41" i="26"/>
  <c r="B22" i="21"/>
  <c r="B49" i="21"/>
  <c r="B56" i="21"/>
  <c r="B23" i="22"/>
  <c r="B106" i="26"/>
  <c r="B57" i="68"/>
  <c r="B85" i="23"/>
  <c r="B36" i="126"/>
  <c r="D20" i="11"/>
  <c r="E65" i="11"/>
  <c r="D79" i="11"/>
  <c r="B53" i="22"/>
  <c r="D13" i="11"/>
  <c r="B20" i="22"/>
  <c r="B62" i="24"/>
  <c r="B114" i="21"/>
  <c r="B29" i="23"/>
  <c r="B114" i="20"/>
  <c r="B28" i="26"/>
  <c r="B37" i="22"/>
  <c r="B37" i="23"/>
  <c r="D75" i="11"/>
  <c r="B51" i="26"/>
  <c r="B88" i="23"/>
  <c r="B105" i="26"/>
  <c r="B47" i="24"/>
  <c r="B82" i="20"/>
  <c r="E70" i="11"/>
  <c r="B29" i="24"/>
  <c r="B29" i="22"/>
  <c r="B65" i="21"/>
  <c r="E48" i="11"/>
  <c r="B107" i="21"/>
  <c r="B18" i="20"/>
  <c r="B53" i="27"/>
  <c r="B108" i="126"/>
  <c r="B173" i="126"/>
  <c r="B109" i="21"/>
  <c r="B26" i="24"/>
  <c r="B109" i="26"/>
  <c r="B51" i="21"/>
  <c r="B115" i="21"/>
  <c r="B61" i="23"/>
  <c r="B120" i="126"/>
  <c r="B53" i="20"/>
  <c r="B64" i="23"/>
  <c r="E22" i="11"/>
  <c r="B90" i="26"/>
  <c r="B155" i="126"/>
  <c r="D63" i="11"/>
  <c r="B32" i="22"/>
  <c r="B97" i="23"/>
  <c r="B73" i="26"/>
  <c r="E64" i="11"/>
  <c r="B61" i="27"/>
  <c r="B120" i="20"/>
  <c r="B122" i="26"/>
  <c r="B40" i="21"/>
  <c r="B49" i="68"/>
  <c r="B94" i="23"/>
  <c r="B151" i="126"/>
  <c r="B33" i="27"/>
  <c r="B36" i="24"/>
  <c r="B22" i="23"/>
  <c r="D30" i="11"/>
  <c r="B45" i="126"/>
  <c r="B77" i="23"/>
  <c r="B119" i="23"/>
  <c r="B117" i="23"/>
  <c r="B36" i="21"/>
  <c r="B30" i="126"/>
  <c r="B63" i="26"/>
  <c r="B38" i="27"/>
  <c r="B41" i="22"/>
  <c r="B56" i="24"/>
  <c r="B57" i="23"/>
  <c r="B48" i="23"/>
  <c r="B122" i="23"/>
  <c r="B98" i="21"/>
  <c r="B94" i="26"/>
  <c r="B61" i="22"/>
  <c r="B133" i="126"/>
  <c r="B143" i="126"/>
  <c r="B116" i="26"/>
  <c r="B113" i="26"/>
  <c r="B54" i="26"/>
  <c r="E49" i="11"/>
  <c r="B38" i="21"/>
  <c r="B22" i="24"/>
  <c r="B80" i="23"/>
  <c r="B76" i="26"/>
  <c r="B40" i="23"/>
  <c r="B39" i="24"/>
  <c r="B41" i="68"/>
  <c r="B39" i="22"/>
  <c r="B157" i="126"/>
  <c r="B47" i="21"/>
  <c r="B117" i="20"/>
  <c r="B91" i="21"/>
  <c r="E62" i="11"/>
  <c r="B18" i="26"/>
  <c r="B96" i="21"/>
  <c r="B88" i="26"/>
  <c r="B60" i="24"/>
  <c r="D54" i="11"/>
  <c r="B145" i="126"/>
  <c r="B95" i="23"/>
  <c r="B45" i="21"/>
  <c r="B35" i="126"/>
  <c r="D86" i="11"/>
  <c r="B32" i="68"/>
  <c r="B31" i="20"/>
  <c r="E71" i="11"/>
  <c r="B30" i="20"/>
  <c r="B26" i="27"/>
  <c r="B28" i="21"/>
  <c r="B111" i="126"/>
  <c r="B75" i="26"/>
  <c r="B117" i="21"/>
  <c r="B31" i="26"/>
  <c r="E59" i="11"/>
  <c r="B42" i="20"/>
  <c r="B46" i="20"/>
  <c r="B34" i="26"/>
  <c r="B121" i="23"/>
  <c r="E63" i="11"/>
  <c r="D18" i="11"/>
  <c r="B50" i="68"/>
  <c r="D50" i="11"/>
  <c r="B52" i="24"/>
  <c r="B58" i="27"/>
  <c r="B21" i="20"/>
  <c r="B60" i="21"/>
  <c r="B161" i="126"/>
  <c r="B28" i="24"/>
  <c r="B27" i="21"/>
  <c r="B45" i="27"/>
  <c r="B61" i="24"/>
  <c r="B113" i="23"/>
  <c r="D39" i="11"/>
  <c r="B91" i="20"/>
  <c r="B77" i="21"/>
  <c r="B81" i="20"/>
  <c r="E52" i="11"/>
  <c r="B139" i="126"/>
  <c r="B23" i="27"/>
  <c r="B96" i="126"/>
  <c r="B96" i="23"/>
  <c r="B80" i="20"/>
  <c r="B25" i="23"/>
  <c r="B22" i="20"/>
  <c r="B29" i="21"/>
  <c r="B51" i="22"/>
  <c r="B43" i="22"/>
  <c r="E38" i="11"/>
  <c r="B78" i="20"/>
  <c r="D57" i="11"/>
  <c r="B140" i="126"/>
  <c r="B30" i="26"/>
  <c r="B84" i="20"/>
  <c r="B55" i="68"/>
  <c r="B90" i="20"/>
  <c r="B152" i="126"/>
  <c r="D65" i="11"/>
  <c r="B45" i="26"/>
  <c r="B23" i="21"/>
  <c r="B56" i="20"/>
  <c r="B82" i="23"/>
  <c r="B38" i="22"/>
  <c r="B66" i="20"/>
  <c r="B46" i="126"/>
  <c r="B34" i="20"/>
  <c r="B52" i="20"/>
  <c r="B75" i="126"/>
  <c r="B74" i="20"/>
  <c r="B21" i="26"/>
  <c r="B47" i="26"/>
  <c r="B49" i="23"/>
  <c r="B80" i="126"/>
  <c r="B38" i="68"/>
  <c r="B65" i="26"/>
  <c r="B163" i="126"/>
  <c r="B121" i="26"/>
  <c r="B64" i="24"/>
  <c r="B53" i="21"/>
  <c r="B55" i="22"/>
  <c r="B60" i="27"/>
  <c r="B47" i="22"/>
  <c r="B88" i="21"/>
  <c r="B40" i="126"/>
  <c r="B25" i="126"/>
  <c r="E82" i="11"/>
  <c r="V17" i="68" l="1"/>
  <c r="V9" i="68" s="1"/>
  <c r="W9" i="68"/>
  <c r="AN9" i="21"/>
  <c r="AN9" i="26"/>
  <c r="AN9" i="23"/>
  <c r="I43" i="68"/>
  <c r="T9" i="126"/>
  <c r="I27" i="68"/>
  <c r="B9" i="23"/>
  <c r="Q35" i="68"/>
  <c r="F9" i="126"/>
  <c r="H55" i="68"/>
  <c r="B9" i="24"/>
  <c r="A8" i="24" s="1"/>
  <c r="H29" i="68"/>
  <c r="Q28" i="68"/>
  <c r="R34" i="68"/>
  <c r="Q38" i="68"/>
  <c r="H28" i="68"/>
  <c r="I52" i="68"/>
  <c r="H33" i="68"/>
  <c r="I42" i="68"/>
  <c r="R38" i="68"/>
  <c r="Q50" i="68"/>
  <c r="R32" i="68"/>
  <c r="Q22" i="68"/>
  <c r="H39" i="68"/>
  <c r="H49" i="68"/>
  <c r="B9" i="68"/>
  <c r="O9" i="126"/>
  <c r="I22" i="68"/>
  <c r="I21" i="68"/>
  <c r="H47" i="68"/>
  <c r="H32" i="68"/>
  <c r="H48" i="68"/>
  <c r="H36" i="68"/>
  <c r="I34" i="68"/>
  <c r="K9" i="126"/>
  <c r="I49" i="68"/>
  <c r="R27" i="68"/>
  <c r="H26" i="68"/>
  <c r="H22" i="68"/>
  <c r="I33" i="68"/>
  <c r="H31" i="68"/>
  <c r="I46" i="68"/>
  <c r="H35" i="68"/>
  <c r="I35" i="68"/>
  <c r="H25" i="68"/>
  <c r="E9" i="126"/>
  <c r="U9" i="126"/>
  <c r="I40" i="68"/>
  <c r="B9" i="26"/>
  <c r="R57" i="68"/>
  <c r="I44" i="68"/>
  <c r="H18" i="68"/>
  <c r="I29" i="68"/>
  <c r="G9" i="126"/>
  <c r="H30" i="68"/>
  <c r="I28" i="68"/>
  <c r="H9" i="126"/>
  <c r="B9" i="22"/>
  <c r="A8" i="22" s="1"/>
  <c r="Q41" i="68"/>
  <c r="N9" i="126"/>
  <c r="I47" i="68"/>
  <c r="I41" i="68"/>
  <c r="Q37" i="68"/>
  <c r="B9" i="20"/>
  <c r="A8" i="20" s="1"/>
  <c r="H56" i="68"/>
  <c r="H19" i="68"/>
  <c r="R17" i="68"/>
  <c r="H52" i="68"/>
  <c r="I53" i="68"/>
  <c r="Q23" i="68"/>
  <c r="I54" i="68"/>
  <c r="H53" i="68"/>
  <c r="H27" i="68"/>
  <c r="B9" i="21"/>
  <c r="B9" i="126"/>
  <c r="D67" i="126"/>
  <c r="D9" i="126" s="1"/>
  <c r="I36" i="68"/>
  <c r="Q29" i="68"/>
  <c r="H50" i="68"/>
  <c r="Q39" i="68"/>
  <c r="R41" i="68"/>
  <c r="V9" i="126"/>
  <c r="Q56" i="68"/>
  <c r="H54" i="68"/>
  <c r="I38" i="68"/>
  <c r="B9" i="27"/>
  <c r="A8" i="27" s="1"/>
  <c r="S9" i="126"/>
  <c r="I55" i="68"/>
  <c r="R54" i="68"/>
  <c r="Q47" i="68"/>
  <c r="I30" i="68"/>
  <c r="Q24" i="68"/>
  <c r="R35" i="68"/>
  <c r="R24" i="68"/>
  <c r="P9" i="126"/>
  <c r="I50" i="68"/>
  <c r="I32" i="68"/>
  <c r="Q53" i="68"/>
  <c r="R45" i="68"/>
  <c r="H37" i="68"/>
  <c r="Q17" i="68"/>
  <c r="R55" i="68"/>
  <c r="H34" i="68"/>
  <c r="Q45" i="68"/>
  <c r="R21" i="68"/>
  <c r="R44" i="68"/>
  <c r="M9" i="126"/>
  <c r="H42" i="68"/>
  <c r="H46" i="68"/>
  <c r="R49" i="68"/>
  <c r="R52" i="68"/>
  <c r="R30" i="68"/>
  <c r="Q51" i="68"/>
  <c r="R9" i="126"/>
  <c r="I17" i="68"/>
  <c r="R37" i="68"/>
  <c r="Q20" i="68"/>
  <c r="Q57" i="68"/>
  <c r="I20" i="68"/>
  <c r="I18" i="68"/>
  <c r="I56" i="68"/>
  <c r="Q32" i="68"/>
  <c r="I31" i="68"/>
  <c r="Q9" i="126"/>
  <c r="H24" i="68"/>
  <c r="I45" i="68"/>
  <c r="H40" i="68"/>
  <c r="Q49" i="68"/>
  <c r="Q40" i="68"/>
  <c r="I48" i="68"/>
  <c r="R36" i="68"/>
  <c r="R40" i="68"/>
  <c r="Q21" i="68"/>
  <c r="Q55" i="68"/>
  <c r="R29" i="68"/>
  <c r="H51" i="68"/>
  <c r="H43" i="68"/>
  <c r="I23" i="68"/>
  <c r="R23" i="68"/>
  <c r="H44" i="68"/>
  <c r="L9" i="126"/>
  <c r="R31" i="68"/>
  <c r="Q44" i="68"/>
  <c r="Q36" i="68"/>
  <c r="I51" i="68"/>
  <c r="H20" i="68"/>
  <c r="R43" i="68"/>
  <c r="Q25" i="68"/>
  <c r="R56" i="68"/>
  <c r="I26" i="68"/>
  <c r="Q48" i="68"/>
  <c r="R50" i="68"/>
  <c r="Q27" i="68"/>
  <c r="R33" i="68"/>
  <c r="D9" i="11"/>
  <c r="A8" i="11" s="1"/>
  <c r="Q26" i="68"/>
  <c r="I57" i="68"/>
  <c r="Q42" i="68"/>
  <c r="I25" i="68"/>
  <c r="R25" i="68"/>
  <c r="Q43" i="68"/>
  <c r="R46" i="68"/>
  <c r="I19" i="68"/>
  <c r="Q33" i="68"/>
  <c r="R51" i="68"/>
  <c r="R18" i="68"/>
  <c r="R53" i="68"/>
  <c r="Q30" i="68"/>
  <c r="R19" i="68"/>
  <c r="R20" i="68"/>
  <c r="R26" i="68"/>
  <c r="I39" i="68"/>
  <c r="R22" i="68"/>
  <c r="I24" i="68"/>
  <c r="Q54" i="68"/>
  <c r="R47" i="68"/>
  <c r="R28" i="68"/>
  <c r="R39" i="68"/>
  <c r="Q34" i="68"/>
  <c r="R42" i="68"/>
  <c r="Q18" i="68"/>
  <c r="H21" i="68"/>
  <c r="H41" i="68"/>
  <c r="I37" i="68"/>
  <c r="H38" i="68"/>
  <c r="H45" i="68"/>
  <c r="H23" i="68"/>
  <c r="R48" i="68"/>
  <c r="Q52" i="68"/>
  <c r="Q19" i="68"/>
  <c r="H57" i="68"/>
  <c r="Q46" i="68"/>
  <c r="Q31" i="68"/>
  <c r="E58" i="68"/>
  <c r="E9" i="68" s="1"/>
  <c r="J58" i="68"/>
  <c r="J9" i="68" s="1"/>
  <c r="D58" i="68"/>
  <c r="D9" i="68" s="1"/>
  <c r="X9" i="68"/>
  <c r="F58" i="68"/>
  <c r="F9" i="68" s="1"/>
  <c r="E13" i="11"/>
  <c r="E32" i="11"/>
  <c r="E31" i="11"/>
  <c r="E33" i="11"/>
  <c r="E27" i="11"/>
  <c r="AA43" i="68" l="1"/>
  <c r="A8" i="26"/>
  <c r="A8" i="21"/>
  <c r="G17" i="68"/>
  <c r="A8" i="23"/>
  <c r="AA42" i="68"/>
  <c r="Z55" i="68"/>
  <c r="AA40" i="68"/>
  <c r="AA49" i="68"/>
  <c r="AA29" i="68"/>
  <c r="AD57" i="68"/>
  <c r="G34" i="68"/>
  <c r="G40" i="68"/>
  <c r="AA46" i="68"/>
  <c r="Z22" i="68"/>
  <c r="AA53" i="68"/>
  <c r="Z41" i="68"/>
  <c r="Z26" i="68"/>
  <c r="Z33" i="68"/>
  <c r="AA37" i="68"/>
  <c r="G27" i="68"/>
  <c r="AD55" i="68"/>
  <c r="G26" i="68"/>
  <c r="G43" i="68"/>
  <c r="AA54" i="68"/>
  <c r="AA36" i="68"/>
  <c r="G49" i="68"/>
  <c r="AA21" i="68"/>
  <c r="Z49" i="68"/>
  <c r="AD29" i="68"/>
  <c r="Z37" i="68"/>
  <c r="AA24" i="68"/>
  <c r="AD47" i="68"/>
  <c r="AA57" i="68"/>
  <c r="Z20" i="68"/>
  <c r="AA18" i="68"/>
  <c r="Z39" i="68"/>
  <c r="Z47" i="68"/>
  <c r="AD53" i="68"/>
  <c r="G47" i="68"/>
  <c r="AD45" i="68"/>
  <c r="Z18" i="68"/>
  <c r="G25" i="68"/>
  <c r="AD17" i="68"/>
  <c r="G19" i="68"/>
  <c r="Z36" i="68"/>
  <c r="Z50" i="68"/>
  <c r="AD28" i="68"/>
  <c r="AD35" i="68"/>
  <c r="G36" i="68"/>
  <c r="Z44" i="68"/>
  <c r="Z42" i="68"/>
  <c r="AA30" i="68"/>
  <c r="AA31" i="68"/>
  <c r="Z21" i="68"/>
  <c r="AD31" i="68"/>
  <c r="AA27" i="68"/>
  <c r="Z31" i="68"/>
  <c r="Z25" i="68"/>
  <c r="AA22" i="68"/>
  <c r="AD36" i="68"/>
  <c r="G31" i="68"/>
  <c r="G55" i="68"/>
  <c r="AA28" i="68"/>
  <c r="G29" i="68"/>
  <c r="G35" i="68"/>
  <c r="AD33" i="68"/>
  <c r="Z28" i="68"/>
  <c r="Z48" i="68"/>
  <c r="G22" i="68"/>
  <c r="AD48" i="68"/>
  <c r="AD38" i="68"/>
  <c r="AA33" i="68"/>
  <c r="AA41" i="68"/>
  <c r="G44" i="68"/>
  <c r="AD22" i="68"/>
  <c r="AA38" i="68"/>
  <c r="Z54" i="68"/>
  <c r="Z29" i="68"/>
  <c r="G33" i="68"/>
  <c r="AD43" i="68"/>
  <c r="AA51" i="68"/>
  <c r="Z46" i="68"/>
  <c r="AA32" i="68"/>
  <c r="G56" i="68"/>
  <c r="Z34" i="68"/>
  <c r="AA34" i="68"/>
  <c r="G48" i="68"/>
  <c r="AA56" i="68"/>
  <c r="Z17" i="68"/>
  <c r="AA20" i="68"/>
  <c r="AA52" i="68"/>
  <c r="AA48" i="68"/>
  <c r="G52" i="68"/>
  <c r="G18" i="68"/>
  <c r="AD27" i="68"/>
  <c r="Z53" i="68"/>
  <c r="G51" i="68"/>
  <c r="Z19" i="68"/>
  <c r="AD54" i="68"/>
  <c r="AD49" i="68"/>
  <c r="G46" i="68"/>
  <c r="AD52" i="68"/>
  <c r="AD46" i="68"/>
  <c r="AD41" i="68"/>
  <c r="Z56" i="68"/>
  <c r="G38" i="68"/>
  <c r="Z32" i="68"/>
  <c r="AD50" i="68"/>
  <c r="G57" i="68"/>
  <c r="AD44" i="68"/>
  <c r="Z43" i="68"/>
  <c r="G50" i="68"/>
  <c r="G42" i="68"/>
  <c r="G32" i="68"/>
  <c r="Z57" i="68"/>
  <c r="AD19" i="68"/>
  <c r="G45" i="68"/>
  <c r="AD51" i="68"/>
  <c r="AD24" i="68"/>
  <c r="Q9" i="68"/>
  <c r="AA35" i="68"/>
  <c r="AD18" i="68"/>
  <c r="AA44" i="68"/>
  <c r="AA19" i="68"/>
  <c r="Z40" i="68"/>
  <c r="Z24" i="68"/>
  <c r="R9" i="68"/>
  <c r="G41" i="68"/>
  <c r="AD40" i="68"/>
  <c r="G37" i="68"/>
  <c r="AD37" i="68"/>
  <c r="AD20" i="68"/>
  <c r="A8" i="126"/>
  <c r="Z27" i="68"/>
  <c r="AA39" i="68"/>
  <c r="Z51" i="68"/>
  <c r="Z45" i="68"/>
  <c r="AD32" i="68"/>
  <c r="G28" i="68"/>
  <c r="AD30" i="68"/>
  <c r="G54" i="68"/>
  <c r="AD56" i="68"/>
  <c r="AA50" i="68"/>
  <c r="AA26" i="68"/>
  <c r="AA45" i="68"/>
  <c r="Z52" i="68"/>
  <c r="Z30" i="68"/>
  <c r="AD25" i="68"/>
  <c r="G39" i="68"/>
  <c r="G20" i="68"/>
  <c r="Z38" i="68"/>
  <c r="AD39" i="68"/>
  <c r="AD21" i="68"/>
  <c r="G23" i="68"/>
  <c r="AD23" i="68"/>
  <c r="Z23" i="68"/>
  <c r="AA25" i="68"/>
  <c r="AA17" i="68"/>
  <c r="AA55" i="68"/>
  <c r="Z35" i="68"/>
  <c r="AD42" i="68"/>
  <c r="G53" i="68"/>
  <c r="AN67" i="126"/>
  <c r="AN9" i="126" s="1"/>
  <c r="G24" i="68"/>
  <c r="G21" i="68"/>
  <c r="I58" i="68"/>
  <c r="I9" i="68" s="1"/>
  <c r="AO9" i="126"/>
  <c r="H58" i="68"/>
  <c r="H9" i="68" s="1"/>
  <c r="AD26" i="68"/>
  <c r="AA23" i="68"/>
  <c r="AA47" i="68"/>
  <c r="G30" i="68"/>
  <c r="AD34" i="68"/>
  <c r="K58" i="68"/>
  <c r="K9" i="68" s="1"/>
  <c r="E28" i="11"/>
  <c r="E29" i="11"/>
  <c r="E21" i="11"/>
  <c r="E30" i="11"/>
  <c r="G58" i="68" l="1"/>
  <c r="G9" i="68" s="1"/>
  <c r="Z9" i="68"/>
  <c r="AA9" i="68"/>
  <c r="AD9" i="68"/>
  <c r="D9" i="71" l="1"/>
  <c r="A8" i="71" s="1"/>
  <c r="E15" i="11"/>
  <c r="AB39" i="68" l="1"/>
  <c r="Y39" i="68"/>
  <c r="AB51" i="68"/>
  <c r="Y51" i="68"/>
  <c r="AB41" i="68"/>
  <c r="Y41" i="68"/>
  <c r="AB52" i="68"/>
  <c r="Y52" i="68"/>
  <c r="AB49" i="68"/>
  <c r="Y49" i="68"/>
  <c r="AB45" i="68"/>
  <c r="Y45" i="68"/>
  <c r="AB50" i="68"/>
  <c r="Y50" i="68"/>
  <c r="AB44" i="68"/>
  <c r="Y44" i="68"/>
  <c r="AB42" i="68"/>
  <c r="Y42" i="68"/>
  <c r="AB23" i="68"/>
  <c r="Y19" i="68"/>
  <c r="AB24" i="68"/>
  <c r="AB35" i="68"/>
  <c r="AB20" i="68"/>
  <c r="Y31" i="68"/>
  <c r="Y25" i="68"/>
  <c r="Y37" i="68"/>
  <c r="Y34" i="68"/>
  <c r="AB56" i="68"/>
  <c r="Y17" i="68"/>
  <c r="Y57" i="68"/>
  <c r="AB53" i="68"/>
  <c r="AB54" i="68"/>
  <c r="Y54" i="68"/>
  <c r="AB26" i="68"/>
  <c r="Y26" i="68"/>
  <c r="Y22" i="68"/>
  <c r="AB22" i="68"/>
  <c r="AB21" i="68"/>
  <c r="Y21" i="68"/>
  <c r="AB18" i="68"/>
  <c r="Y18" i="68"/>
  <c r="AB30" i="68"/>
  <c r="Y30" i="68"/>
  <c r="AB29" i="68"/>
  <c r="Y29" i="68"/>
  <c r="Y36" i="68"/>
  <c r="AB36" i="68"/>
  <c r="AB28" i="68"/>
  <c r="Y28" i="68"/>
  <c r="AB55" i="68"/>
  <c r="Y55" i="68"/>
  <c r="AB33" i="68"/>
  <c r="Y33" i="68"/>
  <c r="E36" i="11"/>
  <c r="AB48" i="68" l="1"/>
  <c r="Y48" i="68"/>
  <c r="AB47" i="68"/>
  <c r="Y47" i="68"/>
  <c r="AB40" i="68"/>
  <c r="Y40" i="68"/>
  <c r="AB46" i="68"/>
  <c r="Y46" i="68"/>
  <c r="AB43" i="68"/>
  <c r="Y43" i="68"/>
  <c r="AB17" i="68"/>
  <c r="AB19" i="68"/>
  <c r="Y56" i="68"/>
  <c r="Y24" i="68"/>
  <c r="AB37" i="68"/>
  <c r="AB31" i="68"/>
  <c r="Y32" i="68"/>
  <c r="AB32" i="68"/>
  <c r="AB34" i="68"/>
  <c r="AB57" i="68"/>
  <c r="Y35" i="68"/>
  <c r="Y23" i="68"/>
  <c r="Y20" i="68"/>
  <c r="AB25" i="68"/>
  <c r="Y27" i="68"/>
  <c r="AB27" i="68"/>
  <c r="Y53" i="68"/>
  <c r="AB38" i="68"/>
  <c r="Y38" i="68"/>
  <c r="S9" i="68"/>
  <c r="AB9" i="68" l="1"/>
  <c r="Y9" i="68"/>
  <c r="A8" i="68" l="1"/>
  <c r="E26" i="11"/>
</calcChain>
</file>

<file path=xl/sharedStrings.xml><?xml version="1.0" encoding="utf-8"?>
<sst xmlns="http://schemas.openxmlformats.org/spreadsheetml/2006/main" count="7866" uniqueCount="714">
  <si>
    <t>Monetised Risk</t>
  </si>
  <si>
    <t>km</t>
  </si>
  <si>
    <t>Volumes</t>
  </si>
  <si>
    <t>Asset Category</t>
  </si>
  <si>
    <t>P1</t>
  </si>
  <si>
    <t>P2</t>
  </si>
  <si>
    <t>P3</t>
  </si>
  <si>
    <t>P4</t>
  </si>
  <si>
    <t>P5</t>
  </si>
  <si>
    <t>Risk</t>
  </si>
  <si>
    <t>Risk - Minimum point in band</t>
  </si>
  <si>
    <t>Risk - Maximum point in band</t>
  </si>
  <si>
    <t>Risk - Average for population in band</t>
  </si>
  <si>
    <t>R1</t>
  </si>
  <si>
    <t>R2</t>
  </si>
  <si>
    <t>R3</t>
  </si>
  <si>
    <t>R4</t>
  </si>
  <si>
    <t>R5</t>
  </si>
  <si>
    <t>R6</t>
  </si>
  <si>
    <t>R7</t>
  </si>
  <si>
    <t>R8</t>
  </si>
  <si>
    <t>R9</t>
  </si>
  <si>
    <t>R10</t>
  </si>
  <si>
    <t>Risk Bandings</t>
  </si>
  <si>
    <t>Total Risk</t>
  </si>
  <si>
    <t>Risk - Total for population in band</t>
  </si>
  <si>
    <t>Total</t>
  </si>
  <si>
    <t>Input not relevant</t>
  </si>
  <si>
    <t>Link from other workbook</t>
  </si>
  <si>
    <t>Link from other sheet in workbook</t>
  </si>
  <si>
    <t>Calculation cell (total)</t>
  </si>
  <si>
    <t>Calculation cell (sub-total)</t>
  </si>
  <si>
    <t>abc</t>
  </si>
  <si>
    <t>Non-editable cell</t>
  </si>
  <si>
    <t>Colour Key (to be agreed cross sector)</t>
  </si>
  <si>
    <t>To be agreed</t>
  </si>
  <si>
    <t>Version Number Convention</t>
  </si>
  <si>
    <t>Company Short Name</t>
  </si>
  <si>
    <t>Company Name</t>
  </si>
  <si>
    <t>Licensees</t>
  </si>
  <si>
    <t>File Name</t>
  </si>
  <si>
    <t>Submitted Date</t>
  </si>
  <si>
    <t>Workbook</t>
  </si>
  <si>
    <t>Check</t>
  </si>
  <si>
    <t>Link</t>
  </si>
  <si>
    <t>Worksheet title</t>
  </si>
  <si>
    <t>Tab Name</t>
  </si>
  <si>
    <t>Volumes - Total for population in risk band</t>
  </si>
  <si>
    <t>Range</t>
  </si>
  <si>
    <t>Units</t>
  </si>
  <si>
    <t>#</t>
  </si>
  <si>
    <t>R£m</t>
  </si>
  <si>
    <t>None</t>
  </si>
  <si>
    <t>Explanation</t>
  </si>
  <si>
    <t>Replacement</t>
  </si>
  <si>
    <t>Refurbishment</t>
  </si>
  <si>
    <t>N0_Cover</t>
  </si>
  <si>
    <t>N0.1_Contents</t>
  </si>
  <si>
    <t>N0.1 Contents</t>
  </si>
  <si>
    <t>N0.6 Data Constants</t>
  </si>
  <si>
    <t>N0 Cover</t>
  </si>
  <si>
    <t>N: NARM</t>
  </si>
  <si>
    <t>N1.2_Intervention_Listing</t>
  </si>
  <si>
    <t>N1.2 Intervention Listing</t>
  </si>
  <si>
    <t>N2_Network_Risk</t>
  </si>
  <si>
    <t>N2 Network Risk</t>
  </si>
  <si>
    <t>N2.1_Network_Risk_Summary</t>
  </si>
  <si>
    <t>N2.2_Risk_Bandings</t>
  </si>
  <si>
    <t>N2.1 Network Risk Summary</t>
  </si>
  <si>
    <t>N1.3_Project_Listing</t>
  </si>
  <si>
    <t>N1.3 Project Listing</t>
  </si>
  <si>
    <t>N3_Asset_Category_Risk</t>
  </si>
  <si>
    <t>N3 Asset Category Risk</t>
  </si>
  <si>
    <t>N1_Output_Delivery</t>
  </si>
  <si>
    <t>N1 Output Delivery</t>
  </si>
  <si>
    <t>Item/sub-component</t>
  </si>
  <si>
    <t>No.</t>
  </si>
  <si>
    <t>END</t>
  </si>
  <si>
    <t>N/A</t>
  </si>
  <si>
    <t>Expected Life of Intervention (yrs)</t>
  </si>
  <si>
    <t>Asset Categories</t>
  </si>
  <si>
    <t>RIIO-2 Total</t>
  </si>
  <si>
    <t>Extension of Expected Asset Life</t>
  </si>
  <si>
    <t>R£</t>
  </si>
  <si>
    <t>Asset Replacement Due To Early Life Failures</t>
  </si>
  <si>
    <t>Changes in Maintenance Programme</t>
  </si>
  <si>
    <t>Asset Refurbishment (Other Driven)</t>
  </si>
  <si>
    <t>Asset Refurbishment (PoF Driven)</t>
  </si>
  <si>
    <t>Asset Replacement (Other Driven)</t>
  </si>
  <si>
    <t>Asset Replacement (PoF Driven)</t>
  </si>
  <si>
    <t>Manual Over-ride on PoF or CoF</t>
  </si>
  <si>
    <t>P6</t>
  </si>
  <si>
    <t>P7</t>
  </si>
  <si>
    <t>P8</t>
  </si>
  <si>
    <t>P9</t>
  </si>
  <si>
    <t>P10</t>
  </si>
  <si>
    <t>Submission Version (Number)</t>
  </si>
  <si>
    <t>Template Version (Number)</t>
  </si>
  <si>
    <t>Ofgem input cell</t>
  </si>
  <si>
    <t>Company input cell</t>
  </si>
  <si>
    <t>PoF/Health - Minimum point in band</t>
  </si>
  <si>
    <t>PoF/Health - Maximum point in band</t>
  </si>
  <si>
    <t>Probability of Failure (PoF)/Health Indicator</t>
  </si>
  <si>
    <t>Volumes - Total for population in PoF/Health Indicator band</t>
  </si>
  <si>
    <t>N2.4.1 Risk Components Without Intervention - End of 2025/26</t>
  </si>
  <si>
    <t>2025/26 Without Intervention</t>
  </si>
  <si>
    <t>2025/26 Delta</t>
  </si>
  <si>
    <t>Total Volumes</t>
  </si>
  <si>
    <t>Average Risk</t>
  </si>
  <si>
    <t>Interventions</t>
  </si>
  <si>
    <t>Total Volume: Monetised Risk Banding</t>
  </si>
  <si>
    <t>Total Volume: Probability of Failure (PoF) Banding</t>
  </si>
  <si>
    <t>Vol. Impacted</t>
  </si>
  <si>
    <t>Average PoF</t>
  </si>
  <si>
    <t>Average PoF/Health Indicator</t>
  </si>
  <si>
    <t>PoF/Health Indicator - average for population in band</t>
  </si>
  <si>
    <t>Summary: Risk Movements Over RIIO-2</t>
  </si>
  <si>
    <t>Other Interventions</t>
  </si>
  <si>
    <t>Non-Intervention</t>
  </si>
  <si>
    <t>Summary: Asset Volumes Over RIIO-2</t>
  </si>
  <si>
    <t>Check - Delta</t>
  </si>
  <si>
    <t>Average Asset Risk</t>
  </si>
  <si>
    <t>All Interventions</t>
  </si>
  <si>
    <t>Average Intervention Risk Benefit</t>
  </si>
  <si>
    <t>PoF/Health Indicator</t>
  </si>
  <si>
    <t>2025/26 Av. PoF Change from W/O Intervention</t>
  </si>
  <si>
    <t>2025/26 With Intervention</t>
  </si>
  <si>
    <t>N0.2_Submission_Version_History</t>
  </si>
  <si>
    <t>N0.2 Submission Version History</t>
  </si>
  <si>
    <t>N0.3_Template_Version_History</t>
  </si>
  <si>
    <t>N0.3 Template Version History</t>
  </si>
  <si>
    <t>Template Version</t>
  </si>
  <si>
    <t>Purpose of version</t>
  </si>
  <si>
    <t>Tables Changed</t>
  </si>
  <si>
    <t>Change number</t>
  </si>
  <si>
    <t>Description of Change</t>
  </si>
  <si>
    <t>Version Issue Date</t>
  </si>
  <si>
    <t>Versions</t>
  </si>
  <si>
    <t>Details of Changes from Previous Version</t>
  </si>
  <si>
    <t>Changed by</t>
  </si>
  <si>
    <t>Asset Additions (not part of replace or refurb)</t>
  </si>
  <si>
    <t>Asset Disposals  (not part of replace or refurb)</t>
  </si>
  <si>
    <t>N3.01</t>
  </si>
  <si>
    <t>N3.02</t>
  </si>
  <si>
    <t>N3.03</t>
  </si>
  <si>
    <t>N3.04</t>
  </si>
  <si>
    <t>N3.05</t>
  </si>
  <si>
    <t>N3.06</t>
  </si>
  <si>
    <t>N3.13</t>
  </si>
  <si>
    <t>N3.14</t>
  </si>
  <si>
    <t>N3.15</t>
  </si>
  <si>
    <t>N3.16</t>
  </si>
  <si>
    <t>N3.17</t>
  </si>
  <si>
    <t>N3.21</t>
  </si>
  <si>
    <t>N3.22</t>
  </si>
  <si>
    <t>N3.23</t>
  </si>
  <si>
    <t>N3.27</t>
  </si>
  <si>
    <t>Cost of Carbon</t>
  </si>
  <si>
    <t>VOLL</t>
  </si>
  <si>
    <t>2018/19</t>
  </si>
  <si>
    <t>Price Base for Business Plan Expenditure</t>
  </si>
  <si>
    <t>Data Constants</t>
  </si>
  <si>
    <t>Submission Version</t>
  </si>
  <si>
    <t>Responsible</t>
  </si>
  <si>
    <t>Insert Rows as Required</t>
  </si>
  <si>
    <t>Reason for submission version</t>
  </si>
  <si>
    <t>Colour Key</t>
  </si>
  <si>
    <t>Details of submission to be entered by licensee</t>
  </si>
  <si>
    <t>Summary details of specific table changes to be entered by licensee</t>
  </si>
  <si>
    <t>Tab Name Check</t>
  </si>
  <si>
    <t>Data Error Check</t>
  </si>
  <si>
    <t>N0.5_Data_Constants</t>
  </si>
  <si>
    <t>Linked To</t>
  </si>
  <si>
    <t>URL (if relevant)</t>
  </si>
  <si>
    <t>N0.4_Related_Workbooks</t>
  </si>
  <si>
    <t>Workbook Title</t>
  </si>
  <si>
    <t>Version No.</t>
  </si>
  <si>
    <t>Explanation of Relationship</t>
  </si>
  <si>
    <t>Version Date</t>
  </si>
  <si>
    <t>Linked From</t>
  </si>
  <si>
    <t>Add rows if required</t>
  </si>
  <si>
    <t>Funding Category</t>
  </si>
  <si>
    <t>NARM Funding Mechanism</t>
  </si>
  <si>
    <t>Funding Under Separate Mechanism</t>
  </si>
  <si>
    <t>Ringfenced Project/Activitity</t>
  </si>
  <si>
    <t>Non NARM Assets</t>
  </si>
  <si>
    <t>N3.31</t>
  </si>
  <si>
    <t>N3.32</t>
  </si>
  <si>
    <t>N3.33</t>
  </si>
  <si>
    <t>N3.34</t>
  </si>
  <si>
    <t>N3.35</t>
  </si>
  <si>
    <t>N3.36</t>
  </si>
  <si>
    <t>N3.37</t>
  </si>
  <si>
    <t>N3.41</t>
  </si>
  <si>
    <t>N3.42</t>
  </si>
  <si>
    <t>N3.43</t>
  </si>
  <si>
    <t>N3.44</t>
  </si>
  <si>
    <t>N3.45</t>
  </si>
  <si>
    <t>N3.46</t>
  </si>
  <si>
    <t>N3.47</t>
  </si>
  <si>
    <t>N0.6_Lookup_References</t>
  </si>
  <si>
    <t>N0.6 Lookup References</t>
  </si>
  <si>
    <t>All</t>
  </si>
  <si>
    <t>01</t>
  </si>
  <si>
    <t>02</t>
  </si>
  <si>
    <t>03</t>
  </si>
  <si>
    <t>04</t>
  </si>
  <si>
    <t>05</t>
  </si>
  <si>
    <t>06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</si>
  <si>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</si>
  <si>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</si>
  <si>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</si>
  <si>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</si>
  <si>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</si>
  <si>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</si>
  <si>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</si>
  <si>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</si>
  <si>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</si>
  <si>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</si>
  <si>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</si>
  <si>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</si>
  <si>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</si>
  <si>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</si>
  <si>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</si>
  <si>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</si>
  <si>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</si>
  <si>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</si>
  <si>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</si>
  <si>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</si>
  <si>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Units:</t>
  </si>
  <si>
    <t>National Grid Gas Transmission</t>
  </si>
  <si>
    <t>NGGT</t>
  </si>
  <si>
    <t>N3.18</t>
  </si>
  <si>
    <t>N3.19</t>
  </si>
  <si>
    <t>N3.20</t>
  </si>
  <si>
    <t>N3.28</t>
  </si>
  <si>
    <t>N3.29</t>
  </si>
  <si>
    <t>N3.30</t>
  </si>
  <si>
    <t>N3.38</t>
  </si>
  <si>
    <t>N3.40</t>
  </si>
  <si>
    <t>36</t>
  </si>
  <si>
    <t>37</t>
  </si>
  <si>
    <t>38</t>
  </si>
  <si>
    <t>40</t>
  </si>
  <si>
    <t>41</t>
  </si>
  <si>
    <t>42</t>
  </si>
  <si>
    <t>43</t>
  </si>
  <si>
    <t>44</t>
  </si>
  <si>
    <t>45</t>
  </si>
  <si>
    <t>46</t>
  </si>
  <si>
    <t>47</t>
  </si>
  <si>
    <t>N2.2 Risk Bandings</t>
  </si>
  <si>
    <t>N2.4.1 Risk Components With Intervention - End of 2025/26</t>
  </si>
  <si>
    <t xml:space="preserve">Long Term Benefit </t>
  </si>
  <si>
    <t>N0.5 Related Workbooks</t>
  </si>
  <si>
    <t>Constant</t>
  </si>
  <si>
    <t>Value</t>
  </si>
  <si>
    <t>Year(s)</t>
  </si>
  <si>
    <t>Asset Replacement (CoF Driven)</t>
  </si>
  <si>
    <t>Asset Refurbishment (CoF Driven)</t>
  </si>
  <si>
    <t>Column ref:</t>
  </si>
  <si>
    <t>National Grid Electricity Transmission</t>
  </si>
  <si>
    <t>NGET</t>
  </si>
  <si>
    <t>ET</t>
  </si>
  <si>
    <t>Scottish Hydro Electric Transmission</t>
  </si>
  <si>
    <t>SHET</t>
  </si>
  <si>
    <t>Scottish Power Transmission</t>
  </si>
  <si>
    <t>SPT</t>
  </si>
  <si>
    <t>Cadent - East of England</t>
  </si>
  <si>
    <t>EoE</t>
  </si>
  <si>
    <t>GD</t>
  </si>
  <si>
    <t>Cadent - London</t>
  </si>
  <si>
    <t>Lon</t>
  </si>
  <si>
    <t>Cadent - North West</t>
  </si>
  <si>
    <t>NW</t>
  </si>
  <si>
    <t>Cadent - West Midlands</t>
  </si>
  <si>
    <t>WM</t>
  </si>
  <si>
    <t>Northern Gas Networks</t>
  </si>
  <si>
    <t>NGN</t>
  </si>
  <si>
    <t>Scotia Gas Networks - Scotland</t>
  </si>
  <si>
    <t>Sc</t>
  </si>
  <si>
    <t>Scotia Gas Networks - Southern</t>
  </si>
  <si>
    <t>So</t>
  </si>
  <si>
    <t>Wales and West Utilities</t>
  </si>
  <si>
    <t>WWU</t>
  </si>
  <si>
    <t>GT</t>
  </si>
  <si>
    <t>Row ref</t>
  </si>
  <si>
    <t>LTS Pipelines (Piggable)</t>
  </si>
  <si>
    <t>Cladding</t>
  </si>
  <si>
    <t>LTS Pipelines (Non Piggable)</t>
  </si>
  <si>
    <t>After coolers</t>
  </si>
  <si>
    <t>Iron Mains</t>
  </si>
  <si>
    <t>Air Intake</t>
  </si>
  <si>
    <t>PE Mains</t>
  </si>
  <si>
    <t>Exhausts</t>
  </si>
  <si>
    <t>Steel Mains</t>
  </si>
  <si>
    <t>Boundary Controllers</t>
  </si>
  <si>
    <t>Other Mains</t>
  </si>
  <si>
    <t>Cab ventilation</t>
  </si>
  <si>
    <t>Services</t>
  </si>
  <si>
    <t>Risers</t>
  </si>
  <si>
    <t>Offtake Filters</t>
  </si>
  <si>
    <t>PRS Filters</t>
  </si>
  <si>
    <t>Offtake Slamshut/Regulators</t>
  </si>
  <si>
    <t>275kV OHL Conductor</t>
  </si>
  <si>
    <t>PRS Slamshut/Regulators</t>
  </si>
  <si>
    <t>Offtake Pre-heating</t>
  </si>
  <si>
    <t>Fuel tanks &amp; bunds</t>
  </si>
  <si>
    <t>PRS Pre-heating</t>
  </si>
  <si>
    <t>Compressor</t>
  </si>
  <si>
    <t>Odorisation &amp; Metering</t>
  </si>
  <si>
    <t>Cathodic Protection</t>
  </si>
  <si>
    <t>District Governors</t>
  </si>
  <si>
    <t>Electrical - including standby generators</t>
  </si>
  <si>
    <t>I&amp;C Governors</t>
  </si>
  <si>
    <t>Electrical - safe shutdown</t>
  </si>
  <si>
    <t>Service Governors</t>
  </si>
  <si>
    <t>Filters and Scrubbers (incl. Condensate Tanks)</t>
  </si>
  <si>
    <t>-</t>
  </si>
  <si>
    <t>Fire and gas detection</t>
  </si>
  <si>
    <t>Fire Suppression</t>
  </si>
  <si>
    <t>Flow or pressure regulator</t>
  </si>
  <si>
    <t>Gas analyser</t>
  </si>
  <si>
    <t>Gas Generator</t>
  </si>
  <si>
    <t>Metering</t>
  </si>
  <si>
    <t>Fuel gas metering</t>
  </si>
  <si>
    <t xml:space="preserve">Network control and instrumentation </t>
  </si>
  <si>
    <t>Odorisation Plant</t>
  </si>
  <si>
    <t>Pig Trap</t>
  </si>
  <si>
    <t>Above Ground Pipe and Coating</t>
  </si>
  <si>
    <t>Below Ground Pipe and Coating</t>
  </si>
  <si>
    <t>Power turbine</t>
  </si>
  <si>
    <t>Preheaters</t>
  </si>
  <si>
    <t>Station process control system</t>
  </si>
  <si>
    <t>Unit Control System</t>
  </si>
  <si>
    <t>AntiSurge System</t>
  </si>
  <si>
    <t>Starter motor</t>
  </si>
  <si>
    <t>Vent System</t>
  </si>
  <si>
    <t>Electrical variable speed drive</t>
  </si>
  <si>
    <t>Locally actuated valves</t>
  </si>
  <si>
    <t>Non Return Valve</t>
  </si>
  <si>
    <t>Remote Isolation Valves</t>
  </si>
  <si>
    <t xml:space="preserve">Process valves </t>
  </si>
  <si>
    <t>Slam shut</t>
  </si>
  <si>
    <t>No entry required</t>
  </si>
  <si>
    <t>Sector</t>
  </si>
  <si>
    <t>IT1</t>
  </si>
  <si>
    <t>IT2</t>
  </si>
  <si>
    <t>IT3</t>
  </si>
  <si>
    <t>IT4</t>
  </si>
  <si>
    <t>IT5</t>
  </si>
  <si>
    <t>IT6</t>
  </si>
  <si>
    <t>IT7</t>
  </si>
  <si>
    <t>IT8</t>
  </si>
  <si>
    <t>IT9</t>
  </si>
  <si>
    <t>IT10</t>
  </si>
  <si>
    <t>IT11</t>
  </si>
  <si>
    <t>IT12</t>
  </si>
  <si>
    <t>IT13</t>
  </si>
  <si>
    <t>IT14</t>
  </si>
  <si>
    <t>IT15</t>
  </si>
  <si>
    <t>IT16</t>
  </si>
  <si>
    <t>IT17</t>
  </si>
  <si>
    <t>IT18</t>
  </si>
  <si>
    <t>IT19</t>
  </si>
  <si>
    <t>IT20</t>
  </si>
  <si>
    <t>IT21</t>
  </si>
  <si>
    <t>IT22</t>
  </si>
  <si>
    <t>IT23</t>
  </si>
  <si>
    <t>IT24</t>
  </si>
  <si>
    <t>IT25</t>
  </si>
  <si>
    <t>IT26</t>
  </si>
  <si>
    <t>IT27</t>
  </si>
  <si>
    <t>IT28</t>
  </si>
  <si>
    <t>IT29</t>
  </si>
  <si>
    <t>IT30</t>
  </si>
  <si>
    <t>IT31</t>
  </si>
  <si>
    <t>IT32</t>
  </si>
  <si>
    <t>IT33</t>
  </si>
  <si>
    <t>IT34</t>
  </si>
  <si>
    <t>IT35</t>
  </si>
  <si>
    <t>IT36</t>
  </si>
  <si>
    <t>IT37</t>
  </si>
  <si>
    <t>IT38</t>
  </si>
  <si>
    <t>IT39</t>
  </si>
  <si>
    <t>IT40</t>
  </si>
  <si>
    <t>IT41</t>
  </si>
  <si>
    <t>IT42</t>
  </si>
  <si>
    <t>IT43</t>
  </si>
  <si>
    <t>IT44</t>
  </si>
  <si>
    <t>IT45</t>
  </si>
  <si>
    <t>IT46</t>
  </si>
  <si>
    <t>IT47</t>
  </si>
  <si>
    <t>IT48</t>
  </si>
  <si>
    <t>IT49</t>
  </si>
  <si>
    <t>IT50</t>
  </si>
  <si>
    <t>IT51</t>
  </si>
  <si>
    <t>IT52</t>
  </si>
  <si>
    <t>IT53</t>
  </si>
  <si>
    <t>IT54</t>
  </si>
  <si>
    <t>IT55</t>
  </si>
  <si>
    <t>IT56</t>
  </si>
  <si>
    <t>IT57</t>
  </si>
  <si>
    <t>IT58</t>
  </si>
  <si>
    <t>IT59</t>
  </si>
  <si>
    <t>IT60</t>
  </si>
  <si>
    <t>IT61</t>
  </si>
  <si>
    <t>IT62</t>
  </si>
  <si>
    <t>IT63</t>
  </si>
  <si>
    <t>Intervention Type ID</t>
  </si>
  <si>
    <t>Yes</t>
  </si>
  <si>
    <t>No</t>
  </si>
  <si>
    <t>Risk Sub-Category</t>
  </si>
  <si>
    <t xml:space="preserve">Stage </t>
  </si>
  <si>
    <t>Description1</t>
  </si>
  <si>
    <t>Description2</t>
  </si>
  <si>
    <t>Data Revision</t>
  </si>
  <si>
    <t>Risk Changes</t>
  </si>
  <si>
    <t>Methodological Change</t>
  </si>
  <si>
    <t>Consequential Interventions</t>
  </si>
  <si>
    <t>Non-Intervention Impacts</t>
  </si>
  <si>
    <t>Asset Intervention Impacts</t>
  </si>
  <si>
    <t>Total Long Term Risk Benefit</t>
  </si>
  <si>
    <t>Long Term Risk Benefit: RIIO-2</t>
  </si>
  <si>
    <t>Summary: PoF Over RIIO-2</t>
  </si>
  <si>
    <t>07</t>
  </si>
  <si>
    <t>08</t>
  </si>
  <si>
    <t>09</t>
  </si>
  <si>
    <t>10</t>
  </si>
  <si>
    <t>11</t>
  </si>
  <si>
    <t>12</t>
  </si>
  <si>
    <t>24</t>
  </si>
  <si>
    <t>25</t>
  </si>
  <si>
    <t>26</t>
  </si>
  <si>
    <t>39</t>
  </si>
  <si>
    <t>48</t>
  </si>
  <si>
    <t>49</t>
  </si>
  <si>
    <t>50</t>
  </si>
  <si>
    <t>N3.39</t>
  </si>
  <si>
    <t>N3.48</t>
  </si>
  <si>
    <t>N3.49</t>
  </si>
  <si>
    <t>N3.50</t>
  </si>
  <si>
    <t>N3.07</t>
  </si>
  <si>
    <t>N3.08</t>
  </si>
  <si>
    <t>N3.09</t>
  </si>
  <si>
    <t>N3.10</t>
  </si>
  <si>
    <t>N3.11</t>
  </si>
  <si>
    <t>N3.12</t>
  </si>
  <si>
    <t>N3.24</t>
  </si>
  <si>
    <t>N3.25</t>
  </si>
  <si>
    <t>N3.26</t>
  </si>
  <si>
    <t>N3.00_Summary</t>
  </si>
  <si>
    <t>N3.00 Summary</t>
  </si>
  <si>
    <t>N2.4_RIIO2_Risk_Without_2026</t>
  </si>
  <si>
    <t>N2.5_RIIO2_Risk_With_2026</t>
  </si>
  <si>
    <t>N2.3_RIIO2_Risk_Start_2021</t>
  </si>
  <si>
    <t>N2.4 Total Risk Without Intervention - End of 2025/26</t>
  </si>
  <si>
    <t>N2.5 Total Risk With Intervention - End of 2025/26</t>
  </si>
  <si>
    <t>N2.6_Risk_Comp_Start_2021</t>
  </si>
  <si>
    <t>N2.4.1 Risk Components RIIO-2 Start - End of 2020/21</t>
  </si>
  <si>
    <t>N2.3 Total Risk RIIO-2 Start - End of 2020/21</t>
  </si>
  <si>
    <t>N2.7_Risk_Comp_Without_2026</t>
  </si>
  <si>
    <t>N2.8_Risk_Comp_With_2026</t>
  </si>
  <si>
    <t>System Risk - Total for population in band</t>
  </si>
  <si>
    <t>Environmental Risk - Total for population in band</t>
  </si>
  <si>
    <t>Safety Risk - Total for population in band</t>
  </si>
  <si>
    <t>Financial Risk - Total for population in band</t>
  </si>
  <si>
    <t>2020/21 RIIO-2 Start</t>
  </si>
  <si>
    <t>IT64</t>
  </si>
  <si>
    <t>IT65</t>
  </si>
  <si>
    <t>IT66</t>
  </si>
  <si>
    <t>IT67</t>
  </si>
  <si>
    <t>IT68</t>
  </si>
  <si>
    <t>IT69</t>
  </si>
  <si>
    <t>IT70</t>
  </si>
  <si>
    <t>IT71</t>
  </si>
  <si>
    <t>IT72</t>
  </si>
  <si>
    <t>IT73</t>
  </si>
  <si>
    <t>IT74</t>
  </si>
  <si>
    <t>IT75</t>
  </si>
  <si>
    <t>IT76</t>
  </si>
  <si>
    <t>IT77</t>
  </si>
  <si>
    <t>IT78</t>
  </si>
  <si>
    <t>IT79</t>
  </si>
  <si>
    <t>IT80</t>
  </si>
  <si>
    <t>IT81</t>
  </si>
  <si>
    <t>IT82</t>
  </si>
  <si>
    <t>IT83</t>
  </si>
  <si>
    <t>IT84</t>
  </si>
  <si>
    <t>IT85</t>
  </si>
  <si>
    <t>IT86</t>
  </si>
  <si>
    <t>IT87</t>
  </si>
  <si>
    <t>IT88</t>
  </si>
  <si>
    <t>IT89</t>
  </si>
  <si>
    <t>IT90</t>
  </si>
  <si>
    <t>IT91</t>
  </si>
  <si>
    <t>IT92</t>
  </si>
  <si>
    <t>IT93</t>
  </si>
  <si>
    <t>IT94</t>
  </si>
  <si>
    <t>IT95</t>
  </si>
  <si>
    <t>IT96</t>
  </si>
  <si>
    <t>IT97</t>
  </si>
  <si>
    <t>IT98</t>
  </si>
  <si>
    <t>IT99</t>
  </si>
  <si>
    <t>IT100</t>
  </si>
  <si>
    <t>IT101</t>
  </si>
  <si>
    <t>IT102</t>
  </si>
  <si>
    <t>IT103</t>
  </si>
  <si>
    <t>IT104</t>
  </si>
  <si>
    <t>IT105</t>
  </si>
  <si>
    <t>IT106</t>
  </si>
  <si>
    <t>IT107</t>
  </si>
  <si>
    <t>IT108</t>
  </si>
  <si>
    <t>IT109</t>
  </si>
  <si>
    <t>IT110</t>
  </si>
  <si>
    <t>IT111</t>
  </si>
  <si>
    <t>IT112</t>
  </si>
  <si>
    <t>IT113</t>
  </si>
  <si>
    <t>IT114</t>
  </si>
  <si>
    <t>IT115</t>
  </si>
  <si>
    <t>IT116</t>
  </si>
  <si>
    <t>IT117</t>
  </si>
  <si>
    <t>IT118</t>
  </si>
  <si>
    <t>IT119</t>
  </si>
  <si>
    <t>IT120</t>
  </si>
  <si>
    <t>IT121</t>
  </si>
  <si>
    <t>IT122</t>
  </si>
  <si>
    <t>IT123</t>
  </si>
  <si>
    <t>IT124</t>
  </si>
  <si>
    <t>IT125</t>
  </si>
  <si>
    <t>IT126</t>
  </si>
  <si>
    <t>IT127</t>
  </si>
  <si>
    <t>IT128</t>
  </si>
  <si>
    <t>IT129</t>
  </si>
  <si>
    <t>IT130</t>
  </si>
  <si>
    <t>IT131</t>
  </si>
  <si>
    <t>IT132</t>
  </si>
  <si>
    <t>IT133</t>
  </si>
  <si>
    <t>IT134</t>
  </si>
  <si>
    <t>IT135</t>
  </si>
  <si>
    <t>IT136</t>
  </si>
  <si>
    <t>IT137</t>
  </si>
  <si>
    <t>IT138</t>
  </si>
  <si>
    <t>IT139</t>
  </si>
  <si>
    <t>IT140</t>
  </si>
  <si>
    <t>IT141</t>
  </si>
  <si>
    <t>IT142</t>
  </si>
  <si>
    <t>IT143</t>
  </si>
  <si>
    <t>IT144</t>
  </si>
  <si>
    <t>IT145</t>
  </si>
  <si>
    <t>IT146</t>
  </si>
  <si>
    <t>IT147</t>
  </si>
  <si>
    <t>IT148</t>
  </si>
  <si>
    <t>IT149</t>
  </si>
  <si>
    <t>IT150</t>
  </si>
  <si>
    <t>IT151</t>
  </si>
  <si>
    <t>IT152</t>
  </si>
  <si>
    <t>IT153</t>
  </si>
  <si>
    <t>IT154</t>
  </si>
  <si>
    <t>IT155</t>
  </si>
  <si>
    <t>IT156</t>
  </si>
  <si>
    <t>IT157</t>
  </si>
  <si>
    <t>IT158</t>
  </si>
  <si>
    <t>IT159</t>
  </si>
  <si>
    <t>IT160</t>
  </si>
  <si>
    <t>IT161</t>
  </si>
  <si>
    <t>IT162</t>
  </si>
  <si>
    <t>IT163</t>
  </si>
  <si>
    <t>IT164</t>
  </si>
  <si>
    <t>IT165</t>
  </si>
  <si>
    <t>IT166</t>
  </si>
  <si>
    <t>IT167</t>
  </si>
  <si>
    <t>IT168</t>
  </si>
  <si>
    <t>IT169</t>
  </si>
  <si>
    <t>IT170</t>
  </si>
  <si>
    <t>IT171</t>
  </si>
  <si>
    <t>IT172</t>
  </si>
  <si>
    <t>IT173</t>
  </si>
  <si>
    <t>IT174</t>
  </si>
  <si>
    <t>IT175</t>
  </si>
  <si>
    <t>IT176</t>
  </si>
  <si>
    <t>IT177</t>
  </si>
  <si>
    <t>IT178</t>
  </si>
  <si>
    <t>IT179</t>
  </si>
  <si>
    <t>IT180</t>
  </si>
  <si>
    <t>IT181</t>
  </si>
  <si>
    <t>IT182</t>
  </si>
  <si>
    <t>IT183</t>
  </si>
  <si>
    <t>IT184</t>
  </si>
  <si>
    <t>IT185</t>
  </si>
  <si>
    <t>IT186</t>
  </si>
  <si>
    <t>IT187</t>
  </si>
  <si>
    <t>IT188</t>
  </si>
  <si>
    <t>IT189</t>
  </si>
  <si>
    <t>IT190</t>
  </si>
  <si>
    <t>IT191</t>
  </si>
  <si>
    <t>IT192</t>
  </si>
  <si>
    <t>IT193</t>
  </si>
  <si>
    <t>IT194</t>
  </si>
  <si>
    <t>IT195</t>
  </si>
  <si>
    <t>IT196</t>
  </si>
  <si>
    <t>IT197</t>
  </si>
  <si>
    <t>IT198</t>
  </si>
  <si>
    <t>IT199</t>
  </si>
  <si>
    <t>IT200</t>
  </si>
  <si>
    <t>Funding Categories</t>
  </si>
  <si>
    <t>Risk Sub Categories</t>
  </si>
  <si>
    <t>NARM_Ref</t>
  </si>
  <si>
    <t>Scheme Details</t>
  </si>
  <si>
    <t>Total Asset vol. before</t>
  </si>
  <si>
    <t>Total Asset vol. after</t>
  </si>
  <si>
    <t>NARM A1</t>
  </si>
  <si>
    <t>NARM A2</t>
  </si>
  <si>
    <t>NARM A3</t>
  </si>
  <si>
    <t>NARM B</t>
  </si>
  <si>
    <t>Description3</t>
  </si>
  <si>
    <t>Description3 List</t>
  </si>
  <si>
    <t>Sub-Total</t>
  </si>
  <si>
    <t>GT - High</t>
  </si>
  <si>
    <t>GT - Medium</t>
  </si>
  <si>
    <t>GT - Low</t>
  </si>
  <si>
    <t>ET - CB</t>
  </si>
  <si>
    <t>ET - Ohl Conductor</t>
  </si>
  <si>
    <t>ET - Ohl Fittings</t>
  </si>
  <si>
    <t>ET - Ohl Tower</t>
  </si>
  <si>
    <t>ET - Reactor</t>
  </si>
  <si>
    <t>ET - Transformer</t>
  </si>
  <si>
    <t>ET - UG Cable</t>
  </si>
  <si>
    <t>GD - Network</t>
  </si>
  <si>
    <t>RIIO-2 Regulatory Reporting Pack</t>
  </si>
  <si>
    <t>v1.0</t>
  </si>
  <si>
    <t>NARM Asset Category</t>
  </si>
  <si>
    <t>Cost and Volume Asset Category</t>
  </si>
  <si>
    <t>Cost and Volume Asset Categories with NARM relationship</t>
  </si>
  <si>
    <t>Assets Categories</t>
  </si>
  <si>
    <t>Intervention</t>
  </si>
  <si>
    <t>Ofgem Project/Scheme Reference</t>
  </si>
  <si>
    <t>Binary option</t>
  </si>
  <si>
    <t>PoF/CoF</t>
  </si>
  <si>
    <t>PoF</t>
  </si>
  <si>
    <t>CoF</t>
  </si>
  <si>
    <t>PoF &amp; CoF</t>
  </si>
  <si>
    <t>Volume of Interventions (#)</t>
  </si>
  <si>
    <t>Asset volume before intervention (#)</t>
  </si>
  <si>
    <t>Asset volume after intervention (#)</t>
  </si>
  <si>
    <t>Pre Intervention</t>
  </si>
  <si>
    <t>Post Intervention</t>
  </si>
  <si>
    <t>Intervention Delta</t>
  </si>
  <si>
    <t>Volume Change</t>
  </si>
  <si>
    <t>Qualitative Detail on Monetised Risk</t>
  </si>
  <si>
    <t>Additional Explanation</t>
  </si>
  <si>
    <t>Impacts MR
(Yes/No)</t>
  </si>
  <si>
    <t>Impact on
(PoF/CoF)</t>
  </si>
  <si>
    <t>Total Asset Category Risk</t>
  </si>
  <si>
    <t>Deterioration</t>
  </si>
  <si>
    <t>Start Position</t>
  </si>
  <si>
    <t>Stage1: RIIO-1 Closeout Position</t>
  </si>
  <si>
    <t>Stage1: RIIO-1 to RIIO-2</t>
  </si>
  <si>
    <t>Stage 2: Without Intervention Risk Change</t>
  </si>
  <si>
    <t>Optional entry 1</t>
  </si>
  <si>
    <t>Optional entry 2</t>
  </si>
  <si>
    <t>Normalisation: True-Up</t>
  </si>
  <si>
    <t>Original Forecast Deterioration</t>
  </si>
  <si>
    <t>Revised Forecast Deterioration</t>
  </si>
  <si>
    <t>Revised Forecast Methodology Change</t>
  </si>
  <si>
    <t>Load Related Work</t>
  </si>
  <si>
    <t>Deterioration Change Impact</t>
  </si>
  <si>
    <t>Methodology Change Impact</t>
  </si>
  <si>
    <t>Data Revision Impact</t>
  </si>
  <si>
    <t>Stage 3:With Intervention Risk Change</t>
  </si>
  <si>
    <t>Optional entry 3</t>
  </si>
  <si>
    <t>Optional entry 4</t>
  </si>
  <si>
    <t>Stage 1</t>
  </si>
  <si>
    <t>Stage 2</t>
  </si>
  <si>
    <t>Stage 3</t>
  </si>
  <si>
    <t>RIIO-1 to RIIO-2 True Up</t>
  </si>
  <si>
    <t>RIIO-2 Non-Intervention Risk Changes</t>
  </si>
  <si>
    <t>Without Intervention Position</t>
  </si>
  <si>
    <t>With Intervention Position</t>
  </si>
  <si>
    <t>Closeout Position</t>
  </si>
  <si>
    <t>Stage 2: RIIO-2 Start Position 2020/21</t>
  </si>
  <si>
    <t>Stage 3: RIIO-2 Without Intervention Position 2025/26</t>
  </si>
  <si>
    <t>Stage 3: RIIO-2 With Intervention Position 2025/26</t>
  </si>
  <si>
    <t>Intervention Volumes</t>
  </si>
  <si>
    <t>RRP Actuals and Forecasts</t>
  </si>
  <si>
    <t>no.</t>
  </si>
  <si>
    <t>NARM Category</t>
  </si>
  <si>
    <t>Monetised Risk Outputs</t>
  </si>
  <si>
    <t>Non-NARM</t>
  </si>
  <si>
    <t>132kV Circuit Breaker</t>
  </si>
  <si>
    <t>132kV Transformer</t>
  </si>
  <si>
    <t>132kV Reactor</t>
  </si>
  <si>
    <t>132kV Underground Cable</t>
  </si>
  <si>
    <t>132kV OHL Conductor</t>
  </si>
  <si>
    <t>132kV OHL Fittings</t>
  </si>
  <si>
    <t>132kV OHL Tower</t>
  </si>
  <si>
    <t>275kV Circuit Breaker</t>
  </si>
  <si>
    <t>275kV Transformer</t>
  </si>
  <si>
    <t>275kV Reactor</t>
  </si>
  <si>
    <t>275kV Underground Cable</t>
  </si>
  <si>
    <t>275kV OHL Fittings</t>
  </si>
  <si>
    <t>275kV OHL Tower</t>
  </si>
  <si>
    <t>400kV Circuit Breaker</t>
  </si>
  <si>
    <t>400kV Transformer</t>
  </si>
  <si>
    <t>400kV Reactor</t>
  </si>
  <si>
    <t>400kV Underground Cable</t>
  </si>
  <si>
    <t>400kV OHL Conductor</t>
  </si>
  <si>
    <t>400kV OHL Fittings</t>
  </si>
  <si>
    <t>400kV OHL Tower</t>
  </si>
  <si>
    <t>N1.1_NARM_Summary</t>
  </si>
  <si>
    <t>Delivery Date</t>
  </si>
  <si>
    <t xml:space="preserve">RIIO-2 </t>
  </si>
  <si>
    <t>Outputs</t>
  </si>
  <si>
    <t>MR Delivered (R£m)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</si>
</sst>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164" formatCode="_(* #,##0.00_);_(* \(#,##0.00\);_(* &quot;-&quot;??_);_(@_)"/>
    <numFmt numFmtId="165" formatCode="[$$-409]#,##0.00"/>
    <numFmt numFmtId="166" formatCode="#,##0_);[Red]\(#,##0\);&quot;-&quot;"/>
    <numFmt numFmtId="167" formatCode="0.0;[Red]\-0.0;\-"/>
    <numFmt numFmtId="168" formatCode="#,##0.0_ ;\-#,##0.0\ "/>
    <numFmt numFmtId="169" formatCode="0.0000"/>
    <numFmt numFmtId="170" formatCode="0.00000;[Red]\-0.00000;\-"/>
    <numFmt numFmtId="171" formatCode="0.0"/>
    <numFmt numFmtId="172" formatCode="0.000"/>
    <numFmt numFmtId="173" formatCode="0.000;[Red]\-0.000;\-"/>
    <numFmt numFmtId="174" formatCode="#,##0.0"/>
    <numFmt numFmtId="175" formatCode="0.00000000000_ ;[Red]\-0.00000000000\ "/>
    <numFmt numFmtId="176" formatCode="0.0000000000000_ ;[Red]\-0.0000000000000\ "/>
    <numFmt numFmtId="177" formatCode="0.000000;[Red]\-0.000000;\-"/>
    <numFmt numFmtId="178" formatCode="0.00;[Red]\-0.00;\-"/>
    <numFmt numFmtId="179" formatCode="#,##0_);\(#,##0\);&quot;-  &quot;;&quot; &quot;@&quot; &quot;"/>
  </numFmts>
  <fonts count="59"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b/>
      <sz val="10"/>
      <color theme="0"/>
      <name val="Verdana"/>
      <family val="2"/>
    </font>
    <font>
      <b/>
      <sz val="10"/>
      <color theme="1"/>
      <name val="Verdana"/>
      <family val="2"/>
    </font>
    <font>
      <sz val="10"/>
      <color theme="0"/>
      <name val="Verdana"/>
      <family val="2"/>
    </font>
    <font>
      <sz val="10"/>
      <name val="Verdana"/>
      <family val="2"/>
    </font>
    <font>
      <b/>
      <sz val="18"/>
      <name val="Verdana"/>
      <family val="2"/>
    </font>
    <font>
      <b/>
      <sz val="20"/>
      <name val="Verdana"/>
      <family val="2"/>
    </font>
    <font>
      <b/>
      <sz val="16"/>
      <name val="Verdana"/>
      <family val="2"/>
    </font>
    <font>
      <b/>
      <sz val="13"/>
      <name val="Verdana"/>
      <family val="2"/>
    </font>
    <font>
      <b/>
      <sz val="14"/>
      <name val="Verdana"/>
      <family val="2"/>
    </font>
    <font>
      <b/>
      <sz val="14"/>
      <color theme="1"/>
      <name val="Verdana"/>
      <family val="2"/>
    </font>
    <font>
      <sz val="10"/>
      <name val="Arial"/>
      <family val="2"/>
    </font>
    <font>
      <b/>
      <sz val="10"/>
      <name val="Verdana"/>
      <family val="2"/>
    </font>
    <font>
      <sz val="10"/>
      <color indexed="8"/>
      <name val="Verdana"/>
      <family val="2"/>
    </font>
    <font>
      <sz val="10"/>
      <color theme="1"/>
      <name val="Calibri"/>
      <family val="2"/>
      <scheme val="minor"/>
    </font>
    <font>
      <u/>
      <sz val="11"/>
      <color indexed="12"/>
      <name val="CG Omega"/>
      <family val="2"/>
    </font>
    <font>
      <sz val="11"/>
      <name val="CG Omega"/>
      <family val="2"/>
    </font>
    <font>
      <b/>
      <sz val="10"/>
      <color rgb="FF000000"/>
      <name val="Verdana"/>
      <family val="2"/>
    </font>
    <font>
      <sz val="14"/>
      <color theme="1"/>
      <name val="Verdana"/>
      <family val="2"/>
    </font>
    <font>
      <sz val="16"/>
      <color theme="1"/>
      <name val="Verdana"/>
      <family val="2"/>
    </font>
    <font>
      <u/>
      <sz val="10"/>
      <color theme="10"/>
      <name val="Verdana"/>
      <family val="2"/>
    </font>
    <font>
      <sz val="10"/>
      <color theme="10"/>
      <name val="Verdana"/>
      <family val="2"/>
    </font>
    <font>
      <sz val="18"/>
      <color theme="1"/>
      <name val="Verdana"/>
      <family val="2"/>
    </font>
    <font>
      <sz val="11"/>
      <color theme="1"/>
      <name val="Verdana"/>
      <family val="2"/>
    </font>
    <font>
      <b/>
      <sz val="11"/>
      <color theme="1"/>
      <name val="Verdana"/>
      <family val="2"/>
    </font>
    <font>
      <b/>
      <sz val="10"/>
      <color indexed="8"/>
      <name val="Verdana"/>
      <family val="2"/>
    </font>
    <font>
      <sz val="10"/>
      <color rgb="FF000000"/>
      <name val="Verdana"/>
      <family val="2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6"/>
      <color theme="1"/>
      <name val="Verdana"/>
      <family val="2"/>
    </font>
    <font>
      <sz val="16"/>
      <color theme="1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FF99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00B050"/>
        <bgColor rgb="FF000000"/>
      </patternFill>
    </fill>
    <fill>
      <patternFill patternType="solid">
        <fgColor rgb="FF00DA63"/>
        <bgColor rgb="FF000000"/>
      </patternFill>
    </fill>
    <fill>
      <patternFill patternType="solid">
        <fgColor rgb="FF7AF20C"/>
        <bgColor rgb="FF000000"/>
      </patternFill>
    </fill>
    <fill>
      <patternFill patternType="solid">
        <fgColor rgb="FFD2F30B"/>
        <bgColor rgb="FF000000"/>
      </patternFill>
    </fill>
    <fill>
      <patternFill patternType="solid">
        <fgColor rgb="FFF2F644"/>
        <bgColor rgb="FF000000"/>
      </patternFill>
    </fill>
    <fill>
      <patternFill patternType="solid">
        <fgColor rgb="FFFDBA41"/>
        <bgColor rgb="FF000000"/>
      </patternFill>
    </fill>
    <fill>
      <patternFill patternType="solid">
        <fgColor rgb="FFFF9966"/>
        <bgColor rgb="FF000000"/>
      </patternFill>
    </fill>
    <fill>
      <patternFill patternType="solid">
        <fgColor rgb="FFFF5757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FF7C80"/>
        <bgColor rgb="FF000000"/>
      </patternFill>
    </fill>
    <fill>
      <patternFill patternType="solid">
        <fgColor theme="0"/>
        <bgColor rgb="FF000000"/>
      </patternFill>
    </fill>
    <fill>
      <patternFill patternType="gray0625"/>
    </fill>
    <fill>
      <patternFill patternType="solid">
        <fgColor rgb="FFCC99FF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lightDown">
        <bgColor theme="0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</borders>
  <cellStyleXfs count="26">
    <xf numFmtId="0" fontId="0" fillId="0" borderId="0"/>
    <xf numFmtId="164" fontId="28" fillId="0" borderId="0" applyFont="0" applyFill="0" applyBorder="0" applyAlignment="0" applyProtection="0"/>
    <xf numFmtId="0" fontId="32" fillId="0" borderId="0"/>
    <xf numFmtId="0" fontId="28" fillId="0" borderId="0"/>
    <xf numFmtId="165" fontId="39" fillId="0" borderId="0"/>
    <xf numFmtId="165" fontId="28" fillId="0" borderId="0"/>
    <xf numFmtId="165" fontId="28" fillId="0" borderId="0"/>
    <xf numFmtId="166" fontId="41" fillId="0" borderId="0"/>
    <xf numFmtId="0" fontId="28" fillId="0" borderId="0"/>
    <xf numFmtId="165" fontId="39" fillId="0" borderId="0"/>
    <xf numFmtId="165" fontId="43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44" fillId="0" borderId="0">
      <alignment vertical="top"/>
    </xf>
    <xf numFmtId="0" fontId="44" fillId="0" borderId="0"/>
    <xf numFmtId="0" fontId="27" fillId="0" borderId="0"/>
    <xf numFmtId="165" fontId="44" fillId="0" borderId="0"/>
    <xf numFmtId="165" fontId="48" fillId="0" borderId="0" applyNumberFormat="0" applyFill="0" applyBorder="0" applyAlignment="0" applyProtection="0">
      <alignment vertical="top"/>
      <protection locked="0"/>
    </xf>
    <xf numFmtId="0" fontId="24" fillId="0" borderId="0"/>
    <xf numFmtId="0" fontId="18" fillId="0" borderId="0"/>
    <xf numFmtId="164" fontId="12" fillId="0" borderId="0" applyFont="0" applyFill="0" applyBorder="0" applyAlignment="0" applyProtection="0"/>
    <xf numFmtId="0" fontId="11" fillId="0" borderId="0"/>
    <xf numFmtId="9" fontId="55" fillId="0" borderId="0" applyFont="0" applyFill="0" applyBorder="0" applyAlignment="0" applyProtection="0"/>
    <xf numFmtId="0" fontId="55" fillId="0" borderId="0"/>
    <xf numFmtId="0" fontId="5" fillId="0" borderId="0"/>
    <xf numFmtId="179" fontId="5" fillId="0" borderId="0" applyFont="0" applyFill="0" applyBorder="0" applyProtection="0">
      <alignment vertical="top"/>
    </xf>
    <xf numFmtId="0" fontId="1" fillId="0" borderId="0"/>
  </cellStyleXfs>
  <cellXfs count="302">
    <xf numFmtId="0" fontId="0" fillId="0" borderId="0" xfId="0"/>
    <xf numFmtId="0" fontId="33" fillId="2" borderId="0" xfId="2" applyNumberFormat="1" applyFont="1" applyFill="1" applyBorder="1" applyAlignment="1" applyProtection="1">
      <alignment horizontal="left" vertical="top"/>
    </xf>
    <xf numFmtId="0" fontId="34" fillId="2" borderId="0" xfId="2" applyNumberFormat="1" applyFont="1" applyFill="1" applyBorder="1" applyAlignment="1" applyProtection="1">
      <alignment horizontal="center" vertical="top"/>
    </xf>
    <xf numFmtId="0" fontId="28" fillId="0" borderId="0" xfId="3"/>
    <xf numFmtId="0" fontId="33" fillId="2" borderId="0" xfId="2" applyNumberFormat="1" applyFont="1" applyFill="1" applyBorder="1" applyAlignment="1" applyProtection="1">
      <alignment horizontal="center" vertical="top"/>
    </xf>
    <xf numFmtId="0" fontId="35" fillId="2" borderId="0" xfId="2" applyNumberFormat="1" applyFont="1" applyFill="1" applyBorder="1" applyAlignment="1" applyProtection="1">
      <alignment horizontal="left" vertical="top"/>
    </xf>
    <xf numFmtId="0" fontId="35" fillId="2" borderId="0" xfId="2" applyNumberFormat="1" applyFont="1" applyFill="1" applyBorder="1" applyAlignment="1" applyProtection="1">
      <alignment horizontal="center" vertical="top"/>
    </xf>
    <xf numFmtId="0" fontId="36" fillId="2" borderId="0" xfId="2" applyNumberFormat="1" applyFont="1" applyFill="1" applyBorder="1" applyAlignment="1" applyProtection="1">
      <alignment horizontal="left" vertical="top"/>
    </xf>
    <xf numFmtId="0" fontId="37" fillId="2" borderId="0" xfId="2" applyNumberFormat="1" applyFont="1" applyFill="1" applyBorder="1" applyAlignment="1" applyProtection="1">
      <alignment horizontal="center" vertical="top"/>
    </xf>
    <xf numFmtId="0" fontId="38" fillId="0" borderId="0" xfId="3" applyFont="1" applyAlignment="1">
      <alignment horizontal="left" vertical="center"/>
    </xf>
    <xf numFmtId="166" fontId="42" fillId="0" borderId="0" xfId="7" applyFont="1"/>
    <xf numFmtId="49" fontId="32" fillId="6" borderId="1" xfId="10" applyNumberFormat="1" applyFont="1" applyFill="1" applyBorder="1" applyAlignment="1" applyProtection="1">
      <alignment horizontal="center" vertical="top"/>
    </xf>
    <xf numFmtId="168" fontId="28" fillId="6" borderId="1" xfId="5" applyNumberFormat="1" applyFont="1" applyFill="1" applyBorder="1" applyAlignment="1">
      <alignment horizontal="right"/>
    </xf>
    <xf numFmtId="0" fontId="28" fillId="0" borderId="0" xfId="3" applyAlignment="1"/>
    <xf numFmtId="0" fontId="35" fillId="0" borderId="0" xfId="0" applyFont="1" applyFill="1"/>
    <xf numFmtId="0" fontId="30" fillId="0" borderId="0" xfId="0" applyFont="1"/>
    <xf numFmtId="0" fontId="27" fillId="0" borderId="0" xfId="0" applyFont="1"/>
    <xf numFmtId="165" fontId="40" fillId="0" borderId="1" xfId="9" applyFont="1" applyBorder="1" applyAlignment="1">
      <alignment vertical="center" wrapText="1"/>
    </xf>
    <xf numFmtId="165" fontId="32" fillId="0" borderId="1" xfId="9" applyFont="1" applyBorder="1" applyAlignment="1">
      <alignment vertical="center" wrapText="1"/>
    </xf>
    <xf numFmtId="165" fontId="32" fillId="0" borderId="1" xfId="9" applyFont="1" applyBorder="1" applyAlignment="1">
      <alignment vertical="center"/>
    </xf>
    <xf numFmtId="0" fontId="45" fillId="11" borderId="7" xfId="0" applyFont="1" applyFill="1" applyBorder="1" applyAlignment="1">
      <alignment horizontal="center" vertical="center"/>
    </xf>
    <xf numFmtId="0" fontId="45" fillId="12" borderId="8" xfId="0" applyFont="1" applyFill="1" applyBorder="1" applyAlignment="1">
      <alignment horizontal="center" vertical="center"/>
    </xf>
    <xf numFmtId="0" fontId="45" fillId="13" borderId="8" xfId="0" applyFont="1" applyFill="1" applyBorder="1" applyAlignment="1">
      <alignment horizontal="center" vertical="center"/>
    </xf>
    <xf numFmtId="0" fontId="45" fillId="14" borderId="8" xfId="0" applyFont="1" applyFill="1" applyBorder="1" applyAlignment="1">
      <alignment horizontal="center" vertical="center"/>
    </xf>
    <xf numFmtId="0" fontId="45" fillId="15" borderId="8" xfId="0" applyFont="1" applyFill="1" applyBorder="1" applyAlignment="1">
      <alignment horizontal="center" vertical="center"/>
    </xf>
    <xf numFmtId="0" fontId="45" fillId="16" borderId="8" xfId="0" applyFont="1" applyFill="1" applyBorder="1" applyAlignment="1">
      <alignment horizontal="center" vertical="center"/>
    </xf>
    <xf numFmtId="0" fontId="45" fillId="17" borderId="8" xfId="0" applyFont="1" applyFill="1" applyBorder="1" applyAlignment="1">
      <alignment horizontal="center" vertical="center"/>
    </xf>
    <xf numFmtId="0" fontId="45" fillId="18" borderId="8" xfId="0" applyFont="1" applyFill="1" applyBorder="1" applyAlignment="1">
      <alignment horizontal="center" vertical="center"/>
    </xf>
    <xf numFmtId="0" fontId="45" fillId="19" borderId="9" xfId="0" applyFont="1" applyFill="1" applyBorder="1" applyAlignment="1">
      <alignment horizontal="center" vertical="center"/>
    </xf>
    <xf numFmtId="0" fontId="45" fillId="20" borderId="8" xfId="0" applyFont="1" applyFill="1" applyBorder="1" applyAlignment="1">
      <alignment horizontal="center" vertical="center"/>
    </xf>
    <xf numFmtId="0" fontId="29" fillId="11" borderId="7" xfId="0" applyFont="1" applyFill="1" applyBorder="1" applyAlignment="1">
      <alignment horizontal="center" vertical="center"/>
    </xf>
    <xf numFmtId="0" fontId="29" fillId="19" borderId="9" xfId="0" applyFont="1" applyFill="1" applyBorder="1" applyAlignment="1">
      <alignment horizontal="center" vertical="center"/>
    </xf>
    <xf numFmtId="0" fontId="45" fillId="21" borderId="1" xfId="0" applyFont="1" applyFill="1" applyBorder="1" applyAlignment="1">
      <alignment horizontal="center" vertical="center"/>
    </xf>
    <xf numFmtId="0" fontId="27" fillId="0" borderId="0" xfId="14" applyFont="1"/>
    <xf numFmtId="167" fontId="32" fillId="10" borderId="1" xfId="15" applyNumberFormat="1" applyFont="1" applyFill="1" applyBorder="1" applyAlignment="1" applyProtection="1">
      <alignment horizontal="center"/>
      <protection locked="0"/>
    </xf>
    <xf numFmtId="167" fontId="32" fillId="24" borderId="1" xfId="15" applyNumberFormat="1" applyFont="1" applyFill="1" applyBorder="1" applyAlignment="1">
      <alignment horizontal="center"/>
    </xf>
    <xf numFmtId="0" fontId="27" fillId="0" borderId="0" xfId="14" applyFont="1" applyFill="1" applyBorder="1"/>
    <xf numFmtId="0" fontId="30" fillId="0" borderId="0" xfId="14" applyFont="1"/>
    <xf numFmtId="165" fontId="32" fillId="0" borderId="0" xfId="15" applyFont="1" applyFill="1" applyBorder="1"/>
    <xf numFmtId="165" fontId="40" fillId="0" borderId="0" xfId="15" applyFont="1" applyFill="1" applyBorder="1"/>
    <xf numFmtId="0" fontId="32" fillId="0" borderId="1" xfId="15" applyNumberFormat="1" applyFont="1" applyBorder="1" applyAlignment="1">
      <alignment horizontal="center"/>
    </xf>
    <xf numFmtId="165" fontId="32" fillId="0" borderId="1" xfId="15" applyFont="1" applyBorder="1"/>
    <xf numFmtId="165" fontId="40" fillId="0" borderId="1" xfId="15" applyFont="1" applyBorder="1"/>
    <xf numFmtId="0" fontId="32" fillId="24" borderId="1" xfId="15" applyNumberFormat="1" applyFont="1" applyFill="1" applyBorder="1" applyAlignment="1">
      <alignment horizontal="center"/>
    </xf>
    <xf numFmtId="0" fontId="32" fillId="6" borderId="1" xfId="15" applyNumberFormat="1" applyFont="1" applyFill="1" applyBorder="1" applyAlignment="1" applyProtection="1">
      <alignment horizontal="center"/>
      <protection locked="0"/>
    </xf>
    <xf numFmtId="49" fontId="32" fillId="6" borderId="1" xfId="15" applyNumberFormat="1" applyFont="1" applyFill="1" applyBorder="1" applyAlignment="1" applyProtection="1">
      <alignment horizontal="center"/>
      <protection locked="0"/>
    </xf>
    <xf numFmtId="0" fontId="46" fillId="0" borderId="0" xfId="14" applyFont="1"/>
    <xf numFmtId="0" fontId="47" fillId="0" borderId="0" xfId="14" applyFont="1"/>
    <xf numFmtId="0" fontId="27" fillId="0" borderId="0" xfId="14"/>
    <xf numFmtId="0" fontId="27" fillId="0" borderId="0" xfId="14" applyAlignment="1">
      <alignment horizontal="center"/>
    </xf>
    <xf numFmtId="0" fontId="27" fillId="25" borderId="1" xfId="14" applyFont="1" applyFill="1" applyBorder="1" applyAlignment="1">
      <alignment horizontal="center"/>
    </xf>
    <xf numFmtId="0" fontId="27" fillId="25" borderId="1" xfId="14" applyFill="1" applyBorder="1"/>
    <xf numFmtId="0" fontId="27" fillId="25" borderId="1" xfId="14" applyNumberFormat="1" applyFill="1" applyBorder="1" applyAlignment="1">
      <alignment horizontal="center"/>
    </xf>
    <xf numFmtId="0" fontId="27" fillId="0" borderId="1" xfId="14" applyFont="1" applyBorder="1" applyAlignment="1">
      <alignment horizontal="center"/>
    </xf>
    <xf numFmtId="0" fontId="27" fillId="0" borderId="1" xfId="14" applyBorder="1"/>
    <xf numFmtId="165" fontId="49" fillId="0" borderId="1" xfId="16" applyFont="1" applyBorder="1" applyAlignment="1" applyProtection="1">
      <alignment horizontal="center"/>
    </xf>
    <xf numFmtId="0" fontId="31" fillId="26" borderId="1" xfId="0" applyFont="1" applyFill="1" applyBorder="1"/>
    <xf numFmtId="0" fontId="31" fillId="27" borderId="1" xfId="14" applyFont="1" applyFill="1" applyBorder="1"/>
    <xf numFmtId="0" fontId="31" fillId="28" borderId="1" xfId="14" applyFont="1" applyFill="1" applyBorder="1"/>
    <xf numFmtId="0" fontId="40" fillId="0" borderId="1" xfId="14" applyFont="1" applyBorder="1" applyAlignment="1">
      <alignment horizontal="center" wrapText="1"/>
    </xf>
    <xf numFmtId="0" fontId="40" fillId="0" borderId="1" xfId="14" applyFont="1" applyBorder="1" applyAlignment="1">
      <alignment wrapText="1"/>
    </xf>
    <xf numFmtId="0" fontId="50" fillId="0" borderId="0" xfId="14" applyFont="1"/>
    <xf numFmtId="170" fontId="32" fillId="24" borderId="1" xfId="15" applyNumberFormat="1" applyFont="1" applyFill="1" applyBorder="1" applyAlignment="1">
      <alignment horizontal="center"/>
    </xf>
    <xf numFmtId="165" fontId="40" fillId="0" borderId="10" xfId="9" applyFont="1" applyBorder="1" applyAlignment="1">
      <alignment horizontal="center" vertical="center" wrapText="1"/>
    </xf>
    <xf numFmtId="165" fontId="32" fillId="0" borderId="1" xfId="9" applyFont="1" applyBorder="1" applyAlignment="1">
      <alignment horizontal="center" vertical="center" wrapText="1"/>
    </xf>
    <xf numFmtId="0" fontId="45" fillId="11" borderId="11" xfId="0" applyFont="1" applyFill="1" applyBorder="1" applyAlignment="1">
      <alignment horizontal="center" vertical="center"/>
    </xf>
    <xf numFmtId="0" fontId="26" fillId="0" borderId="1" xfId="14" applyFont="1" applyBorder="1"/>
    <xf numFmtId="14" fontId="32" fillId="6" borderId="1" xfId="15" applyNumberFormat="1" applyFont="1" applyFill="1" applyBorder="1" applyAlignment="1" applyProtection="1">
      <alignment horizontal="center"/>
      <protection locked="0"/>
    </xf>
    <xf numFmtId="0" fontId="31" fillId="29" borderId="1" xfId="14" applyFont="1" applyFill="1" applyBorder="1"/>
    <xf numFmtId="165" fontId="40" fillId="0" borderId="1" xfId="15" applyFont="1" applyBorder="1" applyAlignment="1">
      <alignment horizontal="center"/>
    </xf>
    <xf numFmtId="165" fontId="40" fillId="0" borderId="1" xfId="9" applyFont="1" applyBorder="1" applyAlignment="1">
      <alignment horizontal="center" vertical="center" wrapText="1"/>
    </xf>
    <xf numFmtId="0" fontId="34" fillId="2" borderId="0" xfId="2" applyNumberFormat="1" applyFont="1" applyFill="1" applyBorder="1" applyAlignment="1" applyProtection="1">
      <alignment horizontal="left" vertical="top"/>
    </xf>
    <xf numFmtId="0" fontId="37" fillId="2" borderId="0" xfId="2" applyNumberFormat="1" applyFont="1" applyFill="1" applyBorder="1" applyAlignment="1" applyProtection="1">
      <alignment horizontal="left" vertical="top"/>
    </xf>
    <xf numFmtId="0" fontId="0" fillId="0" borderId="0" xfId="0" applyAlignment="1">
      <alignment horizontal="left"/>
    </xf>
    <xf numFmtId="169" fontId="31" fillId="8" borderId="1" xfId="1" applyNumberFormat="1" applyFont="1" applyFill="1" applyBorder="1" applyAlignment="1">
      <alignment horizontal="center"/>
    </xf>
    <xf numFmtId="0" fontId="25" fillId="0" borderId="0" xfId="3" applyFont="1"/>
    <xf numFmtId="0" fontId="40" fillId="3" borderId="1" xfId="3" applyFont="1" applyFill="1" applyBorder="1"/>
    <xf numFmtId="1" fontId="27" fillId="6" borderId="1" xfId="1" applyNumberFormat="1" applyFont="1" applyFill="1" applyBorder="1" applyAlignment="1">
      <alignment horizontal="center" vertical="top"/>
    </xf>
    <xf numFmtId="169" fontId="25" fillId="6" borderId="1" xfId="1" applyNumberFormat="1" applyFont="1" applyFill="1" applyBorder="1" applyAlignment="1">
      <alignment horizontal="left" vertical="top" wrapText="1"/>
    </xf>
    <xf numFmtId="0" fontId="0" fillId="0" borderId="0" xfId="0" applyAlignment="1">
      <alignment vertical="top"/>
    </xf>
    <xf numFmtId="169" fontId="31" fillId="8" borderId="1" xfId="1" applyNumberFormat="1" applyFont="1" applyFill="1" applyBorder="1" applyAlignment="1">
      <alignment horizontal="center" vertical="top"/>
    </xf>
    <xf numFmtId="167" fontId="32" fillId="24" borderId="1" xfId="15" applyNumberFormat="1" applyFont="1" applyFill="1" applyBorder="1" applyAlignment="1">
      <alignment horizontal="center" vertical="top"/>
    </xf>
    <xf numFmtId="167" fontId="32" fillId="0" borderId="1" xfId="15" applyNumberFormat="1" applyFont="1" applyBorder="1" applyAlignment="1">
      <alignment horizontal="center" vertical="top"/>
    </xf>
    <xf numFmtId="167" fontId="32" fillId="6" borderId="1" xfId="15" applyNumberFormat="1" applyFont="1" applyFill="1" applyBorder="1" applyAlignment="1" applyProtection="1">
      <alignment horizontal="center" vertical="top"/>
      <protection locked="0"/>
    </xf>
    <xf numFmtId="167" fontId="32" fillId="9" borderId="1" xfId="15" applyNumberFormat="1" applyFont="1" applyFill="1" applyBorder="1" applyAlignment="1">
      <alignment horizontal="center" vertical="top"/>
    </xf>
    <xf numFmtId="167" fontId="32" fillId="10" borderId="1" xfId="15" applyNumberFormat="1" applyFont="1" applyFill="1" applyBorder="1" applyAlignment="1" applyProtection="1">
      <alignment horizontal="center" vertical="top"/>
      <protection locked="0"/>
    </xf>
    <xf numFmtId="167" fontId="32" fillId="23" borderId="1" xfId="15" applyNumberFormat="1" applyFont="1" applyFill="1" applyBorder="1" applyAlignment="1" applyProtection="1">
      <alignment horizontal="center" vertical="top"/>
      <protection locked="0"/>
    </xf>
    <xf numFmtId="167" fontId="32" fillId="22" borderId="1" xfId="15" applyNumberFormat="1" applyFont="1" applyFill="1" applyBorder="1" applyAlignment="1">
      <alignment horizontal="center" vertical="top"/>
    </xf>
    <xf numFmtId="165" fontId="40" fillId="4" borderId="1" xfId="9" applyFont="1" applyFill="1" applyBorder="1" applyAlignment="1">
      <alignment horizontal="center" vertical="center" wrapText="1"/>
    </xf>
    <xf numFmtId="0" fontId="24" fillId="0" borderId="0" xfId="17"/>
    <xf numFmtId="0" fontId="24" fillId="0" borderId="0" xfId="17" applyAlignment="1">
      <alignment horizontal="center"/>
    </xf>
    <xf numFmtId="0" fontId="29" fillId="11" borderId="11" xfId="0" applyFont="1" applyFill="1" applyBorder="1" applyAlignment="1">
      <alignment horizontal="center" vertical="center"/>
    </xf>
    <xf numFmtId="0" fontId="30" fillId="0" borderId="1" xfId="17" applyFont="1" applyBorder="1" applyAlignment="1">
      <alignment horizontal="center"/>
    </xf>
    <xf numFmtId="165" fontId="40" fillId="0" borderId="1" xfId="9" applyFont="1" applyBorder="1" applyAlignment="1">
      <alignment horizontal="center" vertical="center" wrapText="1"/>
    </xf>
    <xf numFmtId="0" fontId="23" fillId="0" borderId="0" xfId="14" applyFont="1"/>
    <xf numFmtId="167" fontId="32" fillId="5" borderId="1" xfId="15" applyNumberFormat="1" applyFont="1" applyFill="1" applyBorder="1" applyAlignment="1">
      <alignment horizontal="center" vertical="top"/>
    </xf>
    <xf numFmtId="0" fontId="32" fillId="5" borderId="1" xfId="15" applyNumberFormat="1" applyFont="1" applyFill="1" applyBorder="1" applyAlignment="1">
      <alignment horizontal="center"/>
    </xf>
    <xf numFmtId="0" fontId="22" fillId="0" borderId="1" xfId="14" applyFont="1" applyBorder="1"/>
    <xf numFmtId="165" fontId="40" fillId="0" borderId="1" xfId="9" applyFont="1" applyBorder="1" applyAlignment="1">
      <alignment horizontal="center" vertical="center" wrapText="1"/>
    </xf>
    <xf numFmtId="0" fontId="53" fillId="0" borderId="0" xfId="17" applyFont="1" applyAlignment="1">
      <alignment horizontal="left"/>
    </xf>
    <xf numFmtId="0" fontId="21" fillId="0" borderId="0" xfId="0" applyFont="1"/>
    <xf numFmtId="171" fontId="21" fillId="6" borderId="1" xfId="1" applyNumberFormat="1" applyFont="1" applyFill="1" applyBorder="1" applyAlignment="1">
      <alignment horizontal="center"/>
    </xf>
    <xf numFmtId="167" fontId="0" fillId="0" borderId="0" xfId="0" applyNumberFormat="1"/>
    <xf numFmtId="172" fontId="21" fillId="6" borderId="1" xfId="1" applyNumberFormat="1" applyFont="1" applyFill="1" applyBorder="1" applyAlignment="1">
      <alignment horizontal="center"/>
    </xf>
    <xf numFmtId="173" fontId="32" fillId="24" borderId="1" xfId="15" applyNumberFormat="1" applyFont="1" applyFill="1" applyBorder="1" applyAlignment="1">
      <alignment horizontal="center"/>
    </xf>
    <xf numFmtId="0" fontId="51" fillId="0" borderId="1" xfId="0" applyFont="1" applyBorder="1" applyAlignment="1">
      <alignment horizontal="center" vertical="center" textRotation="90" wrapText="1"/>
    </xf>
    <xf numFmtId="167" fontId="32" fillId="4" borderId="1" xfId="15" applyNumberFormat="1" applyFont="1" applyFill="1" applyBorder="1" applyAlignment="1">
      <alignment horizontal="center" vertical="top"/>
    </xf>
    <xf numFmtId="0" fontId="54" fillId="21" borderId="1" xfId="0" applyFont="1" applyFill="1" applyBorder="1" applyAlignment="1">
      <alignment horizontal="center" vertical="center" textRotation="90" wrapText="1"/>
    </xf>
    <xf numFmtId="0" fontId="0" fillId="0" borderId="0" xfId="0" applyFont="1"/>
    <xf numFmtId="0" fontId="20" fillId="0" borderId="1" xfId="14" applyFont="1" applyBorder="1"/>
    <xf numFmtId="49" fontId="0" fillId="0" borderId="1" xfId="0" applyNumberFormat="1" applyBorder="1" applyAlignment="1">
      <alignment horizontal="center" vertical="top" wrapText="1"/>
    </xf>
    <xf numFmtId="0" fontId="0" fillId="0" borderId="1" xfId="0" applyFont="1" applyBorder="1" applyAlignment="1">
      <alignment horizontal="left" vertical="top" wrapText="1"/>
    </xf>
    <xf numFmtId="0" fontId="0" fillId="0" borderId="1" xfId="0" applyNumberFormat="1" applyBorder="1" applyAlignment="1">
      <alignment horizontal="center" vertical="top" wrapText="1"/>
    </xf>
    <xf numFmtId="0" fontId="30" fillId="30" borderId="1" xfId="0" applyFont="1" applyFill="1" applyBorder="1" applyAlignment="1">
      <alignment horizontal="center" vertical="top" wrapText="1"/>
    </xf>
    <xf numFmtId="49" fontId="30" fillId="30" borderId="1" xfId="0" applyNumberFormat="1" applyFont="1" applyFill="1" applyBorder="1" applyAlignment="1">
      <alignment horizontal="center" vertical="top" wrapText="1"/>
    </xf>
    <xf numFmtId="0" fontId="30" fillId="30" borderId="4" xfId="0" applyFont="1" applyFill="1" applyBorder="1" applyAlignment="1">
      <alignment horizontal="center" vertical="top" wrapText="1"/>
    </xf>
    <xf numFmtId="0" fontId="0" fillId="0" borderId="4" xfId="0" applyFont="1" applyBorder="1" applyAlignment="1">
      <alignment horizontal="center" vertical="top" wrapText="1"/>
    </xf>
    <xf numFmtId="0" fontId="30" fillId="30" borderId="12" xfId="0" applyFont="1" applyFill="1" applyBorder="1" applyAlignment="1">
      <alignment horizontal="center" vertical="top" wrapText="1"/>
    </xf>
    <xf numFmtId="14" fontId="0" fillId="0" borderId="12" xfId="0" applyNumberFormat="1" applyBorder="1" applyAlignment="1">
      <alignment horizontal="center" vertical="top" wrapText="1"/>
    </xf>
    <xf numFmtId="0" fontId="19" fillId="0" borderId="1" xfId="14" applyFont="1" applyBorder="1"/>
    <xf numFmtId="167" fontId="32" fillId="6" borderId="4" xfId="12" applyNumberFormat="1" applyFont="1" applyFill="1" applyBorder="1" applyAlignment="1" applyProtection="1">
      <alignment horizontal="center" vertical="center"/>
      <protection locked="0"/>
    </xf>
    <xf numFmtId="0" fontId="18" fillId="0" borderId="0" xfId="18"/>
    <xf numFmtId="0" fontId="32" fillId="6" borderId="1" xfId="15" applyNumberFormat="1" applyFont="1" applyFill="1" applyBorder="1" applyAlignment="1" applyProtection="1">
      <alignment horizontal="left"/>
      <protection locked="0"/>
    </xf>
    <xf numFmtId="0" fontId="30" fillId="0" borderId="0" xfId="18" applyFont="1"/>
    <xf numFmtId="49" fontId="0" fillId="6" borderId="1" xfId="0" applyNumberFormat="1" applyFill="1" applyBorder="1" applyAlignment="1">
      <alignment horizontal="center" vertical="top" wrapText="1"/>
    </xf>
    <xf numFmtId="0" fontId="0" fillId="6" borderId="1" xfId="0" applyFont="1" applyFill="1" applyBorder="1" applyAlignment="1">
      <alignment horizontal="left" vertical="top" wrapText="1"/>
    </xf>
    <xf numFmtId="14" fontId="0" fillId="6" borderId="12" xfId="0" applyNumberFormat="1" applyFill="1" applyBorder="1" applyAlignment="1">
      <alignment horizontal="center" vertical="top" wrapText="1"/>
    </xf>
    <xf numFmtId="0" fontId="0" fillId="6" borderId="4" xfId="0" applyFont="1" applyFill="1" applyBorder="1" applyAlignment="1">
      <alignment horizontal="center" vertical="top" wrapText="1"/>
    </xf>
    <xf numFmtId="0" fontId="0" fillId="6" borderId="1" xfId="0" applyNumberFormat="1" applyFill="1" applyBorder="1" applyAlignment="1">
      <alignment horizontal="center" vertical="top" wrapText="1"/>
    </xf>
    <xf numFmtId="0" fontId="18" fillId="0" borderId="0" xfId="14" applyFont="1"/>
    <xf numFmtId="49" fontId="0" fillId="32" borderId="1" xfId="0" applyNumberFormat="1" applyFill="1" applyBorder="1" applyAlignment="1">
      <alignment horizontal="center" vertical="top" wrapText="1"/>
    </xf>
    <xf numFmtId="0" fontId="0" fillId="32" borderId="1" xfId="0" applyFont="1" applyFill="1" applyBorder="1" applyAlignment="1">
      <alignment horizontal="left" vertical="top" wrapText="1"/>
    </xf>
    <xf numFmtId="14" fontId="0" fillId="32" borderId="12" xfId="0" applyNumberFormat="1" applyFill="1" applyBorder="1" applyAlignment="1">
      <alignment horizontal="center" vertical="top" wrapText="1"/>
    </xf>
    <xf numFmtId="0" fontId="0" fillId="32" borderId="4" xfId="0" applyFont="1" applyFill="1" applyBorder="1" applyAlignment="1">
      <alignment horizontal="center" vertical="top" wrapText="1"/>
    </xf>
    <xf numFmtId="0" fontId="0" fillId="32" borderId="1" xfId="0" applyNumberFormat="1" applyFill="1" applyBorder="1" applyAlignment="1">
      <alignment horizontal="center" vertical="top" wrapText="1"/>
    </xf>
    <xf numFmtId="0" fontId="27" fillId="0" borderId="0" xfId="14" applyAlignment="1">
      <alignment horizontal="left" vertical="top"/>
    </xf>
    <xf numFmtId="0" fontId="27" fillId="0" borderId="0" xfId="14" applyFont="1" applyAlignment="1">
      <alignment horizontal="left" vertical="top"/>
    </xf>
    <xf numFmtId="0" fontId="18" fillId="0" borderId="0" xfId="17" applyFont="1"/>
    <xf numFmtId="0" fontId="18" fillId="0" borderId="0" xfId="3" applyFont="1"/>
    <xf numFmtId="0" fontId="42" fillId="0" borderId="0" xfId="0" applyFont="1"/>
    <xf numFmtId="0" fontId="40" fillId="7" borderId="13" xfId="2" applyNumberFormat="1" applyFont="1" applyFill="1" applyBorder="1" applyAlignment="1" applyProtection="1">
      <alignment horizontal="left" vertical="top"/>
    </xf>
    <xf numFmtId="0" fontId="40" fillId="7" borderId="13" xfId="2" applyNumberFormat="1" applyFont="1" applyFill="1" applyBorder="1" applyAlignment="1" applyProtection="1">
      <alignment horizontal="center" vertical="top"/>
    </xf>
    <xf numFmtId="0" fontId="40" fillId="7" borderId="14" xfId="2" applyNumberFormat="1" applyFont="1" applyFill="1" applyBorder="1" applyAlignment="1" applyProtection="1">
      <alignment horizontal="center" vertical="top"/>
    </xf>
    <xf numFmtId="0" fontId="18" fillId="7" borderId="13" xfId="3" applyFont="1" applyFill="1" applyBorder="1"/>
    <xf numFmtId="0" fontId="18" fillId="7" borderId="14" xfId="3" applyFont="1" applyFill="1" applyBorder="1"/>
    <xf numFmtId="0" fontId="42" fillId="7" borderId="14" xfId="0" applyFont="1" applyFill="1" applyBorder="1"/>
    <xf numFmtId="0" fontId="18" fillId="7" borderId="14" xfId="14" applyFont="1" applyFill="1" applyBorder="1"/>
    <xf numFmtId="0" fontId="18" fillId="0" borderId="1" xfId="14" applyFont="1" applyBorder="1"/>
    <xf numFmtId="49" fontId="40" fillId="0" borderId="0" xfId="4" applyNumberFormat="1" applyFont="1" applyBorder="1" applyAlignment="1">
      <alignment horizontal="center"/>
    </xf>
    <xf numFmtId="0" fontId="45" fillId="21" borderId="1" xfId="0" applyFont="1" applyFill="1" applyBorder="1" applyAlignment="1">
      <alignment horizontal="center" vertical="center"/>
    </xf>
    <xf numFmtId="0" fontId="40" fillId="3" borderId="1" xfId="3" applyFont="1" applyFill="1" applyBorder="1" applyAlignment="1"/>
    <xf numFmtId="0" fontId="17" fillId="0" borderId="1" xfId="3" applyFont="1" applyBorder="1"/>
    <xf numFmtId="0" fontId="17" fillId="0" borderId="1" xfId="14" applyFont="1" applyBorder="1"/>
    <xf numFmtId="49" fontId="32" fillId="0" borderId="1" xfId="9" applyNumberFormat="1" applyFont="1" applyBorder="1" applyAlignment="1">
      <alignment horizontal="center" vertical="center" wrapText="1"/>
    </xf>
    <xf numFmtId="0" fontId="42" fillId="7" borderId="14" xfId="0" applyFont="1" applyFill="1" applyBorder="1" applyAlignment="1"/>
    <xf numFmtId="0" fontId="0" fillId="0" borderId="0" xfId="0" applyAlignment="1"/>
    <xf numFmtId="0" fontId="27" fillId="0" borderId="0" xfId="0" applyFont="1" applyAlignment="1"/>
    <xf numFmtId="165" fontId="40" fillId="0" borderId="1" xfId="9" applyFont="1" applyBorder="1" applyAlignment="1">
      <alignment vertical="center"/>
    </xf>
    <xf numFmtId="49" fontId="32" fillId="0" borderId="1" xfId="9" applyNumberFormat="1" applyFont="1" applyBorder="1" applyAlignment="1">
      <alignment horizontal="center" vertical="center"/>
    </xf>
    <xf numFmtId="0" fontId="16" fillId="0" borderId="1" xfId="14" applyFont="1" applyBorder="1"/>
    <xf numFmtId="0" fontId="15" fillId="0" borderId="1" xfId="14" applyFont="1" applyBorder="1"/>
    <xf numFmtId="0" fontId="15" fillId="7" borderId="14" xfId="14" applyFont="1" applyFill="1" applyBorder="1"/>
    <xf numFmtId="0" fontId="14" fillId="7" borderId="14" xfId="14" applyFont="1" applyFill="1" applyBorder="1"/>
    <xf numFmtId="0" fontId="13" fillId="0" borderId="0" xfId="3" applyFont="1" applyAlignment="1">
      <alignment horizontal="right"/>
    </xf>
    <xf numFmtId="167" fontId="32" fillId="7" borderId="1" xfId="15" applyNumberFormat="1" applyFont="1" applyFill="1" applyBorder="1" applyAlignment="1">
      <alignment horizontal="center" vertical="top"/>
    </xf>
    <xf numFmtId="0" fontId="12" fillId="0" borderId="1" xfId="14" applyFont="1" applyBorder="1" applyAlignment="1">
      <alignment horizontal="center"/>
    </xf>
    <xf numFmtId="0" fontId="12" fillId="0" borderId="0" xfId="14" applyFont="1"/>
    <xf numFmtId="0" fontId="33" fillId="2" borderId="0" xfId="2" applyFont="1" applyFill="1" applyAlignment="1">
      <alignment horizontal="left" vertical="top"/>
    </xf>
    <xf numFmtId="0" fontId="34" fillId="2" borderId="0" xfId="2" applyFont="1" applyFill="1" applyAlignment="1">
      <alignment horizontal="center" vertical="top"/>
    </xf>
    <xf numFmtId="0" fontId="33" fillId="2" borderId="0" xfId="2" applyFont="1" applyFill="1" applyAlignment="1">
      <alignment horizontal="center" vertical="top"/>
    </xf>
    <xf numFmtId="0" fontId="35" fillId="2" borderId="0" xfId="2" applyFont="1" applyFill="1" applyAlignment="1">
      <alignment horizontal="left" vertical="top"/>
    </xf>
    <xf numFmtId="0" fontId="35" fillId="2" borderId="0" xfId="2" applyFont="1" applyFill="1" applyAlignment="1">
      <alignment horizontal="center" vertical="top"/>
    </xf>
    <xf numFmtId="0" fontId="36" fillId="2" borderId="0" xfId="2" applyFont="1" applyFill="1" applyAlignment="1">
      <alignment horizontal="left" vertical="top"/>
    </xf>
    <xf numFmtId="0" fontId="37" fillId="2" borderId="0" xfId="2" applyFont="1" applyFill="1" applyAlignment="1">
      <alignment horizontal="center" vertical="top"/>
    </xf>
    <xf numFmtId="0" fontId="40" fillId="7" borderId="13" xfId="2" applyFont="1" applyFill="1" applyBorder="1" applyAlignment="1">
      <alignment horizontal="left" vertical="top"/>
    </xf>
    <xf numFmtId="0" fontId="40" fillId="7" borderId="13" xfId="2" applyFont="1" applyFill="1" applyBorder="1" applyAlignment="1">
      <alignment horizontal="center" vertical="top"/>
    </xf>
    <xf numFmtId="0" fontId="11" fillId="0" borderId="0" xfId="20"/>
    <xf numFmtId="0" fontId="10" fillId="0" borderId="0" xfId="14" applyFont="1"/>
    <xf numFmtId="0" fontId="38" fillId="0" borderId="0" xfId="18" applyFont="1" applyFill="1"/>
    <xf numFmtId="0" fontId="10" fillId="0" borderId="0" xfId="3" applyFont="1"/>
    <xf numFmtId="0" fontId="10" fillId="0" borderId="1" xfId="3" applyFont="1" applyBorder="1"/>
    <xf numFmtId="0" fontId="18" fillId="0" borderId="0" xfId="18" applyFill="1"/>
    <xf numFmtId="0" fontId="10" fillId="0" borderId="0" xfId="18" applyFont="1"/>
    <xf numFmtId="0" fontId="10" fillId="0" borderId="1" xfId="14" applyFont="1" applyBorder="1" applyAlignment="1">
      <alignment horizontal="center"/>
    </xf>
    <xf numFmtId="171" fontId="32" fillId="0" borderId="1" xfId="1" applyNumberFormat="1" applyFont="1" applyBorder="1" applyAlignment="1">
      <alignment horizontal="center" vertical="center" wrapText="1"/>
    </xf>
    <xf numFmtId="174" fontId="27" fillId="6" borderId="1" xfId="1" applyNumberFormat="1" applyFont="1" applyFill="1" applyBorder="1" applyAlignment="1">
      <alignment horizontal="center"/>
    </xf>
    <xf numFmtId="172" fontId="32" fillId="0" borderId="1" xfId="1" applyNumberFormat="1" applyFont="1" applyBorder="1" applyAlignment="1">
      <alignment horizontal="center" vertical="center" wrapText="1"/>
    </xf>
    <xf numFmtId="172" fontId="27" fillId="6" borderId="1" xfId="1" applyNumberFormat="1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168" fontId="28" fillId="6" borderId="1" xfId="5" applyNumberFormat="1" applyFont="1" applyFill="1" applyBorder="1" applyAlignment="1">
      <alignment horizontal="center" vertical="center"/>
    </xf>
    <xf numFmtId="10" fontId="0" fillId="0" borderId="0" xfId="21" applyNumberFormat="1" applyFont="1"/>
    <xf numFmtId="2" fontId="32" fillId="6" borderId="1" xfId="10" applyNumberFormat="1" applyFont="1" applyFill="1" applyBorder="1" applyAlignment="1" applyProtection="1">
      <alignment horizontal="center" vertical="top"/>
    </xf>
    <xf numFmtId="175" fontId="0" fillId="0" borderId="0" xfId="0" applyNumberFormat="1"/>
    <xf numFmtId="176" fontId="0" fillId="0" borderId="0" xfId="0" applyNumberFormat="1"/>
    <xf numFmtId="177" fontId="0" fillId="0" borderId="0" xfId="0" applyNumberFormat="1"/>
    <xf numFmtId="9" fontId="0" fillId="0" borderId="0" xfId="21" applyFont="1"/>
    <xf numFmtId="165" fontId="40" fillId="0" borderId="1" xfId="9" applyFont="1" applyBorder="1" applyAlignment="1">
      <alignment horizontal="center" vertical="center" wrapText="1"/>
    </xf>
    <xf numFmtId="0" fontId="45" fillId="21" borderId="1" xfId="0" applyFont="1" applyFill="1" applyBorder="1" applyAlignment="1">
      <alignment horizontal="center" vertical="center"/>
    </xf>
    <xf numFmtId="1" fontId="40" fillId="0" borderId="1" xfId="13" applyNumberFormat="1" applyFont="1" applyBorder="1" applyAlignment="1" applyProtection="1">
      <alignment horizontal="center" vertical="center"/>
      <protection locked="0"/>
    </xf>
    <xf numFmtId="0" fontId="9" fillId="33" borderId="1" xfId="17" applyFont="1" applyFill="1" applyBorder="1" applyAlignment="1">
      <alignment horizontal="center"/>
    </xf>
    <xf numFmtId="0" fontId="35" fillId="0" borderId="0" xfId="0" applyFont="1"/>
    <xf numFmtId="0" fontId="9" fillId="0" borderId="1" xfId="17" applyFont="1" applyBorder="1" applyAlignment="1">
      <alignment horizontal="right" vertical="center"/>
    </xf>
    <xf numFmtId="0" fontId="9" fillId="0" borderId="1" xfId="17" applyFont="1" applyBorder="1" applyAlignment="1">
      <alignment horizontal="left" vertical="center"/>
    </xf>
    <xf numFmtId="0" fontId="30" fillId="34" borderId="1" xfId="17" applyFont="1" applyFill="1" applyBorder="1"/>
    <xf numFmtId="0" fontId="9" fillId="0" borderId="1" xfId="17" applyFont="1" applyBorder="1"/>
    <xf numFmtId="0" fontId="24" fillId="0" borderId="1" xfId="17" applyBorder="1"/>
    <xf numFmtId="178" fontId="32" fillId="6" borderId="4" xfId="12" applyNumberFormat="1" applyFont="1" applyFill="1" applyBorder="1" applyAlignment="1" applyProtection="1">
      <alignment horizontal="center" vertical="center"/>
      <protection locked="0"/>
    </xf>
    <xf numFmtId="0" fontId="24" fillId="0" borderId="0" xfId="17" applyFill="1"/>
    <xf numFmtId="0" fontId="24" fillId="0" borderId="0" xfId="17" applyFill="1" applyAlignment="1">
      <alignment horizontal="center"/>
    </xf>
    <xf numFmtId="0" fontId="9" fillId="0" borderId="0" xfId="17" applyFont="1" applyFill="1"/>
    <xf numFmtId="165" fontId="40" fillId="0" borderId="13" xfId="9" applyFont="1" applyBorder="1" applyAlignment="1">
      <alignment horizontal="center" vertical="center" wrapText="1"/>
    </xf>
    <xf numFmtId="0" fontId="8" fillId="0" borderId="1" xfId="17" applyFont="1" applyBorder="1"/>
    <xf numFmtId="0" fontId="8" fillId="33" borderId="1" xfId="17" applyFont="1" applyFill="1" applyBorder="1" applyAlignment="1">
      <alignment horizontal="center"/>
    </xf>
    <xf numFmtId="0" fontId="8" fillId="0" borderId="1" xfId="14" applyFont="1" applyBorder="1"/>
    <xf numFmtId="0" fontId="57" fillId="0" borderId="0" xfId="0" applyFont="1"/>
    <xf numFmtId="0" fontId="47" fillId="0" borderId="0" xfId="0" applyFont="1"/>
    <xf numFmtId="0" fontId="58" fillId="0" borderId="0" xfId="0" applyFont="1"/>
    <xf numFmtId="0" fontId="45" fillId="35" borderId="7" xfId="0" applyFont="1" applyFill="1" applyBorder="1" applyAlignment="1">
      <alignment horizontal="center" vertical="center"/>
    </xf>
    <xf numFmtId="172" fontId="27" fillId="4" borderId="1" xfId="1" applyNumberFormat="1" applyFont="1" applyFill="1" applyBorder="1" applyAlignment="1">
      <alignment horizontal="center"/>
    </xf>
    <xf numFmtId="49" fontId="40" fillId="0" borderId="1" xfId="4" applyNumberFormat="1" applyFont="1" applyBorder="1" applyAlignment="1">
      <alignment horizontal="center" vertical="center" wrapText="1"/>
    </xf>
    <xf numFmtId="165" fontId="40" fillId="0" borderId="1" xfId="9" applyFont="1" applyBorder="1" applyAlignment="1">
      <alignment horizontal="center" vertical="top" wrapText="1"/>
    </xf>
    <xf numFmtId="0" fontId="40" fillId="0" borderId="1" xfId="9" applyNumberFormat="1" applyFont="1" applyBorder="1" applyAlignment="1">
      <alignment horizontal="center" vertical="top" wrapText="1"/>
    </xf>
    <xf numFmtId="0" fontId="29" fillId="11" borderId="7" xfId="0" applyFont="1" applyFill="1" applyBorder="1" applyAlignment="1">
      <alignment horizontal="center" vertical="top"/>
    </xf>
    <xf numFmtId="0" fontId="45" fillId="12" borderId="8" xfId="0" applyFont="1" applyFill="1" applyBorder="1" applyAlignment="1">
      <alignment horizontal="center" vertical="top"/>
    </xf>
    <xf numFmtId="0" fontId="45" fillId="13" borderId="8" xfId="0" applyFont="1" applyFill="1" applyBorder="1" applyAlignment="1">
      <alignment horizontal="center" vertical="top"/>
    </xf>
    <xf numFmtId="0" fontId="45" fillId="14" borderId="8" xfId="0" applyFont="1" applyFill="1" applyBorder="1" applyAlignment="1">
      <alignment horizontal="center" vertical="top"/>
    </xf>
    <xf numFmtId="0" fontId="45" fillId="15" borderId="8" xfId="0" applyFont="1" applyFill="1" applyBorder="1" applyAlignment="1">
      <alignment horizontal="center" vertical="top"/>
    </xf>
    <xf numFmtId="0" fontId="45" fillId="16" borderId="8" xfId="0" applyFont="1" applyFill="1" applyBorder="1" applyAlignment="1">
      <alignment horizontal="center" vertical="top"/>
    </xf>
    <xf numFmtId="0" fontId="45" fillId="17" borderId="8" xfId="0" applyFont="1" applyFill="1" applyBorder="1" applyAlignment="1">
      <alignment horizontal="center" vertical="top"/>
    </xf>
    <xf numFmtId="0" fontId="45" fillId="20" borderId="8" xfId="0" applyFont="1" applyFill="1" applyBorder="1" applyAlignment="1">
      <alignment horizontal="center" vertical="top"/>
    </xf>
    <xf numFmtId="0" fontId="45" fillId="18" borderId="8" xfId="0" applyFont="1" applyFill="1" applyBorder="1" applyAlignment="1">
      <alignment horizontal="center" vertical="top"/>
    </xf>
    <xf numFmtId="0" fontId="29" fillId="19" borderId="9" xfId="0" applyFont="1" applyFill="1" applyBorder="1" applyAlignment="1">
      <alignment horizontal="center" vertical="top"/>
    </xf>
    <xf numFmtId="166" fontId="32" fillId="8" borderId="1" xfId="7" applyFont="1" applyFill="1" applyBorder="1"/>
    <xf numFmtId="0" fontId="7" fillId="0" borderId="1" xfId="18" applyFont="1" applyBorder="1"/>
    <xf numFmtId="0" fontId="7" fillId="0" borderId="1" xfId="3" applyFont="1" applyBorder="1"/>
    <xf numFmtId="0" fontId="6" fillId="0" borderId="0" xfId="18" applyFont="1"/>
    <xf numFmtId="0" fontId="6" fillId="0" borderId="1" xfId="3" applyFont="1" applyBorder="1"/>
    <xf numFmtId="166" fontId="32" fillId="0" borderId="1" xfId="9" applyNumberFormat="1" applyFont="1" applyBorder="1" applyAlignment="1">
      <alignment vertical="center"/>
    </xf>
    <xf numFmtId="167" fontId="32" fillId="0" borderId="1" xfId="15" applyNumberFormat="1" applyFont="1" applyFill="1" applyBorder="1" applyAlignment="1" applyProtection="1">
      <alignment horizontal="right"/>
      <protection locked="0"/>
    </xf>
    <xf numFmtId="165" fontId="40" fillId="0" borderId="1" xfId="9" applyFont="1" applyBorder="1" applyAlignment="1">
      <alignment horizontal="center" vertical="center" wrapText="1"/>
    </xf>
    <xf numFmtId="0" fontId="4" fillId="0" borderId="1" xfId="3" applyFont="1" applyBorder="1"/>
    <xf numFmtId="0" fontId="30" fillId="0" borderId="1" xfId="3" applyFont="1" applyBorder="1" applyAlignment="1">
      <alignment horizontal="center"/>
    </xf>
    <xf numFmtId="0" fontId="17" fillId="0" borderId="6" xfId="3" applyFont="1" applyBorder="1"/>
    <xf numFmtId="0" fontId="3" fillId="0" borderId="1" xfId="14" applyFont="1" applyBorder="1"/>
    <xf numFmtId="0" fontId="2" fillId="0" borderId="1" xfId="17" applyFont="1" applyBorder="1"/>
    <xf numFmtId="0" fontId="2" fillId="0" borderId="1" xfId="18" applyFont="1" applyBorder="1"/>
    <xf numFmtId="0" fontId="30" fillId="0" borderId="1" xfId="17" applyFont="1" applyBorder="1"/>
    <xf numFmtId="0" fontId="53" fillId="0" borderId="1" xfId="17" applyFont="1" applyBorder="1"/>
    <xf numFmtId="0" fontId="9" fillId="6" borderId="1" xfId="17" applyFont="1" applyFill="1" applyBorder="1"/>
    <xf numFmtId="0" fontId="2" fillId="6" borderId="1" xfId="17" applyFont="1" applyFill="1" applyBorder="1"/>
    <xf numFmtId="167" fontId="40" fillId="24" borderId="1" xfId="15" applyNumberFormat="1" applyFont="1" applyFill="1" applyBorder="1" applyAlignment="1">
      <alignment horizontal="center" vertical="top"/>
    </xf>
    <xf numFmtId="167" fontId="40" fillId="7" borderId="1" xfId="15" applyNumberFormat="1" applyFont="1" applyFill="1" applyBorder="1" applyAlignment="1">
      <alignment horizontal="center" vertical="top"/>
    </xf>
    <xf numFmtId="167" fontId="40" fillId="7" borderId="1" xfId="15" applyNumberFormat="1" applyFont="1" applyFill="1" applyBorder="1" applyAlignment="1" applyProtection="1">
      <alignment horizontal="center"/>
      <protection locked="0"/>
    </xf>
    <xf numFmtId="167" fontId="32" fillId="7" borderId="1" xfId="15" applyNumberFormat="1" applyFont="1" applyFill="1" applyBorder="1" applyAlignment="1" applyProtection="1">
      <alignment horizontal="center"/>
      <protection locked="0"/>
    </xf>
    <xf numFmtId="167" fontId="32" fillId="9" borderId="1" xfId="15" applyNumberFormat="1" applyFont="1" applyFill="1" applyBorder="1" applyAlignment="1" applyProtection="1">
      <alignment horizontal="center"/>
      <protection locked="0"/>
    </xf>
    <xf numFmtId="0" fontId="52" fillId="0" borderId="1" xfId="0" applyFont="1" applyBorder="1" applyAlignment="1">
      <alignment horizontal="center" vertical="center" textRotation="90" wrapText="1"/>
    </xf>
    <xf numFmtId="0" fontId="30" fillId="7" borderId="14" xfId="3" applyFont="1" applyFill="1" applyBorder="1"/>
    <xf numFmtId="0" fontId="30" fillId="0" borderId="0" xfId="3" applyFont="1"/>
    <xf numFmtId="167" fontId="40" fillId="10" borderId="2" xfId="15" applyNumberFormat="1" applyFont="1" applyFill="1" applyBorder="1" applyAlignment="1" applyProtection="1">
      <alignment horizontal="center"/>
      <protection locked="0"/>
    </xf>
    <xf numFmtId="167" fontId="32" fillId="7" borderId="1" xfId="15" applyNumberFormat="1" applyFont="1" applyFill="1" applyBorder="1" applyAlignment="1">
      <alignment horizontal="center"/>
    </xf>
    <xf numFmtId="0" fontId="0" fillId="0" borderId="1" xfId="0" applyBorder="1"/>
    <xf numFmtId="165" fontId="40" fillId="31" borderId="1" xfId="9" applyFont="1" applyFill="1" applyBorder="1" applyAlignment="1">
      <alignment horizontal="center" vertical="center" wrapText="1"/>
    </xf>
    <xf numFmtId="0" fontId="40" fillId="31" borderId="1" xfId="9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167" fontId="32" fillId="36" borderId="1" xfId="15" applyNumberFormat="1" applyFont="1" applyFill="1" applyBorder="1" applyAlignment="1" applyProtection="1">
      <alignment horizontal="center" vertical="top"/>
      <protection locked="0"/>
    </xf>
    <xf numFmtId="167" fontId="32" fillId="36" borderId="1" xfId="15" applyNumberFormat="1" applyFont="1" applyFill="1" applyBorder="1" applyAlignment="1">
      <alignment horizontal="center" vertical="top"/>
    </xf>
    <xf numFmtId="0" fontId="0" fillId="36" borderId="1" xfId="0" applyFill="1" applyBorder="1" applyAlignment="1">
      <alignment horizontal="center"/>
    </xf>
    <xf numFmtId="165" fontId="40" fillId="0" borderId="1" xfId="9" applyFont="1" applyBorder="1" applyAlignment="1">
      <alignment horizontal="center" vertical="center" wrapText="1"/>
    </xf>
    <xf numFmtId="0" fontId="1" fillId="0" borderId="0" xfId="18" applyFont="1"/>
    <xf numFmtId="0" fontId="1" fillId="0" borderId="1" xfId="14" applyFont="1" applyBorder="1"/>
    <xf numFmtId="0" fontId="1" fillId="0" borderId="0" xfId="3" applyFont="1"/>
    <xf numFmtId="0" fontId="32" fillId="6" borderId="1" xfId="10" applyNumberFormat="1" applyFont="1" applyFill="1" applyBorder="1" applyAlignment="1" applyProtection="1">
      <alignment horizontal="center" vertical="top"/>
    </xf>
    <xf numFmtId="0" fontId="8" fillId="0" borderId="1" xfId="14" applyFont="1" applyFill="1" applyBorder="1"/>
    <xf numFmtId="165" fontId="49" fillId="0" borderId="1" xfId="16" applyFont="1" applyFill="1" applyBorder="1" applyAlignment="1" applyProtection="1">
      <alignment horizontal="center"/>
    </xf>
    <xf numFmtId="0" fontId="27" fillId="0" borderId="1" xfId="14" applyFont="1" applyFill="1" applyBorder="1" applyAlignment="1">
      <alignment horizontal="center"/>
    </xf>
    <xf numFmtId="0" fontId="1" fillId="0" borderId="0" xfId="25"/>
    <xf numFmtId="0" fontId="1" fillId="0" borderId="0" xfId="25" applyAlignment="1">
      <alignment horizontal="center"/>
    </xf>
    <xf numFmtId="0" fontId="1" fillId="0" borderId="0" xfId="25" applyAlignment="1">
      <alignment horizontal="center"/>
    </xf>
    <xf numFmtId="0" fontId="30" fillId="30" borderId="1" xfId="14" applyFont="1" applyFill="1" applyBorder="1" applyAlignment="1">
      <alignment horizontal="center"/>
    </xf>
    <xf numFmtId="0" fontId="30" fillId="30" borderId="12" xfId="14" applyFont="1" applyFill="1" applyBorder="1" applyAlignment="1">
      <alignment horizontal="center"/>
    </xf>
    <xf numFmtId="0" fontId="30" fillId="30" borderId="4" xfId="14" applyFont="1" applyFill="1" applyBorder="1" applyAlignment="1">
      <alignment horizontal="center"/>
    </xf>
    <xf numFmtId="49" fontId="0" fillId="32" borderId="5" xfId="0" applyNumberFormat="1" applyFill="1" applyBorder="1" applyAlignment="1">
      <alignment horizontal="center" vertical="top" wrapText="1"/>
    </xf>
    <xf numFmtId="49" fontId="0" fillId="32" borderId="4" xfId="0" applyNumberFormat="1" applyFill="1" applyBorder="1" applyAlignment="1">
      <alignment horizontal="center" vertical="top" wrapText="1"/>
    </xf>
    <xf numFmtId="49" fontId="0" fillId="6" borderId="5" xfId="0" applyNumberFormat="1" applyFill="1" applyBorder="1" applyAlignment="1">
      <alignment horizontal="center" vertical="top" wrapText="1"/>
    </xf>
    <xf numFmtId="49" fontId="0" fillId="6" borderId="4" xfId="0" applyNumberFormat="1" applyFill="1" applyBorder="1" applyAlignment="1">
      <alignment horizontal="center" vertical="top" wrapText="1"/>
    </xf>
    <xf numFmtId="165" fontId="40" fillId="31" borderId="5" xfId="9" applyFont="1" applyFill="1" applyBorder="1" applyAlignment="1">
      <alignment horizontal="center" vertical="center"/>
    </xf>
    <xf numFmtId="165" fontId="40" fillId="31" borderId="3" xfId="9" applyFont="1" applyFill="1" applyBorder="1" applyAlignment="1">
      <alignment horizontal="center" vertical="center"/>
    </xf>
    <xf numFmtId="165" fontId="40" fillId="31" borderId="4" xfId="9" applyFont="1" applyFill="1" applyBorder="1" applyAlignment="1">
      <alignment horizontal="center" vertical="center"/>
    </xf>
    <xf numFmtId="165" fontId="40" fillId="0" borderId="1" xfId="9" applyFont="1" applyBorder="1" applyAlignment="1">
      <alignment horizontal="center" vertical="center" wrapText="1"/>
    </xf>
    <xf numFmtId="0" fontId="30" fillId="0" borderId="1" xfId="3" applyFont="1" applyBorder="1" applyAlignment="1">
      <alignment horizontal="center"/>
    </xf>
    <xf numFmtId="165" fontId="30" fillId="0" borderId="1" xfId="6" applyFont="1" applyBorder="1" applyAlignment="1">
      <alignment vertical="center" wrapText="1"/>
    </xf>
    <xf numFmtId="165" fontId="40" fillId="0" borderId="1" xfId="9" applyFont="1" applyBorder="1" applyAlignment="1">
      <alignment horizontal="center" vertical="center"/>
    </xf>
    <xf numFmtId="0" fontId="45" fillId="21" borderId="1" xfId="0" applyFont="1" applyFill="1" applyBorder="1" applyAlignment="1">
      <alignment horizontal="center" vertical="center"/>
    </xf>
    <xf numFmtId="0" fontId="45" fillId="21" borderId="5" xfId="0" applyFont="1" applyFill="1" applyBorder="1" applyAlignment="1">
      <alignment horizontal="center" vertical="center"/>
    </xf>
    <xf numFmtId="0" fontId="45" fillId="21" borderId="3" xfId="0" applyFont="1" applyFill="1" applyBorder="1" applyAlignment="1">
      <alignment horizontal="center" vertical="center"/>
    </xf>
    <xf numFmtId="0" fontId="30" fillId="0" borderId="5" xfId="0" applyFont="1" applyBorder="1" applyAlignment="1">
      <alignment horizontal="center"/>
    </xf>
    <xf numFmtId="0" fontId="30" fillId="0" borderId="3" xfId="0" applyFont="1" applyBorder="1" applyAlignment="1">
      <alignment horizontal="center"/>
    </xf>
    <xf numFmtId="0" fontId="30" fillId="0" borderId="4" xfId="0" applyFont="1" applyBorder="1" applyAlignment="1">
      <alignment horizontal="center"/>
    </xf>
    <xf numFmtId="0" fontId="57" fillId="31" borderId="5" xfId="0" applyFont="1" applyFill="1" applyBorder="1" applyAlignment="1">
      <alignment horizontal="center"/>
    </xf>
    <xf numFmtId="0" fontId="57" fillId="31" borderId="3" xfId="0" applyFont="1" applyFill="1" applyBorder="1" applyAlignment="1">
      <alignment horizontal="center"/>
    </xf>
    <xf numFmtId="0" fontId="57" fillId="31" borderId="4" xfId="0" applyFont="1" applyFill="1" applyBorder="1" applyAlignment="1">
      <alignment horizontal="center"/>
    </xf>
    <xf numFmtId="0" fontId="30" fillId="0" borderId="14" xfId="3" applyFont="1" applyBorder="1" applyAlignment="1">
      <alignment horizontal="center"/>
    </xf>
  </cellXfs>
  <cellStyles count="26">
    <cellStyle name="%" xfId="15" xr:uid="{00000000-0005-0000-0000-000000000000}"/>
    <cellStyle name="Comma" xfId="1" builtinId="3"/>
    <cellStyle name="Comma 2" xfId="19" xr:uid="{00000000-0005-0000-0000-000002000000}"/>
    <cellStyle name="Hyperlink 11" xfId="16" xr:uid="{00000000-0005-0000-0000-000003000000}"/>
    <cellStyle name="Hyperlink 6" xfId="10" xr:uid="{00000000-0005-0000-0000-000004000000}"/>
    <cellStyle name="Normal" xfId="0" builtinId="0"/>
    <cellStyle name="Normal 11 2 26" xfId="7" xr:uid="{00000000-0005-0000-0000-000006000000}"/>
    <cellStyle name="Normal 11 28 2" xfId="3" xr:uid="{00000000-0005-0000-0000-000007000000}"/>
    <cellStyle name="Normal 11 28 2 2" xfId="14" xr:uid="{00000000-0005-0000-0000-000008000000}"/>
    <cellStyle name="Normal 11 28 2 2 2" xfId="20" xr:uid="{00000000-0005-0000-0000-000009000000}"/>
    <cellStyle name="Normal 11 28 2 2 3" xfId="23" xr:uid="{AAF5C845-2DA9-4F99-8636-0DB1C224E364}"/>
    <cellStyle name="Normal 11 28 2 3" xfId="17" xr:uid="{00000000-0005-0000-0000-00000A000000}"/>
    <cellStyle name="Normal 11 28 2 4" xfId="18" xr:uid="{00000000-0005-0000-0000-00000B000000}"/>
    <cellStyle name="Normal 2" xfId="24" xr:uid="{8DFFA7CA-8E7A-4751-9B7B-67A8820D08DD}"/>
    <cellStyle name="Normal 2 4" xfId="22" xr:uid="{2229304F-4AB0-45E7-980E-9DF8B2E81DE6}"/>
    <cellStyle name="Normal 2 5 2 4 15 2 3 2" xfId="8" xr:uid="{00000000-0005-0000-0000-00000C000000}"/>
    <cellStyle name="Normal 3" xfId="25" xr:uid="{6C241F8F-A824-413F-850B-6E7E96B1EA85}"/>
    <cellStyle name="Normal 3 2 2 3" xfId="9" xr:uid="{00000000-0005-0000-0000-00000D000000}"/>
    <cellStyle name="Normal 54 2 14" xfId="5" xr:uid="{00000000-0005-0000-0000-00000E000000}"/>
    <cellStyle name="Normal 54 22" xfId="6" xr:uid="{00000000-0005-0000-0000-00000F000000}"/>
    <cellStyle name="Normal 89" xfId="11" xr:uid="{00000000-0005-0000-0000-000010000000}"/>
    <cellStyle name="Normal_07-08 RRP - Section 5" xfId="12" xr:uid="{00000000-0005-0000-0000-000011000000}"/>
    <cellStyle name="Normal_Financial tables_NG 2 2" xfId="2" xr:uid="{00000000-0005-0000-0000-000012000000}"/>
    <cellStyle name="Normal_Network Tables 07_08" xfId="13" xr:uid="{00000000-0005-0000-0000-000013000000}"/>
    <cellStyle name="Normal_TPCR Electricity Capex Questionnaire Historical v2 050711 3" xfId="4" xr:uid="{00000000-0005-0000-0000-000014000000}"/>
    <cellStyle name="Percent" xfId="21" builtinId="5"/>
  </cellStyles>
  <dxfs count="0"/>
  <tableStyles count="0" defaultTableStyle="TableStyleMedium2" defaultPivotStyle="PivotStyleLight16"/>
  <colors>
    <mruColors>
      <color rgb="FFCCFFCC"/>
      <color rgb="FF99FF99"/>
      <color rgb="FFFFFFCC"/>
      <color rgb="FFFF7C80"/>
      <color rgb="FFFFFF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styles" Target="styles.xml"/><Relationship Id="rId89" Type="http://schemas.openxmlformats.org/officeDocument/2006/relationships/customXml" Target="../customXml/item3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1.xml"/><Relationship Id="rId79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90" Type="http://schemas.openxmlformats.org/officeDocument/2006/relationships/customXml" Target="../customXml/item4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externalLink" Target="externalLinks/externalLink7.xml"/><Relationship Id="rId85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2.xml"/><Relationship Id="rId83" Type="http://schemas.openxmlformats.org/officeDocument/2006/relationships/theme" Target="theme/theme1.xml"/><Relationship Id="rId88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5.xml"/><Relationship Id="rId81" Type="http://schemas.openxmlformats.org/officeDocument/2006/relationships/externalLink" Target="externalLinks/externalLink8.xml"/><Relationship Id="rId86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customXml" Target="../customXml/item1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9.xml"/><Relationship Id="rId19" Type="http://schemas.openxmlformats.org/officeDocument/2006/relationships/worksheet" Target="worksheets/sheet1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</xdr:colOff>
      <xdr:row>0</xdr:row>
      <xdr:rowOff>0</xdr:rowOff>
    </xdr:from>
    <xdr:ext cx="3029141" cy="716559"/>
    <xdr:pic>
      <xdr:nvPicPr>
        <xdr:cNvPr id="2" name="Picture 1" descr="image of the Ofgem logo" title="Ofgem logo">
          <a:extLst>
            <a:ext uri="{FF2B5EF4-FFF2-40B4-BE49-F238E27FC236}">
              <a16:creationId xmlns:a16="http://schemas.microsoft.com/office/drawing/2014/main" id="{523475CE-23E5-4804-A601-9AE96ACB9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3029141" cy="716559"/>
        </a:xfrm>
        <a:prstGeom prst="rect">
          <a:avLst/>
        </a:prstGeom>
      </xdr:spPr>
    </xdr:pic>
    <xdr:clientData/>
  </xdr:oneCellAnchor>
  <xdr:oneCellAnchor>
    <xdr:from>
      <xdr:col>5</xdr:col>
      <xdr:colOff>179140</xdr:colOff>
      <xdr:row>0</xdr:row>
      <xdr:rowOff>183509</xdr:rowOff>
    </xdr:from>
    <xdr:ext cx="913614" cy="361950"/>
    <xdr:pic>
      <xdr:nvPicPr>
        <xdr:cNvPr id="3" name="Picture 2" title="white box">
          <a:extLst>
            <a:ext uri="{FF2B5EF4-FFF2-40B4-BE49-F238E27FC236}">
              <a16:creationId xmlns:a16="http://schemas.microsoft.com/office/drawing/2014/main" id="{27C38FD8-40FC-44B2-8CF1-A39BA18B9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6740" y="160649"/>
          <a:ext cx="913614" cy="361950"/>
        </a:xfrm>
        <a:prstGeom prst="rect">
          <a:avLst/>
        </a:prstGeom>
      </xdr:spPr>
    </xdr:pic>
    <xdr:clientData/>
  </xdr:oneCellAnchor>
  <xdr:twoCellAnchor>
    <xdr:from>
      <xdr:col>0</xdr:col>
      <xdr:colOff>83890</xdr:colOff>
      <xdr:row>1</xdr:row>
      <xdr:rowOff>62918</xdr:rowOff>
    </xdr:from>
    <xdr:to>
      <xdr:col>7</xdr:col>
      <xdr:colOff>55926</xdr:colOff>
      <xdr:row>6</xdr:row>
      <xdr:rowOff>104863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866969B7-55C6-4375-83F0-68EC3E9A24CD}"/>
            </a:ext>
          </a:extLst>
        </xdr:cNvPr>
        <xdr:cNvSpPr txBox="1"/>
      </xdr:nvSpPr>
      <xdr:spPr>
        <a:xfrm>
          <a:off x="83890" y="775982"/>
          <a:ext cx="4229449" cy="84589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NARM</a:t>
          </a:r>
          <a:r>
            <a:rPr lang="en-GB" sz="1100" baseline="0"/>
            <a:t> Regulatory Reporting Pack (RRP)</a:t>
          </a:r>
          <a:endParaRPr lang="en-GB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ofgem.gov.uk/TG/Transmission/Transmission_Price_Controls_Lib/Regulatory_Reporting/RRP_2010/Transmission%20PCRRP%20tables_SPTL_200910%20draft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gdsswrk002.uk.corporg.net\home3_wrk$\My%20Documents\Ant\Other\Graph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2013/Users/LiamMullen/Dropbox%20(Gridlines)/EDF%20-%20Manah%20Solar/3.%20Workspace/2.%20Financial%20Model/V026/Optimisation%20Testing/V3%20latest%20Model/Manah%20Solar%20v025%20g%20-%20Opt%20test%20-%20Sponsor%20Model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yhcbapp83\gas%20distribution%20shared%20folder\EXECFIN\FINPLAN\Monthly%20Reporting\0506\04%20-%20July\Report%20Schedules\Tes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2013/sgg/CO/Cost_and_Outputs_Lib/RIIO-ET2_Cost_Assessment/01.02_BPDTs/BPDT_Submissions/SPT_BPDT_DEC_Working_Version.xlsb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yhcbapp83\gas%20distribution%20shared%20folder\DOCUME~1\ostergmk\LOCALS~1\Temp\10%20year%20maturity%20T%20Bonds%20v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yhcbapp83\gas%20distribution%20shared%20folder\DOCUME~1\byrnespj\LOCALS~1\Temp\Beta%20Retail%20Exampl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2013/sgg/Network_Company_Sub/Network_Company_Sub_Lib/RIIO-ED1/Cost%20and%20Volumes/2016_17/SSEH_CV_DNO_2017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eams.nationalgrid.com/sites/RRPDAG/RRP%20Regulatory%20Reporting%20Pack/1.%20Submissions/11.%202016%2017/03.%20Submission/2016-17_NGET_RRP_Cost_and_Output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dex"/>
      <sheetName val="Universal data"/>
      <sheetName val="Check and Balances"/>
      <sheetName val="1.1 Published Data"/>
      <sheetName val="1.2s Ofgem Adjustments Scots"/>
      <sheetName val="1.3s Accounting C Costs Scots"/>
      <sheetName val="1.4s Performance Scots"/>
      <sheetName val="1.5s Reconciliation Scots"/>
      <sheetName val="2.1 Eng Opex Elec "/>
      <sheetName val="2.2 Non Op Capex"/>
      <sheetName val="2.4 Exc &amp; Demin "/>
      <sheetName val="2.5 Corporate Costs Scots"/>
      <sheetName val="2.6 IT Scots"/>
      <sheetName val="2.7s Insurance"/>
      <sheetName val="2.7 Captive Insure"/>
      <sheetName val="2.10 Related Party Scots"/>
      <sheetName val="2.11s Staff Scots"/>
      <sheetName val="2.14 Year on Year Movt"/>
      <sheetName val="2.16.1 Recharge Model"/>
      <sheetName val="2.16.2 Recharge Model"/>
      <sheetName val="3.1s Pensions Scots"/>
      <sheetName val="3.1.1 DB Pension cost"/>
      <sheetName val="3.1.2 DB Pension Detail"/>
      <sheetName val="3.1.3 Second DB Pension Det"/>
      <sheetName val="3.1.4 Pensions DC"/>
      <sheetName val="3.1.5 Pension PPF levy"/>
      <sheetName val="3.1.6 Pension Admin"/>
      <sheetName val="3.2 Net Debt"/>
      <sheetName val="3.3 Tax"/>
      <sheetName val="3.4s Disposals"/>
      <sheetName val="3.5 P&amp;L"/>
      <sheetName val="3.5.1 Bal Sht"/>
      <sheetName val="3.5.2 Cashflow"/>
      <sheetName val="3.6 Fin Require"/>
      <sheetName val="3.7 Tax allocations"/>
      <sheetName val="3.7.1 Tax allocations CT600"/>
      <sheetName val="4.1  System Info"/>
      <sheetName val="4.2  Activity indicators"/>
      <sheetName val="4.3_System_perf_SHETL_SPT"/>
      <sheetName val="4.4  Defects SPTL"/>
      <sheetName val="4.5  Faults"/>
      <sheetName val="4.6  Failures"/>
      <sheetName val="4.7 Condition Assessment SPTL"/>
      <sheetName val="4.8_Boundary_transf_capab"/>
      <sheetName val="4.9_Demand_&amp;_Supply_at_sub"/>
      <sheetName val="4.10 Reactive compensation"/>
      <sheetName val="4.11 Asset description SPTL"/>
      <sheetName val="4.12 Asset age 2007"/>
      <sheetName val="4.12 Asset age 2008"/>
      <sheetName val="4.12 Asset age 2009"/>
      <sheetName val="4.12 Asset age 2010"/>
      <sheetName val="4.13 Asset disposal LRE by age"/>
      <sheetName val="4.14 Asset disposal NLRE by age"/>
      <sheetName val="4.15 Asset adds &amp; disps"/>
      <sheetName val="4.16 Asset lives"/>
      <sheetName val="4.17 Unit costs"/>
      <sheetName val="4.18 Capex summary e"/>
      <sheetName val="4.19 Scheme Listing LR"/>
      <sheetName val="4.20 Scheme Listing NLR"/>
      <sheetName val="4.21 Quasi capex"/>
      <sheetName val="4.22 Other Capex costs"/>
      <sheetName val="4.23 TIRG"/>
      <sheetName val="4.24 Revenue Driver info"/>
      <sheetName val="4.25 CEI"/>
      <sheetName val="4.26 Capex Movement"/>
      <sheetName val="4.27.1 Capex Price Vol Var"/>
      <sheetName val="4.27.2 Capex Price Vol Var"/>
      <sheetName val="4.28A_Asset_health_&amp;_crit"/>
      <sheetName val="4.28B_Asset_health_&amp;_crit"/>
      <sheetName val="4.29C_Criticality_subs_SP"/>
      <sheetName val="4.30 TPCR Forecast"/>
      <sheetName val="4.31 E3 Grid"/>
      <sheetName val="3.1 P&amp;L"/>
      <sheetName val="3.2 Bal Sht"/>
      <sheetName val="3.3 Cashflow"/>
      <sheetName val="3.3.1 Fin Require"/>
      <sheetName val="3.5 Net Debt"/>
      <sheetName val="3.6 Tax"/>
      <sheetName val="3.8 DB Pension cost"/>
      <sheetName val="3.8.1 DB Pension Detail"/>
      <sheetName val="3.8.2 Second DB Pension Det"/>
      <sheetName val="3.9 Pensions DC"/>
      <sheetName val="3.10 Pension PPF levy"/>
      <sheetName val="3.11 Pension Admin"/>
      <sheetName val="4.3  System perf - SPTL"/>
      <sheetName val="4.8  Boundary Transfers"/>
      <sheetName val="4.9  Demand &amp; Supply at subs"/>
      <sheetName val="4.28 Asset Health"/>
      <sheetName val="4.29 Asset Criticality"/>
      <sheetName val="4.30 Asset Rep Priority"/>
      <sheetName val="4.31 Asset Live Det"/>
      <sheetName val="4.32 TPCR Forecast"/>
      <sheetName val="4.33 E3 Grid"/>
      <sheetName val="Lists"/>
      <sheetName val="Maximo Workload"/>
      <sheetName val="Costs_AfterRule2"/>
      <sheetName val="Inp_DataHub_Costs"/>
      <sheetName val="Inp_DataHub_Volumes"/>
      <sheetName val="Inp_BPDT"/>
      <sheetName val="Inp_BPDT_Repex"/>
    </sheetNames>
    <sheetDataSet>
      <sheetData sheetId="0"/>
      <sheetData sheetId="1"/>
      <sheetData sheetId="2">
        <row r="21">
          <cell r="C21" t="str">
            <v>2009/10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ICKET"/>
      <sheetName val="SUN"/>
      <sheetName val="FF 02"/>
      <sheetName val="FF 03"/>
      <sheetName val="Graphs"/>
      <sheetName val="Lists"/>
      <sheetName val="FF_02"/>
      <sheetName val="FF_03"/>
      <sheetName val="dropdowns"/>
      <sheetName val="Universal data"/>
    </sheetNames>
    <sheetDataSet>
      <sheetData sheetId="0"/>
      <sheetData sheetId="1"/>
      <sheetData sheetId="2"/>
      <sheetData sheetId="3"/>
      <sheetData sheetId="4">
        <row r="5">
          <cell r="D5">
            <v>-20</v>
          </cell>
        </row>
      </sheetData>
      <sheetData sheetId="5"/>
      <sheetData sheetId="6"/>
      <sheetData sheetId="7"/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DF Import Values"/>
      <sheetName val="Cover"/>
      <sheetName val="Map&amp;Key"/>
      <sheetName val="Summary"/>
      <sheetName val="Charts"/>
      <sheetName val="FSQtr"/>
      <sheetName val="FSQtr_P90"/>
      <sheetName val="FSQtr_NR"/>
      <sheetName val="FSSemi"/>
      <sheetName val="__Checkbox_Settings__"/>
      <sheetName val="FSAnn"/>
      <sheetName val="SnU Report"/>
      <sheetName val="Change"/>
      <sheetName val="Results"/>
      <sheetName val="Output"/>
      <sheetName val="Checks"/>
      <sheetName val="InpC"/>
      <sheetName val="InpS"/>
      <sheetName val="Annual_Generation_Sponsor"/>
      <sheetName val="Annual_Generation_OPWP"/>
      <sheetName val="Sensitivity"/>
      <sheetName val="Time-M"/>
      <sheetName val="Swap"/>
      <sheetName val="Const-M"/>
      <sheetName val="Metric-M"/>
      <sheetName val="EBL HoldCo"/>
      <sheetName val="LD-M"/>
      <sheetName val="LD"/>
      <sheetName val="T&amp;E"/>
      <sheetName val="Oper"/>
      <sheetName val="VAT"/>
      <sheetName val="Accting"/>
      <sheetName val="Debt"/>
      <sheetName val="Debt_IFRS9"/>
      <sheetName val="DSRA"/>
      <sheetName val="Solver"/>
      <sheetName val="D&amp;A"/>
      <sheetName val="Tax"/>
      <sheetName val="Equity"/>
      <sheetName val="Metrics"/>
      <sheetName val="Graph data"/>
      <sheetName val="Form Sheets Reconciliation"/>
      <sheetName val="Cover - 1"/>
      <sheetName val="Inputs - 1"/>
      <sheetName val="Calculations - 1"/>
      <sheetName val="Results and Checks - 1"/>
      <sheetName val="Cover - 2"/>
      <sheetName val="Inputs - 2"/>
      <sheetName val="Calculations - 2"/>
      <sheetName val="Results and Checks - 2"/>
    </sheetNames>
    <sheetDataSet>
      <sheetData sheetId="0"/>
      <sheetData sheetId="1"/>
      <sheetData sheetId="2"/>
      <sheetData sheetId="3">
        <row r="15">
          <cell r="E15">
            <v>7.90595685921331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M6" t="str">
            <v>►</v>
          </cell>
          <cell r="N6" t="str">
            <v>Manah I - Sponsors Case - 15</v>
          </cell>
          <cell r="O6" t="str">
            <v>Manah I - OPWP Case - 14</v>
          </cell>
          <cell r="P6" t="str">
            <v>Manah I - Sponsors Case - 13</v>
          </cell>
          <cell r="Q6" t="str">
            <v>Manah I - OPWP Case - 12</v>
          </cell>
          <cell r="R6" t="str">
            <v>Manah I - Sponsors Case - 11</v>
          </cell>
          <cell r="S6" t="str">
            <v>Manah I - OPWP Case - 10</v>
          </cell>
          <cell r="T6" t="str">
            <v>Manah I - Sponsors Case - 9</v>
          </cell>
          <cell r="U6" t="str">
            <v>Manah I - OPWP Case - 8</v>
          </cell>
          <cell r="V6" t="str">
            <v>Manah I - Sponsors Case - 7</v>
          </cell>
          <cell r="W6" t="str">
            <v>Manah I - OPWP Case - 6</v>
          </cell>
          <cell r="X6" t="str">
            <v>Manah I - Sponsors Case - 5</v>
          </cell>
          <cell r="Y6" t="str">
            <v>Manah I - OPWP Case - 4</v>
          </cell>
          <cell r="Z6" t="str">
            <v>Manah I - Sponsors Case - 3</v>
          </cell>
          <cell r="AA6" t="str">
            <v>Manah I - OPWP Case - 3</v>
          </cell>
          <cell r="AB6" t="str">
            <v>◄</v>
          </cell>
        </row>
      </sheetData>
      <sheetData sheetId="15"/>
      <sheetData sheetId="16">
        <row r="5">
          <cell r="F5" t="str">
            <v>Manah I - Sponsors Case</v>
          </cell>
        </row>
        <row r="6">
          <cell r="F6">
            <v>1</v>
          </cell>
          <cell r="K6">
            <v>1</v>
          </cell>
          <cell r="L6">
            <v>2</v>
          </cell>
          <cell r="M6">
            <v>3</v>
          </cell>
          <cell r="N6">
            <v>4</v>
          </cell>
          <cell r="P6">
            <v>5</v>
          </cell>
          <cell r="Q6">
            <v>6</v>
          </cell>
          <cell r="R6">
            <v>7</v>
          </cell>
          <cell r="S6">
            <v>8</v>
          </cell>
        </row>
        <row r="23">
          <cell r="F23">
            <v>1</v>
          </cell>
        </row>
        <row r="45">
          <cell r="F45">
            <v>1</v>
          </cell>
        </row>
        <row r="73">
          <cell r="F73">
            <v>20</v>
          </cell>
        </row>
        <row r="88">
          <cell r="F88">
            <v>0.38450000000000001</v>
          </cell>
        </row>
        <row r="552">
          <cell r="F552">
            <v>2</v>
          </cell>
        </row>
        <row r="1454">
          <cell r="F1454" t="str">
            <v>OMR 000s</v>
          </cell>
        </row>
        <row r="1455">
          <cell r="F1455" t="str">
            <v>OMR 000s p.m.</v>
          </cell>
        </row>
        <row r="1456">
          <cell r="F1456" t="str">
            <v>OMR 000s p.a.</v>
          </cell>
        </row>
        <row r="1465">
          <cell r="F1465">
            <v>1E-3</v>
          </cell>
        </row>
        <row r="1466">
          <cell r="F1466">
            <v>0.01</v>
          </cell>
        </row>
        <row r="1467">
          <cell r="F1467">
            <v>1E-4</v>
          </cell>
        </row>
        <row r="1469">
          <cell r="F1469">
            <v>1000</v>
          </cell>
        </row>
        <row r="1473">
          <cell r="F1473">
            <v>10000000</v>
          </cell>
        </row>
        <row r="1493">
          <cell r="F1493">
            <v>1</v>
          </cell>
        </row>
        <row r="1494">
          <cell r="F1494">
            <v>2</v>
          </cell>
        </row>
        <row r="1495">
          <cell r="F1495">
            <v>3</v>
          </cell>
        </row>
        <row r="1496">
          <cell r="F1496">
            <v>4</v>
          </cell>
        </row>
        <row r="1497">
          <cell r="F1497">
            <v>5</v>
          </cell>
        </row>
        <row r="1498">
          <cell r="F1498">
            <v>6</v>
          </cell>
        </row>
        <row r="1499">
          <cell r="F1499">
            <v>7</v>
          </cell>
        </row>
        <row r="1500">
          <cell r="F1500">
            <v>8</v>
          </cell>
        </row>
        <row r="1501">
          <cell r="F1501">
            <v>9</v>
          </cell>
        </row>
        <row r="1502">
          <cell r="F1502">
            <v>10</v>
          </cell>
        </row>
        <row r="1503">
          <cell r="F1503">
            <v>11</v>
          </cell>
        </row>
        <row r="1504">
          <cell r="F1504">
            <v>12</v>
          </cell>
        </row>
        <row r="1505">
          <cell r="F1505">
            <v>13</v>
          </cell>
        </row>
        <row r="1506">
          <cell r="F1506">
            <v>14</v>
          </cell>
        </row>
        <row r="1507">
          <cell r="F1507">
            <v>15</v>
          </cell>
        </row>
        <row r="1508">
          <cell r="F1508">
            <v>16</v>
          </cell>
        </row>
        <row r="1509">
          <cell r="F1509">
            <v>17</v>
          </cell>
        </row>
        <row r="1510">
          <cell r="F1510">
            <v>18</v>
          </cell>
        </row>
        <row r="1511">
          <cell r="F1511">
            <v>19</v>
          </cell>
        </row>
        <row r="1512">
          <cell r="F1512">
            <v>20</v>
          </cell>
        </row>
        <row r="1519">
          <cell r="F1519">
            <v>1</v>
          </cell>
        </row>
        <row r="1534">
          <cell r="F1534" t="str">
            <v>P50</v>
          </cell>
        </row>
      </sheetData>
      <sheetData sheetId="17"/>
      <sheetData sheetId="18"/>
      <sheetData sheetId="19"/>
      <sheetData sheetId="20">
        <row r="5">
          <cell r="K5" t="str">
            <v>Base case</v>
          </cell>
        </row>
      </sheetData>
      <sheetData sheetId="21"/>
      <sheetData sheetId="22"/>
      <sheetData sheetId="23">
        <row r="508">
          <cell r="F508">
            <v>3957.4752058681615</v>
          </cell>
        </row>
        <row r="795">
          <cell r="F795">
            <v>0</v>
          </cell>
        </row>
      </sheetData>
      <sheetData sheetId="24"/>
      <sheetData sheetId="25"/>
      <sheetData sheetId="26"/>
      <sheetData sheetId="27"/>
      <sheetData sheetId="28"/>
      <sheetData sheetId="29">
        <row r="1146">
          <cell r="F1146">
            <v>0.90861522558647478</v>
          </cell>
        </row>
      </sheetData>
      <sheetData sheetId="30"/>
      <sheetData sheetId="31"/>
      <sheetData sheetId="32">
        <row r="1078">
          <cell r="F1078">
            <v>0.3433946303621368</v>
          </cell>
        </row>
      </sheetData>
      <sheetData sheetId="33"/>
      <sheetData sheetId="34"/>
      <sheetData sheetId="35">
        <row r="36">
          <cell r="F36">
            <v>7.905953160044072E-3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>
        <row r="10">
          <cell r="G10">
            <v>2.4</v>
          </cell>
        </row>
        <row r="14">
          <cell r="G14">
            <v>0.08</v>
          </cell>
        </row>
      </sheetData>
      <sheetData sheetId="44"/>
      <sheetData sheetId="45">
        <row r="31">
          <cell r="E31">
            <v>0</v>
          </cell>
        </row>
      </sheetData>
      <sheetData sheetId="46"/>
      <sheetData sheetId="47">
        <row r="10">
          <cell r="G10">
            <v>2.65</v>
          </cell>
        </row>
        <row r="14">
          <cell r="G14">
            <v>0.08</v>
          </cell>
        </row>
      </sheetData>
      <sheetData sheetId="48"/>
      <sheetData sheetId="4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est"/>
      <sheetName val="Incentives"/>
      <sheetName val="Income collected"/>
      <sheetName val="Opex subjective"/>
      <sheetName val="Capex Comp"/>
      <sheetName val="Capex Comparators FOC"/>
      <sheetName val="Incentive Forecast"/>
      <sheetName val="Opex Comparators-sensitivities"/>
      <sheetName val="Opex Objective YTD"/>
      <sheetName val="Opex by FOC"/>
      <sheetName val="Opex Trend &amp; MAT"/>
      <sheetName val="Manpower"/>
      <sheetName val="Incentive Graphs"/>
      <sheetName val="Opex Objective Discrete Mths"/>
      <sheetName val="risk"/>
      <sheetName val="Manpower Summary"/>
      <sheetName val="Opex Subj by Mth"/>
      <sheetName val="Opex Objective Mth"/>
      <sheetName val="#REF"/>
      <sheetName val="By Account Code"/>
      <sheetName val="By Business Unit"/>
      <sheetName val="SummCapex"/>
      <sheetName val="ETO Capx"/>
      <sheetName val="ESO Capx"/>
      <sheetName val="GAS SO Capx"/>
      <sheetName val="GAS TO Capx "/>
      <sheetName val="Range Names"/>
      <sheetName val="Income_collected"/>
      <sheetName val="Opex_subjective"/>
      <sheetName val="Capex_Comp"/>
      <sheetName val="Capex_Comparators_FOC"/>
      <sheetName val="Incentive_Forecast"/>
      <sheetName val="Opex_Comparators-sensitivities"/>
      <sheetName val="Opex_Objective_YTD"/>
      <sheetName val="Opex_by_FOC"/>
      <sheetName val="Opex_Trend_&amp;_MAT"/>
      <sheetName val="Incentive_Graphs"/>
      <sheetName val="Opex_Objective_Discrete_Mths"/>
      <sheetName val="Manpower_Summary"/>
      <sheetName val="Opex_Subj_by_Mth"/>
      <sheetName val="Opex_Objective_Mth"/>
      <sheetName val="By_Account_Code"/>
      <sheetName val="By_Business_Unit"/>
      <sheetName val="ETO_Capx"/>
      <sheetName val="ESO_Capx"/>
      <sheetName val="GAS_SO_Capx"/>
      <sheetName val="GAS_TO_Capx_"/>
      <sheetName val="Range_Names"/>
      <sheetName val="ADMIN"/>
      <sheetName val="Graphs"/>
      <sheetName val="Working 1.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DT_Cover"/>
      <sheetName val="A0.1_Contents"/>
      <sheetName val="A0.2_Version_History"/>
      <sheetName val="A0.3_Change_Log"/>
      <sheetName val="A0.4_Data_Checks"/>
      <sheetName val="A0.5_Data_Constants"/>
      <sheetName val="A0.6_Assumptions"/>
      <sheetName val="A1_Totex"/>
      <sheetName val="A1.1_Totex_AP"/>
      <sheetName val="A1.4_Data_Inputs"/>
      <sheetName val="A1.5_Universal_Data"/>
      <sheetName val="A1.51_BPFM_Inputs"/>
      <sheetName val="A1.51_BPFM_Inputs_2"/>
      <sheetName val="A1.51_Difference"/>
      <sheetName val="A1.52_Sum_Cost_Matrix_Summary"/>
      <sheetName val="A1.52_BP_Financial_Requirements"/>
      <sheetName val="A1.52b_Debt"/>
      <sheetName val="A1.52c_Interest"/>
      <sheetName val="A1.53_BP_Tax_Inputs"/>
      <sheetName val="A1.54_BP_Disposals_1"/>
      <sheetName val="A1.55_BP_Disposals_2"/>
      <sheetName val="A1.6_RPE_Table"/>
      <sheetName val="A2.0_Overview_Tables"/>
      <sheetName val="A2.1_Cost_Matrix_2014"/>
      <sheetName val="A2.1_Cost_Matrix_2015"/>
      <sheetName val="A2.1_Cost_Matrix_2016"/>
      <sheetName val="A2.1_Cost_Matrix_2017"/>
      <sheetName val="A2.1_Cost_Matrix_2018"/>
      <sheetName val="A2.1_Cost_Matrix_2019"/>
      <sheetName val="A2.1_Cost_Matrix_2020"/>
      <sheetName val="A2.1_Cost_Matrix_2021"/>
      <sheetName val="A2.1_Cost_Matrix_2022"/>
      <sheetName val="A2.1_Cost_Matrix_2023"/>
      <sheetName val="A2.1_Cost_Matrix_2024"/>
      <sheetName val="A2.1_Cost_Matrix_2025"/>
      <sheetName val="A2.1_Cost_Matrix_2026"/>
      <sheetName val="A2.1_Cost_Matrix_2027"/>
      <sheetName val="A2.1_Cost_Matrix_2028"/>
      <sheetName val="A2.1_Cost_Matrix_2029"/>
      <sheetName val="A2.1_Cost_Matrix_2030"/>
      <sheetName val="A2.1_Cost_Matrix_2031"/>
      <sheetName val="A3.10_Salary_and_FTE_numbers"/>
      <sheetName val="A6.02_Innovation"/>
      <sheetName val="A3.14_Pass_Through"/>
      <sheetName val="A4.2_Related_Party_Margin"/>
      <sheetName val="A4.3_BCF"/>
      <sheetName val="A4.4_EAP"/>
      <sheetName val="A5.1_System_Chars_and_Activity"/>
      <sheetName val="A6.5_IIG_SF6_Incentive"/>
      <sheetName val="A7_Asset_Movements_2014"/>
      <sheetName val="A7_Asset_Movements_2015"/>
      <sheetName val="A7_Asset_Movements_2016"/>
      <sheetName val="A7_Asset_Movements_2017"/>
      <sheetName val="A7_Asset_Movements_2018"/>
      <sheetName val="A7_Asset_Movements_2019"/>
      <sheetName val="A7_Asset_Movements_2020"/>
      <sheetName val="A7_Asset_Movements_2021"/>
      <sheetName val="A7_Asset_Movements_2022"/>
      <sheetName val="A7_Asset_Movements_2023"/>
      <sheetName val="A7_Asset_Movements_2024"/>
      <sheetName val="A7_Asset_Movements_2025"/>
      <sheetName val="A7_Asset_Movements_2026"/>
      <sheetName val="A7_Asset_Movements_2027"/>
      <sheetName val="A7_Asset_Movements_2028"/>
      <sheetName val="A7_Asset_Movements_2029"/>
      <sheetName val="A7_Asset_Movements_2030"/>
      <sheetName val="A7_Asset_Movements_2031"/>
      <sheetName val="B0.6_Data_Constants"/>
      <sheetName val="B0.7_Load_Master_Data"/>
      <sheetName val="B4.2a_Scheme_Summary"/>
      <sheetName val="B4.2c_CV_Table_Gen"/>
      <sheetName val="B4.2c_CV_Table_Demand"/>
      <sheetName val="B4.2c_CV_Table_WW"/>
      <sheetName val="B4.4b_Asset_Cost_List"/>
      <sheetName val="B4.5_Scheme_Asset_Breakdown"/>
      <sheetName val="B4.5a_Scheme_Asset_Breakdown"/>
      <sheetName val="B4.6_Scheme_Output_Profile"/>
      <sheetName val="B4.7_Excl_Services"/>
      <sheetName val="B4.8_Risk_and_Contingency"/>
      <sheetName val="B4.9_SWW_Memo"/>
      <sheetName val="B4.10_Planning_Consent_Req"/>
      <sheetName val="C0.7_Non_Load_Master_Data"/>
      <sheetName val="C2.2a_Scheme_Summary_AP"/>
      <sheetName val="C2.2a_Scheme_Summary_CI"/>
      <sheetName val="C2.4b_Asset_Cost_List"/>
      <sheetName val="C2.5_Scheme_Asset_Breakdown"/>
      <sheetName val="C2.5a_Scheme_Asset_Breakdown"/>
      <sheetName val="C2.7_Replacement"/>
      <sheetName val="C2.8_Refurb_Major"/>
      <sheetName val="C2.9_Refurb_Minor"/>
      <sheetName val="C2.10_Decommissioning"/>
      <sheetName val="C2.11_Spares"/>
      <sheetName val="C2.12_Black_Start"/>
      <sheetName val="C2.13_Losses"/>
      <sheetName val="C2.20_Faults"/>
      <sheetName val="C2.21_Inspections"/>
      <sheetName val="C2.22_Repairs_&amp;_Maint"/>
      <sheetName val="C2.23_Veg_Mgt"/>
      <sheetName val="C2.24_Legal_&amp;_Safety"/>
      <sheetName val="C2.25_Op_Prot_Meas_&amp;_IT_Capex"/>
      <sheetName val="C2.26_Visual_Amenity"/>
      <sheetName val="C2.3_Risk_and_Contingency"/>
      <sheetName val="C4.0_Asset_Identification"/>
      <sheetName val="C5_Faults_and_Failures"/>
      <sheetName val="D4.3a_Non_Op_Capex"/>
      <sheetName val="D4.3b_Uncertain_Costs"/>
      <sheetName val="D4.4a_Physical_Security_Capex"/>
      <sheetName val="D4.4b_Physical_Security_Opex"/>
      <sheetName val="D4.5_CAI"/>
      <sheetName val="D4.6_BS"/>
      <sheetName val="D4.6b_BS_Alloc"/>
      <sheetName val="D4.7_Op_Training_(CAI)"/>
      <sheetName val="D4.8a_TO_Cyber_Security_OT"/>
      <sheetName val="D4.8b_TO_Cyber_Security_IT"/>
      <sheetName val="5.18_Bespoke_Uncertain"/>
    </sheetNames>
    <sheetDataSet>
      <sheetData sheetId="0">
        <row r="8">
          <cell r="B8" t="str">
            <v>Scottish Power Transmission</v>
          </cell>
        </row>
      </sheetData>
      <sheetData sheetId="1">
        <row r="8">
          <cell r="A8" t="str">
            <v>Tab Name</v>
          </cell>
        </row>
      </sheetData>
      <sheetData sheetId="2"/>
      <sheetData sheetId="3"/>
      <sheetData sheetId="4"/>
      <sheetData sheetId="5">
        <row r="7">
          <cell r="B7">
            <v>0.01</v>
          </cell>
        </row>
        <row r="55">
          <cell r="B55" t="str">
            <v>33kV CB (Air Insulated Busbars) (ID) (GM)</v>
          </cell>
        </row>
        <row r="56">
          <cell r="B56" t="str">
            <v>33kV CB (Air Insulated Busbars) (OD) (GM)</v>
          </cell>
        </row>
        <row r="57">
          <cell r="B57" t="str">
            <v>33kV CB (Gas Insulated Busbars) (ID) (GM)</v>
          </cell>
        </row>
        <row r="58">
          <cell r="B58" t="str">
            <v>33kV CB (Gas Insulated Busbars) (OD) (GM)</v>
          </cell>
        </row>
        <row r="59">
          <cell r="B59" t="str">
            <v>132kV CB (Air Insulated Busbars) (ID)</v>
          </cell>
        </row>
        <row r="60">
          <cell r="B60" t="str">
            <v>132kV CB (Air Insulated Busbars) (OD)</v>
          </cell>
        </row>
        <row r="61">
          <cell r="B61" t="str">
            <v>132kV CB (Gas Insulated Busbars) (ID)</v>
          </cell>
        </row>
        <row r="62">
          <cell r="B62" t="str">
            <v>132kV CB (Gas Insulated Busbars) (OD)</v>
          </cell>
        </row>
        <row r="63">
          <cell r="B63" t="str">
            <v>132kV FACTS Equipment</v>
          </cell>
        </row>
        <row r="64">
          <cell r="B64" t="str">
            <v>132kV Reactor</v>
          </cell>
        </row>
        <row r="65">
          <cell r="B65" t="str">
            <v>132kV Transformer</v>
          </cell>
        </row>
        <row r="66">
          <cell r="B66" t="str">
            <v>275kV CB (Air Insulated Busbars) (ID)</v>
          </cell>
        </row>
        <row r="67">
          <cell r="B67" t="str">
            <v>275kV CB (Air Insulated Busbars) (OD)</v>
          </cell>
        </row>
        <row r="68">
          <cell r="B68" t="str">
            <v>275kV CB (Gas Insulated Busbars) (ID)</v>
          </cell>
        </row>
        <row r="69">
          <cell r="B69" t="str">
            <v>275kV CB (Gas Insulated Busbars) (OD)</v>
          </cell>
        </row>
        <row r="70">
          <cell r="B70" t="str">
            <v>275kV FACTS Equipment</v>
          </cell>
        </row>
        <row r="71">
          <cell r="A71" t="str">
            <v>Circuit Breaker</v>
          </cell>
          <cell r="B71" t="str">
            <v>275kV Reactor</v>
          </cell>
        </row>
        <row r="72">
          <cell r="A72" t="str">
            <v>FACTS</v>
          </cell>
          <cell r="B72" t="str">
            <v>275kV Transformer</v>
          </cell>
        </row>
        <row r="73">
          <cell r="A73" t="str">
            <v xml:space="preserve">Transformer </v>
          </cell>
          <cell r="B73" t="str">
            <v>400kV CB (Air Insulated Busbars) (ID)</v>
          </cell>
        </row>
        <row r="74">
          <cell r="A74" t="str">
            <v>Reactor</v>
          </cell>
          <cell r="B74" t="str">
            <v>400kV CB (Air Insulated Busbars) (OD)</v>
          </cell>
        </row>
        <row r="75">
          <cell r="A75" t="str">
            <v>HVDC</v>
          </cell>
          <cell r="B75" t="str">
            <v>400kV CB (Gas Insulated Busbars) (ID)</v>
          </cell>
        </row>
        <row r="76">
          <cell r="A76" t="str">
            <v>Protection &amp; Control</v>
          </cell>
          <cell r="B76" t="str">
            <v>400kV CB (Gas Insulated Busbars) (OD)</v>
          </cell>
        </row>
        <row r="77">
          <cell r="B77" t="str">
            <v>400kV FACTS Equipment</v>
          </cell>
        </row>
        <row r="78">
          <cell r="B78" t="str">
            <v>400kV Reactor</v>
          </cell>
        </row>
        <row r="79">
          <cell r="B79" t="str">
            <v>400kV Transformer</v>
          </cell>
        </row>
        <row r="80">
          <cell r="B80" t="str">
            <v>HVDC</v>
          </cell>
        </row>
        <row r="81">
          <cell r="B81" t="str">
            <v>HVDC Equipment</v>
          </cell>
        </row>
        <row r="82">
          <cell r="B82" t="str">
            <v>Convertor Transformer</v>
          </cell>
        </row>
        <row r="83">
          <cell r="B83" t="str">
            <v>Feeder Protection</v>
          </cell>
        </row>
        <row r="84">
          <cell r="B84" t="str">
            <v>Mesh Corner Busbar Protection</v>
          </cell>
        </row>
        <row r="85">
          <cell r="B85" t="str">
            <v>Circuit Breaker Fail (CBF): MC &amp; DBB Protection</v>
          </cell>
        </row>
        <row r="86">
          <cell r="B86" t="str">
            <v>SGT Protection</v>
          </cell>
        </row>
        <row r="87">
          <cell r="B87" t="str">
            <v>Double Busbar Protection</v>
          </cell>
        </row>
        <row r="88">
          <cell r="B88" t="str">
            <v>High Impedance Busbar Protection</v>
          </cell>
        </row>
        <row r="89">
          <cell r="B89" t="str">
            <v>QB Control</v>
          </cell>
        </row>
        <row r="90">
          <cell r="B90" t="str">
            <v>Mesh Corner DAR</v>
          </cell>
        </row>
        <row r="91">
          <cell r="B91" t="str">
            <v>Auto Switching (Auto Close and Hot Standby Units)</v>
          </cell>
        </row>
        <row r="92">
          <cell r="B92" t="str">
            <v>Operational Tripping Scheme (OTS)</v>
          </cell>
        </row>
        <row r="93">
          <cell r="B93" t="str">
            <v>Reactive Equipment; MSC P&amp;C</v>
          </cell>
        </row>
        <row r="94">
          <cell r="B94" t="str">
            <v>Reactive Equipment; SVC P&amp;C</v>
          </cell>
        </row>
        <row r="95">
          <cell r="B95" t="str">
            <v>Automatic Reactive Switching</v>
          </cell>
        </row>
        <row r="96">
          <cell r="B96" t="str">
            <v>Automatic Voltage Control (AVC)</v>
          </cell>
        </row>
        <row r="97">
          <cell r="B97" t="str">
            <v>Cable SCADA System</v>
          </cell>
        </row>
        <row r="98">
          <cell r="B98" t="str">
            <v>Gas Density Monitoring (GDM)</v>
          </cell>
        </row>
        <row r="99">
          <cell r="B99" t="str">
            <v>Fault Recorder</v>
          </cell>
        </row>
        <row r="100">
          <cell r="B100" t="str">
            <v>Dynamic System Monitoring (DSM)</v>
          </cell>
        </row>
        <row r="101">
          <cell r="B101" t="str">
            <v>Settlement Metering</v>
          </cell>
        </row>
        <row r="102">
          <cell r="B102" t="str">
            <v>Substation Control System (SCS)</v>
          </cell>
        </row>
        <row r="103">
          <cell r="B103" t="str">
            <v>Other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>
        <row r="9">
          <cell r="B9" t="str">
            <v>2018/19</v>
          </cell>
        </row>
      </sheetData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>
        <row r="11">
          <cell r="A11" t="str">
            <v>YES</v>
          </cell>
        </row>
      </sheetData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GcaSummary"/>
      <sheetName val="MarginSummary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 Year ROIC Trees"/>
      <sheetName val="5 Year ROIC Trees"/>
      <sheetName val="Beta"/>
      <sheetName val="Cost of Debt (Industrial)"/>
      <sheetName val="Spread"/>
      <sheetName val="IBES Estimates"/>
      <sheetName val="Sheet4"/>
      <sheetName val="Risk-Free Rate"/>
      <sheetName val="Sheet3"/>
      <sheetName val="Operating Leases"/>
      <sheetName val="Sheet1"/>
      <sheetName val="Sheet2"/>
      <sheetName val="Spread|Growth"/>
      <sheetName val="Summary"/>
      <sheetName val="ABS"/>
      <sheetName val="ABS (Adjusted)"/>
      <sheetName val="ABS (2)"/>
      <sheetName val="AHMY"/>
      <sheetName val="AHMY (Adjusted)"/>
      <sheetName val="AHMY (2)"/>
      <sheetName val="BJ"/>
      <sheetName val="BJ (Adjusted)"/>
      <sheetName val="BJ (2)"/>
      <sheetName val="CAUFM"/>
      <sheetName val="CAUFM (Adjusted) "/>
      <sheetName val="CAUFM (2)"/>
      <sheetName val="COST"/>
      <sheetName val="COST (Adjusted)"/>
      <sheetName val="COST (2)"/>
      <sheetName val="DEFI"/>
      <sheetName val="DEFI (Adjusted) "/>
      <sheetName val="DEFI (2)"/>
      <sheetName val="GAP"/>
      <sheetName val="GAP (Adjusted) "/>
      <sheetName val="GAP (2)"/>
      <sheetName val="KM"/>
      <sheetName val="KM (Adjusted)"/>
      <sheetName val="KM (2)"/>
      <sheetName val="KR"/>
      <sheetName val="KR (Adjusted)"/>
      <sheetName val="KR (2)"/>
      <sheetName val="IMKTA"/>
      <sheetName val="IMKTA (Adjusted) "/>
      <sheetName val="IMKTA (2)"/>
      <sheetName val="METOL"/>
      <sheetName val="METOL (Adjusted)"/>
      <sheetName val="METOL (2)"/>
      <sheetName val="PUSH"/>
      <sheetName val="PUSH (Adjusted)"/>
      <sheetName val="PUSH (2)"/>
      <sheetName val="RDK"/>
      <sheetName val="RDK (Adjusted)"/>
      <sheetName val="RDK (2)"/>
      <sheetName val="SAGFO"/>
      <sheetName val="SAGFO (Adjusted) "/>
      <sheetName val="SAGFO (2)"/>
      <sheetName val="SVU"/>
      <sheetName val="SVU (Adjusted)"/>
      <sheetName val="SVU (2)"/>
      <sheetName val="SWY"/>
      <sheetName val="SWY (Adjusted)"/>
      <sheetName val="SWY (2)"/>
      <sheetName val="TEPH"/>
      <sheetName val="TEPH (Adjusted) "/>
      <sheetName val="TEPH (2)"/>
      <sheetName val="WIN"/>
      <sheetName val="WIN (Adjusted)"/>
      <sheetName val="WIN (2)"/>
      <sheetName val="WMK"/>
      <sheetName val="WMK (Adjusted)"/>
      <sheetName val="WMK (2)"/>
      <sheetName val="WMT"/>
      <sheetName val="WMT (Adjusted)"/>
      <sheetName val="WMT (2)"/>
      <sheetName val="3_Year_ROIC_Trees"/>
      <sheetName val="5_Year_ROIC_Trees"/>
      <sheetName val="Cost_of_Debt_(Industrial)"/>
      <sheetName val="IBES_Estimates"/>
      <sheetName val="Risk-Free_Rate"/>
      <sheetName val="Operating_Leases"/>
      <sheetName val="ABS_(Adjusted)"/>
      <sheetName val="ABS_(2)"/>
      <sheetName val="AHMY_(Adjusted)"/>
      <sheetName val="AHMY_(2)"/>
      <sheetName val="BJ_(Adjusted)"/>
      <sheetName val="BJ_(2)"/>
      <sheetName val="CAUFM_(Adjusted)_"/>
      <sheetName val="CAUFM_(2)"/>
      <sheetName val="COST_(Adjusted)"/>
      <sheetName val="COST_(2)"/>
      <sheetName val="DEFI_(Adjusted)_"/>
      <sheetName val="DEFI_(2)"/>
      <sheetName val="GAP_(Adjusted)_"/>
      <sheetName val="GAP_(2)"/>
      <sheetName val="KM_(Adjusted)"/>
      <sheetName val="KM_(2)"/>
      <sheetName val="KR_(Adjusted)"/>
      <sheetName val="KR_(2)"/>
      <sheetName val="IMKTA_(Adjusted)_"/>
      <sheetName val="IMKTA_(2)"/>
      <sheetName val="METOL_(Adjusted)"/>
      <sheetName val="METOL_(2)"/>
      <sheetName val="PUSH_(Adjusted)"/>
      <sheetName val="PUSH_(2)"/>
      <sheetName val="RDK_(Adjusted)"/>
      <sheetName val="RDK_(2)"/>
      <sheetName val="SAGFO_(Adjusted)_"/>
      <sheetName val="SAGFO_(2)"/>
      <sheetName val="SVU_(Adjusted)"/>
      <sheetName val="SVU_(2)"/>
      <sheetName val="SWY_(Adjusted)"/>
      <sheetName val="SWY_(2)"/>
      <sheetName val="TEPH_(Adjusted)_"/>
      <sheetName val="TEPH_(2)"/>
      <sheetName val="WIN_(Adjusted)"/>
      <sheetName val="WIN_(2)"/>
      <sheetName val="WMK_(Adjusted)"/>
      <sheetName val="WMK_(2)"/>
      <sheetName val="WMT_(Adjusted)"/>
      <sheetName val="WMT_(2)"/>
    </sheetNames>
    <sheetDataSet>
      <sheetData sheetId="0"/>
      <sheetData sheetId="1"/>
      <sheetData sheetId="2"/>
      <sheetData sheetId="3">
        <row r="5">
          <cell r="B5" t="str">
            <v>WMT</v>
          </cell>
        </row>
      </sheetData>
      <sheetData sheetId="4">
        <row r="52">
          <cell r="E52" t="str">
            <v>Without Goodwill</v>
          </cell>
        </row>
      </sheetData>
      <sheetData sheetId="5"/>
      <sheetData sheetId="6"/>
      <sheetData sheetId="7">
        <row r="15">
          <cell r="A15" t="e">
            <v>#NAME?</v>
          </cell>
          <cell r="D15" t="e">
            <v>#NAME?</v>
          </cell>
          <cell r="G15" t="e">
            <v>#NAME?</v>
          </cell>
          <cell r="J15" t="e">
            <v>#NAME?</v>
          </cell>
          <cell r="M15" t="e">
            <v>#NAME?</v>
          </cell>
          <cell r="P15" t="e">
            <v>#NAME?</v>
          </cell>
          <cell r="S15" t="e">
            <v>#NAME?</v>
          </cell>
          <cell r="V15" t="e">
            <v>#NAME?</v>
          </cell>
          <cell r="Y15" t="e">
            <v>#NAME?</v>
          </cell>
          <cell r="AB15" t="e">
            <v>#NAME?</v>
          </cell>
          <cell r="AE15" t="e">
            <v>#NAME?</v>
          </cell>
          <cell r="AH15" t="e">
            <v>#NAME?</v>
          </cell>
          <cell r="AK15" t="e">
            <v>#NAME?</v>
          </cell>
          <cell r="AN15" t="e">
            <v>#NAME?</v>
          </cell>
          <cell r="AQ15" t="e">
            <v>#NAME?</v>
          </cell>
        </row>
      </sheetData>
      <sheetData sheetId="8"/>
      <sheetData sheetId="9">
        <row r="11">
          <cell r="D11" t="str">
            <v>WMT</v>
          </cell>
        </row>
      </sheetData>
      <sheetData sheetId="10"/>
      <sheetData sheetId="11"/>
      <sheetData sheetId="12"/>
      <sheetData sheetId="13"/>
      <sheetData sheetId="14">
        <row r="14">
          <cell r="B14" t="str">
            <v>Net Sales</v>
          </cell>
        </row>
      </sheetData>
      <sheetData sheetId="15">
        <row r="82">
          <cell r="Z82" t="str">
            <v>Mid-Year ROIC w/o GW</v>
          </cell>
        </row>
      </sheetData>
      <sheetData sheetId="16">
        <row r="637">
          <cell r="B637" t="str">
            <v>ROIC</v>
          </cell>
        </row>
      </sheetData>
      <sheetData sheetId="17">
        <row r="14">
          <cell r="B14" t="str">
            <v>Net Sales</v>
          </cell>
        </row>
      </sheetData>
      <sheetData sheetId="18">
        <row r="82">
          <cell r="Z82" t="str">
            <v>Mid-Year ROIC w/o GW</v>
          </cell>
        </row>
      </sheetData>
      <sheetData sheetId="19">
        <row r="637">
          <cell r="B637" t="str">
            <v>ROIC</v>
          </cell>
        </row>
      </sheetData>
      <sheetData sheetId="20">
        <row r="14">
          <cell r="B14" t="str">
            <v>Net Sales</v>
          </cell>
        </row>
      </sheetData>
      <sheetData sheetId="21">
        <row r="82">
          <cell r="Z82" t="str">
            <v>Mid-Year ROIC w/o GW</v>
          </cell>
        </row>
      </sheetData>
      <sheetData sheetId="22">
        <row r="637">
          <cell r="B637" t="str">
            <v>ROIC</v>
          </cell>
        </row>
      </sheetData>
      <sheetData sheetId="23">
        <row r="14">
          <cell r="B14" t="str">
            <v>Net Sales</v>
          </cell>
        </row>
      </sheetData>
      <sheetData sheetId="24">
        <row r="82">
          <cell r="Z82" t="str">
            <v>Mid-Year ROIC w/o GW</v>
          </cell>
        </row>
      </sheetData>
      <sheetData sheetId="25">
        <row r="637">
          <cell r="B637" t="str">
            <v>ROIC</v>
          </cell>
        </row>
      </sheetData>
      <sheetData sheetId="26">
        <row r="14">
          <cell r="B14" t="str">
            <v>Net Sales</v>
          </cell>
        </row>
      </sheetData>
      <sheetData sheetId="27">
        <row r="82">
          <cell r="Z82" t="str">
            <v>Mid-Year ROIC w/o GW</v>
          </cell>
        </row>
      </sheetData>
      <sheetData sheetId="28">
        <row r="637">
          <cell r="B637" t="str">
            <v>ROIC</v>
          </cell>
        </row>
      </sheetData>
      <sheetData sheetId="29">
        <row r="14">
          <cell r="B14" t="str">
            <v>Net Sales</v>
          </cell>
        </row>
      </sheetData>
      <sheetData sheetId="30">
        <row r="82">
          <cell r="Z82" t="str">
            <v>Mid-Year ROIC w/o GW</v>
          </cell>
        </row>
      </sheetData>
      <sheetData sheetId="31">
        <row r="637">
          <cell r="B637" t="str">
            <v>ROIC</v>
          </cell>
        </row>
      </sheetData>
      <sheetData sheetId="32">
        <row r="14">
          <cell r="B14" t="str">
            <v>Net Sales</v>
          </cell>
        </row>
      </sheetData>
      <sheetData sheetId="33">
        <row r="82">
          <cell r="Z82" t="str">
            <v>Mid-Year ROIC w/o GW</v>
          </cell>
        </row>
      </sheetData>
      <sheetData sheetId="34">
        <row r="637">
          <cell r="B637" t="str">
            <v>ROIC</v>
          </cell>
        </row>
      </sheetData>
      <sheetData sheetId="35">
        <row r="14">
          <cell r="B14" t="str">
            <v>Net Sales</v>
          </cell>
        </row>
      </sheetData>
      <sheetData sheetId="36">
        <row r="82">
          <cell r="Z82" t="str">
            <v>Mid-Year ROIC w/o GW</v>
          </cell>
        </row>
      </sheetData>
      <sheetData sheetId="37">
        <row r="637">
          <cell r="B637" t="str">
            <v>ROIC</v>
          </cell>
        </row>
      </sheetData>
      <sheetData sheetId="38">
        <row r="14">
          <cell r="B14" t="str">
            <v>Net Sales</v>
          </cell>
        </row>
      </sheetData>
      <sheetData sheetId="39">
        <row r="82">
          <cell r="Z82" t="str">
            <v>Mid-Year ROIC w/o GW</v>
          </cell>
        </row>
      </sheetData>
      <sheetData sheetId="40">
        <row r="637">
          <cell r="B637" t="str">
            <v>ROIC</v>
          </cell>
        </row>
      </sheetData>
      <sheetData sheetId="41">
        <row r="14">
          <cell r="B14" t="str">
            <v>Net Sales</v>
          </cell>
        </row>
      </sheetData>
      <sheetData sheetId="42">
        <row r="82">
          <cell r="Z82" t="str">
            <v>Mid-Year ROIC w/o GW</v>
          </cell>
        </row>
      </sheetData>
      <sheetData sheetId="43">
        <row r="578">
          <cell r="I578">
            <v>638.01157331319416</v>
          </cell>
        </row>
      </sheetData>
      <sheetData sheetId="44">
        <row r="14">
          <cell r="B14" t="str">
            <v>Net Sales</v>
          </cell>
        </row>
      </sheetData>
      <sheetData sheetId="45">
        <row r="82">
          <cell r="Z82" t="str">
            <v>Mid-Year ROIC w/o GW</v>
          </cell>
        </row>
      </sheetData>
      <sheetData sheetId="46">
        <row r="637">
          <cell r="B637" t="str">
            <v>ROIC</v>
          </cell>
        </row>
      </sheetData>
      <sheetData sheetId="47">
        <row r="14">
          <cell r="B14" t="str">
            <v>Net Sales</v>
          </cell>
        </row>
      </sheetData>
      <sheetData sheetId="48">
        <row r="82">
          <cell r="Z82" t="str">
            <v>Mid-Year ROIC w/o GW</v>
          </cell>
        </row>
      </sheetData>
      <sheetData sheetId="49">
        <row r="636">
          <cell r="B636" t="str">
            <v>ROIC</v>
          </cell>
        </row>
      </sheetData>
      <sheetData sheetId="50">
        <row r="14">
          <cell r="B14" t="str">
            <v>Net Sales</v>
          </cell>
        </row>
      </sheetData>
      <sheetData sheetId="51">
        <row r="82">
          <cell r="Z82" t="str">
            <v>Mid-Year ROIC w/o GW</v>
          </cell>
        </row>
      </sheetData>
      <sheetData sheetId="52">
        <row r="578">
          <cell r="I578">
            <v>721.97970823114861</v>
          </cell>
        </row>
      </sheetData>
      <sheetData sheetId="53">
        <row r="14">
          <cell r="B14" t="str">
            <v>Net Sales</v>
          </cell>
        </row>
      </sheetData>
      <sheetData sheetId="54">
        <row r="82">
          <cell r="Z82" t="str">
            <v>Mid-Year ROIC w/o GW</v>
          </cell>
        </row>
      </sheetData>
      <sheetData sheetId="55">
        <row r="637">
          <cell r="B637" t="str">
            <v>ROIC</v>
          </cell>
        </row>
      </sheetData>
      <sheetData sheetId="56">
        <row r="14">
          <cell r="B14" t="str">
            <v>Net Sales</v>
          </cell>
        </row>
      </sheetData>
      <sheetData sheetId="57">
        <row r="82">
          <cell r="Z82" t="str">
            <v>Mid-Year ROIC w/o GW</v>
          </cell>
        </row>
      </sheetData>
      <sheetData sheetId="58">
        <row r="637">
          <cell r="B637" t="str">
            <v>ROIC</v>
          </cell>
        </row>
      </sheetData>
      <sheetData sheetId="59">
        <row r="14">
          <cell r="B14" t="str">
            <v>Net Sales</v>
          </cell>
        </row>
      </sheetData>
      <sheetData sheetId="60">
        <row r="13">
          <cell r="AD13">
            <v>1679.8990687479065</v>
          </cell>
        </row>
      </sheetData>
      <sheetData sheetId="61">
        <row r="578">
          <cell r="I578">
            <v>9046.6720141866208</v>
          </cell>
        </row>
      </sheetData>
      <sheetData sheetId="62">
        <row r="14">
          <cell r="B14" t="str">
            <v>Net Sales</v>
          </cell>
        </row>
      </sheetData>
      <sheetData sheetId="63">
        <row r="82">
          <cell r="Z82" t="str">
            <v>Mid-Year ROIC w/o GW</v>
          </cell>
        </row>
      </sheetData>
      <sheetData sheetId="64">
        <row r="637">
          <cell r="B637" t="str">
            <v>ROIC</v>
          </cell>
        </row>
      </sheetData>
      <sheetData sheetId="65">
        <row r="14">
          <cell r="B14" t="str">
            <v>Net Sales</v>
          </cell>
        </row>
      </sheetData>
      <sheetData sheetId="66">
        <row r="82">
          <cell r="Z82" t="str">
            <v>Mid-Year ROIC w/o GW</v>
          </cell>
        </row>
      </sheetData>
      <sheetData sheetId="67">
        <row r="637">
          <cell r="B637" t="str">
            <v>ROIC</v>
          </cell>
        </row>
      </sheetData>
      <sheetData sheetId="68">
        <row r="14">
          <cell r="B14" t="str">
            <v>Net Sales</v>
          </cell>
        </row>
      </sheetData>
      <sheetData sheetId="69">
        <row r="82">
          <cell r="Z82" t="str">
            <v>Mid-Year ROIC w/o GW</v>
          </cell>
        </row>
      </sheetData>
      <sheetData sheetId="70">
        <row r="637">
          <cell r="B637" t="str">
            <v>ROIC</v>
          </cell>
        </row>
      </sheetData>
      <sheetData sheetId="71">
        <row r="14">
          <cell r="B14" t="str">
            <v>Net Sales</v>
          </cell>
        </row>
      </sheetData>
      <sheetData sheetId="72">
        <row r="82">
          <cell r="Z82" t="str">
            <v>Mid-Year ROIC w/o GW</v>
          </cell>
        </row>
      </sheetData>
      <sheetData sheetId="73">
        <row r="637">
          <cell r="B637" t="str">
            <v>ROIC</v>
          </cell>
        </row>
      </sheetData>
      <sheetData sheetId="74"/>
      <sheetData sheetId="75"/>
      <sheetData sheetId="76"/>
      <sheetData sheetId="77"/>
      <sheetData sheetId="78">
        <row r="15">
          <cell r="A15">
            <v>0</v>
          </cell>
        </row>
      </sheetData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Changes Log"/>
      <sheetName val="Navigation"/>
      <sheetName val="Data Change Log"/>
      <sheetName val="Check Sheet"/>
      <sheetName val="I1 - PCFM Inputs 12-13"/>
      <sheetName val="I2 - PCFM Inputs Nominal"/>
      <sheetName val="I3 - Licence Values"/>
      <sheetName val="I4 - Revenue Pack Inputs"/>
      <sheetName val="I5 - Theft Recovery"/>
      <sheetName val="I6 - RPI"/>
      <sheetName val="F2 - Net Debt &amp; Tax Clawback"/>
      <sheetName val="F8 - Reconciliation to Reg Accs"/>
      <sheetName val="SI1 - Performance Summary"/>
      <sheetName val="S1 - Summary of C1s"/>
      <sheetName val="S2 - Summary of C1s (Real)"/>
      <sheetName val="S3 - C1 Movements (Real)"/>
      <sheetName val="S4 - C1 In Year Summary"/>
      <sheetName val="C1 - Cost Matrix 2011"/>
      <sheetName val="C1 - Cost Matrix 2012"/>
      <sheetName val="C1 - Cost Matrix 2013"/>
      <sheetName val="C1 - Cost Matrix 2014"/>
      <sheetName val="C1 - Cost Matrix 2015"/>
      <sheetName val="C1 - Cost Matrix 2016"/>
      <sheetName val="C1 - Cost Matrix 2017"/>
      <sheetName val="C1 - Cost Matrix 2018"/>
      <sheetName val="C1 - Cost Matrix 2019"/>
      <sheetName val="C1 - Cost Matrix 2020"/>
      <sheetName val="C1 - Cost Matrix 2021"/>
      <sheetName val="C1 - Cost Matrix 2022"/>
      <sheetName val="C1 - Cost Matrix 2023"/>
      <sheetName val="C2 - Connections Inside PC"/>
      <sheetName val="CV1 - Primary Reinforcement"/>
      <sheetName val="CV2 - Secondary Reinforcement"/>
      <sheetName val="CV3 - Fault Level Reinforcement"/>
      <sheetName val="CV4 - NTCC"/>
      <sheetName val="CV5 - Diversions"/>
      <sheetName val="CV6 - Diversions Rail Elec"/>
      <sheetName val="CV7 - Asset Replacement"/>
      <sheetName val="CV8 - Refurbishment no SDI"/>
      <sheetName val="CV9 - Refurbishment SDI"/>
      <sheetName val="CV10 - Civil Works Cond Driven"/>
      <sheetName val="CV11 - Op IT and Telecoms"/>
      <sheetName val="CV12 - Black Start"/>
      <sheetName val="CV13 - BT21CN"/>
      <sheetName val="CV14 - Legal and Safety"/>
      <sheetName val="CV15 - QoS &amp; North of Scot Res"/>
      <sheetName val="CV16 - Flood Mitigation"/>
      <sheetName val="C3 - Physical Security"/>
      <sheetName val="CV17 - RLMs"/>
      <sheetName val="CV18 - OH Clearances"/>
      <sheetName val="CV19 - WSC"/>
      <sheetName val="CV20 - Visual Amenity"/>
      <sheetName val="CV21 - Losses"/>
      <sheetName val="CV22 - Environmental Reporting "/>
      <sheetName val="C4 - IT&amp;T (Non-Op)"/>
      <sheetName val="C5 - Property (Non Op)"/>
      <sheetName val="C6 - V&amp;T (Non Op)"/>
      <sheetName val="C7 - STEPM (Non Op)"/>
      <sheetName val="CV23 - HVP"/>
      <sheetName val="CV23a - HVP1"/>
      <sheetName val="CV23b - HVP2"/>
      <sheetName val="CV23c - HVP3"/>
      <sheetName val="CV23d - HVP4"/>
      <sheetName val="CV23e - HVP5"/>
      <sheetName val="CV24 - HVP DPCR5"/>
      <sheetName val="CV25 - Moorside"/>
      <sheetName val="CV26 - Faults"/>
      <sheetName val="CV27 - Severe Weather 1 in 20"/>
      <sheetName val="CV28 - ONIs"/>
      <sheetName val="CV29 - Tree Cutting"/>
      <sheetName val="CV30 - Inspections"/>
      <sheetName val="CV31 - Repairs and Maint"/>
      <sheetName val="CV32 - Dismantlement"/>
      <sheetName val="C8 - Remote Generation Opex"/>
      <sheetName val="CV33 - Substation Electricity"/>
      <sheetName val="CV34 - Smart Meter Intv DNO"/>
      <sheetName val="C9 - Core CAI"/>
      <sheetName val="C10 - Wayleaves (CAI)"/>
      <sheetName val="CV35 - Op Training (CAI)"/>
      <sheetName val="C11 - V&amp;T (CAI)"/>
      <sheetName val="C12 - Core BS"/>
      <sheetName val="C13 - IT&amp;T (BS)"/>
      <sheetName val="C14 - Property Mgt (BS)"/>
      <sheetName val="C15 - Atypicals 2011"/>
      <sheetName val="C15 - Atypicals 2012"/>
      <sheetName val="C15 - Atypicals 2013"/>
      <sheetName val="C15 - Atypicals 2014"/>
      <sheetName val="C15 - Atypicals 2015"/>
      <sheetName val="C15 - Atypicals 2016"/>
      <sheetName val="C15 - Atypicals 2017"/>
      <sheetName val="C15 - Atypicals 2018"/>
      <sheetName val="C15 - Atypicals 2019"/>
      <sheetName val="C15 - Atypicals 2020"/>
      <sheetName val="C15 - Atypicals 2021"/>
      <sheetName val="C15 - Atypicals 2022"/>
      <sheetName val="C15 - Atypicals 2023"/>
      <sheetName val="CV36 - NIA"/>
      <sheetName val="CV37 - NIC"/>
      <sheetName val="CV38 - IFI &amp; LCN Fund"/>
      <sheetName val="CV39 - DRS"/>
      <sheetName val="C16 - Smart Meter Outside PC"/>
      <sheetName val="C17 - Legacy Meters"/>
      <sheetName val="C18 - De Minimis"/>
      <sheetName val="C19 - Other Consented Activity"/>
      <sheetName val="C20 - Connections Outside PC"/>
      <sheetName val="C21 - Out of Area Networks"/>
      <sheetName val="C22 - Pass-through"/>
      <sheetName val="C23 - Other NABC"/>
      <sheetName val="C24 - Related Party Margin"/>
      <sheetName val="V1 - Total Asset Movements"/>
      <sheetName val="V2 - Cleansing"/>
      <sheetName val="V3 - Connections"/>
      <sheetName val="V4 - Other Asset Movements"/>
      <sheetName val="V5 - Volume Matrix 2011"/>
      <sheetName val="V5 - Volume Matrix 2012"/>
      <sheetName val="V5 - Volume Matrix 2013"/>
      <sheetName val="V5 - Volume Matrix 2014"/>
      <sheetName val="V5 - Volume Matrix 2015"/>
      <sheetName val="V5 - Volume Matrix 2016"/>
      <sheetName val="V5 - Volume Matrix 2017"/>
      <sheetName val="V5 - Volume Matrix 2018"/>
      <sheetName val="V5 - Volume Matrix 2019"/>
      <sheetName val="V5 - Volume Matrix 2020"/>
      <sheetName val="V5 - Volume Matrix 2021"/>
      <sheetName val="V5 - Volume Matrix 2022"/>
      <sheetName val="V5 - Volume Matrix 2023"/>
      <sheetName val="AP1 - Age Profile"/>
      <sheetName val="M1 - Flood Mitigation (site)"/>
      <sheetName val="M2 - DPCR5 WSC Schemes"/>
      <sheetName val="M3 - ED1 WSC Schemes"/>
      <sheetName val="M4 - Enablers for RIIO-ED2"/>
      <sheetName val="M5 - Severe Weather "/>
      <sheetName val="M6 - Metal Theft"/>
      <sheetName val="M7 - Protection Summary"/>
      <sheetName val="M8 - Link Boxes"/>
      <sheetName val="M9a - Trad Streetworks (ex ante"/>
      <sheetName val="M9b - Permit &amp; Lane (ex ante)"/>
      <sheetName val="M9c - Permit &amp; Lane (reopener)"/>
      <sheetName val="M10 - Shetland (SSEH)"/>
      <sheetName val="M11 - Subsea Cables"/>
      <sheetName val="M12 - Moorside (ENWL)"/>
      <sheetName val="M13 - Uncertainty Mech Info"/>
      <sheetName val="M14 - Drivers"/>
      <sheetName val="M15 - MEAV"/>
      <sheetName val="M16 - Forecasts C1"/>
      <sheetName val="M17 - Forecasts TOTEX"/>
    </sheetNames>
    <sheetDataSet>
      <sheetData sheetId="0">
        <row r="14">
          <cell r="D14">
            <v>2017</v>
          </cell>
        </row>
        <row r="20">
          <cell r="D20" t="str">
            <v>ENWL</v>
          </cell>
        </row>
        <row r="21">
          <cell r="D21" t="str">
            <v>NPgN</v>
          </cell>
        </row>
        <row r="22">
          <cell r="D22" t="str">
            <v>NPgY</v>
          </cell>
        </row>
        <row r="23">
          <cell r="D23" t="str">
            <v>WMID</v>
          </cell>
        </row>
        <row r="24">
          <cell r="D24" t="str">
            <v>EMID</v>
          </cell>
        </row>
        <row r="25">
          <cell r="D25" t="str">
            <v>SWALES</v>
          </cell>
        </row>
        <row r="26">
          <cell r="D26" t="str">
            <v>SWEST</v>
          </cell>
        </row>
        <row r="27">
          <cell r="D27" t="str">
            <v>LPN</v>
          </cell>
        </row>
        <row r="28">
          <cell r="D28" t="str">
            <v>SPN</v>
          </cell>
        </row>
        <row r="29">
          <cell r="D29" t="str">
            <v>EPN</v>
          </cell>
        </row>
        <row r="30">
          <cell r="D30" t="str">
            <v>SPD</v>
          </cell>
        </row>
        <row r="31">
          <cell r="D31" t="str">
            <v>SPMW</v>
          </cell>
        </row>
        <row r="32">
          <cell r="D32" t="str">
            <v>SSEH</v>
          </cell>
        </row>
        <row r="33">
          <cell r="D33" t="str">
            <v>SSES</v>
          </cell>
        </row>
      </sheetData>
      <sheetData sheetId="1"/>
      <sheetData sheetId="2"/>
      <sheetData sheetId="3"/>
      <sheetData sheetId="4">
        <row r="9">
          <cell r="K9">
            <v>0.01</v>
          </cell>
        </row>
      </sheetData>
      <sheetData sheetId="5"/>
      <sheetData sheetId="6"/>
      <sheetData sheetId="7"/>
      <sheetData sheetId="8"/>
      <sheetData sheetId="9"/>
      <sheetData sheetId="10">
        <row r="37">
          <cell r="G37">
            <v>0.92332976089844221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>
        <row r="62">
          <cell r="M62">
            <v>20.552024293438215</v>
          </cell>
        </row>
      </sheetData>
      <sheetData sheetId="14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"/>
      <sheetName val="Index"/>
      <sheetName val="Universal data"/>
      <sheetName val="Allowances"/>
      <sheetName val="Previous years"/>
      <sheetName val="Check and Balances"/>
      <sheetName val="1.4_Rec_to_Reg_Accs"/>
      <sheetName val="1.5_Net_Debt_and_Tax_Clawback"/>
      <sheetName val="1.6_Disposals"/>
      <sheetName val="2.1_Totex_PCFM"/>
      <sheetName val="2.2_Totex_Forecast"/>
      <sheetName val="2.3a_Forecast_Allowances"/>
      <sheetName val="2.3b_Forecast_Volumes"/>
      <sheetName val="2.4_Totex"/>
      <sheetName val="2.5_Outputs"/>
      <sheetName val="2.6_Wider_Works"/>
      <sheetName val="2.7_Input_Prices"/>
      <sheetName val="3.1_Opex_summary"/>
      <sheetName val="3.2_Year_on_Year_Movt"/>
      <sheetName val="3.3_Asset_Management_Opex"/>
      <sheetName val="3.4_Business_support_group"/>
      <sheetName val="3.5_Business_support_allocation"/>
      <sheetName val="3.6_Business_support_supplement"/>
      <sheetName val="3.7_Operational_Training"/>
      <sheetName val="3.8_Salary_and_FTE_numbers"/>
      <sheetName val="3.9_Exc_&amp;_Demin"/>
      <sheetName val="3.10_Provisions"/>
      <sheetName val="3.11_Related_Party_Transactions"/>
      <sheetName val="3.12_IRM_Expenditure"/>
      <sheetName val="3.13_NIA_Expenditure"/>
      <sheetName val="3.14_NIC_Expenditure"/>
      <sheetName val="3.15_Physical_Security_Opex"/>
      <sheetName val="3.16_SO_EMR_Data"/>
      <sheetName val="4.1_Capex_Summary"/>
      <sheetName val="4.2_LRScheme_Expenditure"/>
      <sheetName val="4.3_NLRScheme_Expenditure"/>
      <sheetName val="4.3.1_NLR_Volume_Change"/>
      <sheetName val="4.3.2_T2_Output_Cost_Deferral"/>
      <sheetName val="4.3.3_Tower_Steelwork"/>
      <sheetName val="4.4_Uncertain_Costs"/>
      <sheetName val="4.5_Non_Op_Capex"/>
      <sheetName val="4.6_SO_Capex"/>
      <sheetName val="4.7_TIRG_Schemes"/>
      <sheetName val="4.8_Physical_Security_Capex"/>
      <sheetName val="5.1_System_Chars_and_Activity"/>
      <sheetName val="5.2_Faults_and_failures"/>
      <sheetName val="5.3_Boundary_Tran_Requirements"/>
      <sheetName val="5.4_Bound_Capab_Dev"/>
      <sheetName val="5.5_Demand_&amp;_Supply_Sub"/>
      <sheetName val="5.6_Lead_Adds_&amp;_Disps"/>
      <sheetName val="5.7_Non-lead_Adds_&amp;_Disps"/>
      <sheetName val="5.8_Lead_Unit_Cost_Actuals"/>
      <sheetName val="5.9_Non-lead_Unit_Costs"/>
      <sheetName val="5.10_ACU"/>
      <sheetName val="6.1_NGET_customer_satisfaction"/>
      <sheetName val="6.1_Scot_stakehldr_satisfaction"/>
      <sheetName val="6.2_BCF"/>
      <sheetName val="6.3_Reliability"/>
      <sheetName val="6.4_Scot_Timely_connections"/>
      <sheetName val="6.5_SF6_Incentive"/>
      <sheetName val="6.6_Visual_amenity_outputs"/>
      <sheetName val="6.7_BWW_and_SWW_outputs"/>
      <sheetName val="6.8_Pre-con_SWW"/>
      <sheetName val="6.9_SHE_Trans_Generation_conns"/>
      <sheetName val="6.10_SPTL_Generation_sole"/>
      <sheetName val="6.10_SPTL_Generation_shared"/>
      <sheetName val="6.11_NGET_Wider_Works_outputs"/>
      <sheetName val="6.12_NGET_planning_requirements"/>
      <sheetName val="6.13_NGET_Local_Generation"/>
      <sheetName val="6.14_NGET_Local_Demand"/>
      <sheetName val="6.15.1_NOMs_detail"/>
      <sheetName val="6.15.2_NOMs_RP"/>
      <sheetName val="6.16.1_Criticality_Substations"/>
      <sheetName val="6.16.2_Criticality_Circuits"/>
      <sheetName val="6.16.3_Criticality_SP"/>
      <sheetName val="6.17_Flood_Mitigation"/>
      <sheetName val="GRAPHS"/>
      <sheetName val="COMMENT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602">
          <cell r="B602" t="str">
            <v>Preconstruction</v>
          </cell>
        </row>
        <row r="603">
          <cell r="B603" t="str">
            <v>Under construction</v>
          </cell>
        </row>
        <row r="604">
          <cell r="B604" t="str">
            <v>Commissioned</v>
          </cell>
        </row>
        <row r="605">
          <cell r="B605" t="str">
            <v>Terminated/Cancelled</v>
          </cell>
        </row>
        <row r="606">
          <cell r="B606" t="str">
            <v>Moved to non-load</v>
          </cell>
        </row>
        <row r="607">
          <cell r="B607" t="str">
            <v>On hold</v>
          </cell>
        </row>
        <row r="608">
          <cell r="B608" t="str">
            <v>Deferred</v>
          </cell>
        </row>
        <row r="609">
          <cell r="B609" t="str">
            <v>Accelerated</v>
          </cell>
        </row>
        <row r="610">
          <cell r="B610" t="str">
            <v>Recategorised</v>
          </cell>
        </row>
        <row r="613">
          <cell r="B613" t="str">
            <v>Incremental_Wider_Works_NGET</v>
          </cell>
        </row>
        <row r="614">
          <cell r="B614" t="str">
            <v>Generation_connection_and_demand_related_infrastructure_NGET</v>
          </cell>
        </row>
        <row r="615">
          <cell r="B615" t="str">
            <v>Planning_Underground_cable_NGET</v>
          </cell>
        </row>
        <row r="616">
          <cell r="B616" t="str">
            <v>DNO_Mitigation</v>
          </cell>
        </row>
        <row r="617">
          <cell r="B617" t="str">
            <v>Capacity_MW</v>
          </cell>
        </row>
        <row r="618">
          <cell r="B618" t="str">
            <v>Capacity_MVA</v>
          </cell>
        </row>
        <row r="619">
          <cell r="B619" t="str">
            <v>Underground_cable_km</v>
          </cell>
        </row>
        <row r="620">
          <cell r="B620" t="str">
            <v>Overhead_line_km</v>
          </cell>
        </row>
        <row r="621">
          <cell r="B621" t="str">
            <v>Subsea_cable_km</v>
          </cell>
        </row>
        <row r="622">
          <cell r="B622" t="str">
            <v>Super_Grid_Transformer</v>
          </cell>
        </row>
        <row r="623">
          <cell r="B623" t="str">
            <v>400kV_132kV_substation</v>
          </cell>
        </row>
        <row r="624">
          <cell r="B624" t="str">
            <v>275kV_33kV_substation_transformer_feeder</v>
          </cell>
        </row>
        <row r="625">
          <cell r="B625" t="str">
            <v>275kV_33kV_substation_single_switch</v>
          </cell>
        </row>
        <row r="626">
          <cell r="B626" t="str">
            <v>132kV_33kV_substation_transformer_feeder</v>
          </cell>
        </row>
        <row r="627">
          <cell r="B627" t="str">
            <v>132kV_33kV_substation_single_switch</v>
          </cell>
        </row>
        <row r="628">
          <cell r="B628" t="str">
            <v>275kV_400kV_L8_construction_20km</v>
          </cell>
        </row>
        <row r="629">
          <cell r="B629" t="str">
            <v>L8_adjustment_per_km_more_or_less_than_20km</v>
          </cell>
        </row>
        <row r="630">
          <cell r="B630" t="str">
            <v>132kV_33kV_L7_construction_20km</v>
          </cell>
        </row>
        <row r="631">
          <cell r="B631" t="str">
            <v>L7_adjustment_per_km_or_less_than_on_20km</v>
          </cell>
        </row>
        <row r="632">
          <cell r="B632" t="str">
            <v>Overhead_line_synergies_adjustment</v>
          </cell>
        </row>
        <row r="633">
          <cell r="B633" t="str">
            <v>Removal_and_processing/disposal_of_rock_m3</v>
          </cell>
        </row>
        <row r="634">
          <cell r="B634" t="str">
            <v>Removal_and_off-site_disposal_of_peat_m3</v>
          </cell>
        </row>
        <row r="635">
          <cell r="B635" t="str">
            <v>Haulage_road_construction_km</v>
          </cell>
        </row>
        <row r="636">
          <cell r="B636" t="str">
            <v>Other_to_agree_with_Ofgem</v>
          </cell>
        </row>
        <row r="637">
          <cell r="B637" t="str">
            <v xml:space="preserve">4.2 ref_10% undergound cable </v>
          </cell>
        </row>
        <row r="638">
          <cell r="B638" t="str">
            <v>4.2 ref_2 SGT_installed</v>
          </cell>
        </row>
        <row r="639">
          <cell r="B639" t="str">
            <v>4.2 ref_275kV CB installed at 1 site</v>
          </cell>
        </row>
        <row r="640">
          <cell r="B640" t="str">
            <v>4.2 ref_Completion of 1xTunnel</v>
          </cell>
        </row>
        <row r="641">
          <cell r="B641" t="str">
            <v>4.2 ref_Fault Levels</v>
          </cell>
        </row>
        <row r="642">
          <cell r="B642" t="str">
            <v>4.2 Ref_Generation Closures</v>
          </cell>
        </row>
        <row r="643">
          <cell r="B643" t="str">
            <v>4.2 ref_GSP_enabled</v>
          </cell>
        </row>
        <row r="644">
          <cell r="B644" t="str">
            <v>4.2 ref_Shunt Reactors</v>
          </cell>
        </row>
        <row r="645">
          <cell r="B645" t="str">
            <v>4.2 ref_TSS</v>
          </cell>
        </row>
        <row r="646">
          <cell r="B646" t="str">
            <v>No_output</v>
          </cell>
        </row>
        <row r="672">
          <cell r="B672" t="str">
            <v>Below baseline</v>
          </cell>
        </row>
        <row r="673">
          <cell r="B673" t="str">
            <v>Above baseline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15E06-8AC8-4AF6-AEDC-FBDF0069E4F3}">
  <dimension ref="A1:A2"/>
  <sheetViews>
    <sheetView tabSelected="1" zoomScale="109" zoomScaleNormal="109" workbookViewId="0">
      <selection activeCell="J13" sqref="J13"/>
    </sheetView>
  </sheetViews>
  <sheetFormatPr defaultColWidth="8.86328125" defaultRowHeight="12.4"/>
  <cols>
    <col min="1" max="16384" width="8.86328125" style="275"/>
  </cols>
  <sheetData>
    <row r="1" spans="1:1" s="277" customFormat="1" ht="56.75" customHeight="1"/>
    <row r="2" spans="1:1">
      <c r="A2" s="276"/>
    </row>
  </sheetData>
  <mergeCells count="1">
    <mergeCell ref="A1:XFD1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FB3DC4-0FEA-4015-978A-E2210B9026F0}">
  <sheetPr>
    <tabColor theme="5" tint="-0.499984740745262"/>
  </sheetPr>
  <dimension ref="A1:AF65"/>
  <sheetViews>
    <sheetView zoomScale="70" zoomScaleNormal="70" workbookViewId="0">
      <selection activeCell="B12" sqref="B12"/>
    </sheetView>
  </sheetViews>
  <sheetFormatPr defaultRowHeight="14.25"/>
  <cols>
    <col min="1" max="1" width="4.33203125" customWidth="1"/>
    <col min="2" max="2" width="25.796875" customWidth="1"/>
    <col min="3" max="3" width="8.796875" style="263"/>
  </cols>
  <sheetData>
    <row r="1" spans="1:32" ht="25.15">
      <c r="A1" s="1" t="str">
        <f>N0_Cover!A1</f>
        <v>RIIO-2 Regulatory Reporting Pack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8"/>
      <c r="Z1" s="168"/>
      <c r="AA1" s="168"/>
      <c r="AB1" s="168"/>
      <c r="AC1" s="168"/>
      <c r="AD1" s="168"/>
      <c r="AE1" s="168"/>
      <c r="AF1" s="168"/>
    </row>
    <row r="2" spans="1:32" ht="22.9">
      <c r="A2" s="167">
        <f>N0_Cover!$B$12</f>
        <v>0</v>
      </c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  <c r="X2" s="169"/>
      <c r="Y2" s="169"/>
      <c r="Z2" s="169"/>
      <c r="AA2" s="169"/>
      <c r="AB2" s="169"/>
      <c r="AC2" s="169"/>
      <c r="AD2" s="169"/>
      <c r="AE2" s="169"/>
      <c r="AF2" s="169"/>
    </row>
    <row r="3" spans="1:32" ht="19.899999999999999">
      <c r="A3" s="170" t="str">
        <f>"Workbook " &amp; N0_Cover!$B$14</f>
        <v>Workbook N: NARM</v>
      </c>
      <c r="B3" s="171"/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1"/>
      <c r="AB3" s="171"/>
      <c r="AC3" s="171"/>
      <c r="AD3" s="171"/>
      <c r="AE3" s="171"/>
      <c r="AF3" s="171"/>
    </row>
    <row r="4" spans="1:32" ht="17.649999999999999">
      <c r="A4" s="172" t="str">
        <f>"Submission Version " &amp; N0_Cover!$B$15 &amp; " - Submitted on " &amp; TEXT(N0_Cover!$B$16,"dd mmm yyyy")</f>
        <v>Submission Version  - Submitted on 00 Jan 1900</v>
      </c>
      <c r="B4" s="173"/>
      <c r="C4" s="173"/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</row>
    <row r="5" spans="1:32" ht="17.649999999999999">
      <c r="A5" s="172" t="str">
        <f>"Template Version: " &amp; N0_Cover!$B$11</f>
        <v>Template Version: v1.0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  <c r="Y5" s="173"/>
      <c r="Z5" s="173"/>
      <c r="AA5" s="173"/>
      <c r="AB5" s="173"/>
      <c r="AC5" s="173"/>
      <c r="AD5" s="173"/>
      <c r="AE5" s="173"/>
      <c r="AF5" s="173"/>
    </row>
    <row r="6" spans="1:32" ht="19.899999999999999">
      <c r="A6" s="170" t="str">
        <f ca="1">"Sheet: " &amp;VLOOKUP(RIGHT(CELL("filename",A1),LEN(CELL("filename",A1))-FIND("]",CELL("filename",A1))),'N0.1_Contents'!$A$11:$B$61,2,FALSE)</f>
        <v>Sheet: N1.1_NARM_Summary</v>
      </c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170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0"/>
      <c r="Z6" s="170"/>
      <c r="AA6" s="170"/>
      <c r="AB6" s="170"/>
      <c r="AC6" s="170"/>
      <c r="AD6" s="170"/>
      <c r="AE6" s="170"/>
      <c r="AF6" s="170"/>
    </row>
    <row r="7" spans="1:32" ht="17.649999999999999">
      <c r="A7" s="172" t="str">
        <f>"Prices Base: " &amp; 'N0.5_Data_Constants'!C13</f>
        <v>Prices Base: 2018/19</v>
      </c>
      <c r="B7" s="173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R7" s="173"/>
      <c r="S7" s="173"/>
      <c r="T7" s="173"/>
      <c r="U7" s="173"/>
      <c r="V7" s="173"/>
      <c r="W7" s="173"/>
      <c r="X7" s="173"/>
      <c r="Y7" s="173"/>
      <c r="Z7" s="173"/>
      <c r="AA7" s="173"/>
      <c r="AB7" s="173"/>
      <c r="AC7" s="173"/>
      <c r="AD7" s="173"/>
      <c r="AE7" s="173"/>
      <c r="AF7" s="173"/>
    </row>
    <row r="8" spans="1:32">
      <c r="A8" s="174" t="str">
        <f>"Error Checks: " &amp; IF(ISERROR(MATCH("Error",$A$9:$L$9,0)),"OK","Error")</f>
        <v>Error Checks: OK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  <c r="Y8" s="175"/>
      <c r="Z8" s="175"/>
      <c r="AA8" s="175"/>
      <c r="AB8" s="175"/>
      <c r="AC8" s="175"/>
      <c r="AD8" s="175"/>
      <c r="AE8" s="175"/>
      <c r="AF8" s="175"/>
    </row>
    <row r="9" spans="1:32">
      <c r="A9" s="145" t="str">
        <f>IF(ISERROR(MATCH("Error",#REF!,0)),"-","Error")</f>
        <v>-</v>
      </c>
      <c r="B9" s="145" t="str">
        <f>IF(ISERROR(MATCH("Error",#REF!,0)),"-","Error")</f>
        <v>-</v>
      </c>
      <c r="C9" s="145" t="str">
        <f>IF(ISERROR(MATCH("Error",#REF!,0)),"-","Error")</f>
        <v>-</v>
      </c>
      <c r="D9" s="145" t="str">
        <f>IF(ISERROR(MATCH("Error",#REF!,0)),"-","Error")</f>
        <v>-</v>
      </c>
      <c r="E9" s="145" t="str">
        <f>IF(ISERROR(MATCH("Error",#REF!,0)),"-","Error")</f>
        <v>-</v>
      </c>
      <c r="F9" s="145" t="str">
        <f>IF(ISERROR(MATCH("Error",#REF!,0)),"-","Error")</f>
        <v>-</v>
      </c>
      <c r="G9" s="145" t="str">
        <f>IF(ISERROR(MATCH("Error",#REF!,0)),"-","Error")</f>
        <v>-</v>
      </c>
      <c r="H9" s="145" t="str">
        <f>IF(ISERROR(MATCH("Error",#REF!,0)),"-","Error")</f>
        <v>-</v>
      </c>
      <c r="I9" s="145" t="str">
        <f>IF(ISERROR(MATCH("Error",#REF!,0)),"-","Error")</f>
        <v>-</v>
      </c>
      <c r="J9" s="145" t="str">
        <f>IF(ISERROR(MATCH("Error",#REF!,0)),"-","Error")</f>
        <v>-</v>
      </c>
      <c r="K9" s="145" t="str">
        <f>IF(ISERROR(MATCH("Error",#REF!,0)),"-","Error")</f>
        <v>-</v>
      </c>
      <c r="L9" s="145" t="str">
        <f>IF(ISERROR(MATCH("Error",#REF!,0)),"-","Error")</f>
        <v>-</v>
      </c>
      <c r="M9" s="145" t="str">
        <f>IF(ISERROR(MATCH("Error",#REF!,0)),"-","Error")</f>
        <v>-</v>
      </c>
      <c r="N9" s="145" t="str">
        <f>IF(ISERROR(MATCH("Error",#REF!,0)),"-","Error")</f>
        <v>-</v>
      </c>
      <c r="O9" s="145" t="str">
        <f>IF(ISERROR(MATCH("Error",#REF!,0)),"-","Error")</f>
        <v>-</v>
      </c>
      <c r="P9" s="145" t="str">
        <f>IF(ISERROR(MATCH("Error",#REF!,0)),"-","Error")</f>
        <v>-</v>
      </c>
      <c r="Q9" s="145" t="str">
        <f>IF(ISERROR(MATCH("Error",#REF!,0)),"-","Error")</f>
        <v>-</v>
      </c>
      <c r="R9" s="145" t="str">
        <f>IF(ISERROR(MATCH("Error",#REF!,0)),"-","Error")</f>
        <v>-</v>
      </c>
      <c r="S9" s="145" t="str">
        <f>IF(ISERROR(MATCH("Error",#REF!,0)),"-","Error")</f>
        <v>-</v>
      </c>
      <c r="T9" s="145" t="str">
        <f>IF(ISERROR(MATCH("Error",#REF!,0)),"-","Error")</f>
        <v>-</v>
      </c>
      <c r="U9" s="145" t="str">
        <f>IF(ISERROR(MATCH("Error",#REF!,0)),"-","Error")</f>
        <v>-</v>
      </c>
      <c r="V9" s="145" t="str">
        <f>IF(ISERROR(MATCH("Error",#REF!,0)),"-","Error")</f>
        <v>-</v>
      </c>
      <c r="W9" s="145" t="str">
        <f>IF(ISERROR(MATCH("Error",#REF!,0)),"-","Error")</f>
        <v>-</v>
      </c>
      <c r="X9" s="145" t="str">
        <f>IF(ISERROR(MATCH("Error",#REF!,0)),"-","Error")</f>
        <v>-</v>
      </c>
      <c r="Y9" s="145" t="str">
        <f>IF(ISERROR(MATCH("Error",#REF!,0)),"-","Error")</f>
        <v>-</v>
      </c>
      <c r="Z9" s="145" t="str">
        <f>IF(ISERROR(MATCH("Error",#REF!,0)),"-","Error")</f>
        <v>-</v>
      </c>
      <c r="AA9" s="145" t="str">
        <f>IF(ISERROR(MATCH("Error",#REF!,0)),"-","Error")</f>
        <v>-</v>
      </c>
      <c r="AB9" s="145" t="str">
        <f>IF(ISERROR(MATCH("Error",#REF!,0)),"-","Error")</f>
        <v>-</v>
      </c>
      <c r="AC9" s="145" t="str">
        <f>IF(ISERROR(MATCH("Error",#REF!,0)),"-","Error")</f>
        <v>-</v>
      </c>
      <c r="AD9" s="145" t="str">
        <f>IF(ISERROR(MATCH("Error",#REF!,0)),"-","Error")</f>
        <v>-</v>
      </c>
      <c r="AE9" s="145" t="str">
        <f>IF(ISERROR(MATCH("Error",#REF!,0)),"-","Error")</f>
        <v>-</v>
      </c>
      <c r="AF9" s="145" t="str">
        <f>IF(ISERROR(MATCH("Error",#REF!,0)),"-","Error")</f>
        <v>-</v>
      </c>
    </row>
    <row r="10" spans="1:32">
      <c r="C10"/>
    </row>
    <row r="11" spans="1:32">
      <c r="C11"/>
    </row>
    <row r="12" spans="1:32">
      <c r="C12" s="285" t="s">
        <v>684</v>
      </c>
      <c r="D12" s="286"/>
      <c r="E12" s="286"/>
      <c r="F12" s="286"/>
      <c r="G12" s="286"/>
      <c r="H12" s="286"/>
      <c r="I12" s="286"/>
      <c r="J12" s="286"/>
      <c r="K12" s="286"/>
      <c r="L12" s="286"/>
      <c r="M12" s="286"/>
      <c r="N12" s="286"/>
      <c r="O12" s="286"/>
      <c r="P12" s="287"/>
    </row>
    <row r="13" spans="1:32">
      <c r="B13" s="155"/>
      <c r="C13" s="285" t="s">
        <v>683</v>
      </c>
      <c r="D13" s="286"/>
      <c r="E13" s="286"/>
      <c r="F13" s="286"/>
      <c r="G13" s="286"/>
      <c r="H13" s="286"/>
      <c r="I13" s="287"/>
      <c r="J13" s="285" t="s">
        <v>687</v>
      </c>
      <c r="K13" s="286"/>
      <c r="L13" s="286"/>
      <c r="M13" s="286"/>
      <c r="N13" s="286"/>
      <c r="O13" s="286"/>
      <c r="P13" s="287"/>
    </row>
    <row r="14" spans="1:32" ht="24.75">
      <c r="B14" s="261" t="s">
        <v>686</v>
      </c>
      <c r="C14" s="261" t="s">
        <v>49</v>
      </c>
      <c r="D14" s="262">
        <v>2022</v>
      </c>
      <c r="E14" s="262">
        <v>2023</v>
      </c>
      <c r="F14" s="262">
        <v>2024</v>
      </c>
      <c r="G14" s="262">
        <v>2025</v>
      </c>
      <c r="H14" s="262">
        <v>2026</v>
      </c>
      <c r="I14" s="262" t="s">
        <v>81</v>
      </c>
      <c r="J14" s="261" t="s">
        <v>49</v>
      </c>
      <c r="K14" s="262">
        <v>2022</v>
      </c>
      <c r="L14" s="262">
        <v>2023</v>
      </c>
      <c r="M14" s="262">
        <v>2024</v>
      </c>
      <c r="N14" s="262">
        <v>2025</v>
      </c>
      <c r="O14" s="262">
        <v>2026</v>
      </c>
      <c r="P14" s="262" t="s">
        <v>81</v>
      </c>
    </row>
    <row r="15" spans="1:32">
      <c r="B15" s="260" t="e">
        <f>'N0.6_Lookup_References'!B14</f>
        <v>#N/A</v>
      </c>
      <c r="C15" s="188" t="s">
        <v>1</v>
      </c>
      <c r="D15" s="85">
        <f>SUMIFS('N1.3_Project_Listing'!$M$15:$M$198,'N1.3_Project_Listing'!$C$15:$C$198,'N1.1_NARM_Summary'!$B15,'N1.3_Project_Listing'!$L$15:$L$198,'N1.1_NARM_Summary'!D$14)</f>
        <v>0</v>
      </c>
      <c r="E15" s="85">
        <f>SUMIFS('N1.3_Project_Listing'!$M$15:$M$198,'N1.3_Project_Listing'!$C$15:$C$198,'N1.1_NARM_Summary'!$B15,'N1.3_Project_Listing'!$L$15:$L$198,'N1.1_NARM_Summary'!E$14)</f>
        <v>0</v>
      </c>
      <c r="F15" s="85">
        <f>SUMIFS('N1.3_Project_Listing'!$M$15:$M$198,'N1.3_Project_Listing'!$C$15:$C$198,'N1.1_NARM_Summary'!$B15,'N1.3_Project_Listing'!$L$15:$L$198,'N1.1_NARM_Summary'!F$14)</f>
        <v>0</v>
      </c>
      <c r="G15" s="85">
        <f>SUMIFS('N1.3_Project_Listing'!$M$15:$M$198,'N1.3_Project_Listing'!$C$15:$C$198,'N1.1_NARM_Summary'!$B15,'N1.3_Project_Listing'!$L$15:$L$198,'N1.1_NARM_Summary'!G$14)</f>
        <v>0</v>
      </c>
      <c r="H15" s="85">
        <f>SUMIFS('N1.3_Project_Listing'!$M$15:$M$198,'N1.3_Project_Listing'!$C$15:$C$198,'N1.1_NARM_Summary'!$B15,'N1.3_Project_Listing'!$L$15:$L$198,'N1.1_NARM_Summary'!H$14)</f>
        <v>0</v>
      </c>
      <c r="I15" s="81">
        <f>SUM(D15:H15)</f>
        <v>0</v>
      </c>
      <c r="J15" s="188" t="s">
        <v>51</v>
      </c>
      <c r="K15" s="85">
        <f>SUMIFS('N1.3_Project_Listing'!$O$15:$O$198,'N1.3_Project_Listing'!$C$15:$C$198,'N1.1_NARM_Summary'!$B15,'N1.3_Project_Listing'!$L$15:$L$198,'N1.1_NARM_Summary'!K$14)</f>
        <v>0</v>
      </c>
      <c r="L15" s="85">
        <f>SUMIFS('N1.3_Project_Listing'!$O$15:$O$198,'N1.3_Project_Listing'!$C$15:$C$198,'N1.1_NARM_Summary'!$B15,'N1.3_Project_Listing'!$L$15:$L$198,'N1.1_NARM_Summary'!L$14)</f>
        <v>0</v>
      </c>
      <c r="M15" s="85">
        <f>SUMIFS('N1.3_Project_Listing'!$O$15:$O$198,'N1.3_Project_Listing'!$C$15:$C$198,'N1.1_NARM_Summary'!$B15,'N1.3_Project_Listing'!$L$15:$L$198,'N1.1_NARM_Summary'!M$14)</f>
        <v>0</v>
      </c>
      <c r="N15" s="85">
        <f>SUMIFS('N1.3_Project_Listing'!$O$15:$O$198,'N1.3_Project_Listing'!$C$15:$C$198,'N1.1_NARM_Summary'!$B15,'N1.3_Project_Listing'!$L$15:$L$198,'N1.1_NARM_Summary'!N$14)</f>
        <v>0</v>
      </c>
      <c r="O15" s="85">
        <f>SUMIFS('N1.3_Project_Listing'!$O$15:$O$198,'N1.3_Project_Listing'!$C$15:$C$198,'N1.1_NARM_Summary'!$B15,'N1.3_Project_Listing'!$L$15:$L$198,'N1.1_NARM_Summary'!O$14)</f>
        <v>0</v>
      </c>
      <c r="P15" s="81">
        <f>SUM(K15:O15)</f>
        <v>0</v>
      </c>
    </row>
    <row r="16" spans="1:32">
      <c r="B16" s="260" t="e">
        <f>'N0.6_Lookup_References'!B15</f>
        <v>#N/A</v>
      </c>
      <c r="C16" s="188" t="s">
        <v>1</v>
      </c>
      <c r="D16" s="85">
        <f>SUMIFS('N1.3_Project_Listing'!$M$15:$M$198,'N1.3_Project_Listing'!$C$15:$C$198,'N1.1_NARM_Summary'!$B16,'N1.3_Project_Listing'!$L$15:$L$198,'N1.1_NARM_Summary'!D$14)</f>
        <v>0</v>
      </c>
      <c r="E16" s="85">
        <f>SUMIFS('N1.3_Project_Listing'!$M$15:$M$198,'N1.3_Project_Listing'!$C$15:$C$198,'N1.1_NARM_Summary'!$B16,'N1.3_Project_Listing'!$L$15:$L$198,'N1.1_NARM_Summary'!E$14)</f>
        <v>0</v>
      </c>
      <c r="F16" s="85">
        <f>SUMIFS('N1.3_Project_Listing'!$M$15:$M$198,'N1.3_Project_Listing'!$C$15:$C$198,'N1.1_NARM_Summary'!$B16,'N1.3_Project_Listing'!$L$15:$L$198,'N1.1_NARM_Summary'!F$14)</f>
        <v>0</v>
      </c>
      <c r="G16" s="85">
        <f>SUMIFS('N1.3_Project_Listing'!$M$15:$M$198,'N1.3_Project_Listing'!$C$15:$C$198,'N1.1_NARM_Summary'!$B16,'N1.3_Project_Listing'!$L$15:$L$198,'N1.1_NARM_Summary'!G$14)</f>
        <v>0</v>
      </c>
      <c r="H16" s="85">
        <f>SUMIFS('N1.3_Project_Listing'!$M$15:$M$198,'N1.3_Project_Listing'!$C$15:$C$198,'N1.1_NARM_Summary'!$B16,'N1.3_Project_Listing'!$L$15:$L$198,'N1.1_NARM_Summary'!H$14)</f>
        <v>0</v>
      </c>
      <c r="I16" s="81">
        <f t="shared" ref="I16:I32" si="0">SUM(D16:H16)</f>
        <v>0</v>
      </c>
      <c r="J16" s="188" t="s">
        <v>51</v>
      </c>
      <c r="K16" s="85">
        <f>SUMIFS('N1.3_Project_Listing'!$O$15:$O$198,'N1.3_Project_Listing'!$C$15:$C$198,'N1.1_NARM_Summary'!$B16,'N1.3_Project_Listing'!$L$15:$L$198,'N1.1_NARM_Summary'!K$14)</f>
        <v>0</v>
      </c>
      <c r="L16" s="85">
        <f>SUMIFS('N1.3_Project_Listing'!$O$15:$O$198,'N1.3_Project_Listing'!$C$15:$C$198,'N1.1_NARM_Summary'!$B16,'N1.3_Project_Listing'!$L$15:$L$198,'N1.1_NARM_Summary'!L$14)</f>
        <v>0</v>
      </c>
      <c r="M16" s="85">
        <f>SUMIFS('N1.3_Project_Listing'!$O$15:$O$198,'N1.3_Project_Listing'!$C$15:$C$198,'N1.1_NARM_Summary'!$B16,'N1.3_Project_Listing'!$L$15:$L$198,'N1.1_NARM_Summary'!M$14)</f>
        <v>0</v>
      </c>
      <c r="N16" s="85">
        <f>SUMIFS('N1.3_Project_Listing'!$O$15:$O$198,'N1.3_Project_Listing'!$C$15:$C$198,'N1.1_NARM_Summary'!$B16,'N1.3_Project_Listing'!$L$15:$L$198,'N1.1_NARM_Summary'!N$14)</f>
        <v>0</v>
      </c>
      <c r="O16" s="85">
        <f>SUMIFS('N1.3_Project_Listing'!$O$15:$O$198,'N1.3_Project_Listing'!$C$15:$C$198,'N1.1_NARM_Summary'!$B16,'N1.3_Project_Listing'!$L$15:$L$198,'N1.1_NARM_Summary'!O$14)</f>
        <v>0</v>
      </c>
      <c r="P16" s="81">
        <f t="shared" ref="P16:P32" si="1">SUM(K16:O16)</f>
        <v>0</v>
      </c>
    </row>
    <row r="17" spans="2:16">
      <c r="B17" s="260" t="e">
        <f>'N0.6_Lookup_References'!B16</f>
        <v>#N/A</v>
      </c>
      <c r="C17" s="188" t="s">
        <v>685</v>
      </c>
      <c r="D17" s="85">
        <f>SUMIFS('N1.3_Project_Listing'!$M$15:$M$198,'N1.3_Project_Listing'!$C$15:$C$198,'N1.1_NARM_Summary'!$B17,'N1.3_Project_Listing'!$L$15:$L$198,'N1.1_NARM_Summary'!D$14)</f>
        <v>0</v>
      </c>
      <c r="E17" s="85">
        <f>SUMIFS('N1.3_Project_Listing'!$M$15:$M$198,'N1.3_Project_Listing'!$C$15:$C$198,'N1.1_NARM_Summary'!$B17,'N1.3_Project_Listing'!$L$15:$L$198,'N1.1_NARM_Summary'!E$14)</f>
        <v>0</v>
      </c>
      <c r="F17" s="85">
        <f>SUMIFS('N1.3_Project_Listing'!$M$15:$M$198,'N1.3_Project_Listing'!$C$15:$C$198,'N1.1_NARM_Summary'!$B17,'N1.3_Project_Listing'!$L$15:$L$198,'N1.1_NARM_Summary'!F$14)</f>
        <v>0</v>
      </c>
      <c r="G17" s="85">
        <f>SUMIFS('N1.3_Project_Listing'!$M$15:$M$198,'N1.3_Project_Listing'!$C$15:$C$198,'N1.1_NARM_Summary'!$B17,'N1.3_Project_Listing'!$L$15:$L$198,'N1.1_NARM_Summary'!G$14)</f>
        <v>0</v>
      </c>
      <c r="H17" s="85">
        <f>SUMIFS('N1.3_Project_Listing'!$M$15:$M$198,'N1.3_Project_Listing'!$C$15:$C$198,'N1.1_NARM_Summary'!$B17,'N1.3_Project_Listing'!$L$15:$L$198,'N1.1_NARM_Summary'!H$14)</f>
        <v>0</v>
      </c>
      <c r="I17" s="81">
        <f t="shared" si="0"/>
        <v>0</v>
      </c>
      <c r="J17" s="188" t="s">
        <v>51</v>
      </c>
      <c r="K17" s="85">
        <f>SUMIFS('N1.3_Project_Listing'!$O$15:$O$198,'N1.3_Project_Listing'!$C$15:$C$198,'N1.1_NARM_Summary'!$B17,'N1.3_Project_Listing'!$L$15:$L$198,'N1.1_NARM_Summary'!K$14)</f>
        <v>0</v>
      </c>
      <c r="L17" s="85">
        <f>SUMIFS('N1.3_Project_Listing'!$O$15:$O$198,'N1.3_Project_Listing'!$C$15:$C$198,'N1.1_NARM_Summary'!$B17,'N1.3_Project_Listing'!$L$15:$L$198,'N1.1_NARM_Summary'!L$14)</f>
        <v>0</v>
      </c>
      <c r="M17" s="85">
        <f>SUMIFS('N1.3_Project_Listing'!$O$15:$O$198,'N1.3_Project_Listing'!$C$15:$C$198,'N1.1_NARM_Summary'!$B17,'N1.3_Project_Listing'!$L$15:$L$198,'N1.1_NARM_Summary'!M$14)</f>
        <v>0</v>
      </c>
      <c r="N17" s="85">
        <f>SUMIFS('N1.3_Project_Listing'!$O$15:$O$198,'N1.3_Project_Listing'!$C$15:$C$198,'N1.1_NARM_Summary'!$B17,'N1.3_Project_Listing'!$L$15:$L$198,'N1.1_NARM_Summary'!N$14)</f>
        <v>0</v>
      </c>
      <c r="O17" s="85">
        <f>SUMIFS('N1.3_Project_Listing'!$O$15:$O$198,'N1.3_Project_Listing'!$C$15:$C$198,'N1.1_NARM_Summary'!$B17,'N1.3_Project_Listing'!$L$15:$L$198,'N1.1_NARM_Summary'!O$14)</f>
        <v>0</v>
      </c>
      <c r="P17" s="81">
        <f t="shared" si="1"/>
        <v>0</v>
      </c>
    </row>
    <row r="18" spans="2:16">
      <c r="B18" s="260" t="e">
        <f>'N0.6_Lookup_References'!B17</f>
        <v>#N/A</v>
      </c>
      <c r="C18" s="188" t="s">
        <v>1</v>
      </c>
      <c r="D18" s="85">
        <f>SUMIFS('N1.3_Project_Listing'!$M$15:$M$198,'N1.3_Project_Listing'!$C$15:$C$198,'N1.1_NARM_Summary'!$B18,'N1.3_Project_Listing'!$L$15:$L$198,'N1.1_NARM_Summary'!D$14)</f>
        <v>0</v>
      </c>
      <c r="E18" s="85">
        <f>SUMIFS('N1.3_Project_Listing'!$M$15:$M$198,'N1.3_Project_Listing'!$C$15:$C$198,'N1.1_NARM_Summary'!$B18,'N1.3_Project_Listing'!$L$15:$L$198,'N1.1_NARM_Summary'!E$14)</f>
        <v>0</v>
      </c>
      <c r="F18" s="85">
        <f>SUMIFS('N1.3_Project_Listing'!$M$15:$M$198,'N1.3_Project_Listing'!$C$15:$C$198,'N1.1_NARM_Summary'!$B18,'N1.3_Project_Listing'!$L$15:$L$198,'N1.1_NARM_Summary'!F$14)</f>
        <v>0</v>
      </c>
      <c r="G18" s="85">
        <f>SUMIFS('N1.3_Project_Listing'!$M$15:$M$198,'N1.3_Project_Listing'!$C$15:$C$198,'N1.1_NARM_Summary'!$B18,'N1.3_Project_Listing'!$L$15:$L$198,'N1.1_NARM_Summary'!G$14)</f>
        <v>0</v>
      </c>
      <c r="H18" s="85">
        <f>SUMIFS('N1.3_Project_Listing'!$M$15:$M$198,'N1.3_Project_Listing'!$C$15:$C$198,'N1.1_NARM_Summary'!$B18,'N1.3_Project_Listing'!$L$15:$L$198,'N1.1_NARM_Summary'!H$14)</f>
        <v>0</v>
      </c>
      <c r="I18" s="81">
        <f t="shared" si="0"/>
        <v>0</v>
      </c>
      <c r="J18" s="188" t="s">
        <v>51</v>
      </c>
      <c r="K18" s="85">
        <f>SUMIFS('N1.3_Project_Listing'!$O$15:$O$198,'N1.3_Project_Listing'!$C$15:$C$198,'N1.1_NARM_Summary'!$B18,'N1.3_Project_Listing'!$L$15:$L$198,'N1.1_NARM_Summary'!K$14)</f>
        <v>0</v>
      </c>
      <c r="L18" s="85">
        <f>SUMIFS('N1.3_Project_Listing'!$O$15:$O$198,'N1.3_Project_Listing'!$C$15:$C$198,'N1.1_NARM_Summary'!$B18,'N1.3_Project_Listing'!$L$15:$L$198,'N1.1_NARM_Summary'!L$14)</f>
        <v>0</v>
      </c>
      <c r="M18" s="85">
        <f>SUMIFS('N1.3_Project_Listing'!$O$15:$O$198,'N1.3_Project_Listing'!$C$15:$C$198,'N1.1_NARM_Summary'!$B18,'N1.3_Project_Listing'!$L$15:$L$198,'N1.1_NARM_Summary'!M$14)</f>
        <v>0</v>
      </c>
      <c r="N18" s="85">
        <f>SUMIFS('N1.3_Project_Listing'!$O$15:$O$198,'N1.3_Project_Listing'!$C$15:$C$198,'N1.1_NARM_Summary'!$B18,'N1.3_Project_Listing'!$L$15:$L$198,'N1.1_NARM_Summary'!N$14)</f>
        <v>0</v>
      </c>
      <c r="O18" s="85">
        <f>SUMIFS('N1.3_Project_Listing'!$O$15:$O$198,'N1.3_Project_Listing'!$C$15:$C$198,'N1.1_NARM_Summary'!$B18,'N1.3_Project_Listing'!$L$15:$L$198,'N1.1_NARM_Summary'!O$14)</f>
        <v>0</v>
      </c>
      <c r="P18" s="81">
        <f t="shared" si="1"/>
        <v>0</v>
      </c>
    </row>
    <row r="19" spans="2:16">
      <c r="B19" s="260" t="e">
        <f>'N0.6_Lookup_References'!B18</f>
        <v>#N/A</v>
      </c>
      <c r="C19" s="188" t="s">
        <v>685</v>
      </c>
      <c r="D19" s="85">
        <f>SUMIFS('N1.3_Project_Listing'!$M$15:$M$198,'N1.3_Project_Listing'!$C$15:$C$198,'N1.1_NARM_Summary'!$B19,'N1.3_Project_Listing'!$L$15:$L$198,'N1.1_NARM_Summary'!D$14)</f>
        <v>0</v>
      </c>
      <c r="E19" s="85">
        <f>SUMIFS('N1.3_Project_Listing'!$M$15:$M$198,'N1.3_Project_Listing'!$C$15:$C$198,'N1.1_NARM_Summary'!$B19,'N1.3_Project_Listing'!$L$15:$L$198,'N1.1_NARM_Summary'!E$14)</f>
        <v>0</v>
      </c>
      <c r="F19" s="85">
        <f>SUMIFS('N1.3_Project_Listing'!$M$15:$M$198,'N1.3_Project_Listing'!$C$15:$C$198,'N1.1_NARM_Summary'!$B19,'N1.3_Project_Listing'!$L$15:$L$198,'N1.1_NARM_Summary'!F$14)</f>
        <v>0</v>
      </c>
      <c r="G19" s="85">
        <f>SUMIFS('N1.3_Project_Listing'!$M$15:$M$198,'N1.3_Project_Listing'!$C$15:$C$198,'N1.1_NARM_Summary'!$B19,'N1.3_Project_Listing'!$L$15:$L$198,'N1.1_NARM_Summary'!G$14)</f>
        <v>0</v>
      </c>
      <c r="H19" s="85">
        <f>SUMIFS('N1.3_Project_Listing'!$M$15:$M$198,'N1.3_Project_Listing'!$C$15:$C$198,'N1.1_NARM_Summary'!$B19,'N1.3_Project_Listing'!$L$15:$L$198,'N1.1_NARM_Summary'!H$14)</f>
        <v>0</v>
      </c>
      <c r="I19" s="81">
        <f t="shared" si="0"/>
        <v>0</v>
      </c>
      <c r="J19" s="188" t="s">
        <v>51</v>
      </c>
      <c r="K19" s="85">
        <f>SUMIFS('N1.3_Project_Listing'!$O$15:$O$198,'N1.3_Project_Listing'!$C$15:$C$198,'N1.1_NARM_Summary'!$B19,'N1.3_Project_Listing'!$L$15:$L$198,'N1.1_NARM_Summary'!K$14)</f>
        <v>0</v>
      </c>
      <c r="L19" s="85">
        <f>SUMIFS('N1.3_Project_Listing'!$O$15:$O$198,'N1.3_Project_Listing'!$C$15:$C$198,'N1.1_NARM_Summary'!$B19,'N1.3_Project_Listing'!$L$15:$L$198,'N1.1_NARM_Summary'!L$14)</f>
        <v>0</v>
      </c>
      <c r="M19" s="85">
        <f>SUMIFS('N1.3_Project_Listing'!$O$15:$O$198,'N1.3_Project_Listing'!$C$15:$C$198,'N1.1_NARM_Summary'!$B19,'N1.3_Project_Listing'!$L$15:$L$198,'N1.1_NARM_Summary'!M$14)</f>
        <v>0</v>
      </c>
      <c r="N19" s="85">
        <f>SUMIFS('N1.3_Project_Listing'!$O$15:$O$198,'N1.3_Project_Listing'!$C$15:$C$198,'N1.1_NARM_Summary'!$B19,'N1.3_Project_Listing'!$L$15:$L$198,'N1.1_NARM_Summary'!N$14)</f>
        <v>0</v>
      </c>
      <c r="O19" s="85">
        <f>SUMIFS('N1.3_Project_Listing'!$O$15:$O$198,'N1.3_Project_Listing'!$C$15:$C$198,'N1.1_NARM_Summary'!$B19,'N1.3_Project_Listing'!$L$15:$L$198,'N1.1_NARM_Summary'!O$14)</f>
        <v>0</v>
      </c>
      <c r="P19" s="81">
        <f t="shared" si="1"/>
        <v>0</v>
      </c>
    </row>
    <row r="20" spans="2:16">
      <c r="B20" s="260" t="e">
        <f>'N0.6_Lookup_References'!B19</f>
        <v>#N/A</v>
      </c>
      <c r="C20" s="188" t="s">
        <v>1</v>
      </c>
      <c r="D20" s="85">
        <f>SUMIFS('N1.3_Project_Listing'!$M$15:$M$198,'N1.3_Project_Listing'!$C$15:$C$198,'N1.1_NARM_Summary'!$B20,'N1.3_Project_Listing'!$L$15:$L$198,'N1.1_NARM_Summary'!D$14)</f>
        <v>0</v>
      </c>
      <c r="E20" s="85">
        <f>SUMIFS('N1.3_Project_Listing'!$M$15:$M$198,'N1.3_Project_Listing'!$C$15:$C$198,'N1.1_NARM_Summary'!$B20,'N1.3_Project_Listing'!$L$15:$L$198,'N1.1_NARM_Summary'!E$14)</f>
        <v>0</v>
      </c>
      <c r="F20" s="85">
        <f>SUMIFS('N1.3_Project_Listing'!$M$15:$M$198,'N1.3_Project_Listing'!$C$15:$C$198,'N1.1_NARM_Summary'!$B20,'N1.3_Project_Listing'!$L$15:$L$198,'N1.1_NARM_Summary'!F$14)</f>
        <v>0</v>
      </c>
      <c r="G20" s="85">
        <f>SUMIFS('N1.3_Project_Listing'!$M$15:$M$198,'N1.3_Project_Listing'!$C$15:$C$198,'N1.1_NARM_Summary'!$B20,'N1.3_Project_Listing'!$L$15:$L$198,'N1.1_NARM_Summary'!G$14)</f>
        <v>0</v>
      </c>
      <c r="H20" s="85">
        <f>SUMIFS('N1.3_Project_Listing'!$M$15:$M$198,'N1.3_Project_Listing'!$C$15:$C$198,'N1.1_NARM_Summary'!$B20,'N1.3_Project_Listing'!$L$15:$L$198,'N1.1_NARM_Summary'!H$14)</f>
        <v>0</v>
      </c>
      <c r="I20" s="81">
        <f t="shared" si="0"/>
        <v>0</v>
      </c>
      <c r="J20" s="188" t="s">
        <v>51</v>
      </c>
      <c r="K20" s="85">
        <f>SUMIFS('N1.3_Project_Listing'!$O$15:$O$198,'N1.3_Project_Listing'!$C$15:$C$198,'N1.1_NARM_Summary'!$B20,'N1.3_Project_Listing'!$L$15:$L$198,'N1.1_NARM_Summary'!K$14)</f>
        <v>0</v>
      </c>
      <c r="L20" s="85">
        <f>SUMIFS('N1.3_Project_Listing'!$O$15:$O$198,'N1.3_Project_Listing'!$C$15:$C$198,'N1.1_NARM_Summary'!$B20,'N1.3_Project_Listing'!$L$15:$L$198,'N1.1_NARM_Summary'!L$14)</f>
        <v>0</v>
      </c>
      <c r="M20" s="85">
        <f>SUMIFS('N1.3_Project_Listing'!$O$15:$O$198,'N1.3_Project_Listing'!$C$15:$C$198,'N1.1_NARM_Summary'!$B20,'N1.3_Project_Listing'!$L$15:$L$198,'N1.1_NARM_Summary'!M$14)</f>
        <v>0</v>
      </c>
      <c r="N20" s="85">
        <f>SUMIFS('N1.3_Project_Listing'!$O$15:$O$198,'N1.3_Project_Listing'!$C$15:$C$198,'N1.1_NARM_Summary'!$B20,'N1.3_Project_Listing'!$L$15:$L$198,'N1.1_NARM_Summary'!N$14)</f>
        <v>0</v>
      </c>
      <c r="O20" s="85">
        <f>SUMIFS('N1.3_Project_Listing'!$O$15:$O$198,'N1.3_Project_Listing'!$C$15:$C$198,'N1.1_NARM_Summary'!$B20,'N1.3_Project_Listing'!$L$15:$L$198,'N1.1_NARM_Summary'!O$14)</f>
        <v>0</v>
      </c>
      <c r="P20" s="81">
        <f t="shared" si="1"/>
        <v>0</v>
      </c>
    </row>
    <row r="21" spans="2:16">
      <c r="B21" s="260" t="e">
        <f>'N0.6_Lookup_References'!B20</f>
        <v>#N/A</v>
      </c>
      <c r="C21" s="188" t="s">
        <v>1</v>
      </c>
      <c r="D21" s="85">
        <f>SUMIFS('N1.3_Project_Listing'!$M$15:$M$198,'N1.3_Project_Listing'!$C$15:$C$198,'N1.1_NARM_Summary'!$B21,'N1.3_Project_Listing'!$L$15:$L$198,'N1.1_NARM_Summary'!D$14)</f>
        <v>0</v>
      </c>
      <c r="E21" s="85">
        <f>SUMIFS('N1.3_Project_Listing'!$M$15:$M$198,'N1.3_Project_Listing'!$C$15:$C$198,'N1.1_NARM_Summary'!$B21,'N1.3_Project_Listing'!$L$15:$L$198,'N1.1_NARM_Summary'!E$14)</f>
        <v>0</v>
      </c>
      <c r="F21" s="85">
        <f>SUMIFS('N1.3_Project_Listing'!$M$15:$M$198,'N1.3_Project_Listing'!$C$15:$C$198,'N1.1_NARM_Summary'!$B21,'N1.3_Project_Listing'!$L$15:$L$198,'N1.1_NARM_Summary'!F$14)</f>
        <v>0</v>
      </c>
      <c r="G21" s="85">
        <f>SUMIFS('N1.3_Project_Listing'!$M$15:$M$198,'N1.3_Project_Listing'!$C$15:$C$198,'N1.1_NARM_Summary'!$B21,'N1.3_Project_Listing'!$L$15:$L$198,'N1.1_NARM_Summary'!G$14)</f>
        <v>0</v>
      </c>
      <c r="H21" s="85">
        <f>SUMIFS('N1.3_Project_Listing'!$M$15:$M$198,'N1.3_Project_Listing'!$C$15:$C$198,'N1.1_NARM_Summary'!$B21,'N1.3_Project_Listing'!$L$15:$L$198,'N1.1_NARM_Summary'!H$14)</f>
        <v>0</v>
      </c>
      <c r="I21" s="81">
        <f t="shared" si="0"/>
        <v>0</v>
      </c>
      <c r="J21" s="188" t="s">
        <v>51</v>
      </c>
      <c r="K21" s="85">
        <f>SUMIFS('N1.3_Project_Listing'!$O$15:$O$198,'N1.3_Project_Listing'!$C$15:$C$198,'N1.1_NARM_Summary'!$B21,'N1.3_Project_Listing'!$L$15:$L$198,'N1.1_NARM_Summary'!K$14)</f>
        <v>0</v>
      </c>
      <c r="L21" s="85">
        <f>SUMIFS('N1.3_Project_Listing'!$O$15:$O$198,'N1.3_Project_Listing'!$C$15:$C$198,'N1.1_NARM_Summary'!$B21,'N1.3_Project_Listing'!$L$15:$L$198,'N1.1_NARM_Summary'!L$14)</f>
        <v>0</v>
      </c>
      <c r="M21" s="85">
        <f>SUMIFS('N1.3_Project_Listing'!$O$15:$O$198,'N1.3_Project_Listing'!$C$15:$C$198,'N1.1_NARM_Summary'!$B21,'N1.3_Project_Listing'!$L$15:$L$198,'N1.1_NARM_Summary'!M$14)</f>
        <v>0</v>
      </c>
      <c r="N21" s="85">
        <f>SUMIFS('N1.3_Project_Listing'!$O$15:$O$198,'N1.3_Project_Listing'!$C$15:$C$198,'N1.1_NARM_Summary'!$B21,'N1.3_Project_Listing'!$L$15:$L$198,'N1.1_NARM_Summary'!N$14)</f>
        <v>0</v>
      </c>
      <c r="O21" s="85">
        <f>SUMIFS('N1.3_Project_Listing'!$O$15:$O$198,'N1.3_Project_Listing'!$C$15:$C$198,'N1.1_NARM_Summary'!$B21,'N1.3_Project_Listing'!$L$15:$L$198,'N1.1_NARM_Summary'!O$14)</f>
        <v>0</v>
      </c>
      <c r="P21" s="81">
        <f t="shared" si="1"/>
        <v>0</v>
      </c>
    </row>
    <row r="22" spans="2:16">
      <c r="B22" s="260" t="e">
        <f>'N0.6_Lookup_References'!B21</f>
        <v>#N/A</v>
      </c>
      <c r="C22" s="188" t="s">
        <v>685</v>
      </c>
      <c r="D22" s="85">
        <f>SUMIFS('N1.3_Project_Listing'!$M$15:$M$198,'N1.3_Project_Listing'!$C$15:$C$198,'N1.1_NARM_Summary'!$B22,'N1.3_Project_Listing'!$L$15:$L$198,'N1.1_NARM_Summary'!D$14)</f>
        <v>0</v>
      </c>
      <c r="E22" s="85">
        <f>SUMIFS('N1.3_Project_Listing'!$M$15:$M$198,'N1.3_Project_Listing'!$C$15:$C$198,'N1.1_NARM_Summary'!$B22,'N1.3_Project_Listing'!$L$15:$L$198,'N1.1_NARM_Summary'!E$14)</f>
        <v>0</v>
      </c>
      <c r="F22" s="85">
        <f>SUMIFS('N1.3_Project_Listing'!$M$15:$M$198,'N1.3_Project_Listing'!$C$15:$C$198,'N1.1_NARM_Summary'!$B22,'N1.3_Project_Listing'!$L$15:$L$198,'N1.1_NARM_Summary'!F$14)</f>
        <v>0</v>
      </c>
      <c r="G22" s="85">
        <f>SUMIFS('N1.3_Project_Listing'!$M$15:$M$198,'N1.3_Project_Listing'!$C$15:$C$198,'N1.1_NARM_Summary'!$B22,'N1.3_Project_Listing'!$L$15:$L$198,'N1.1_NARM_Summary'!G$14)</f>
        <v>0</v>
      </c>
      <c r="H22" s="85">
        <f>SUMIFS('N1.3_Project_Listing'!$M$15:$M$198,'N1.3_Project_Listing'!$C$15:$C$198,'N1.1_NARM_Summary'!$B22,'N1.3_Project_Listing'!$L$15:$L$198,'N1.1_NARM_Summary'!H$14)</f>
        <v>0</v>
      </c>
      <c r="I22" s="81">
        <f t="shared" si="0"/>
        <v>0</v>
      </c>
      <c r="J22" s="188" t="s">
        <v>51</v>
      </c>
      <c r="K22" s="85">
        <f>SUMIFS('N1.3_Project_Listing'!$O$15:$O$198,'N1.3_Project_Listing'!$C$15:$C$198,'N1.1_NARM_Summary'!$B22,'N1.3_Project_Listing'!$L$15:$L$198,'N1.1_NARM_Summary'!K$14)</f>
        <v>0</v>
      </c>
      <c r="L22" s="85">
        <f>SUMIFS('N1.3_Project_Listing'!$O$15:$O$198,'N1.3_Project_Listing'!$C$15:$C$198,'N1.1_NARM_Summary'!$B22,'N1.3_Project_Listing'!$L$15:$L$198,'N1.1_NARM_Summary'!L$14)</f>
        <v>0</v>
      </c>
      <c r="M22" s="85">
        <f>SUMIFS('N1.3_Project_Listing'!$O$15:$O$198,'N1.3_Project_Listing'!$C$15:$C$198,'N1.1_NARM_Summary'!$B22,'N1.3_Project_Listing'!$L$15:$L$198,'N1.1_NARM_Summary'!M$14)</f>
        <v>0</v>
      </c>
      <c r="N22" s="85">
        <f>SUMIFS('N1.3_Project_Listing'!$O$15:$O$198,'N1.3_Project_Listing'!$C$15:$C$198,'N1.1_NARM_Summary'!$B22,'N1.3_Project_Listing'!$L$15:$L$198,'N1.1_NARM_Summary'!N$14)</f>
        <v>0</v>
      </c>
      <c r="O22" s="85">
        <f>SUMIFS('N1.3_Project_Listing'!$O$15:$O$198,'N1.3_Project_Listing'!$C$15:$C$198,'N1.1_NARM_Summary'!$B22,'N1.3_Project_Listing'!$L$15:$L$198,'N1.1_NARM_Summary'!O$14)</f>
        <v>0</v>
      </c>
      <c r="P22" s="81">
        <f t="shared" si="1"/>
        <v>0</v>
      </c>
    </row>
    <row r="23" spans="2:16">
      <c r="B23" s="260" t="e">
        <f>'N0.6_Lookup_References'!B22</f>
        <v>#N/A</v>
      </c>
      <c r="C23" s="188" t="s">
        <v>1</v>
      </c>
      <c r="D23" s="85">
        <f>SUMIFS('N1.3_Project_Listing'!$M$15:$M$198,'N1.3_Project_Listing'!$C$15:$C$198,'N1.1_NARM_Summary'!$B23,'N1.3_Project_Listing'!$L$15:$L$198,'N1.1_NARM_Summary'!D$14)</f>
        <v>0</v>
      </c>
      <c r="E23" s="85">
        <f>SUMIFS('N1.3_Project_Listing'!$M$15:$M$198,'N1.3_Project_Listing'!$C$15:$C$198,'N1.1_NARM_Summary'!$B23,'N1.3_Project_Listing'!$L$15:$L$198,'N1.1_NARM_Summary'!E$14)</f>
        <v>0</v>
      </c>
      <c r="F23" s="85">
        <f>SUMIFS('N1.3_Project_Listing'!$M$15:$M$198,'N1.3_Project_Listing'!$C$15:$C$198,'N1.1_NARM_Summary'!$B23,'N1.3_Project_Listing'!$L$15:$L$198,'N1.1_NARM_Summary'!F$14)</f>
        <v>0</v>
      </c>
      <c r="G23" s="85">
        <f>SUMIFS('N1.3_Project_Listing'!$M$15:$M$198,'N1.3_Project_Listing'!$C$15:$C$198,'N1.1_NARM_Summary'!$B23,'N1.3_Project_Listing'!$L$15:$L$198,'N1.1_NARM_Summary'!G$14)</f>
        <v>0</v>
      </c>
      <c r="H23" s="85">
        <f>SUMIFS('N1.3_Project_Listing'!$M$15:$M$198,'N1.3_Project_Listing'!$C$15:$C$198,'N1.1_NARM_Summary'!$B23,'N1.3_Project_Listing'!$L$15:$L$198,'N1.1_NARM_Summary'!H$14)</f>
        <v>0</v>
      </c>
      <c r="I23" s="81">
        <f t="shared" si="0"/>
        <v>0</v>
      </c>
      <c r="J23" s="188" t="s">
        <v>51</v>
      </c>
      <c r="K23" s="85">
        <f>SUMIFS('N1.3_Project_Listing'!$O$15:$O$198,'N1.3_Project_Listing'!$C$15:$C$198,'N1.1_NARM_Summary'!$B23,'N1.3_Project_Listing'!$L$15:$L$198,'N1.1_NARM_Summary'!K$14)</f>
        <v>0</v>
      </c>
      <c r="L23" s="85">
        <f>SUMIFS('N1.3_Project_Listing'!$O$15:$O$198,'N1.3_Project_Listing'!$C$15:$C$198,'N1.1_NARM_Summary'!$B23,'N1.3_Project_Listing'!$L$15:$L$198,'N1.1_NARM_Summary'!L$14)</f>
        <v>0</v>
      </c>
      <c r="M23" s="85">
        <f>SUMIFS('N1.3_Project_Listing'!$O$15:$O$198,'N1.3_Project_Listing'!$C$15:$C$198,'N1.1_NARM_Summary'!$B23,'N1.3_Project_Listing'!$L$15:$L$198,'N1.1_NARM_Summary'!M$14)</f>
        <v>0</v>
      </c>
      <c r="N23" s="85">
        <f>SUMIFS('N1.3_Project_Listing'!$O$15:$O$198,'N1.3_Project_Listing'!$C$15:$C$198,'N1.1_NARM_Summary'!$B23,'N1.3_Project_Listing'!$L$15:$L$198,'N1.1_NARM_Summary'!N$14)</f>
        <v>0</v>
      </c>
      <c r="O23" s="85">
        <f>SUMIFS('N1.3_Project_Listing'!$O$15:$O$198,'N1.3_Project_Listing'!$C$15:$C$198,'N1.1_NARM_Summary'!$B23,'N1.3_Project_Listing'!$L$15:$L$198,'N1.1_NARM_Summary'!O$14)</f>
        <v>0</v>
      </c>
      <c r="P23" s="81">
        <f t="shared" si="1"/>
        <v>0</v>
      </c>
    </row>
    <row r="24" spans="2:16">
      <c r="B24" s="260" t="e">
        <f>'N0.6_Lookup_References'!B23</f>
        <v>#N/A</v>
      </c>
      <c r="C24" s="188" t="s">
        <v>685</v>
      </c>
      <c r="D24" s="85">
        <f>SUMIFS('N1.3_Project_Listing'!$M$15:$M$198,'N1.3_Project_Listing'!$C$15:$C$198,'N1.1_NARM_Summary'!$B24,'N1.3_Project_Listing'!$L$15:$L$198,'N1.1_NARM_Summary'!D$14)</f>
        <v>0</v>
      </c>
      <c r="E24" s="85">
        <f>SUMIFS('N1.3_Project_Listing'!$M$15:$M$198,'N1.3_Project_Listing'!$C$15:$C$198,'N1.1_NARM_Summary'!$B24,'N1.3_Project_Listing'!$L$15:$L$198,'N1.1_NARM_Summary'!E$14)</f>
        <v>0</v>
      </c>
      <c r="F24" s="85">
        <f>SUMIFS('N1.3_Project_Listing'!$M$15:$M$198,'N1.3_Project_Listing'!$C$15:$C$198,'N1.1_NARM_Summary'!$B24,'N1.3_Project_Listing'!$L$15:$L$198,'N1.1_NARM_Summary'!F$14)</f>
        <v>0</v>
      </c>
      <c r="G24" s="85">
        <f>SUMIFS('N1.3_Project_Listing'!$M$15:$M$198,'N1.3_Project_Listing'!$C$15:$C$198,'N1.1_NARM_Summary'!$B24,'N1.3_Project_Listing'!$L$15:$L$198,'N1.1_NARM_Summary'!G$14)</f>
        <v>0</v>
      </c>
      <c r="H24" s="85">
        <f>SUMIFS('N1.3_Project_Listing'!$M$15:$M$198,'N1.3_Project_Listing'!$C$15:$C$198,'N1.1_NARM_Summary'!$B24,'N1.3_Project_Listing'!$L$15:$L$198,'N1.1_NARM_Summary'!H$14)</f>
        <v>0</v>
      </c>
      <c r="I24" s="81">
        <f t="shared" si="0"/>
        <v>0</v>
      </c>
      <c r="J24" s="188" t="s">
        <v>51</v>
      </c>
      <c r="K24" s="85">
        <f>SUMIFS('N1.3_Project_Listing'!$O$15:$O$198,'N1.3_Project_Listing'!$C$15:$C$198,'N1.1_NARM_Summary'!$B24,'N1.3_Project_Listing'!$L$15:$L$198,'N1.1_NARM_Summary'!K$14)</f>
        <v>0</v>
      </c>
      <c r="L24" s="85">
        <f>SUMIFS('N1.3_Project_Listing'!$O$15:$O$198,'N1.3_Project_Listing'!$C$15:$C$198,'N1.1_NARM_Summary'!$B24,'N1.3_Project_Listing'!$L$15:$L$198,'N1.1_NARM_Summary'!L$14)</f>
        <v>0</v>
      </c>
      <c r="M24" s="85">
        <f>SUMIFS('N1.3_Project_Listing'!$O$15:$O$198,'N1.3_Project_Listing'!$C$15:$C$198,'N1.1_NARM_Summary'!$B24,'N1.3_Project_Listing'!$L$15:$L$198,'N1.1_NARM_Summary'!M$14)</f>
        <v>0</v>
      </c>
      <c r="N24" s="85">
        <f>SUMIFS('N1.3_Project_Listing'!$O$15:$O$198,'N1.3_Project_Listing'!$C$15:$C$198,'N1.1_NARM_Summary'!$B24,'N1.3_Project_Listing'!$L$15:$L$198,'N1.1_NARM_Summary'!N$14)</f>
        <v>0</v>
      </c>
      <c r="O24" s="85">
        <f>SUMIFS('N1.3_Project_Listing'!$O$15:$O$198,'N1.3_Project_Listing'!$C$15:$C$198,'N1.1_NARM_Summary'!$B24,'N1.3_Project_Listing'!$L$15:$L$198,'N1.1_NARM_Summary'!O$14)</f>
        <v>0</v>
      </c>
      <c r="P24" s="81">
        <f t="shared" si="1"/>
        <v>0</v>
      </c>
    </row>
    <row r="25" spans="2:16">
      <c r="B25" s="260" t="e">
        <f>'N0.6_Lookup_References'!B24</f>
        <v>#N/A</v>
      </c>
      <c r="C25" s="188" t="s">
        <v>1</v>
      </c>
      <c r="D25" s="85">
        <f>SUMIFS('N1.3_Project_Listing'!$M$15:$M$198,'N1.3_Project_Listing'!$C$15:$C$198,'N1.1_NARM_Summary'!$B25,'N1.3_Project_Listing'!$L$15:$L$198,'N1.1_NARM_Summary'!D$14)</f>
        <v>0</v>
      </c>
      <c r="E25" s="85">
        <f>SUMIFS('N1.3_Project_Listing'!$M$15:$M$198,'N1.3_Project_Listing'!$C$15:$C$198,'N1.1_NARM_Summary'!$B25,'N1.3_Project_Listing'!$L$15:$L$198,'N1.1_NARM_Summary'!E$14)</f>
        <v>0</v>
      </c>
      <c r="F25" s="85">
        <f>SUMIFS('N1.3_Project_Listing'!$M$15:$M$198,'N1.3_Project_Listing'!$C$15:$C$198,'N1.1_NARM_Summary'!$B25,'N1.3_Project_Listing'!$L$15:$L$198,'N1.1_NARM_Summary'!F$14)</f>
        <v>0</v>
      </c>
      <c r="G25" s="85">
        <f>SUMIFS('N1.3_Project_Listing'!$M$15:$M$198,'N1.3_Project_Listing'!$C$15:$C$198,'N1.1_NARM_Summary'!$B25,'N1.3_Project_Listing'!$L$15:$L$198,'N1.1_NARM_Summary'!G$14)</f>
        <v>0</v>
      </c>
      <c r="H25" s="85">
        <f>SUMIFS('N1.3_Project_Listing'!$M$15:$M$198,'N1.3_Project_Listing'!$C$15:$C$198,'N1.1_NARM_Summary'!$B25,'N1.3_Project_Listing'!$L$15:$L$198,'N1.1_NARM_Summary'!H$14)</f>
        <v>0</v>
      </c>
      <c r="I25" s="81">
        <f t="shared" si="0"/>
        <v>0</v>
      </c>
      <c r="J25" s="188" t="s">
        <v>51</v>
      </c>
      <c r="K25" s="85">
        <f>SUMIFS('N1.3_Project_Listing'!$O$15:$O$198,'N1.3_Project_Listing'!$C$15:$C$198,'N1.1_NARM_Summary'!$B25,'N1.3_Project_Listing'!$L$15:$L$198,'N1.1_NARM_Summary'!K$14)</f>
        <v>0</v>
      </c>
      <c r="L25" s="85">
        <f>SUMIFS('N1.3_Project_Listing'!$O$15:$O$198,'N1.3_Project_Listing'!$C$15:$C$198,'N1.1_NARM_Summary'!$B25,'N1.3_Project_Listing'!$L$15:$L$198,'N1.1_NARM_Summary'!L$14)</f>
        <v>0</v>
      </c>
      <c r="M25" s="85">
        <f>SUMIFS('N1.3_Project_Listing'!$O$15:$O$198,'N1.3_Project_Listing'!$C$15:$C$198,'N1.1_NARM_Summary'!$B25,'N1.3_Project_Listing'!$L$15:$L$198,'N1.1_NARM_Summary'!M$14)</f>
        <v>0</v>
      </c>
      <c r="N25" s="85">
        <f>SUMIFS('N1.3_Project_Listing'!$O$15:$O$198,'N1.3_Project_Listing'!$C$15:$C$198,'N1.1_NARM_Summary'!$B25,'N1.3_Project_Listing'!$L$15:$L$198,'N1.1_NARM_Summary'!N$14)</f>
        <v>0</v>
      </c>
      <c r="O25" s="85">
        <f>SUMIFS('N1.3_Project_Listing'!$O$15:$O$198,'N1.3_Project_Listing'!$C$15:$C$198,'N1.1_NARM_Summary'!$B25,'N1.3_Project_Listing'!$L$15:$L$198,'N1.1_NARM_Summary'!O$14)</f>
        <v>0</v>
      </c>
      <c r="P25" s="81">
        <f t="shared" si="1"/>
        <v>0</v>
      </c>
    </row>
    <row r="26" spans="2:16">
      <c r="B26" s="260" t="e">
        <f>'N0.6_Lookup_References'!B25</f>
        <v>#N/A</v>
      </c>
      <c r="C26" s="188" t="s">
        <v>1</v>
      </c>
      <c r="D26" s="85">
        <f>SUMIFS('N1.3_Project_Listing'!$M$15:$M$198,'N1.3_Project_Listing'!$C$15:$C$198,'N1.1_NARM_Summary'!$B26,'N1.3_Project_Listing'!$L$15:$L$198,'N1.1_NARM_Summary'!D$14)</f>
        <v>0</v>
      </c>
      <c r="E26" s="85">
        <f>SUMIFS('N1.3_Project_Listing'!$M$15:$M$198,'N1.3_Project_Listing'!$C$15:$C$198,'N1.1_NARM_Summary'!$B26,'N1.3_Project_Listing'!$L$15:$L$198,'N1.1_NARM_Summary'!E$14)</f>
        <v>0</v>
      </c>
      <c r="F26" s="85">
        <f>SUMIFS('N1.3_Project_Listing'!$M$15:$M$198,'N1.3_Project_Listing'!$C$15:$C$198,'N1.1_NARM_Summary'!$B26,'N1.3_Project_Listing'!$L$15:$L$198,'N1.1_NARM_Summary'!F$14)</f>
        <v>0</v>
      </c>
      <c r="G26" s="85">
        <f>SUMIFS('N1.3_Project_Listing'!$M$15:$M$198,'N1.3_Project_Listing'!$C$15:$C$198,'N1.1_NARM_Summary'!$B26,'N1.3_Project_Listing'!$L$15:$L$198,'N1.1_NARM_Summary'!G$14)</f>
        <v>0</v>
      </c>
      <c r="H26" s="85">
        <f>SUMIFS('N1.3_Project_Listing'!$M$15:$M$198,'N1.3_Project_Listing'!$C$15:$C$198,'N1.1_NARM_Summary'!$B26,'N1.3_Project_Listing'!$L$15:$L$198,'N1.1_NARM_Summary'!H$14)</f>
        <v>0</v>
      </c>
      <c r="I26" s="81">
        <f t="shared" si="0"/>
        <v>0</v>
      </c>
      <c r="J26" s="188" t="s">
        <v>51</v>
      </c>
      <c r="K26" s="85">
        <f>SUMIFS('N1.3_Project_Listing'!$O$15:$O$198,'N1.3_Project_Listing'!$C$15:$C$198,'N1.1_NARM_Summary'!$B26,'N1.3_Project_Listing'!$L$15:$L$198,'N1.1_NARM_Summary'!K$14)</f>
        <v>0</v>
      </c>
      <c r="L26" s="85">
        <f>SUMIFS('N1.3_Project_Listing'!$O$15:$O$198,'N1.3_Project_Listing'!$C$15:$C$198,'N1.1_NARM_Summary'!$B26,'N1.3_Project_Listing'!$L$15:$L$198,'N1.1_NARM_Summary'!L$14)</f>
        <v>0</v>
      </c>
      <c r="M26" s="85">
        <f>SUMIFS('N1.3_Project_Listing'!$O$15:$O$198,'N1.3_Project_Listing'!$C$15:$C$198,'N1.1_NARM_Summary'!$B26,'N1.3_Project_Listing'!$L$15:$L$198,'N1.1_NARM_Summary'!M$14)</f>
        <v>0</v>
      </c>
      <c r="N26" s="85">
        <f>SUMIFS('N1.3_Project_Listing'!$O$15:$O$198,'N1.3_Project_Listing'!$C$15:$C$198,'N1.1_NARM_Summary'!$B26,'N1.3_Project_Listing'!$L$15:$L$198,'N1.1_NARM_Summary'!N$14)</f>
        <v>0</v>
      </c>
      <c r="O26" s="85">
        <f>SUMIFS('N1.3_Project_Listing'!$O$15:$O$198,'N1.3_Project_Listing'!$C$15:$C$198,'N1.1_NARM_Summary'!$B26,'N1.3_Project_Listing'!$L$15:$L$198,'N1.1_NARM_Summary'!O$14)</f>
        <v>0</v>
      </c>
      <c r="P26" s="81">
        <f t="shared" si="1"/>
        <v>0</v>
      </c>
    </row>
    <row r="27" spans="2:16">
      <c r="B27" s="260" t="e">
        <f>'N0.6_Lookup_References'!B26</f>
        <v>#N/A</v>
      </c>
      <c r="C27" s="188" t="s">
        <v>685</v>
      </c>
      <c r="D27" s="85">
        <f>SUMIFS('N1.3_Project_Listing'!$M$15:$M$198,'N1.3_Project_Listing'!$C$15:$C$198,'N1.1_NARM_Summary'!$B27,'N1.3_Project_Listing'!$L$15:$L$198,'N1.1_NARM_Summary'!D$14)</f>
        <v>0</v>
      </c>
      <c r="E27" s="85">
        <f>SUMIFS('N1.3_Project_Listing'!$M$15:$M$198,'N1.3_Project_Listing'!$C$15:$C$198,'N1.1_NARM_Summary'!$B27,'N1.3_Project_Listing'!$L$15:$L$198,'N1.1_NARM_Summary'!E$14)</f>
        <v>0</v>
      </c>
      <c r="F27" s="85">
        <f>SUMIFS('N1.3_Project_Listing'!$M$15:$M$198,'N1.3_Project_Listing'!$C$15:$C$198,'N1.1_NARM_Summary'!$B27,'N1.3_Project_Listing'!$L$15:$L$198,'N1.1_NARM_Summary'!F$14)</f>
        <v>0</v>
      </c>
      <c r="G27" s="85">
        <f>SUMIFS('N1.3_Project_Listing'!$M$15:$M$198,'N1.3_Project_Listing'!$C$15:$C$198,'N1.1_NARM_Summary'!$B27,'N1.3_Project_Listing'!$L$15:$L$198,'N1.1_NARM_Summary'!G$14)</f>
        <v>0</v>
      </c>
      <c r="H27" s="85">
        <f>SUMIFS('N1.3_Project_Listing'!$M$15:$M$198,'N1.3_Project_Listing'!$C$15:$C$198,'N1.1_NARM_Summary'!$B27,'N1.3_Project_Listing'!$L$15:$L$198,'N1.1_NARM_Summary'!H$14)</f>
        <v>0</v>
      </c>
      <c r="I27" s="81">
        <f t="shared" si="0"/>
        <v>0</v>
      </c>
      <c r="J27" s="188" t="s">
        <v>51</v>
      </c>
      <c r="K27" s="85">
        <f>SUMIFS('N1.3_Project_Listing'!$O$15:$O$198,'N1.3_Project_Listing'!$C$15:$C$198,'N1.1_NARM_Summary'!$B27,'N1.3_Project_Listing'!$L$15:$L$198,'N1.1_NARM_Summary'!K$14)</f>
        <v>0</v>
      </c>
      <c r="L27" s="85">
        <f>SUMIFS('N1.3_Project_Listing'!$O$15:$O$198,'N1.3_Project_Listing'!$C$15:$C$198,'N1.1_NARM_Summary'!$B27,'N1.3_Project_Listing'!$L$15:$L$198,'N1.1_NARM_Summary'!L$14)</f>
        <v>0</v>
      </c>
      <c r="M27" s="85">
        <f>SUMIFS('N1.3_Project_Listing'!$O$15:$O$198,'N1.3_Project_Listing'!$C$15:$C$198,'N1.1_NARM_Summary'!$B27,'N1.3_Project_Listing'!$L$15:$L$198,'N1.1_NARM_Summary'!M$14)</f>
        <v>0</v>
      </c>
      <c r="N27" s="85">
        <f>SUMIFS('N1.3_Project_Listing'!$O$15:$O$198,'N1.3_Project_Listing'!$C$15:$C$198,'N1.1_NARM_Summary'!$B27,'N1.3_Project_Listing'!$L$15:$L$198,'N1.1_NARM_Summary'!N$14)</f>
        <v>0</v>
      </c>
      <c r="O27" s="85">
        <f>SUMIFS('N1.3_Project_Listing'!$O$15:$O$198,'N1.3_Project_Listing'!$C$15:$C$198,'N1.1_NARM_Summary'!$B27,'N1.3_Project_Listing'!$L$15:$L$198,'N1.1_NARM_Summary'!O$14)</f>
        <v>0</v>
      </c>
      <c r="P27" s="81">
        <f t="shared" si="1"/>
        <v>0</v>
      </c>
    </row>
    <row r="28" spans="2:16">
      <c r="B28" s="260" t="e">
        <f>'N0.6_Lookup_References'!B27</f>
        <v>#N/A</v>
      </c>
      <c r="C28" s="188" t="s">
        <v>1</v>
      </c>
      <c r="D28" s="85">
        <f>SUMIFS('N1.3_Project_Listing'!$M$15:$M$198,'N1.3_Project_Listing'!$C$15:$C$198,'N1.1_NARM_Summary'!$B28,'N1.3_Project_Listing'!$L$15:$L$198,'N1.1_NARM_Summary'!D$14)</f>
        <v>0</v>
      </c>
      <c r="E28" s="85">
        <f>SUMIFS('N1.3_Project_Listing'!$M$15:$M$198,'N1.3_Project_Listing'!$C$15:$C$198,'N1.1_NARM_Summary'!$B28,'N1.3_Project_Listing'!$L$15:$L$198,'N1.1_NARM_Summary'!E$14)</f>
        <v>0</v>
      </c>
      <c r="F28" s="85">
        <f>SUMIFS('N1.3_Project_Listing'!$M$15:$M$198,'N1.3_Project_Listing'!$C$15:$C$198,'N1.1_NARM_Summary'!$B28,'N1.3_Project_Listing'!$L$15:$L$198,'N1.1_NARM_Summary'!F$14)</f>
        <v>0</v>
      </c>
      <c r="G28" s="85">
        <f>SUMIFS('N1.3_Project_Listing'!$M$15:$M$198,'N1.3_Project_Listing'!$C$15:$C$198,'N1.1_NARM_Summary'!$B28,'N1.3_Project_Listing'!$L$15:$L$198,'N1.1_NARM_Summary'!G$14)</f>
        <v>0</v>
      </c>
      <c r="H28" s="85">
        <f>SUMIFS('N1.3_Project_Listing'!$M$15:$M$198,'N1.3_Project_Listing'!$C$15:$C$198,'N1.1_NARM_Summary'!$B28,'N1.3_Project_Listing'!$L$15:$L$198,'N1.1_NARM_Summary'!H$14)</f>
        <v>0</v>
      </c>
      <c r="I28" s="81">
        <f t="shared" si="0"/>
        <v>0</v>
      </c>
      <c r="J28" s="188" t="s">
        <v>51</v>
      </c>
      <c r="K28" s="85">
        <f>SUMIFS('N1.3_Project_Listing'!$O$15:$O$198,'N1.3_Project_Listing'!$C$15:$C$198,'N1.1_NARM_Summary'!$B28,'N1.3_Project_Listing'!$L$15:$L$198,'N1.1_NARM_Summary'!K$14)</f>
        <v>0</v>
      </c>
      <c r="L28" s="85">
        <f>SUMIFS('N1.3_Project_Listing'!$O$15:$O$198,'N1.3_Project_Listing'!$C$15:$C$198,'N1.1_NARM_Summary'!$B28,'N1.3_Project_Listing'!$L$15:$L$198,'N1.1_NARM_Summary'!L$14)</f>
        <v>0</v>
      </c>
      <c r="M28" s="85">
        <f>SUMIFS('N1.3_Project_Listing'!$O$15:$O$198,'N1.3_Project_Listing'!$C$15:$C$198,'N1.1_NARM_Summary'!$B28,'N1.3_Project_Listing'!$L$15:$L$198,'N1.1_NARM_Summary'!M$14)</f>
        <v>0</v>
      </c>
      <c r="N28" s="85">
        <f>SUMIFS('N1.3_Project_Listing'!$O$15:$O$198,'N1.3_Project_Listing'!$C$15:$C$198,'N1.1_NARM_Summary'!$B28,'N1.3_Project_Listing'!$L$15:$L$198,'N1.1_NARM_Summary'!N$14)</f>
        <v>0</v>
      </c>
      <c r="O28" s="85">
        <f>SUMIFS('N1.3_Project_Listing'!$O$15:$O$198,'N1.3_Project_Listing'!$C$15:$C$198,'N1.1_NARM_Summary'!$B28,'N1.3_Project_Listing'!$L$15:$L$198,'N1.1_NARM_Summary'!O$14)</f>
        <v>0</v>
      </c>
      <c r="P28" s="81">
        <f t="shared" si="1"/>
        <v>0</v>
      </c>
    </row>
    <row r="29" spans="2:16">
      <c r="B29" s="260" t="e">
        <f>'N0.6_Lookup_References'!B28</f>
        <v>#N/A</v>
      </c>
      <c r="C29" s="188" t="s">
        <v>685</v>
      </c>
      <c r="D29" s="85">
        <f>SUMIFS('N1.3_Project_Listing'!$M$15:$M$198,'N1.3_Project_Listing'!$C$15:$C$198,'N1.1_NARM_Summary'!$B29,'N1.3_Project_Listing'!$L$15:$L$198,'N1.1_NARM_Summary'!D$14)</f>
        <v>0</v>
      </c>
      <c r="E29" s="85">
        <f>SUMIFS('N1.3_Project_Listing'!$M$15:$M$198,'N1.3_Project_Listing'!$C$15:$C$198,'N1.1_NARM_Summary'!$B29,'N1.3_Project_Listing'!$L$15:$L$198,'N1.1_NARM_Summary'!E$14)</f>
        <v>0</v>
      </c>
      <c r="F29" s="85">
        <f>SUMIFS('N1.3_Project_Listing'!$M$15:$M$198,'N1.3_Project_Listing'!$C$15:$C$198,'N1.1_NARM_Summary'!$B29,'N1.3_Project_Listing'!$L$15:$L$198,'N1.1_NARM_Summary'!F$14)</f>
        <v>0</v>
      </c>
      <c r="G29" s="85">
        <f>SUMIFS('N1.3_Project_Listing'!$M$15:$M$198,'N1.3_Project_Listing'!$C$15:$C$198,'N1.1_NARM_Summary'!$B29,'N1.3_Project_Listing'!$L$15:$L$198,'N1.1_NARM_Summary'!G$14)</f>
        <v>0</v>
      </c>
      <c r="H29" s="85">
        <f>SUMIFS('N1.3_Project_Listing'!$M$15:$M$198,'N1.3_Project_Listing'!$C$15:$C$198,'N1.1_NARM_Summary'!$B29,'N1.3_Project_Listing'!$L$15:$L$198,'N1.1_NARM_Summary'!H$14)</f>
        <v>0</v>
      </c>
      <c r="I29" s="81">
        <f t="shared" si="0"/>
        <v>0</v>
      </c>
      <c r="J29" s="188" t="s">
        <v>51</v>
      </c>
      <c r="K29" s="85">
        <f>SUMIFS('N1.3_Project_Listing'!$O$15:$O$198,'N1.3_Project_Listing'!$C$15:$C$198,'N1.1_NARM_Summary'!$B29,'N1.3_Project_Listing'!$L$15:$L$198,'N1.1_NARM_Summary'!K$14)</f>
        <v>0</v>
      </c>
      <c r="L29" s="85">
        <f>SUMIFS('N1.3_Project_Listing'!$O$15:$O$198,'N1.3_Project_Listing'!$C$15:$C$198,'N1.1_NARM_Summary'!$B29,'N1.3_Project_Listing'!$L$15:$L$198,'N1.1_NARM_Summary'!L$14)</f>
        <v>0</v>
      </c>
      <c r="M29" s="85">
        <f>SUMIFS('N1.3_Project_Listing'!$O$15:$O$198,'N1.3_Project_Listing'!$C$15:$C$198,'N1.1_NARM_Summary'!$B29,'N1.3_Project_Listing'!$L$15:$L$198,'N1.1_NARM_Summary'!M$14)</f>
        <v>0</v>
      </c>
      <c r="N29" s="85">
        <f>SUMIFS('N1.3_Project_Listing'!$O$15:$O$198,'N1.3_Project_Listing'!$C$15:$C$198,'N1.1_NARM_Summary'!$B29,'N1.3_Project_Listing'!$L$15:$L$198,'N1.1_NARM_Summary'!N$14)</f>
        <v>0</v>
      </c>
      <c r="O29" s="85">
        <f>SUMIFS('N1.3_Project_Listing'!$O$15:$O$198,'N1.3_Project_Listing'!$C$15:$C$198,'N1.1_NARM_Summary'!$B29,'N1.3_Project_Listing'!$L$15:$L$198,'N1.1_NARM_Summary'!O$14)</f>
        <v>0</v>
      </c>
      <c r="P29" s="81">
        <f t="shared" si="1"/>
        <v>0</v>
      </c>
    </row>
    <row r="30" spans="2:16">
      <c r="B30" s="260" t="e">
        <f>'N0.6_Lookup_References'!B29</f>
        <v>#N/A</v>
      </c>
      <c r="C30" s="188" t="s">
        <v>1</v>
      </c>
      <c r="D30" s="85">
        <f>SUMIFS('N1.3_Project_Listing'!$M$15:$M$198,'N1.3_Project_Listing'!$C$15:$C$198,'N1.1_NARM_Summary'!$B30,'N1.3_Project_Listing'!$L$15:$L$198,'N1.1_NARM_Summary'!D$14)</f>
        <v>0</v>
      </c>
      <c r="E30" s="85">
        <f>SUMIFS('N1.3_Project_Listing'!$M$15:$M$198,'N1.3_Project_Listing'!$C$15:$C$198,'N1.1_NARM_Summary'!$B30,'N1.3_Project_Listing'!$L$15:$L$198,'N1.1_NARM_Summary'!E$14)</f>
        <v>0</v>
      </c>
      <c r="F30" s="85">
        <f>SUMIFS('N1.3_Project_Listing'!$M$15:$M$198,'N1.3_Project_Listing'!$C$15:$C$198,'N1.1_NARM_Summary'!$B30,'N1.3_Project_Listing'!$L$15:$L$198,'N1.1_NARM_Summary'!F$14)</f>
        <v>0</v>
      </c>
      <c r="G30" s="85">
        <f>SUMIFS('N1.3_Project_Listing'!$M$15:$M$198,'N1.3_Project_Listing'!$C$15:$C$198,'N1.1_NARM_Summary'!$B30,'N1.3_Project_Listing'!$L$15:$L$198,'N1.1_NARM_Summary'!G$14)</f>
        <v>0</v>
      </c>
      <c r="H30" s="85">
        <f>SUMIFS('N1.3_Project_Listing'!$M$15:$M$198,'N1.3_Project_Listing'!$C$15:$C$198,'N1.1_NARM_Summary'!$B30,'N1.3_Project_Listing'!$L$15:$L$198,'N1.1_NARM_Summary'!H$14)</f>
        <v>0</v>
      </c>
      <c r="I30" s="81">
        <f t="shared" si="0"/>
        <v>0</v>
      </c>
      <c r="J30" s="188" t="s">
        <v>51</v>
      </c>
      <c r="K30" s="85">
        <f>SUMIFS('N1.3_Project_Listing'!$O$15:$O$198,'N1.3_Project_Listing'!$C$15:$C$198,'N1.1_NARM_Summary'!$B30,'N1.3_Project_Listing'!$L$15:$L$198,'N1.1_NARM_Summary'!K$14)</f>
        <v>0</v>
      </c>
      <c r="L30" s="85">
        <f>SUMIFS('N1.3_Project_Listing'!$O$15:$O$198,'N1.3_Project_Listing'!$C$15:$C$198,'N1.1_NARM_Summary'!$B30,'N1.3_Project_Listing'!$L$15:$L$198,'N1.1_NARM_Summary'!L$14)</f>
        <v>0</v>
      </c>
      <c r="M30" s="85">
        <f>SUMIFS('N1.3_Project_Listing'!$O$15:$O$198,'N1.3_Project_Listing'!$C$15:$C$198,'N1.1_NARM_Summary'!$B30,'N1.3_Project_Listing'!$L$15:$L$198,'N1.1_NARM_Summary'!M$14)</f>
        <v>0</v>
      </c>
      <c r="N30" s="85">
        <f>SUMIFS('N1.3_Project_Listing'!$O$15:$O$198,'N1.3_Project_Listing'!$C$15:$C$198,'N1.1_NARM_Summary'!$B30,'N1.3_Project_Listing'!$L$15:$L$198,'N1.1_NARM_Summary'!N$14)</f>
        <v>0</v>
      </c>
      <c r="O30" s="85">
        <f>SUMIFS('N1.3_Project_Listing'!$O$15:$O$198,'N1.3_Project_Listing'!$C$15:$C$198,'N1.1_NARM_Summary'!$B30,'N1.3_Project_Listing'!$L$15:$L$198,'N1.1_NARM_Summary'!O$14)</f>
        <v>0</v>
      </c>
      <c r="P30" s="81">
        <f t="shared" si="1"/>
        <v>0</v>
      </c>
    </row>
    <row r="31" spans="2:16">
      <c r="B31" s="260" t="e">
        <f>'N0.6_Lookup_References'!B30</f>
        <v>#N/A</v>
      </c>
      <c r="C31" s="188" t="s">
        <v>685</v>
      </c>
      <c r="D31" s="85">
        <f>SUMIFS('N1.3_Project_Listing'!$M$15:$M$198,'N1.3_Project_Listing'!$C$15:$C$198,'N1.1_NARM_Summary'!$B31,'N1.3_Project_Listing'!$L$15:$L$198,'N1.1_NARM_Summary'!D$14)</f>
        <v>0</v>
      </c>
      <c r="E31" s="85">
        <f>SUMIFS('N1.3_Project_Listing'!$M$15:$M$198,'N1.3_Project_Listing'!$C$15:$C$198,'N1.1_NARM_Summary'!$B31,'N1.3_Project_Listing'!$L$15:$L$198,'N1.1_NARM_Summary'!E$14)</f>
        <v>0</v>
      </c>
      <c r="F31" s="85">
        <f>SUMIFS('N1.3_Project_Listing'!$M$15:$M$198,'N1.3_Project_Listing'!$C$15:$C$198,'N1.1_NARM_Summary'!$B31,'N1.3_Project_Listing'!$L$15:$L$198,'N1.1_NARM_Summary'!F$14)</f>
        <v>0</v>
      </c>
      <c r="G31" s="85">
        <f>SUMIFS('N1.3_Project_Listing'!$M$15:$M$198,'N1.3_Project_Listing'!$C$15:$C$198,'N1.1_NARM_Summary'!$B31,'N1.3_Project_Listing'!$L$15:$L$198,'N1.1_NARM_Summary'!G$14)</f>
        <v>0</v>
      </c>
      <c r="H31" s="85">
        <f>SUMIFS('N1.3_Project_Listing'!$M$15:$M$198,'N1.3_Project_Listing'!$C$15:$C$198,'N1.1_NARM_Summary'!$B31,'N1.3_Project_Listing'!$L$15:$L$198,'N1.1_NARM_Summary'!H$14)</f>
        <v>0</v>
      </c>
      <c r="I31" s="81">
        <f t="shared" si="0"/>
        <v>0</v>
      </c>
      <c r="J31" s="188" t="s">
        <v>51</v>
      </c>
      <c r="K31" s="85">
        <f>SUMIFS('N1.3_Project_Listing'!$O$15:$O$198,'N1.3_Project_Listing'!$C$15:$C$198,'N1.1_NARM_Summary'!$B31,'N1.3_Project_Listing'!$L$15:$L$198,'N1.1_NARM_Summary'!K$14)</f>
        <v>0</v>
      </c>
      <c r="L31" s="85">
        <f>SUMIFS('N1.3_Project_Listing'!$O$15:$O$198,'N1.3_Project_Listing'!$C$15:$C$198,'N1.1_NARM_Summary'!$B31,'N1.3_Project_Listing'!$L$15:$L$198,'N1.1_NARM_Summary'!L$14)</f>
        <v>0</v>
      </c>
      <c r="M31" s="85">
        <f>SUMIFS('N1.3_Project_Listing'!$O$15:$O$198,'N1.3_Project_Listing'!$C$15:$C$198,'N1.1_NARM_Summary'!$B31,'N1.3_Project_Listing'!$L$15:$L$198,'N1.1_NARM_Summary'!M$14)</f>
        <v>0</v>
      </c>
      <c r="N31" s="85">
        <f>SUMIFS('N1.3_Project_Listing'!$O$15:$O$198,'N1.3_Project_Listing'!$C$15:$C$198,'N1.1_NARM_Summary'!$B31,'N1.3_Project_Listing'!$L$15:$L$198,'N1.1_NARM_Summary'!N$14)</f>
        <v>0</v>
      </c>
      <c r="O31" s="85">
        <f>SUMIFS('N1.3_Project_Listing'!$O$15:$O$198,'N1.3_Project_Listing'!$C$15:$C$198,'N1.1_NARM_Summary'!$B31,'N1.3_Project_Listing'!$L$15:$L$198,'N1.1_NARM_Summary'!O$14)</f>
        <v>0</v>
      </c>
      <c r="P31" s="81">
        <f t="shared" si="1"/>
        <v>0</v>
      </c>
    </row>
    <row r="32" spans="2:16">
      <c r="B32" s="260" t="e">
        <f>'N0.6_Lookup_References'!B31</f>
        <v>#N/A</v>
      </c>
      <c r="C32" s="188" t="s">
        <v>1</v>
      </c>
      <c r="D32" s="85">
        <f>SUMIFS('N1.3_Project_Listing'!$M$15:$M$198,'N1.3_Project_Listing'!$C$15:$C$198,'N1.1_NARM_Summary'!$B32,'N1.3_Project_Listing'!$L$15:$L$198,'N1.1_NARM_Summary'!D$14)</f>
        <v>0</v>
      </c>
      <c r="E32" s="85">
        <f>SUMIFS('N1.3_Project_Listing'!$M$15:$M$198,'N1.3_Project_Listing'!$C$15:$C$198,'N1.1_NARM_Summary'!$B32,'N1.3_Project_Listing'!$L$15:$L$198,'N1.1_NARM_Summary'!E$14)</f>
        <v>0</v>
      </c>
      <c r="F32" s="85">
        <f>SUMIFS('N1.3_Project_Listing'!$M$15:$M$198,'N1.3_Project_Listing'!$C$15:$C$198,'N1.1_NARM_Summary'!$B32,'N1.3_Project_Listing'!$L$15:$L$198,'N1.1_NARM_Summary'!F$14)</f>
        <v>0</v>
      </c>
      <c r="G32" s="85">
        <f>SUMIFS('N1.3_Project_Listing'!$M$15:$M$198,'N1.3_Project_Listing'!$C$15:$C$198,'N1.1_NARM_Summary'!$B32,'N1.3_Project_Listing'!$L$15:$L$198,'N1.1_NARM_Summary'!G$14)</f>
        <v>0</v>
      </c>
      <c r="H32" s="85">
        <f>SUMIFS('N1.3_Project_Listing'!$M$15:$M$198,'N1.3_Project_Listing'!$C$15:$C$198,'N1.1_NARM_Summary'!$B32,'N1.3_Project_Listing'!$L$15:$L$198,'N1.1_NARM_Summary'!H$14)</f>
        <v>0</v>
      </c>
      <c r="I32" s="81">
        <f t="shared" si="0"/>
        <v>0</v>
      </c>
      <c r="J32" s="188" t="s">
        <v>51</v>
      </c>
      <c r="K32" s="85">
        <f>SUMIFS('N1.3_Project_Listing'!$O$15:$O$198,'N1.3_Project_Listing'!$C$15:$C$198,'N1.1_NARM_Summary'!$B32,'N1.3_Project_Listing'!$L$15:$L$198,'N1.1_NARM_Summary'!K$14)</f>
        <v>0</v>
      </c>
      <c r="L32" s="85">
        <f>SUMIFS('N1.3_Project_Listing'!$O$15:$O$198,'N1.3_Project_Listing'!$C$15:$C$198,'N1.1_NARM_Summary'!$B32,'N1.3_Project_Listing'!$L$15:$L$198,'N1.1_NARM_Summary'!L$14)</f>
        <v>0</v>
      </c>
      <c r="M32" s="85">
        <f>SUMIFS('N1.3_Project_Listing'!$O$15:$O$198,'N1.3_Project_Listing'!$C$15:$C$198,'N1.1_NARM_Summary'!$B32,'N1.3_Project_Listing'!$L$15:$L$198,'N1.1_NARM_Summary'!M$14)</f>
        <v>0</v>
      </c>
      <c r="N32" s="85">
        <f>SUMIFS('N1.3_Project_Listing'!$O$15:$O$198,'N1.3_Project_Listing'!$C$15:$C$198,'N1.1_NARM_Summary'!$B32,'N1.3_Project_Listing'!$L$15:$L$198,'N1.1_NARM_Summary'!N$14)</f>
        <v>0</v>
      </c>
      <c r="O32" s="85">
        <f>SUMIFS('N1.3_Project_Listing'!$O$15:$O$198,'N1.3_Project_Listing'!$C$15:$C$198,'N1.1_NARM_Summary'!$B32,'N1.3_Project_Listing'!$L$15:$L$198,'N1.1_NARM_Summary'!O$14)</f>
        <v>0</v>
      </c>
      <c r="P32" s="81">
        <f t="shared" si="1"/>
        <v>0</v>
      </c>
    </row>
    <row r="33" spans="2:16">
      <c r="B33" s="260" t="e">
        <f>'N0.6_Lookup_References'!B32</f>
        <v>#N/A</v>
      </c>
      <c r="C33" s="188"/>
      <c r="D33" s="85">
        <f>SUMIFS('N1.3_Project_Listing'!$M$15:$M$198,'N1.3_Project_Listing'!$C$15:$C$198,'N1.1_NARM_Summary'!$B33,'N1.3_Project_Listing'!$L$15:$L$198,'N1.1_NARM_Summary'!D$14)</f>
        <v>0</v>
      </c>
      <c r="E33" s="85">
        <f>SUMIFS('N1.3_Project_Listing'!$M$15:$M$198,'N1.3_Project_Listing'!$C$15:$C$198,'N1.1_NARM_Summary'!$B33,'N1.3_Project_Listing'!$L$15:$L$198,'N1.1_NARM_Summary'!E$14)</f>
        <v>0</v>
      </c>
      <c r="F33" s="85">
        <f>SUMIFS('N1.3_Project_Listing'!$M$15:$M$198,'N1.3_Project_Listing'!$C$15:$C$198,'N1.1_NARM_Summary'!$B33,'N1.3_Project_Listing'!$L$15:$L$198,'N1.1_NARM_Summary'!F$14)</f>
        <v>0</v>
      </c>
      <c r="G33" s="85">
        <f>SUMIFS('N1.3_Project_Listing'!$M$15:$M$198,'N1.3_Project_Listing'!$C$15:$C$198,'N1.1_NARM_Summary'!$B33,'N1.3_Project_Listing'!$L$15:$L$198,'N1.1_NARM_Summary'!G$14)</f>
        <v>0</v>
      </c>
      <c r="H33" s="85">
        <f>SUMIFS('N1.3_Project_Listing'!$M$15:$M$198,'N1.3_Project_Listing'!$C$15:$C$198,'N1.1_NARM_Summary'!$B33,'N1.3_Project_Listing'!$L$15:$L$198,'N1.1_NARM_Summary'!H$14)</f>
        <v>0</v>
      </c>
      <c r="I33" s="81"/>
      <c r="J33" s="188"/>
      <c r="K33" s="85">
        <f>SUMIFS('N1.3_Project_Listing'!$O$15:$O$198,'N1.3_Project_Listing'!$C$15:$C$198,'N1.1_NARM_Summary'!$B33,'N1.3_Project_Listing'!$L$15:$L$198,'N1.1_NARM_Summary'!K$14)</f>
        <v>0</v>
      </c>
      <c r="L33" s="85">
        <f>SUMIFS('N1.3_Project_Listing'!$O$15:$O$198,'N1.3_Project_Listing'!$C$15:$C$198,'N1.1_NARM_Summary'!$B33,'N1.3_Project_Listing'!$L$15:$L$198,'N1.1_NARM_Summary'!L$14)</f>
        <v>0</v>
      </c>
      <c r="M33" s="85">
        <f>SUMIFS('N1.3_Project_Listing'!$O$15:$O$198,'N1.3_Project_Listing'!$C$15:$C$198,'N1.1_NARM_Summary'!$B33,'N1.3_Project_Listing'!$L$15:$L$198,'N1.1_NARM_Summary'!M$14)</f>
        <v>0</v>
      </c>
      <c r="N33" s="85">
        <f>SUMIFS('N1.3_Project_Listing'!$O$15:$O$198,'N1.3_Project_Listing'!$C$15:$C$198,'N1.1_NARM_Summary'!$B33,'N1.3_Project_Listing'!$L$15:$L$198,'N1.1_NARM_Summary'!N$14)</f>
        <v>0</v>
      </c>
      <c r="O33" s="85">
        <f>SUMIFS('N1.3_Project_Listing'!$O$15:$O$198,'N1.3_Project_Listing'!$C$15:$C$198,'N1.1_NARM_Summary'!$B33,'N1.3_Project_Listing'!$L$15:$L$198,'N1.1_NARM_Summary'!O$14)</f>
        <v>0</v>
      </c>
      <c r="P33" s="81"/>
    </row>
    <row r="34" spans="2:16">
      <c r="B34" s="260" t="e">
        <f>'N0.6_Lookup_References'!B33</f>
        <v>#N/A</v>
      </c>
      <c r="C34" s="188"/>
      <c r="D34" s="85">
        <f>SUMIFS('N1.3_Project_Listing'!$M$15:$M$198,'N1.3_Project_Listing'!$C$15:$C$198,'N1.1_NARM_Summary'!$B34,'N1.3_Project_Listing'!$L$15:$L$198,'N1.1_NARM_Summary'!D$14)</f>
        <v>0</v>
      </c>
      <c r="E34" s="85">
        <f>SUMIFS('N1.3_Project_Listing'!$M$15:$M$198,'N1.3_Project_Listing'!$C$15:$C$198,'N1.1_NARM_Summary'!$B34,'N1.3_Project_Listing'!$L$15:$L$198,'N1.1_NARM_Summary'!E$14)</f>
        <v>0</v>
      </c>
      <c r="F34" s="85">
        <f>SUMIFS('N1.3_Project_Listing'!$M$15:$M$198,'N1.3_Project_Listing'!$C$15:$C$198,'N1.1_NARM_Summary'!$B34,'N1.3_Project_Listing'!$L$15:$L$198,'N1.1_NARM_Summary'!F$14)</f>
        <v>0</v>
      </c>
      <c r="G34" s="85">
        <f>SUMIFS('N1.3_Project_Listing'!$M$15:$M$198,'N1.3_Project_Listing'!$C$15:$C$198,'N1.1_NARM_Summary'!$B34,'N1.3_Project_Listing'!$L$15:$L$198,'N1.1_NARM_Summary'!G$14)</f>
        <v>0</v>
      </c>
      <c r="H34" s="85">
        <f>SUMIFS('N1.3_Project_Listing'!$M$15:$M$198,'N1.3_Project_Listing'!$C$15:$C$198,'N1.1_NARM_Summary'!$B34,'N1.3_Project_Listing'!$L$15:$L$198,'N1.1_NARM_Summary'!H$14)</f>
        <v>0</v>
      </c>
      <c r="I34" s="81"/>
      <c r="J34" s="188"/>
      <c r="K34" s="85">
        <f>SUMIFS('N1.3_Project_Listing'!$O$15:$O$198,'N1.3_Project_Listing'!$C$15:$C$198,'N1.1_NARM_Summary'!$B34,'N1.3_Project_Listing'!$L$15:$L$198,'N1.1_NARM_Summary'!K$14)</f>
        <v>0</v>
      </c>
      <c r="L34" s="85">
        <f>SUMIFS('N1.3_Project_Listing'!$O$15:$O$198,'N1.3_Project_Listing'!$C$15:$C$198,'N1.1_NARM_Summary'!$B34,'N1.3_Project_Listing'!$L$15:$L$198,'N1.1_NARM_Summary'!L$14)</f>
        <v>0</v>
      </c>
      <c r="M34" s="85">
        <f>SUMIFS('N1.3_Project_Listing'!$O$15:$O$198,'N1.3_Project_Listing'!$C$15:$C$198,'N1.1_NARM_Summary'!$B34,'N1.3_Project_Listing'!$L$15:$L$198,'N1.1_NARM_Summary'!M$14)</f>
        <v>0</v>
      </c>
      <c r="N34" s="85">
        <f>SUMIFS('N1.3_Project_Listing'!$O$15:$O$198,'N1.3_Project_Listing'!$C$15:$C$198,'N1.1_NARM_Summary'!$B34,'N1.3_Project_Listing'!$L$15:$L$198,'N1.1_NARM_Summary'!N$14)</f>
        <v>0</v>
      </c>
      <c r="O34" s="85">
        <f>SUMIFS('N1.3_Project_Listing'!$O$15:$O$198,'N1.3_Project_Listing'!$C$15:$C$198,'N1.1_NARM_Summary'!$B34,'N1.3_Project_Listing'!$L$15:$L$198,'N1.1_NARM_Summary'!O$14)</f>
        <v>0</v>
      </c>
      <c r="P34" s="81"/>
    </row>
    <row r="35" spans="2:16">
      <c r="B35" s="260" t="e">
        <f>'N0.6_Lookup_References'!B34</f>
        <v>#N/A</v>
      </c>
      <c r="C35" s="188"/>
      <c r="D35" s="85">
        <f>SUMIFS('N1.3_Project_Listing'!$M$15:$M$198,'N1.3_Project_Listing'!$C$15:$C$198,'N1.1_NARM_Summary'!$B35,'N1.3_Project_Listing'!$L$15:$L$198,'N1.1_NARM_Summary'!D$14)</f>
        <v>0</v>
      </c>
      <c r="E35" s="85">
        <f>SUMIFS('N1.3_Project_Listing'!$M$15:$M$198,'N1.3_Project_Listing'!$C$15:$C$198,'N1.1_NARM_Summary'!$B35,'N1.3_Project_Listing'!$L$15:$L$198,'N1.1_NARM_Summary'!E$14)</f>
        <v>0</v>
      </c>
      <c r="F35" s="85">
        <f>SUMIFS('N1.3_Project_Listing'!$M$15:$M$198,'N1.3_Project_Listing'!$C$15:$C$198,'N1.1_NARM_Summary'!$B35,'N1.3_Project_Listing'!$L$15:$L$198,'N1.1_NARM_Summary'!F$14)</f>
        <v>0</v>
      </c>
      <c r="G35" s="85">
        <f>SUMIFS('N1.3_Project_Listing'!$M$15:$M$198,'N1.3_Project_Listing'!$C$15:$C$198,'N1.1_NARM_Summary'!$B35,'N1.3_Project_Listing'!$L$15:$L$198,'N1.1_NARM_Summary'!G$14)</f>
        <v>0</v>
      </c>
      <c r="H35" s="85">
        <f>SUMIFS('N1.3_Project_Listing'!$M$15:$M$198,'N1.3_Project_Listing'!$C$15:$C$198,'N1.1_NARM_Summary'!$B35,'N1.3_Project_Listing'!$L$15:$L$198,'N1.1_NARM_Summary'!H$14)</f>
        <v>0</v>
      </c>
      <c r="I35" s="81"/>
      <c r="J35" s="188"/>
      <c r="K35" s="85">
        <f>SUMIFS('N1.3_Project_Listing'!$O$15:$O$198,'N1.3_Project_Listing'!$C$15:$C$198,'N1.1_NARM_Summary'!$B35,'N1.3_Project_Listing'!$L$15:$L$198,'N1.1_NARM_Summary'!K$14)</f>
        <v>0</v>
      </c>
      <c r="L35" s="85">
        <f>SUMIFS('N1.3_Project_Listing'!$O$15:$O$198,'N1.3_Project_Listing'!$C$15:$C$198,'N1.1_NARM_Summary'!$B35,'N1.3_Project_Listing'!$L$15:$L$198,'N1.1_NARM_Summary'!L$14)</f>
        <v>0</v>
      </c>
      <c r="M35" s="85">
        <f>SUMIFS('N1.3_Project_Listing'!$O$15:$O$198,'N1.3_Project_Listing'!$C$15:$C$198,'N1.1_NARM_Summary'!$B35,'N1.3_Project_Listing'!$L$15:$L$198,'N1.1_NARM_Summary'!M$14)</f>
        <v>0</v>
      </c>
      <c r="N35" s="85">
        <f>SUMIFS('N1.3_Project_Listing'!$O$15:$O$198,'N1.3_Project_Listing'!$C$15:$C$198,'N1.1_NARM_Summary'!$B35,'N1.3_Project_Listing'!$L$15:$L$198,'N1.1_NARM_Summary'!N$14)</f>
        <v>0</v>
      </c>
      <c r="O35" s="85">
        <f>SUMIFS('N1.3_Project_Listing'!$O$15:$O$198,'N1.3_Project_Listing'!$C$15:$C$198,'N1.1_NARM_Summary'!$B35,'N1.3_Project_Listing'!$L$15:$L$198,'N1.1_NARM_Summary'!O$14)</f>
        <v>0</v>
      </c>
      <c r="P35" s="81"/>
    </row>
    <row r="36" spans="2:16">
      <c r="B36" s="260" t="e">
        <f>'N0.6_Lookup_References'!B35</f>
        <v>#N/A</v>
      </c>
      <c r="C36" s="188"/>
      <c r="D36" s="85">
        <f>SUMIFS('N1.3_Project_Listing'!$M$15:$M$198,'N1.3_Project_Listing'!$C$15:$C$198,'N1.1_NARM_Summary'!$B36,'N1.3_Project_Listing'!$L$15:$L$198,'N1.1_NARM_Summary'!D$14)</f>
        <v>0</v>
      </c>
      <c r="E36" s="85">
        <f>SUMIFS('N1.3_Project_Listing'!$M$15:$M$198,'N1.3_Project_Listing'!$C$15:$C$198,'N1.1_NARM_Summary'!$B36,'N1.3_Project_Listing'!$L$15:$L$198,'N1.1_NARM_Summary'!E$14)</f>
        <v>0</v>
      </c>
      <c r="F36" s="85">
        <f>SUMIFS('N1.3_Project_Listing'!$M$15:$M$198,'N1.3_Project_Listing'!$C$15:$C$198,'N1.1_NARM_Summary'!$B36,'N1.3_Project_Listing'!$L$15:$L$198,'N1.1_NARM_Summary'!F$14)</f>
        <v>0</v>
      </c>
      <c r="G36" s="85">
        <f>SUMIFS('N1.3_Project_Listing'!$M$15:$M$198,'N1.3_Project_Listing'!$C$15:$C$198,'N1.1_NARM_Summary'!$B36,'N1.3_Project_Listing'!$L$15:$L$198,'N1.1_NARM_Summary'!G$14)</f>
        <v>0</v>
      </c>
      <c r="H36" s="85">
        <f>SUMIFS('N1.3_Project_Listing'!$M$15:$M$198,'N1.3_Project_Listing'!$C$15:$C$198,'N1.1_NARM_Summary'!$B36,'N1.3_Project_Listing'!$L$15:$L$198,'N1.1_NARM_Summary'!H$14)</f>
        <v>0</v>
      </c>
      <c r="I36" s="81"/>
      <c r="J36" s="188"/>
      <c r="K36" s="85">
        <f>SUMIFS('N1.3_Project_Listing'!$O$15:$O$198,'N1.3_Project_Listing'!$C$15:$C$198,'N1.1_NARM_Summary'!$B36,'N1.3_Project_Listing'!$L$15:$L$198,'N1.1_NARM_Summary'!K$14)</f>
        <v>0</v>
      </c>
      <c r="L36" s="85">
        <f>SUMIFS('N1.3_Project_Listing'!$O$15:$O$198,'N1.3_Project_Listing'!$C$15:$C$198,'N1.1_NARM_Summary'!$B36,'N1.3_Project_Listing'!$L$15:$L$198,'N1.1_NARM_Summary'!L$14)</f>
        <v>0</v>
      </c>
      <c r="M36" s="85">
        <f>SUMIFS('N1.3_Project_Listing'!$O$15:$O$198,'N1.3_Project_Listing'!$C$15:$C$198,'N1.1_NARM_Summary'!$B36,'N1.3_Project_Listing'!$L$15:$L$198,'N1.1_NARM_Summary'!M$14)</f>
        <v>0</v>
      </c>
      <c r="N36" s="85">
        <f>SUMIFS('N1.3_Project_Listing'!$O$15:$O$198,'N1.3_Project_Listing'!$C$15:$C$198,'N1.1_NARM_Summary'!$B36,'N1.3_Project_Listing'!$L$15:$L$198,'N1.1_NARM_Summary'!N$14)</f>
        <v>0</v>
      </c>
      <c r="O36" s="85">
        <f>SUMIFS('N1.3_Project_Listing'!$O$15:$O$198,'N1.3_Project_Listing'!$C$15:$C$198,'N1.1_NARM_Summary'!$B36,'N1.3_Project_Listing'!$L$15:$L$198,'N1.1_NARM_Summary'!O$14)</f>
        <v>0</v>
      </c>
      <c r="P36" s="81"/>
    </row>
    <row r="37" spans="2:16">
      <c r="B37" s="260" t="e">
        <f>'N0.6_Lookup_References'!B36</f>
        <v>#N/A</v>
      </c>
      <c r="C37" s="188"/>
      <c r="D37" s="85">
        <f>SUMIFS('N1.3_Project_Listing'!$M$15:$M$198,'N1.3_Project_Listing'!$C$15:$C$198,'N1.1_NARM_Summary'!$B37,'N1.3_Project_Listing'!$L$15:$L$198,'N1.1_NARM_Summary'!D$14)</f>
        <v>0</v>
      </c>
      <c r="E37" s="85">
        <f>SUMIFS('N1.3_Project_Listing'!$M$15:$M$198,'N1.3_Project_Listing'!$C$15:$C$198,'N1.1_NARM_Summary'!$B37,'N1.3_Project_Listing'!$L$15:$L$198,'N1.1_NARM_Summary'!E$14)</f>
        <v>0</v>
      </c>
      <c r="F37" s="85">
        <f>SUMIFS('N1.3_Project_Listing'!$M$15:$M$198,'N1.3_Project_Listing'!$C$15:$C$198,'N1.1_NARM_Summary'!$B37,'N1.3_Project_Listing'!$L$15:$L$198,'N1.1_NARM_Summary'!F$14)</f>
        <v>0</v>
      </c>
      <c r="G37" s="85">
        <f>SUMIFS('N1.3_Project_Listing'!$M$15:$M$198,'N1.3_Project_Listing'!$C$15:$C$198,'N1.1_NARM_Summary'!$B37,'N1.3_Project_Listing'!$L$15:$L$198,'N1.1_NARM_Summary'!G$14)</f>
        <v>0</v>
      </c>
      <c r="H37" s="85">
        <f>SUMIFS('N1.3_Project_Listing'!$M$15:$M$198,'N1.3_Project_Listing'!$C$15:$C$198,'N1.1_NARM_Summary'!$B37,'N1.3_Project_Listing'!$L$15:$L$198,'N1.1_NARM_Summary'!H$14)</f>
        <v>0</v>
      </c>
      <c r="I37" s="81"/>
      <c r="J37" s="188"/>
      <c r="K37" s="85">
        <f>SUMIFS('N1.3_Project_Listing'!$O$15:$O$198,'N1.3_Project_Listing'!$C$15:$C$198,'N1.1_NARM_Summary'!$B37,'N1.3_Project_Listing'!$L$15:$L$198,'N1.1_NARM_Summary'!K$14)</f>
        <v>0</v>
      </c>
      <c r="L37" s="85">
        <f>SUMIFS('N1.3_Project_Listing'!$O$15:$O$198,'N1.3_Project_Listing'!$C$15:$C$198,'N1.1_NARM_Summary'!$B37,'N1.3_Project_Listing'!$L$15:$L$198,'N1.1_NARM_Summary'!L$14)</f>
        <v>0</v>
      </c>
      <c r="M37" s="85">
        <f>SUMIFS('N1.3_Project_Listing'!$O$15:$O$198,'N1.3_Project_Listing'!$C$15:$C$198,'N1.1_NARM_Summary'!$B37,'N1.3_Project_Listing'!$L$15:$L$198,'N1.1_NARM_Summary'!M$14)</f>
        <v>0</v>
      </c>
      <c r="N37" s="85">
        <f>SUMIFS('N1.3_Project_Listing'!$O$15:$O$198,'N1.3_Project_Listing'!$C$15:$C$198,'N1.1_NARM_Summary'!$B37,'N1.3_Project_Listing'!$L$15:$L$198,'N1.1_NARM_Summary'!N$14)</f>
        <v>0</v>
      </c>
      <c r="O37" s="85">
        <f>SUMIFS('N1.3_Project_Listing'!$O$15:$O$198,'N1.3_Project_Listing'!$C$15:$C$198,'N1.1_NARM_Summary'!$B37,'N1.3_Project_Listing'!$L$15:$L$198,'N1.1_NARM_Summary'!O$14)</f>
        <v>0</v>
      </c>
      <c r="P37" s="81"/>
    </row>
    <row r="38" spans="2:16">
      <c r="B38" s="260" t="e">
        <f>'N0.6_Lookup_References'!B37</f>
        <v>#N/A</v>
      </c>
      <c r="C38" s="188"/>
      <c r="D38" s="85">
        <f>SUMIFS('N1.3_Project_Listing'!$M$15:$M$198,'N1.3_Project_Listing'!$C$15:$C$198,'N1.1_NARM_Summary'!$B38,'N1.3_Project_Listing'!$L$15:$L$198,'N1.1_NARM_Summary'!D$14)</f>
        <v>0</v>
      </c>
      <c r="E38" s="85">
        <f>SUMIFS('N1.3_Project_Listing'!$M$15:$M$198,'N1.3_Project_Listing'!$C$15:$C$198,'N1.1_NARM_Summary'!$B38,'N1.3_Project_Listing'!$L$15:$L$198,'N1.1_NARM_Summary'!E$14)</f>
        <v>0</v>
      </c>
      <c r="F38" s="85">
        <f>SUMIFS('N1.3_Project_Listing'!$M$15:$M$198,'N1.3_Project_Listing'!$C$15:$C$198,'N1.1_NARM_Summary'!$B38,'N1.3_Project_Listing'!$L$15:$L$198,'N1.1_NARM_Summary'!F$14)</f>
        <v>0</v>
      </c>
      <c r="G38" s="85">
        <f>SUMIFS('N1.3_Project_Listing'!$M$15:$M$198,'N1.3_Project_Listing'!$C$15:$C$198,'N1.1_NARM_Summary'!$B38,'N1.3_Project_Listing'!$L$15:$L$198,'N1.1_NARM_Summary'!G$14)</f>
        <v>0</v>
      </c>
      <c r="H38" s="85">
        <f>SUMIFS('N1.3_Project_Listing'!$M$15:$M$198,'N1.3_Project_Listing'!$C$15:$C$198,'N1.1_NARM_Summary'!$B38,'N1.3_Project_Listing'!$L$15:$L$198,'N1.1_NARM_Summary'!H$14)</f>
        <v>0</v>
      </c>
      <c r="I38" s="81"/>
      <c r="J38" s="188"/>
      <c r="K38" s="85">
        <f>SUMIFS('N1.3_Project_Listing'!$O$15:$O$198,'N1.3_Project_Listing'!$C$15:$C$198,'N1.1_NARM_Summary'!$B38,'N1.3_Project_Listing'!$L$15:$L$198,'N1.1_NARM_Summary'!K$14)</f>
        <v>0</v>
      </c>
      <c r="L38" s="85">
        <f>SUMIFS('N1.3_Project_Listing'!$O$15:$O$198,'N1.3_Project_Listing'!$C$15:$C$198,'N1.1_NARM_Summary'!$B38,'N1.3_Project_Listing'!$L$15:$L$198,'N1.1_NARM_Summary'!L$14)</f>
        <v>0</v>
      </c>
      <c r="M38" s="85">
        <f>SUMIFS('N1.3_Project_Listing'!$O$15:$O$198,'N1.3_Project_Listing'!$C$15:$C$198,'N1.1_NARM_Summary'!$B38,'N1.3_Project_Listing'!$L$15:$L$198,'N1.1_NARM_Summary'!M$14)</f>
        <v>0</v>
      </c>
      <c r="N38" s="85">
        <f>SUMIFS('N1.3_Project_Listing'!$O$15:$O$198,'N1.3_Project_Listing'!$C$15:$C$198,'N1.1_NARM_Summary'!$B38,'N1.3_Project_Listing'!$L$15:$L$198,'N1.1_NARM_Summary'!N$14)</f>
        <v>0</v>
      </c>
      <c r="O38" s="85">
        <f>SUMIFS('N1.3_Project_Listing'!$O$15:$O$198,'N1.3_Project_Listing'!$C$15:$C$198,'N1.1_NARM_Summary'!$B38,'N1.3_Project_Listing'!$L$15:$L$198,'N1.1_NARM_Summary'!O$14)</f>
        <v>0</v>
      </c>
      <c r="P38" s="81"/>
    </row>
    <row r="39" spans="2:16">
      <c r="B39" s="260" t="e">
        <f>'N0.6_Lookup_References'!B38</f>
        <v>#N/A</v>
      </c>
      <c r="C39" s="188"/>
      <c r="D39" s="85">
        <f>SUMIFS('N1.3_Project_Listing'!$M$15:$M$198,'N1.3_Project_Listing'!$C$15:$C$198,'N1.1_NARM_Summary'!$B39,'N1.3_Project_Listing'!$L$15:$L$198,'N1.1_NARM_Summary'!D$14)</f>
        <v>0</v>
      </c>
      <c r="E39" s="85">
        <f>SUMIFS('N1.3_Project_Listing'!$M$15:$M$198,'N1.3_Project_Listing'!$C$15:$C$198,'N1.1_NARM_Summary'!$B39,'N1.3_Project_Listing'!$L$15:$L$198,'N1.1_NARM_Summary'!E$14)</f>
        <v>0</v>
      </c>
      <c r="F39" s="85">
        <f>SUMIFS('N1.3_Project_Listing'!$M$15:$M$198,'N1.3_Project_Listing'!$C$15:$C$198,'N1.1_NARM_Summary'!$B39,'N1.3_Project_Listing'!$L$15:$L$198,'N1.1_NARM_Summary'!F$14)</f>
        <v>0</v>
      </c>
      <c r="G39" s="85">
        <f>SUMIFS('N1.3_Project_Listing'!$M$15:$M$198,'N1.3_Project_Listing'!$C$15:$C$198,'N1.1_NARM_Summary'!$B39,'N1.3_Project_Listing'!$L$15:$L$198,'N1.1_NARM_Summary'!G$14)</f>
        <v>0</v>
      </c>
      <c r="H39" s="85">
        <f>SUMIFS('N1.3_Project_Listing'!$M$15:$M$198,'N1.3_Project_Listing'!$C$15:$C$198,'N1.1_NARM_Summary'!$B39,'N1.3_Project_Listing'!$L$15:$L$198,'N1.1_NARM_Summary'!H$14)</f>
        <v>0</v>
      </c>
      <c r="I39" s="81"/>
      <c r="J39" s="188"/>
      <c r="K39" s="85">
        <f>SUMIFS('N1.3_Project_Listing'!$O$15:$O$198,'N1.3_Project_Listing'!$C$15:$C$198,'N1.1_NARM_Summary'!$B39,'N1.3_Project_Listing'!$L$15:$L$198,'N1.1_NARM_Summary'!K$14)</f>
        <v>0</v>
      </c>
      <c r="L39" s="85">
        <f>SUMIFS('N1.3_Project_Listing'!$O$15:$O$198,'N1.3_Project_Listing'!$C$15:$C$198,'N1.1_NARM_Summary'!$B39,'N1.3_Project_Listing'!$L$15:$L$198,'N1.1_NARM_Summary'!L$14)</f>
        <v>0</v>
      </c>
      <c r="M39" s="85">
        <f>SUMIFS('N1.3_Project_Listing'!$O$15:$O$198,'N1.3_Project_Listing'!$C$15:$C$198,'N1.1_NARM_Summary'!$B39,'N1.3_Project_Listing'!$L$15:$L$198,'N1.1_NARM_Summary'!M$14)</f>
        <v>0</v>
      </c>
      <c r="N39" s="85">
        <f>SUMIFS('N1.3_Project_Listing'!$O$15:$O$198,'N1.3_Project_Listing'!$C$15:$C$198,'N1.1_NARM_Summary'!$B39,'N1.3_Project_Listing'!$L$15:$L$198,'N1.1_NARM_Summary'!N$14)</f>
        <v>0</v>
      </c>
      <c r="O39" s="85">
        <f>SUMIFS('N1.3_Project_Listing'!$O$15:$O$198,'N1.3_Project_Listing'!$C$15:$C$198,'N1.1_NARM_Summary'!$B39,'N1.3_Project_Listing'!$L$15:$L$198,'N1.1_NARM_Summary'!O$14)</f>
        <v>0</v>
      </c>
      <c r="P39" s="81"/>
    </row>
    <row r="40" spans="2:16">
      <c r="B40" s="260" t="e">
        <f>'N0.6_Lookup_References'!B39</f>
        <v>#N/A</v>
      </c>
      <c r="C40" s="188"/>
      <c r="D40" s="85">
        <f>SUMIFS('N1.3_Project_Listing'!$M$15:$M$198,'N1.3_Project_Listing'!$C$15:$C$198,'N1.1_NARM_Summary'!$B40,'N1.3_Project_Listing'!$L$15:$L$198,'N1.1_NARM_Summary'!D$14)</f>
        <v>0</v>
      </c>
      <c r="E40" s="85">
        <f>SUMIFS('N1.3_Project_Listing'!$M$15:$M$198,'N1.3_Project_Listing'!$C$15:$C$198,'N1.1_NARM_Summary'!$B40,'N1.3_Project_Listing'!$L$15:$L$198,'N1.1_NARM_Summary'!E$14)</f>
        <v>0</v>
      </c>
      <c r="F40" s="85">
        <f>SUMIFS('N1.3_Project_Listing'!$M$15:$M$198,'N1.3_Project_Listing'!$C$15:$C$198,'N1.1_NARM_Summary'!$B40,'N1.3_Project_Listing'!$L$15:$L$198,'N1.1_NARM_Summary'!F$14)</f>
        <v>0</v>
      </c>
      <c r="G40" s="85">
        <f>SUMIFS('N1.3_Project_Listing'!$M$15:$M$198,'N1.3_Project_Listing'!$C$15:$C$198,'N1.1_NARM_Summary'!$B40,'N1.3_Project_Listing'!$L$15:$L$198,'N1.1_NARM_Summary'!G$14)</f>
        <v>0</v>
      </c>
      <c r="H40" s="85">
        <f>SUMIFS('N1.3_Project_Listing'!$M$15:$M$198,'N1.3_Project_Listing'!$C$15:$C$198,'N1.1_NARM_Summary'!$B40,'N1.3_Project_Listing'!$L$15:$L$198,'N1.1_NARM_Summary'!H$14)</f>
        <v>0</v>
      </c>
      <c r="I40" s="81"/>
      <c r="J40" s="188"/>
      <c r="K40" s="85">
        <f>SUMIFS('N1.3_Project_Listing'!$O$15:$O$198,'N1.3_Project_Listing'!$C$15:$C$198,'N1.1_NARM_Summary'!$B40,'N1.3_Project_Listing'!$L$15:$L$198,'N1.1_NARM_Summary'!K$14)</f>
        <v>0</v>
      </c>
      <c r="L40" s="85">
        <f>SUMIFS('N1.3_Project_Listing'!$O$15:$O$198,'N1.3_Project_Listing'!$C$15:$C$198,'N1.1_NARM_Summary'!$B40,'N1.3_Project_Listing'!$L$15:$L$198,'N1.1_NARM_Summary'!L$14)</f>
        <v>0</v>
      </c>
      <c r="M40" s="85">
        <f>SUMIFS('N1.3_Project_Listing'!$O$15:$O$198,'N1.3_Project_Listing'!$C$15:$C$198,'N1.1_NARM_Summary'!$B40,'N1.3_Project_Listing'!$L$15:$L$198,'N1.1_NARM_Summary'!M$14)</f>
        <v>0</v>
      </c>
      <c r="N40" s="85">
        <f>SUMIFS('N1.3_Project_Listing'!$O$15:$O$198,'N1.3_Project_Listing'!$C$15:$C$198,'N1.1_NARM_Summary'!$B40,'N1.3_Project_Listing'!$L$15:$L$198,'N1.1_NARM_Summary'!N$14)</f>
        <v>0</v>
      </c>
      <c r="O40" s="85">
        <f>SUMIFS('N1.3_Project_Listing'!$O$15:$O$198,'N1.3_Project_Listing'!$C$15:$C$198,'N1.1_NARM_Summary'!$B40,'N1.3_Project_Listing'!$L$15:$L$198,'N1.1_NARM_Summary'!O$14)</f>
        <v>0</v>
      </c>
      <c r="P40" s="81"/>
    </row>
    <row r="41" spans="2:16">
      <c r="B41" s="260" t="e">
        <f>'N0.6_Lookup_References'!B40</f>
        <v>#N/A</v>
      </c>
      <c r="C41" s="188"/>
      <c r="D41" s="85">
        <f>SUMIFS('N1.3_Project_Listing'!$M$15:$M$198,'N1.3_Project_Listing'!$C$15:$C$198,'N1.1_NARM_Summary'!$B41,'N1.3_Project_Listing'!$L$15:$L$198,'N1.1_NARM_Summary'!D$14)</f>
        <v>0</v>
      </c>
      <c r="E41" s="85">
        <f>SUMIFS('N1.3_Project_Listing'!$M$15:$M$198,'N1.3_Project_Listing'!$C$15:$C$198,'N1.1_NARM_Summary'!$B41,'N1.3_Project_Listing'!$L$15:$L$198,'N1.1_NARM_Summary'!E$14)</f>
        <v>0</v>
      </c>
      <c r="F41" s="85">
        <f>SUMIFS('N1.3_Project_Listing'!$M$15:$M$198,'N1.3_Project_Listing'!$C$15:$C$198,'N1.1_NARM_Summary'!$B41,'N1.3_Project_Listing'!$L$15:$L$198,'N1.1_NARM_Summary'!F$14)</f>
        <v>0</v>
      </c>
      <c r="G41" s="85">
        <f>SUMIFS('N1.3_Project_Listing'!$M$15:$M$198,'N1.3_Project_Listing'!$C$15:$C$198,'N1.1_NARM_Summary'!$B41,'N1.3_Project_Listing'!$L$15:$L$198,'N1.1_NARM_Summary'!G$14)</f>
        <v>0</v>
      </c>
      <c r="H41" s="85">
        <f>SUMIFS('N1.3_Project_Listing'!$M$15:$M$198,'N1.3_Project_Listing'!$C$15:$C$198,'N1.1_NARM_Summary'!$B41,'N1.3_Project_Listing'!$L$15:$L$198,'N1.1_NARM_Summary'!H$14)</f>
        <v>0</v>
      </c>
      <c r="I41" s="81"/>
      <c r="J41" s="188"/>
      <c r="K41" s="85">
        <f>SUMIFS('N1.3_Project_Listing'!$O$15:$O$198,'N1.3_Project_Listing'!$C$15:$C$198,'N1.1_NARM_Summary'!$B41,'N1.3_Project_Listing'!$L$15:$L$198,'N1.1_NARM_Summary'!K$14)</f>
        <v>0</v>
      </c>
      <c r="L41" s="85">
        <f>SUMIFS('N1.3_Project_Listing'!$O$15:$O$198,'N1.3_Project_Listing'!$C$15:$C$198,'N1.1_NARM_Summary'!$B41,'N1.3_Project_Listing'!$L$15:$L$198,'N1.1_NARM_Summary'!L$14)</f>
        <v>0</v>
      </c>
      <c r="M41" s="85">
        <f>SUMIFS('N1.3_Project_Listing'!$O$15:$O$198,'N1.3_Project_Listing'!$C$15:$C$198,'N1.1_NARM_Summary'!$B41,'N1.3_Project_Listing'!$L$15:$L$198,'N1.1_NARM_Summary'!M$14)</f>
        <v>0</v>
      </c>
      <c r="N41" s="85">
        <f>SUMIFS('N1.3_Project_Listing'!$O$15:$O$198,'N1.3_Project_Listing'!$C$15:$C$198,'N1.1_NARM_Summary'!$B41,'N1.3_Project_Listing'!$L$15:$L$198,'N1.1_NARM_Summary'!N$14)</f>
        <v>0</v>
      </c>
      <c r="O41" s="85">
        <f>SUMIFS('N1.3_Project_Listing'!$O$15:$O$198,'N1.3_Project_Listing'!$C$15:$C$198,'N1.1_NARM_Summary'!$B41,'N1.3_Project_Listing'!$L$15:$L$198,'N1.1_NARM_Summary'!O$14)</f>
        <v>0</v>
      </c>
      <c r="P41" s="81"/>
    </row>
    <row r="42" spans="2:16">
      <c r="B42" s="260" t="e">
        <f>'N0.6_Lookup_References'!B41</f>
        <v>#N/A</v>
      </c>
      <c r="C42" s="188"/>
      <c r="D42" s="85">
        <f>SUMIFS('N1.3_Project_Listing'!$M$15:$M$198,'N1.3_Project_Listing'!$C$15:$C$198,'N1.1_NARM_Summary'!$B42,'N1.3_Project_Listing'!$L$15:$L$198,'N1.1_NARM_Summary'!D$14)</f>
        <v>0</v>
      </c>
      <c r="E42" s="85">
        <f>SUMIFS('N1.3_Project_Listing'!$M$15:$M$198,'N1.3_Project_Listing'!$C$15:$C$198,'N1.1_NARM_Summary'!$B42,'N1.3_Project_Listing'!$L$15:$L$198,'N1.1_NARM_Summary'!E$14)</f>
        <v>0</v>
      </c>
      <c r="F42" s="85">
        <f>SUMIFS('N1.3_Project_Listing'!$M$15:$M$198,'N1.3_Project_Listing'!$C$15:$C$198,'N1.1_NARM_Summary'!$B42,'N1.3_Project_Listing'!$L$15:$L$198,'N1.1_NARM_Summary'!F$14)</f>
        <v>0</v>
      </c>
      <c r="G42" s="85">
        <f>SUMIFS('N1.3_Project_Listing'!$M$15:$M$198,'N1.3_Project_Listing'!$C$15:$C$198,'N1.1_NARM_Summary'!$B42,'N1.3_Project_Listing'!$L$15:$L$198,'N1.1_NARM_Summary'!G$14)</f>
        <v>0</v>
      </c>
      <c r="H42" s="85">
        <f>SUMIFS('N1.3_Project_Listing'!$M$15:$M$198,'N1.3_Project_Listing'!$C$15:$C$198,'N1.1_NARM_Summary'!$B42,'N1.3_Project_Listing'!$L$15:$L$198,'N1.1_NARM_Summary'!H$14)</f>
        <v>0</v>
      </c>
      <c r="I42" s="81"/>
      <c r="J42" s="188"/>
      <c r="K42" s="85">
        <f>SUMIFS('N1.3_Project_Listing'!$O$15:$O$198,'N1.3_Project_Listing'!$C$15:$C$198,'N1.1_NARM_Summary'!$B42,'N1.3_Project_Listing'!$L$15:$L$198,'N1.1_NARM_Summary'!K$14)</f>
        <v>0</v>
      </c>
      <c r="L42" s="85">
        <f>SUMIFS('N1.3_Project_Listing'!$O$15:$O$198,'N1.3_Project_Listing'!$C$15:$C$198,'N1.1_NARM_Summary'!$B42,'N1.3_Project_Listing'!$L$15:$L$198,'N1.1_NARM_Summary'!L$14)</f>
        <v>0</v>
      </c>
      <c r="M42" s="85">
        <f>SUMIFS('N1.3_Project_Listing'!$O$15:$O$198,'N1.3_Project_Listing'!$C$15:$C$198,'N1.1_NARM_Summary'!$B42,'N1.3_Project_Listing'!$L$15:$L$198,'N1.1_NARM_Summary'!M$14)</f>
        <v>0</v>
      </c>
      <c r="N42" s="85">
        <f>SUMIFS('N1.3_Project_Listing'!$O$15:$O$198,'N1.3_Project_Listing'!$C$15:$C$198,'N1.1_NARM_Summary'!$B42,'N1.3_Project_Listing'!$L$15:$L$198,'N1.1_NARM_Summary'!N$14)</f>
        <v>0</v>
      </c>
      <c r="O42" s="85">
        <f>SUMIFS('N1.3_Project_Listing'!$O$15:$O$198,'N1.3_Project_Listing'!$C$15:$C$198,'N1.1_NARM_Summary'!$B42,'N1.3_Project_Listing'!$L$15:$L$198,'N1.1_NARM_Summary'!O$14)</f>
        <v>0</v>
      </c>
      <c r="P42" s="81"/>
    </row>
    <row r="43" spans="2:16">
      <c r="B43" s="260" t="e">
        <f>'N0.6_Lookup_References'!B42</f>
        <v>#N/A</v>
      </c>
      <c r="C43" s="188"/>
      <c r="D43" s="85">
        <f>SUMIFS('N1.3_Project_Listing'!$M$15:$M$198,'N1.3_Project_Listing'!$C$15:$C$198,'N1.1_NARM_Summary'!$B43,'N1.3_Project_Listing'!$L$15:$L$198,'N1.1_NARM_Summary'!D$14)</f>
        <v>0</v>
      </c>
      <c r="E43" s="85">
        <f>SUMIFS('N1.3_Project_Listing'!$M$15:$M$198,'N1.3_Project_Listing'!$C$15:$C$198,'N1.1_NARM_Summary'!$B43,'N1.3_Project_Listing'!$L$15:$L$198,'N1.1_NARM_Summary'!E$14)</f>
        <v>0</v>
      </c>
      <c r="F43" s="85">
        <f>SUMIFS('N1.3_Project_Listing'!$M$15:$M$198,'N1.3_Project_Listing'!$C$15:$C$198,'N1.1_NARM_Summary'!$B43,'N1.3_Project_Listing'!$L$15:$L$198,'N1.1_NARM_Summary'!F$14)</f>
        <v>0</v>
      </c>
      <c r="G43" s="85">
        <f>SUMIFS('N1.3_Project_Listing'!$M$15:$M$198,'N1.3_Project_Listing'!$C$15:$C$198,'N1.1_NARM_Summary'!$B43,'N1.3_Project_Listing'!$L$15:$L$198,'N1.1_NARM_Summary'!G$14)</f>
        <v>0</v>
      </c>
      <c r="H43" s="85">
        <f>SUMIFS('N1.3_Project_Listing'!$M$15:$M$198,'N1.3_Project_Listing'!$C$15:$C$198,'N1.1_NARM_Summary'!$B43,'N1.3_Project_Listing'!$L$15:$L$198,'N1.1_NARM_Summary'!H$14)</f>
        <v>0</v>
      </c>
      <c r="I43" s="81"/>
      <c r="J43" s="188"/>
      <c r="K43" s="85">
        <f>SUMIFS('N1.3_Project_Listing'!$O$15:$O$198,'N1.3_Project_Listing'!$C$15:$C$198,'N1.1_NARM_Summary'!$B43,'N1.3_Project_Listing'!$L$15:$L$198,'N1.1_NARM_Summary'!K$14)</f>
        <v>0</v>
      </c>
      <c r="L43" s="85">
        <f>SUMIFS('N1.3_Project_Listing'!$O$15:$O$198,'N1.3_Project_Listing'!$C$15:$C$198,'N1.1_NARM_Summary'!$B43,'N1.3_Project_Listing'!$L$15:$L$198,'N1.1_NARM_Summary'!L$14)</f>
        <v>0</v>
      </c>
      <c r="M43" s="85">
        <f>SUMIFS('N1.3_Project_Listing'!$O$15:$O$198,'N1.3_Project_Listing'!$C$15:$C$198,'N1.1_NARM_Summary'!$B43,'N1.3_Project_Listing'!$L$15:$L$198,'N1.1_NARM_Summary'!M$14)</f>
        <v>0</v>
      </c>
      <c r="N43" s="85">
        <f>SUMIFS('N1.3_Project_Listing'!$O$15:$O$198,'N1.3_Project_Listing'!$C$15:$C$198,'N1.1_NARM_Summary'!$B43,'N1.3_Project_Listing'!$L$15:$L$198,'N1.1_NARM_Summary'!N$14)</f>
        <v>0</v>
      </c>
      <c r="O43" s="85">
        <f>SUMIFS('N1.3_Project_Listing'!$O$15:$O$198,'N1.3_Project_Listing'!$C$15:$C$198,'N1.1_NARM_Summary'!$B43,'N1.3_Project_Listing'!$L$15:$L$198,'N1.1_NARM_Summary'!O$14)</f>
        <v>0</v>
      </c>
      <c r="P43" s="81"/>
    </row>
    <row r="44" spans="2:16">
      <c r="B44" s="260" t="e">
        <f>'N0.6_Lookup_References'!B43</f>
        <v>#N/A</v>
      </c>
      <c r="C44" s="188"/>
      <c r="D44" s="85">
        <f>SUMIFS('N1.3_Project_Listing'!$M$15:$M$198,'N1.3_Project_Listing'!$C$15:$C$198,'N1.1_NARM_Summary'!$B44,'N1.3_Project_Listing'!$L$15:$L$198,'N1.1_NARM_Summary'!D$14)</f>
        <v>0</v>
      </c>
      <c r="E44" s="85">
        <f>SUMIFS('N1.3_Project_Listing'!$M$15:$M$198,'N1.3_Project_Listing'!$C$15:$C$198,'N1.1_NARM_Summary'!$B44,'N1.3_Project_Listing'!$L$15:$L$198,'N1.1_NARM_Summary'!E$14)</f>
        <v>0</v>
      </c>
      <c r="F44" s="85">
        <f>SUMIFS('N1.3_Project_Listing'!$M$15:$M$198,'N1.3_Project_Listing'!$C$15:$C$198,'N1.1_NARM_Summary'!$B44,'N1.3_Project_Listing'!$L$15:$L$198,'N1.1_NARM_Summary'!F$14)</f>
        <v>0</v>
      </c>
      <c r="G44" s="85">
        <f>SUMIFS('N1.3_Project_Listing'!$M$15:$M$198,'N1.3_Project_Listing'!$C$15:$C$198,'N1.1_NARM_Summary'!$B44,'N1.3_Project_Listing'!$L$15:$L$198,'N1.1_NARM_Summary'!G$14)</f>
        <v>0</v>
      </c>
      <c r="H44" s="85">
        <f>SUMIFS('N1.3_Project_Listing'!$M$15:$M$198,'N1.3_Project_Listing'!$C$15:$C$198,'N1.1_NARM_Summary'!$B44,'N1.3_Project_Listing'!$L$15:$L$198,'N1.1_NARM_Summary'!H$14)</f>
        <v>0</v>
      </c>
      <c r="I44" s="81"/>
      <c r="J44" s="188"/>
      <c r="K44" s="85">
        <f>SUMIFS('N1.3_Project_Listing'!$O$15:$O$198,'N1.3_Project_Listing'!$C$15:$C$198,'N1.1_NARM_Summary'!$B44,'N1.3_Project_Listing'!$L$15:$L$198,'N1.1_NARM_Summary'!K$14)</f>
        <v>0</v>
      </c>
      <c r="L44" s="85">
        <f>SUMIFS('N1.3_Project_Listing'!$O$15:$O$198,'N1.3_Project_Listing'!$C$15:$C$198,'N1.1_NARM_Summary'!$B44,'N1.3_Project_Listing'!$L$15:$L$198,'N1.1_NARM_Summary'!L$14)</f>
        <v>0</v>
      </c>
      <c r="M44" s="85">
        <f>SUMIFS('N1.3_Project_Listing'!$O$15:$O$198,'N1.3_Project_Listing'!$C$15:$C$198,'N1.1_NARM_Summary'!$B44,'N1.3_Project_Listing'!$L$15:$L$198,'N1.1_NARM_Summary'!M$14)</f>
        <v>0</v>
      </c>
      <c r="N44" s="85">
        <f>SUMIFS('N1.3_Project_Listing'!$O$15:$O$198,'N1.3_Project_Listing'!$C$15:$C$198,'N1.1_NARM_Summary'!$B44,'N1.3_Project_Listing'!$L$15:$L$198,'N1.1_NARM_Summary'!N$14)</f>
        <v>0</v>
      </c>
      <c r="O44" s="85">
        <f>SUMIFS('N1.3_Project_Listing'!$O$15:$O$198,'N1.3_Project_Listing'!$C$15:$C$198,'N1.1_NARM_Summary'!$B44,'N1.3_Project_Listing'!$L$15:$L$198,'N1.1_NARM_Summary'!O$14)</f>
        <v>0</v>
      </c>
      <c r="P44" s="81"/>
    </row>
    <row r="45" spans="2:16">
      <c r="B45" s="260" t="e">
        <f>'N0.6_Lookup_References'!B44</f>
        <v>#N/A</v>
      </c>
      <c r="C45" s="188"/>
      <c r="D45" s="85">
        <f>SUMIFS('N1.3_Project_Listing'!$M$15:$M$198,'N1.3_Project_Listing'!$C$15:$C$198,'N1.1_NARM_Summary'!$B45,'N1.3_Project_Listing'!$L$15:$L$198,'N1.1_NARM_Summary'!D$14)</f>
        <v>0</v>
      </c>
      <c r="E45" s="85">
        <f>SUMIFS('N1.3_Project_Listing'!$M$15:$M$198,'N1.3_Project_Listing'!$C$15:$C$198,'N1.1_NARM_Summary'!$B45,'N1.3_Project_Listing'!$L$15:$L$198,'N1.1_NARM_Summary'!E$14)</f>
        <v>0</v>
      </c>
      <c r="F45" s="85">
        <f>SUMIFS('N1.3_Project_Listing'!$M$15:$M$198,'N1.3_Project_Listing'!$C$15:$C$198,'N1.1_NARM_Summary'!$B45,'N1.3_Project_Listing'!$L$15:$L$198,'N1.1_NARM_Summary'!F$14)</f>
        <v>0</v>
      </c>
      <c r="G45" s="85">
        <f>SUMIFS('N1.3_Project_Listing'!$M$15:$M$198,'N1.3_Project_Listing'!$C$15:$C$198,'N1.1_NARM_Summary'!$B45,'N1.3_Project_Listing'!$L$15:$L$198,'N1.1_NARM_Summary'!G$14)</f>
        <v>0</v>
      </c>
      <c r="H45" s="85">
        <f>SUMIFS('N1.3_Project_Listing'!$M$15:$M$198,'N1.3_Project_Listing'!$C$15:$C$198,'N1.1_NARM_Summary'!$B45,'N1.3_Project_Listing'!$L$15:$L$198,'N1.1_NARM_Summary'!H$14)</f>
        <v>0</v>
      </c>
      <c r="I45" s="81"/>
      <c r="J45" s="188"/>
      <c r="K45" s="85">
        <f>SUMIFS('N1.3_Project_Listing'!$O$15:$O$198,'N1.3_Project_Listing'!$C$15:$C$198,'N1.1_NARM_Summary'!$B45,'N1.3_Project_Listing'!$L$15:$L$198,'N1.1_NARM_Summary'!K$14)</f>
        <v>0</v>
      </c>
      <c r="L45" s="85">
        <f>SUMIFS('N1.3_Project_Listing'!$O$15:$O$198,'N1.3_Project_Listing'!$C$15:$C$198,'N1.1_NARM_Summary'!$B45,'N1.3_Project_Listing'!$L$15:$L$198,'N1.1_NARM_Summary'!L$14)</f>
        <v>0</v>
      </c>
      <c r="M45" s="85">
        <f>SUMIFS('N1.3_Project_Listing'!$O$15:$O$198,'N1.3_Project_Listing'!$C$15:$C$198,'N1.1_NARM_Summary'!$B45,'N1.3_Project_Listing'!$L$15:$L$198,'N1.1_NARM_Summary'!M$14)</f>
        <v>0</v>
      </c>
      <c r="N45" s="85">
        <f>SUMIFS('N1.3_Project_Listing'!$O$15:$O$198,'N1.3_Project_Listing'!$C$15:$C$198,'N1.1_NARM_Summary'!$B45,'N1.3_Project_Listing'!$L$15:$L$198,'N1.1_NARM_Summary'!N$14)</f>
        <v>0</v>
      </c>
      <c r="O45" s="85">
        <f>SUMIFS('N1.3_Project_Listing'!$O$15:$O$198,'N1.3_Project_Listing'!$C$15:$C$198,'N1.1_NARM_Summary'!$B45,'N1.3_Project_Listing'!$L$15:$L$198,'N1.1_NARM_Summary'!O$14)</f>
        <v>0</v>
      </c>
      <c r="P45" s="81"/>
    </row>
    <row r="46" spans="2:16">
      <c r="B46" s="260" t="e">
        <f>'N0.6_Lookup_References'!B45</f>
        <v>#N/A</v>
      </c>
      <c r="C46" s="188"/>
      <c r="D46" s="85">
        <f>SUMIFS('N1.3_Project_Listing'!$M$15:$M$198,'N1.3_Project_Listing'!$C$15:$C$198,'N1.1_NARM_Summary'!$B46,'N1.3_Project_Listing'!$L$15:$L$198,'N1.1_NARM_Summary'!D$14)</f>
        <v>0</v>
      </c>
      <c r="E46" s="85">
        <f>SUMIFS('N1.3_Project_Listing'!$M$15:$M$198,'N1.3_Project_Listing'!$C$15:$C$198,'N1.1_NARM_Summary'!$B46,'N1.3_Project_Listing'!$L$15:$L$198,'N1.1_NARM_Summary'!E$14)</f>
        <v>0</v>
      </c>
      <c r="F46" s="85">
        <f>SUMIFS('N1.3_Project_Listing'!$M$15:$M$198,'N1.3_Project_Listing'!$C$15:$C$198,'N1.1_NARM_Summary'!$B46,'N1.3_Project_Listing'!$L$15:$L$198,'N1.1_NARM_Summary'!F$14)</f>
        <v>0</v>
      </c>
      <c r="G46" s="85">
        <f>SUMIFS('N1.3_Project_Listing'!$M$15:$M$198,'N1.3_Project_Listing'!$C$15:$C$198,'N1.1_NARM_Summary'!$B46,'N1.3_Project_Listing'!$L$15:$L$198,'N1.1_NARM_Summary'!G$14)</f>
        <v>0</v>
      </c>
      <c r="H46" s="85">
        <f>SUMIFS('N1.3_Project_Listing'!$M$15:$M$198,'N1.3_Project_Listing'!$C$15:$C$198,'N1.1_NARM_Summary'!$B46,'N1.3_Project_Listing'!$L$15:$L$198,'N1.1_NARM_Summary'!H$14)</f>
        <v>0</v>
      </c>
      <c r="I46" s="81"/>
      <c r="J46" s="188"/>
      <c r="K46" s="85">
        <f>SUMIFS('N1.3_Project_Listing'!$O$15:$O$198,'N1.3_Project_Listing'!$C$15:$C$198,'N1.1_NARM_Summary'!$B46,'N1.3_Project_Listing'!$L$15:$L$198,'N1.1_NARM_Summary'!K$14)</f>
        <v>0</v>
      </c>
      <c r="L46" s="85">
        <f>SUMIFS('N1.3_Project_Listing'!$O$15:$O$198,'N1.3_Project_Listing'!$C$15:$C$198,'N1.1_NARM_Summary'!$B46,'N1.3_Project_Listing'!$L$15:$L$198,'N1.1_NARM_Summary'!L$14)</f>
        <v>0</v>
      </c>
      <c r="M46" s="85">
        <f>SUMIFS('N1.3_Project_Listing'!$O$15:$O$198,'N1.3_Project_Listing'!$C$15:$C$198,'N1.1_NARM_Summary'!$B46,'N1.3_Project_Listing'!$L$15:$L$198,'N1.1_NARM_Summary'!M$14)</f>
        <v>0</v>
      </c>
      <c r="N46" s="85">
        <f>SUMIFS('N1.3_Project_Listing'!$O$15:$O$198,'N1.3_Project_Listing'!$C$15:$C$198,'N1.1_NARM_Summary'!$B46,'N1.3_Project_Listing'!$L$15:$L$198,'N1.1_NARM_Summary'!N$14)</f>
        <v>0</v>
      </c>
      <c r="O46" s="85">
        <f>SUMIFS('N1.3_Project_Listing'!$O$15:$O$198,'N1.3_Project_Listing'!$C$15:$C$198,'N1.1_NARM_Summary'!$B46,'N1.3_Project_Listing'!$L$15:$L$198,'N1.1_NARM_Summary'!O$14)</f>
        <v>0</v>
      </c>
      <c r="P46" s="81"/>
    </row>
    <row r="47" spans="2:16">
      <c r="B47" s="260" t="e">
        <f>'N0.6_Lookup_References'!B46</f>
        <v>#N/A</v>
      </c>
      <c r="C47" s="188"/>
      <c r="D47" s="85">
        <f>SUMIFS('N1.3_Project_Listing'!$M$15:$M$198,'N1.3_Project_Listing'!$C$15:$C$198,'N1.1_NARM_Summary'!$B47,'N1.3_Project_Listing'!$L$15:$L$198,'N1.1_NARM_Summary'!D$14)</f>
        <v>0</v>
      </c>
      <c r="E47" s="85">
        <f>SUMIFS('N1.3_Project_Listing'!$M$15:$M$198,'N1.3_Project_Listing'!$C$15:$C$198,'N1.1_NARM_Summary'!$B47,'N1.3_Project_Listing'!$L$15:$L$198,'N1.1_NARM_Summary'!E$14)</f>
        <v>0</v>
      </c>
      <c r="F47" s="85">
        <f>SUMIFS('N1.3_Project_Listing'!$M$15:$M$198,'N1.3_Project_Listing'!$C$15:$C$198,'N1.1_NARM_Summary'!$B47,'N1.3_Project_Listing'!$L$15:$L$198,'N1.1_NARM_Summary'!F$14)</f>
        <v>0</v>
      </c>
      <c r="G47" s="85">
        <f>SUMIFS('N1.3_Project_Listing'!$M$15:$M$198,'N1.3_Project_Listing'!$C$15:$C$198,'N1.1_NARM_Summary'!$B47,'N1.3_Project_Listing'!$L$15:$L$198,'N1.1_NARM_Summary'!G$14)</f>
        <v>0</v>
      </c>
      <c r="H47" s="85">
        <f>SUMIFS('N1.3_Project_Listing'!$M$15:$M$198,'N1.3_Project_Listing'!$C$15:$C$198,'N1.1_NARM_Summary'!$B47,'N1.3_Project_Listing'!$L$15:$L$198,'N1.1_NARM_Summary'!H$14)</f>
        <v>0</v>
      </c>
      <c r="I47" s="81"/>
      <c r="J47" s="188"/>
      <c r="K47" s="85">
        <f>SUMIFS('N1.3_Project_Listing'!$O$15:$O$198,'N1.3_Project_Listing'!$C$15:$C$198,'N1.1_NARM_Summary'!$B47,'N1.3_Project_Listing'!$L$15:$L$198,'N1.1_NARM_Summary'!K$14)</f>
        <v>0</v>
      </c>
      <c r="L47" s="85">
        <f>SUMIFS('N1.3_Project_Listing'!$O$15:$O$198,'N1.3_Project_Listing'!$C$15:$C$198,'N1.1_NARM_Summary'!$B47,'N1.3_Project_Listing'!$L$15:$L$198,'N1.1_NARM_Summary'!L$14)</f>
        <v>0</v>
      </c>
      <c r="M47" s="85">
        <f>SUMIFS('N1.3_Project_Listing'!$O$15:$O$198,'N1.3_Project_Listing'!$C$15:$C$198,'N1.1_NARM_Summary'!$B47,'N1.3_Project_Listing'!$L$15:$L$198,'N1.1_NARM_Summary'!M$14)</f>
        <v>0</v>
      </c>
      <c r="N47" s="85">
        <f>SUMIFS('N1.3_Project_Listing'!$O$15:$O$198,'N1.3_Project_Listing'!$C$15:$C$198,'N1.1_NARM_Summary'!$B47,'N1.3_Project_Listing'!$L$15:$L$198,'N1.1_NARM_Summary'!N$14)</f>
        <v>0</v>
      </c>
      <c r="O47" s="85">
        <f>SUMIFS('N1.3_Project_Listing'!$O$15:$O$198,'N1.3_Project_Listing'!$C$15:$C$198,'N1.1_NARM_Summary'!$B47,'N1.3_Project_Listing'!$L$15:$L$198,'N1.1_NARM_Summary'!O$14)</f>
        <v>0</v>
      </c>
      <c r="P47" s="81"/>
    </row>
    <row r="48" spans="2:16">
      <c r="B48" s="260" t="e">
        <f>'N0.6_Lookup_References'!B47</f>
        <v>#N/A</v>
      </c>
      <c r="C48" s="188"/>
      <c r="D48" s="85">
        <f>SUMIFS('N1.3_Project_Listing'!$M$15:$M$198,'N1.3_Project_Listing'!$C$15:$C$198,'N1.1_NARM_Summary'!$B48,'N1.3_Project_Listing'!$L$15:$L$198,'N1.1_NARM_Summary'!D$14)</f>
        <v>0</v>
      </c>
      <c r="E48" s="85">
        <f>SUMIFS('N1.3_Project_Listing'!$M$15:$M$198,'N1.3_Project_Listing'!$C$15:$C$198,'N1.1_NARM_Summary'!$B48,'N1.3_Project_Listing'!$L$15:$L$198,'N1.1_NARM_Summary'!E$14)</f>
        <v>0</v>
      </c>
      <c r="F48" s="85">
        <f>SUMIFS('N1.3_Project_Listing'!$M$15:$M$198,'N1.3_Project_Listing'!$C$15:$C$198,'N1.1_NARM_Summary'!$B48,'N1.3_Project_Listing'!$L$15:$L$198,'N1.1_NARM_Summary'!F$14)</f>
        <v>0</v>
      </c>
      <c r="G48" s="85">
        <f>SUMIFS('N1.3_Project_Listing'!$M$15:$M$198,'N1.3_Project_Listing'!$C$15:$C$198,'N1.1_NARM_Summary'!$B48,'N1.3_Project_Listing'!$L$15:$L$198,'N1.1_NARM_Summary'!G$14)</f>
        <v>0</v>
      </c>
      <c r="H48" s="85">
        <f>SUMIFS('N1.3_Project_Listing'!$M$15:$M$198,'N1.3_Project_Listing'!$C$15:$C$198,'N1.1_NARM_Summary'!$B48,'N1.3_Project_Listing'!$L$15:$L$198,'N1.1_NARM_Summary'!H$14)</f>
        <v>0</v>
      </c>
      <c r="I48" s="81"/>
      <c r="J48" s="188"/>
      <c r="K48" s="85">
        <f>SUMIFS('N1.3_Project_Listing'!$O$15:$O$198,'N1.3_Project_Listing'!$C$15:$C$198,'N1.1_NARM_Summary'!$B48,'N1.3_Project_Listing'!$L$15:$L$198,'N1.1_NARM_Summary'!K$14)</f>
        <v>0</v>
      </c>
      <c r="L48" s="85">
        <f>SUMIFS('N1.3_Project_Listing'!$O$15:$O$198,'N1.3_Project_Listing'!$C$15:$C$198,'N1.1_NARM_Summary'!$B48,'N1.3_Project_Listing'!$L$15:$L$198,'N1.1_NARM_Summary'!L$14)</f>
        <v>0</v>
      </c>
      <c r="M48" s="85">
        <f>SUMIFS('N1.3_Project_Listing'!$O$15:$O$198,'N1.3_Project_Listing'!$C$15:$C$198,'N1.1_NARM_Summary'!$B48,'N1.3_Project_Listing'!$L$15:$L$198,'N1.1_NARM_Summary'!M$14)</f>
        <v>0</v>
      </c>
      <c r="N48" s="85">
        <f>SUMIFS('N1.3_Project_Listing'!$O$15:$O$198,'N1.3_Project_Listing'!$C$15:$C$198,'N1.1_NARM_Summary'!$B48,'N1.3_Project_Listing'!$L$15:$L$198,'N1.1_NARM_Summary'!N$14)</f>
        <v>0</v>
      </c>
      <c r="O48" s="85">
        <f>SUMIFS('N1.3_Project_Listing'!$O$15:$O$198,'N1.3_Project_Listing'!$C$15:$C$198,'N1.1_NARM_Summary'!$B48,'N1.3_Project_Listing'!$L$15:$L$198,'N1.1_NARM_Summary'!O$14)</f>
        <v>0</v>
      </c>
      <c r="P48" s="81"/>
    </row>
    <row r="49" spans="2:16">
      <c r="B49" s="260" t="e">
        <f>'N0.6_Lookup_References'!B48</f>
        <v>#N/A</v>
      </c>
      <c r="C49" s="188"/>
      <c r="D49" s="85">
        <f>SUMIFS('N1.3_Project_Listing'!$M$15:$M$198,'N1.3_Project_Listing'!$C$15:$C$198,'N1.1_NARM_Summary'!$B49,'N1.3_Project_Listing'!$L$15:$L$198,'N1.1_NARM_Summary'!D$14)</f>
        <v>0</v>
      </c>
      <c r="E49" s="85">
        <f>SUMIFS('N1.3_Project_Listing'!$M$15:$M$198,'N1.3_Project_Listing'!$C$15:$C$198,'N1.1_NARM_Summary'!$B49,'N1.3_Project_Listing'!$L$15:$L$198,'N1.1_NARM_Summary'!E$14)</f>
        <v>0</v>
      </c>
      <c r="F49" s="85">
        <f>SUMIFS('N1.3_Project_Listing'!$M$15:$M$198,'N1.3_Project_Listing'!$C$15:$C$198,'N1.1_NARM_Summary'!$B49,'N1.3_Project_Listing'!$L$15:$L$198,'N1.1_NARM_Summary'!F$14)</f>
        <v>0</v>
      </c>
      <c r="G49" s="85">
        <f>SUMIFS('N1.3_Project_Listing'!$M$15:$M$198,'N1.3_Project_Listing'!$C$15:$C$198,'N1.1_NARM_Summary'!$B49,'N1.3_Project_Listing'!$L$15:$L$198,'N1.1_NARM_Summary'!G$14)</f>
        <v>0</v>
      </c>
      <c r="H49" s="85">
        <f>SUMIFS('N1.3_Project_Listing'!$M$15:$M$198,'N1.3_Project_Listing'!$C$15:$C$198,'N1.1_NARM_Summary'!$B49,'N1.3_Project_Listing'!$L$15:$L$198,'N1.1_NARM_Summary'!H$14)</f>
        <v>0</v>
      </c>
      <c r="I49" s="81"/>
      <c r="J49" s="188"/>
      <c r="K49" s="85">
        <f>SUMIFS('N1.3_Project_Listing'!$O$15:$O$198,'N1.3_Project_Listing'!$C$15:$C$198,'N1.1_NARM_Summary'!$B49,'N1.3_Project_Listing'!$L$15:$L$198,'N1.1_NARM_Summary'!K$14)</f>
        <v>0</v>
      </c>
      <c r="L49" s="85">
        <f>SUMIFS('N1.3_Project_Listing'!$O$15:$O$198,'N1.3_Project_Listing'!$C$15:$C$198,'N1.1_NARM_Summary'!$B49,'N1.3_Project_Listing'!$L$15:$L$198,'N1.1_NARM_Summary'!L$14)</f>
        <v>0</v>
      </c>
      <c r="M49" s="85">
        <f>SUMIFS('N1.3_Project_Listing'!$O$15:$O$198,'N1.3_Project_Listing'!$C$15:$C$198,'N1.1_NARM_Summary'!$B49,'N1.3_Project_Listing'!$L$15:$L$198,'N1.1_NARM_Summary'!M$14)</f>
        <v>0</v>
      </c>
      <c r="N49" s="85">
        <f>SUMIFS('N1.3_Project_Listing'!$O$15:$O$198,'N1.3_Project_Listing'!$C$15:$C$198,'N1.1_NARM_Summary'!$B49,'N1.3_Project_Listing'!$L$15:$L$198,'N1.1_NARM_Summary'!N$14)</f>
        <v>0</v>
      </c>
      <c r="O49" s="85">
        <f>SUMIFS('N1.3_Project_Listing'!$O$15:$O$198,'N1.3_Project_Listing'!$C$15:$C$198,'N1.1_NARM_Summary'!$B49,'N1.3_Project_Listing'!$L$15:$L$198,'N1.1_NARM_Summary'!O$14)</f>
        <v>0</v>
      </c>
      <c r="P49" s="81"/>
    </row>
    <row r="50" spans="2:16">
      <c r="B50" s="260" t="e">
        <f>'N0.6_Lookup_References'!B49</f>
        <v>#N/A</v>
      </c>
      <c r="C50" s="188"/>
      <c r="D50" s="85">
        <f>SUMIFS('N1.3_Project_Listing'!$M$15:$M$198,'N1.3_Project_Listing'!$C$15:$C$198,'N1.1_NARM_Summary'!$B50,'N1.3_Project_Listing'!$L$15:$L$198,'N1.1_NARM_Summary'!D$14)</f>
        <v>0</v>
      </c>
      <c r="E50" s="85">
        <f>SUMIFS('N1.3_Project_Listing'!$M$15:$M$198,'N1.3_Project_Listing'!$C$15:$C$198,'N1.1_NARM_Summary'!$B50,'N1.3_Project_Listing'!$L$15:$L$198,'N1.1_NARM_Summary'!E$14)</f>
        <v>0</v>
      </c>
      <c r="F50" s="85">
        <f>SUMIFS('N1.3_Project_Listing'!$M$15:$M$198,'N1.3_Project_Listing'!$C$15:$C$198,'N1.1_NARM_Summary'!$B50,'N1.3_Project_Listing'!$L$15:$L$198,'N1.1_NARM_Summary'!F$14)</f>
        <v>0</v>
      </c>
      <c r="G50" s="85">
        <f>SUMIFS('N1.3_Project_Listing'!$M$15:$M$198,'N1.3_Project_Listing'!$C$15:$C$198,'N1.1_NARM_Summary'!$B50,'N1.3_Project_Listing'!$L$15:$L$198,'N1.1_NARM_Summary'!G$14)</f>
        <v>0</v>
      </c>
      <c r="H50" s="85">
        <f>SUMIFS('N1.3_Project_Listing'!$M$15:$M$198,'N1.3_Project_Listing'!$C$15:$C$198,'N1.1_NARM_Summary'!$B50,'N1.3_Project_Listing'!$L$15:$L$198,'N1.1_NARM_Summary'!H$14)</f>
        <v>0</v>
      </c>
      <c r="I50" s="81"/>
      <c r="J50" s="188"/>
      <c r="K50" s="85">
        <f>SUMIFS('N1.3_Project_Listing'!$O$15:$O$198,'N1.3_Project_Listing'!$C$15:$C$198,'N1.1_NARM_Summary'!$B50,'N1.3_Project_Listing'!$L$15:$L$198,'N1.1_NARM_Summary'!K$14)</f>
        <v>0</v>
      </c>
      <c r="L50" s="85">
        <f>SUMIFS('N1.3_Project_Listing'!$O$15:$O$198,'N1.3_Project_Listing'!$C$15:$C$198,'N1.1_NARM_Summary'!$B50,'N1.3_Project_Listing'!$L$15:$L$198,'N1.1_NARM_Summary'!L$14)</f>
        <v>0</v>
      </c>
      <c r="M50" s="85">
        <f>SUMIFS('N1.3_Project_Listing'!$O$15:$O$198,'N1.3_Project_Listing'!$C$15:$C$198,'N1.1_NARM_Summary'!$B50,'N1.3_Project_Listing'!$L$15:$L$198,'N1.1_NARM_Summary'!M$14)</f>
        <v>0</v>
      </c>
      <c r="N50" s="85">
        <f>SUMIFS('N1.3_Project_Listing'!$O$15:$O$198,'N1.3_Project_Listing'!$C$15:$C$198,'N1.1_NARM_Summary'!$B50,'N1.3_Project_Listing'!$L$15:$L$198,'N1.1_NARM_Summary'!N$14)</f>
        <v>0</v>
      </c>
      <c r="O50" s="85">
        <f>SUMIFS('N1.3_Project_Listing'!$O$15:$O$198,'N1.3_Project_Listing'!$C$15:$C$198,'N1.1_NARM_Summary'!$B50,'N1.3_Project_Listing'!$L$15:$L$198,'N1.1_NARM_Summary'!O$14)</f>
        <v>0</v>
      </c>
      <c r="P50" s="81"/>
    </row>
    <row r="51" spans="2:16">
      <c r="B51" s="260" t="e">
        <f>'N0.6_Lookup_References'!B50</f>
        <v>#N/A</v>
      </c>
      <c r="C51" s="188"/>
      <c r="D51" s="85">
        <f>SUMIFS('N1.3_Project_Listing'!$M$15:$M$198,'N1.3_Project_Listing'!$C$15:$C$198,'N1.1_NARM_Summary'!$B51,'N1.3_Project_Listing'!$L$15:$L$198,'N1.1_NARM_Summary'!D$14)</f>
        <v>0</v>
      </c>
      <c r="E51" s="85">
        <f>SUMIFS('N1.3_Project_Listing'!$M$15:$M$198,'N1.3_Project_Listing'!$C$15:$C$198,'N1.1_NARM_Summary'!$B51,'N1.3_Project_Listing'!$L$15:$L$198,'N1.1_NARM_Summary'!E$14)</f>
        <v>0</v>
      </c>
      <c r="F51" s="85">
        <f>SUMIFS('N1.3_Project_Listing'!$M$15:$M$198,'N1.3_Project_Listing'!$C$15:$C$198,'N1.1_NARM_Summary'!$B51,'N1.3_Project_Listing'!$L$15:$L$198,'N1.1_NARM_Summary'!F$14)</f>
        <v>0</v>
      </c>
      <c r="G51" s="85">
        <f>SUMIFS('N1.3_Project_Listing'!$M$15:$M$198,'N1.3_Project_Listing'!$C$15:$C$198,'N1.1_NARM_Summary'!$B51,'N1.3_Project_Listing'!$L$15:$L$198,'N1.1_NARM_Summary'!G$14)</f>
        <v>0</v>
      </c>
      <c r="H51" s="85">
        <f>SUMIFS('N1.3_Project_Listing'!$M$15:$M$198,'N1.3_Project_Listing'!$C$15:$C$198,'N1.1_NARM_Summary'!$B51,'N1.3_Project_Listing'!$L$15:$L$198,'N1.1_NARM_Summary'!H$14)</f>
        <v>0</v>
      </c>
      <c r="I51" s="81"/>
      <c r="J51" s="188"/>
      <c r="K51" s="85">
        <f>SUMIFS('N1.3_Project_Listing'!$O$15:$O$198,'N1.3_Project_Listing'!$C$15:$C$198,'N1.1_NARM_Summary'!$B51,'N1.3_Project_Listing'!$L$15:$L$198,'N1.1_NARM_Summary'!K$14)</f>
        <v>0</v>
      </c>
      <c r="L51" s="85">
        <f>SUMIFS('N1.3_Project_Listing'!$O$15:$O$198,'N1.3_Project_Listing'!$C$15:$C$198,'N1.1_NARM_Summary'!$B51,'N1.3_Project_Listing'!$L$15:$L$198,'N1.1_NARM_Summary'!L$14)</f>
        <v>0</v>
      </c>
      <c r="M51" s="85">
        <f>SUMIFS('N1.3_Project_Listing'!$O$15:$O$198,'N1.3_Project_Listing'!$C$15:$C$198,'N1.1_NARM_Summary'!$B51,'N1.3_Project_Listing'!$L$15:$L$198,'N1.1_NARM_Summary'!M$14)</f>
        <v>0</v>
      </c>
      <c r="N51" s="85">
        <f>SUMIFS('N1.3_Project_Listing'!$O$15:$O$198,'N1.3_Project_Listing'!$C$15:$C$198,'N1.1_NARM_Summary'!$B51,'N1.3_Project_Listing'!$L$15:$L$198,'N1.1_NARM_Summary'!N$14)</f>
        <v>0</v>
      </c>
      <c r="O51" s="85">
        <f>SUMIFS('N1.3_Project_Listing'!$O$15:$O$198,'N1.3_Project_Listing'!$C$15:$C$198,'N1.1_NARM_Summary'!$B51,'N1.3_Project_Listing'!$L$15:$L$198,'N1.1_NARM_Summary'!O$14)</f>
        <v>0</v>
      </c>
      <c r="P51" s="81"/>
    </row>
    <row r="52" spans="2:16">
      <c r="B52" s="260" t="e">
        <f>'N0.6_Lookup_References'!B51</f>
        <v>#N/A</v>
      </c>
      <c r="C52" s="188"/>
      <c r="D52" s="85">
        <f>SUMIFS('N1.3_Project_Listing'!$M$15:$M$198,'N1.3_Project_Listing'!$C$15:$C$198,'N1.1_NARM_Summary'!$B52,'N1.3_Project_Listing'!$L$15:$L$198,'N1.1_NARM_Summary'!D$14)</f>
        <v>0</v>
      </c>
      <c r="E52" s="85">
        <f>SUMIFS('N1.3_Project_Listing'!$M$15:$M$198,'N1.3_Project_Listing'!$C$15:$C$198,'N1.1_NARM_Summary'!$B52,'N1.3_Project_Listing'!$L$15:$L$198,'N1.1_NARM_Summary'!E$14)</f>
        <v>0</v>
      </c>
      <c r="F52" s="85">
        <f>SUMIFS('N1.3_Project_Listing'!$M$15:$M$198,'N1.3_Project_Listing'!$C$15:$C$198,'N1.1_NARM_Summary'!$B52,'N1.3_Project_Listing'!$L$15:$L$198,'N1.1_NARM_Summary'!F$14)</f>
        <v>0</v>
      </c>
      <c r="G52" s="85">
        <f>SUMIFS('N1.3_Project_Listing'!$M$15:$M$198,'N1.3_Project_Listing'!$C$15:$C$198,'N1.1_NARM_Summary'!$B52,'N1.3_Project_Listing'!$L$15:$L$198,'N1.1_NARM_Summary'!G$14)</f>
        <v>0</v>
      </c>
      <c r="H52" s="85">
        <f>SUMIFS('N1.3_Project_Listing'!$M$15:$M$198,'N1.3_Project_Listing'!$C$15:$C$198,'N1.1_NARM_Summary'!$B52,'N1.3_Project_Listing'!$L$15:$L$198,'N1.1_NARM_Summary'!H$14)</f>
        <v>0</v>
      </c>
      <c r="I52" s="81"/>
      <c r="J52" s="188"/>
      <c r="K52" s="85">
        <f>SUMIFS('N1.3_Project_Listing'!$O$15:$O$198,'N1.3_Project_Listing'!$C$15:$C$198,'N1.1_NARM_Summary'!$B52,'N1.3_Project_Listing'!$L$15:$L$198,'N1.1_NARM_Summary'!K$14)</f>
        <v>0</v>
      </c>
      <c r="L52" s="85">
        <f>SUMIFS('N1.3_Project_Listing'!$O$15:$O$198,'N1.3_Project_Listing'!$C$15:$C$198,'N1.1_NARM_Summary'!$B52,'N1.3_Project_Listing'!$L$15:$L$198,'N1.1_NARM_Summary'!L$14)</f>
        <v>0</v>
      </c>
      <c r="M52" s="85">
        <f>SUMIFS('N1.3_Project_Listing'!$O$15:$O$198,'N1.3_Project_Listing'!$C$15:$C$198,'N1.1_NARM_Summary'!$B52,'N1.3_Project_Listing'!$L$15:$L$198,'N1.1_NARM_Summary'!M$14)</f>
        <v>0</v>
      </c>
      <c r="N52" s="85">
        <f>SUMIFS('N1.3_Project_Listing'!$O$15:$O$198,'N1.3_Project_Listing'!$C$15:$C$198,'N1.1_NARM_Summary'!$B52,'N1.3_Project_Listing'!$L$15:$L$198,'N1.1_NARM_Summary'!N$14)</f>
        <v>0</v>
      </c>
      <c r="O52" s="85">
        <f>SUMIFS('N1.3_Project_Listing'!$O$15:$O$198,'N1.3_Project_Listing'!$C$15:$C$198,'N1.1_NARM_Summary'!$B52,'N1.3_Project_Listing'!$L$15:$L$198,'N1.1_NARM_Summary'!O$14)</f>
        <v>0</v>
      </c>
      <c r="P52" s="81"/>
    </row>
    <row r="53" spans="2:16">
      <c r="B53" s="260" t="e">
        <f>'N0.6_Lookup_References'!B52</f>
        <v>#N/A</v>
      </c>
      <c r="C53" s="188"/>
      <c r="D53" s="85">
        <f>SUMIFS('N1.3_Project_Listing'!$M$15:$M$198,'N1.3_Project_Listing'!$C$15:$C$198,'N1.1_NARM_Summary'!$B53,'N1.3_Project_Listing'!$L$15:$L$198,'N1.1_NARM_Summary'!D$14)</f>
        <v>0</v>
      </c>
      <c r="E53" s="85">
        <f>SUMIFS('N1.3_Project_Listing'!$M$15:$M$198,'N1.3_Project_Listing'!$C$15:$C$198,'N1.1_NARM_Summary'!$B53,'N1.3_Project_Listing'!$L$15:$L$198,'N1.1_NARM_Summary'!E$14)</f>
        <v>0</v>
      </c>
      <c r="F53" s="85">
        <f>SUMIFS('N1.3_Project_Listing'!$M$15:$M$198,'N1.3_Project_Listing'!$C$15:$C$198,'N1.1_NARM_Summary'!$B53,'N1.3_Project_Listing'!$L$15:$L$198,'N1.1_NARM_Summary'!F$14)</f>
        <v>0</v>
      </c>
      <c r="G53" s="85">
        <f>SUMIFS('N1.3_Project_Listing'!$M$15:$M$198,'N1.3_Project_Listing'!$C$15:$C$198,'N1.1_NARM_Summary'!$B53,'N1.3_Project_Listing'!$L$15:$L$198,'N1.1_NARM_Summary'!G$14)</f>
        <v>0</v>
      </c>
      <c r="H53" s="85">
        <f>SUMIFS('N1.3_Project_Listing'!$M$15:$M$198,'N1.3_Project_Listing'!$C$15:$C$198,'N1.1_NARM_Summary'!$B53,'N1.3_Project_Listing'!$L$15:$L$198,'N1.1_NARM_Summary'!H$14)</f>
        <v>0</v>
      </c>
      <c r="I53" s="81"/>
      <c r="J53" s="188"/>
      <c r="K53" s="85">
        <f>SUMIFS('N1.3_Project_Listing'!$O$15:$O$198,'N1.3_Project_Listing'!$C$15:$C$198,'N1.1_NARM_Summary'!$B53,'N1.3_Project_Listing'!$L$15:$L$198,'N1.1_NARM_Summary'!K$14)</f>
        <v>0</v>
      </c>
      <c r="L53" s="85">
        <f>SUMIFS('N1.3_Project_Listing'!$O$15:$O$198,'N1.3_Project_Listing'!$C$15:$C$198,'N1.1_NARM_Summary'!$B53,'N1.3_Project_Listing'!$L$15:$L$198,'N1.1_NARM_Summary'!L$14)</f>
        <v>0</v>
      </c>
      <c r="M53" s="85">
        <f>SUMIFS('N1.3_Project_Listing'!$O$15:$O$198,'N1.3_Project_Listing'!$C$15:$C$198,'N1.1_NARM_Summary'!$B53,'N1.3_Project_Listing'!$L$15:$L$198,'N1.1_NARM_Summary'!M$14)</f>
        <v>0</v>
      </c>
      <c r="N53" s="85">
        <f>SUMIFS('N1.3_Project_Listing'!$O$15:$O$198,'N1.3_Project_Listing'!$C$15:$C$198,'N1.1_NARM_Summary'!$B53,'N1.3_Project_Listing'!$L$15:$L$198,'N1.1_NARM_Summary'!N$14)</f>
        <v>0</v>
      </c>
      <c r="O53" s="85">
        <f>SUMIFS('N1.3_Project_Listing'!$O$15:$O$198,'N1.3_Project_Listing'!$C$15:$C$198,'N1.1_NARM_Summary'!$B53,'N1.3_Project_Listing'!$L$15:$L$198,'N1.1_NARM_Summary'!O$14)</f>
        <v>0</v>
      </c>
      <c r="P53" s="81"/>
    </row>
    <row r="54" spans="2:16">
      <c r="B54" s="260" t="e">
        <f>'N0.6_Lookup_References'!B53</f>
        <v>#N/A</v>
      </c>
      <c r="C54" s="188"/>
      <c r="D54" s="85">
        <f>SUMIFS('N1.3_Project_Listing'!$M$15:$M$198,'N1.3_Project_Listing'!$C$15:$C$198,'N1.1_NARM_Summary'!$B54,'N1.3_Project_Listing'!$L$15:$L$198,'N1.1_NARM_Summary'!D$14)</f>
        <v>0</v>
      </c>
      <c r="E54" s="85">
        <f>SUMIFS('N1.3_Project_Listing'!$M$15:$M$198,'N1.3_Project_Listing'!$C$15:$C$198,'N1.1_NARM_Summary'!$B54,'N1.3_Project_Listing'!$L$15:$L$198,'N1.1_NARM_Summary'!E$14)</f>
        <v>0</v>
      </c>
      <c r="F54" s="85">
        <f>SUMIFS('N1.3_Project_Listing'!$M$15:$M$198,'N1.3_Project_Listing'!$C$15:$C$198,'N1.1_NARM_Summary'!$B54,'N1.3_Project_Listing'!$L$15:$L$198,'N1.1_NARM_Summary'!F$14)</f>
        <v>0</v>
      </c>
      <c r="G54" s="85">
        <f>SUMIFS('N1.3_Project_Listing'!$M$15:$M$198,'N1.3_Project_Listing'!$C$15:$C$198,'N1.1_NARM_Summary'!$B54,'N1.3_Project_Listing'!$L$15:$L$198,'N1.1_NARM_Summary'!G$14)</f>
        <v>0</v>
      </c>
      <c r="H54" s="85">
        <f>SUMIFS('N1.3_Project_Listing'!$M$15:$M$198,'N1.3_Project_Listing'!$C$15:$C$198,'N1.1_NARM_Summary'!$B54,'N1.3_Project_Listing'!$L$15:$L$198,'N1.1_NARM_Summary'!H$14)</f>
        <v>0</v>
      </c>
      <c r="I54" s="81"/>
      <c r="J54" s="188"/>
      <c r="K54" s="85">
        <f>SUMIFS('N1.3_Project_Listing'!$O$15:$O$198,'N1.3_Project_Listing'!$C$15:$C$198,'N1.1_NARM_Summary'!$B54,'N1.3_Project_Listing'!$L$15:$L$198,'N1.1_NARM_Summary'!K$14)</f>
        <v>0</v>
      </c>
      <c r="L54" s="85">
        <f>SUMIFS('N1.3_Project_Listing'!$O$15:$O$198,'N1.3_Project_Listing'!$C$15:$C$198,'N1.1_NARM_Summary'!$B54,'N1.3_Project_Listing'!$L$15:$L$198,'N1.1_NARM_Summary'!L$14)</f>
        <v>0</v>
      </c>
      <c r="M54" s="85">
        <f>SUMIFS('N1.3_Project_Listing'!$O$15:$O$198,'N1.3_Project_Listing'!$C$15:$C$198,'N1.1_NARM_Summary'!$B54,'N1.3_Project_Listing'!$L$15:$L$198,'N1.1_NARM_Summary'!M$14)</f>
        <v>0</v>
      </c>
      <c r="N54" s="85">
        <f>SUMIFS('N1.3_Project_Listing'!$O$15:$O$198,'N1.3_Project_Listing'!$C$15:$C$198,'N1.1_NARM_Summary'!$B54,'N1.3_Project_Listing'!$L$15:$L$198,'N1.1_NARM_Summary'!N$14)</f>
        <v>0</v>
      </c>
      <c r="O54" s="85">
        <f>SUMIFS('N1.3_Project_Listing'!$O$15:$O$198,'N1.3_Project_Listing'!$C$15:$C$198,'N1.1_NARM_Summary'!$B54,'N1.3_Project_Listing'!$L$15:$L$198,'N1.1_NARM_Summary'!O$14)</f>
        <v>0</v>
      </c>
      <c r="P54" s="81"/>
    </row>
    <row r="55" spans="2:16">
      <c r="B55" s="260" t="e">
        <f>'N0.6_Lookup_References'!B54</f>
        <v>#N/A</v>
      </c>
      <c r="C55" s="188"/>
      <c r="D55" s="85">
        <f>SUMIFS('N1.3_Project_Listing'!$M$15:$M$198,'N1.3_Project_Listing'!$C$15:$C$198,'N1.1_NARM_Summary'!$B55,'N1.3_Project_Listing'!$L$15:$L$198,'N1.1_NARM_Summary'!D$14)</f>
        <v>0</v>
      </c>
      <c r="E55" s="85">
        <f>SUMIFS('N1.3_Project_Listing'!$M$15:$M$198,'N1.3_Project_Listing'!$C$15:$C$198,'N1.1_NARM_Summary'!$B55,'N1.3_Project_Listing'!$L$15:$L$198,'N1.1_NARM_Summary'!E$14)</f>
        <v>0</v>
      </c>
      <c r="F55" s="85">
        <f>SUMIFS('N1.3_Project_Listing'!$M$15:$M$198,'N1.3_Project_Listing'!$C$15:$C$198,'N1.1_NARM_Summary'!$B55,'N1.3_Project_Listing'!$L$15:$L$198,'N1.1_NARM_Summary'!F$14)</f>
        <v>0</v>
      </c>
      <c r="G55" s="85">
        <f>SUMIFS('N1.3_Project_Listing'!$M$15:$M$198,'N1.3_Project_Listing'!$C$15:$C$198,'N1.1_NARM_Summary'!$B55,'N1.3_Project_Listing'!$L$15:$L$198,'N1.1_NARM_Summary'!G$14)</f>
        <v>0</v>
      </c>
      <c r="H55" s="85">
        <f>SUMIFS('N1.3_Project_Listing'!$M$15:$M$198,'N1.3_Project_Listing'!$C$15:$C$198,'N1.1_NARM_Summary'!$B55,'N1.3_Project_Listing'!$L$15:$L$198,'N1.1_NARM_Summary'!H$14)</f>
        <v>0</v>
      </c>
      <c r="I55" s="81"/>
      <c r="J55" s="188"/>
      <c r="K55" s="85">
        <f>SUMIFS('N1.3_Project_Listing'!$O$15:$O$198,'N1.3_Project_Listing'!$C$15:$C$198,'N1.1_NARM_Summary'!$B55,'N1.3_Project_Listing'!$L$15:$L$198,'N1.1_NARM_Summary'!K$14)</f>
        <v>0</v>
      </c>
      <c r="L55" s="85">
        <f>SUMIFS('N1.3_Project_Listing'!$O$15:$O$198,'N1.3_Project_Listing'!$C$15:$C$198,'N1.1_NARM_Summary'!$B55,'N1.3_Project_Listing'!$L$15:$L$198,'N1.1_NARM_Summary'!L$14)</f>
        <v>0</v>
      </c>
      <c r="M55" s="85">
        <f>SUMIFS('N1.3_Project_Listing'!$O$15:$O$198,'N1.3_Project_Listing'!$C$15:$C$198,'N1.1_NARM_Summary'!$B55,'N1.3_Project_Listing'!$L$15:$L$198,'N1.1_NARM_Summary'!M$14)</f>
        <v>0</v>
      </c>
      <c r="N55" s="85">
        <f>SUMIFS('N1.3_Project_Listing'!$O$15:$O$198,'N1.3_Project_Listing'!$C$15:$C$198,'N1.1_NARM_Summary'!$B55,'N1.3_Project_Listing'!$L$15:$L$198,'N1.1_NARM_Summary'!N$14)</f>
        <v>0</v>
      </c>
      <c r="O55" s="85">
        <f>SUMIFS('N1.3_Project_Listing'!$O$15:$O$198,'N1.3_Project_Listing'!$C$15:$C$198,'N1.1_NARM_Summary'!$B55,'N1.3_Project_Listing'!$L$15:$L$198,'N1.1_NARM_Summary'!O$14)</f>
        <v>0</v>
      </c>
      <c r="P55" s="81"/>
    </row>
    <row r="56" spans="2:16">
      <c r="B56" s="260" t="e">
        <f>'N0.6_Lookup_References'!B55</f>
        <v>#N/A</v>
      </c>
      <c r="C56" s="188"/>
      <c r="D56" s="85">
        <f>SUMIFS('N1.3_Project_Listing'!$M$15:$M$198,'N1.3_Project_Listing'!$C$15:$C$198,'N1.1_NARM_Summary'!$B56,'N1.3_Project_Listing'!$L$15:$L$198,'N1.1_NARM_Summary'!D$14)</f>
        <v>0</v>
      </c>
      <c r="E56" s="85">
        <f>SUMIFS('N1.3_Project_Listing'!$M$15:$M$198,'N1.3_Project_Listing'!$C$15:$C$198,'N1.1_NARM_Summary'!$B56,'N1.3_Project_Listing'!$L$15:$L$198,'N1.1_NARM_Summary'!E$14)</f>
        <v>0</v>
      </c>
      <c r="F56" s="85">
        <f>SUMIFS('N1.3_Project_Listing'!$M$15:$M$198,'N1.3_Project_Listing'!$C$15:$C$198,'N1.1_NARM_Summary'!$B56,'N1.3_Project_Listing'!$L$15:$L$198,'N1.1_NARM_Summary'!F$14)</f>
        <v>0</v>
      </c>
      <c r="G56" s="85">
        <f>SUMIFS('N1.3_Project_Listing'!$M$15:$M$198,'N1.3_Project_Listing'!$C$15:$C$198,'N1.1_NARM_Summary'!$B56,'N1.3_Project_Listing'!$L$15:$L$198,'N1.1_NARM_Summary'!G$14)</f>
        <v>0</v>
      </c>
      <c r="H56" s="85">
        <f>SUMIFS('N1.3_Project_Listing'!$M$15:$M$198,'N1.3_Project_Listing'!$C$15:$C$198,'N1.1_NARM_Summary'!$B56,'N1.3_Project_Listing'!$L$15:$L$198,'N1.1_NARM_Summary'!H$14)</f>
        <v>0</v>
      </c>
      <c r="I56" s="81"/>
      <c r="J56" s="188"/>
      <c r="K56" s="85">
        <f>SUMIFS('N1.3_Project_Listing'!$O$15:$O$198,'N1.3_Project_Listing'!$C$15:$C$198,'N1.1_NARM_Summary'!$B56,'N1.3_Project_Listing'!$L$15:$L$198,'N1.1_NARM_Summary'!K$14)</f>
        <v>0</v>
      </c>
      <c r="L56" s="85">
        <f>SUMIFS('N1.3_Project_Listing'!$O$15:$O$198,'N1.3_Project_Listing'!$C$15:$C$198,'N1.1_NARM_Summary'!$B56,'N1.3_Project_Listing'!$L$15:$L$198,'N1.1_NARM_Summary'!L$14)</f>
        <v>0</v>
      </c>
      <c r="M56" s="85">
        <f>SUMIFS('N1.3_Project_Listing'!$O$15:$O$198,'N1.3_Project_Listing'!$C$15:$C$198,'N1.1_NARM_Summary'!$B56,'N1.3_Project_Listing'!$L$15:$L$198,'N1.1_NARM_Summary'!M$14)</f>
        <v>0</v>
      </c>
      <c r="N56" s="85">
        <f>SUMIFS('N1.3_Project_Listing'!$O$15:$O$198,'N1.3_Project_Listing'!$C$15:$C$198,'N1.1_NARM_Summary'!$B56,'N1.3_Project_Listing'!$L$15:$L$198,'N1.1_NARM_Summary'!N$14)</f>
        <v>0</v>
      </c>
      <c r="O56" s="85">
        <f>SUMIFS('N1.3_Project_Listing'!$O$15:$O$198,'N1.3_Project_Listing'!$C$15:$C$198,'N1.1_NARM_Summary'!$B56,'N1.3_Project_Listing'!$L$15:$L$198,'N1.1_NARM_Summary'!O$14)</f>
        <v>0</v>
      </c>
      <c r="P56" s="81"/>
    </row>
    <row r="57" spans="2:16">
      <c r="B57" s="260" t="e">
        <f>'N0.6_Lookup_References'!B56</f>
        <v>#N/A</v>
      </c>
      <c r="C57" s="188"/>
      <c r="D57" s="85">
        <f>SUMIFS('N1.3_Project_Listing'!$M$15:$M$198,'N1.3_Project_Listing'!$C$15:$C$198,'N1.1_NARM_Summary'!$B57,'N1.3_Project_Listing'!$L$15:$L$198,'N1.1_NARM_Summary'!D$14)</f>
        <v>0</v>
      </c>
      <c r="E57" s="85">
        <f>SUMIFS('N1.3_Project_Listing'!$M$15:$M$198,'N1.3_Project_Listing'!$C$15:$C$198,'N1.1_NARM_Summary'!$B57,'N1.3_Project_Listing'!$L$15:$L$198,'N1.1_NARM_Summary'!E$14)</f>
        <v>0</v>
      </c>
      <c r="F57" s="85">
        <f>SUMIFS('N1.3_Project_Listing'!$M$15:$M$198,'N1.3_Project_Listing'!$C$15:$C$198,'N1.1_NARM_Summary'!$B57,'N1.3_Project_Listing'!$L$15:$L$198,'N1.1_NARM_Summary'!F$14)</f>
        <v>0</v>
      </c>
      <c r="G57" s="85">
        <f>SUMIFS('N1.3_Project_Listing'!$M$15:$M$198,'N1.3_Project_Listing'!$C$15:$C$198,'N1.1_NARM_Summary'!$B57,'N1.3_Project_Listing'!$L$15:$L$198,'N1.1_NARM_Summary'!G$14)</f>
        <v>0</v>
      </c>
      <c r="H57" s="85">
        <f>SUMIFS('N1.3_Project_Listing'!$M$15:$M$198,'N1.3_Project_Listing'!$C$15:$C$198,'N1.1_NARM_Summary'!$B57,'N1.3_Project_Listing'!$L$15:$L$198,'N1.1_NARM_Summary'!H$14)</f>
        <v>0</v>
      </c>
      <c r="I57" s="81"/>
      <c r="J57" s="188"/>
      <c r="K57" s="85">
        <f>SUMIFS('N1.3_Project_Listing'!$O$15:$O$198,'N1.3_Project_Listing'!$C$15:$C$198,'N1.1_NARM_Summary'!$B57,'N1.3_Project_Listing'!$L$15:$L$198,'N1.1_NARM_Summary'!K$14)</f>
        <v>0</v>
      </c>
      <c r="L57" s="85">
        <f>SUMIFS('N1.3_Project_Listing'!$O$15:$O$198,'N1.3_Project_Listing'!$C$15:$C$198,'N1.1_NARM_Summary'!$B57,'N1.3_Project_Listing'!$L$15:$L$198,'N1.1_NARM_Summary'!L$14)</f>
        <v>0</v>
      </c>
      <c r="M57" s="85">
        <f>SUMIFS('N1.3_Project_Listing'!$O$15:$O$198,'N1.3_Project_Listing'!$C$15:$C$198,'N1.1_NARM_Summary'!$B57,'N1.3_Project_Listing'!$L$15:$L$198,'N1.1_NARM_Summary'!M$14)</f>
        <v>0</v>
      </c>
      <c r="N57" s="85">
        <f>SUMIFS('N1.3_Project_Listing'!$O$15:$O$198,'N1.3_Project_Listing'!$C$15:$C$198,'N1.1_NARM_Summary'!$B57,'N1.3_Project_Listing'!$L$15:$L$198,'N1.1_NARM_Summary'!N$14)</f>
        <v>0</v>
      </c>
      <c r="O57" s="85">
        <f>SUMIFS('N1.3_Project_Listing'!$O$15:$O$198,'N1.3_Project_Listing'!$C$15:$C$198,'N1.1_NARM_Summary'!$B57,'N1.3_Project_Listing'!$L$15:$L$198,'N1.1_NARM_Summary'!O$14)</f>
        <v>0</v>
      </c>
      <c r="P57" s="81"/>
    </row>
    <row r="58" spans="2:16">
      <c r="B58" s="260" t="e">
        <f>'N0.6_Lookup_References'!B57</f>
        <v>#N/A</v>
      </c>
      <c r="C58" s="188"/>
      <c r="D58" s="85">
        <f>SUMIFS('N1.3_Project_Listing'!$M$15:$M$198,'N1.3_Project_Listing'!$C$15:$C$198,'N1.1_NARM_Summary'!$B58,'N1.3_Project_Listing'!$L$15:$L$198,'N1.1_NARM_Summary'!D$14)</f>
        <v>0</v>
      </c>
      <c r="E58" s="85">
        <f>SUMIFS('N1.3_Project_Listing'!$M$15:$M$198,'N1.3_Project_Listing'!$C$15:$C$198,'N1.1_NARM_Summary'!$B58,'N1.3_Project_Listing'!$L$15:$L$198,'N1.1_NARM_Summary'!E$14)</f>
        <v>0</v>
      </c>
      <c r="F58" s="85">
        <f>SUMIFS('N1.3_Project_Listing'!$M$15:$M$198,'N1.3_Project_Listing'!$C$15:$C$198,'N1.1_NARM_Summary'!$B58,'N1.3_Project_Listing'!$L$15:$L$198,'N1.1_NARM_Summary'!F$14)</f>
        <v>0</v>
      </c>
      <c r="G58" s="85">
        <f>SUMIFS('N1.3_Project_Listing'!$M$15:$M$198,'N1.3_Project_Listing'!$C$15:$C$198,'N1.1_NARM_Summary'!$B58,'N1.3_Project_Listing'!$L$15:$L$198,'N1.1_NARM_Summary'!G$14)</f>
        <v>0</v>
      </c>
      <c r="H58" s="85">
        <f>SUMIFS('N1.3_Project_Listing'!$M$15:$M$198,'N1.3_Project_Listing'!$C$15:$C$198,'N1.1_NARM_Summary'!$B58,'N1.3_Project_Listing'!$L$15:$L$198,'N1.1_NARM_Summary'!H$14)</f>
        <v>0</v>
      </c>
      <c r="I58" s="81"/>
      <c r="J58" s="188"/>
      <c r="K58" s="85">
        <f>SUMIFS('N1.3_Project_Listing'!$O$15:$O$198,'N1.3_Project_Listing'!$C$15:$C$198,'N1.1_NARM_Summary'!$B58,'N1.3_Project_Listing'!$L$15:$L$198,'N1.1_NARM_Summary'!K$14)</f>
        <v>0</v>
      </c>
      <c r="L58" s="85">
        <f>SUMIFS('N1.3_Project_Listing'!$O$15:$O$198,'N1.3_Project_Listing'!$C$15:$C$198,'N1.1_NARM_Summary'!$B58,'N1.3_Project_Listing'!$L$15:$L$198,'N1.1_NARM_Summary'!L$14)</f>
        <v>0</v>
      </c>
      <c r="M58" s="85">
        <f>SUMIFS('N1.3_Project_Listing'!$O$15:$O$198,'N1.3_Project_Listing'!$C$15:$C$198,'N1.1_NARM_Summary'!$B58,'N1.3_Project_Listing'!$L$15:$L$198,'N1.1_NARM_Summary'!M$14)</f>
        <v>0</v>
      </c>
      <c r="N58" s="85">
        <f>SUMIFS('N1.3_Project_Listing'!$O$15:$O$198,'N1.3_Project_Listing'!$C$15:$C$198,'N1.1_NARM_Summary'!$B58,'N1.3_Project_Listing'!$L$15:$L$198,'N1.1_NARM_Summary'!N$14)</f>
        <v>0</v>
      </c>
      <c r="O58" s="85">
        <f>SUMIFS('N1.3_Project_Listing'!$O$15:$O$198,'N1.3_Project_Listing'!$C$15:$C$198,'N1.1_NARM_Summary'!$B58,'N1.3_Project_Listing'!$L$15:$L$198,'N1.1_NARM_Summary'!O$14)</f>
        <v>0</v>
      </c>
      <c r="P58" s="81"/>
    </row>
    <row r="59" spans="2:16">
      <c r="B59" s="260" t="e">
        <f>'N0.6_Lookup_References'!B58</f>
        <v>#N/A</v>
      </c>
      <c r="C59" s="188"/>
      <c r="D59" s="85">
        <f>SUMIFS('N1.3_Project_Listing'!$M$15:$M$198,'N1.3_Project_Listing'!$C$15:$C$198,'N1.1_NARM_Summary'!$B59,'N1.3_Project_Listing'!$L$15:$L$198,'N1.1_NARM_Summary'!D$14)</f>
        <v>0</v>
      </c>
      <c r="E59" s="85">
        <f>SUMIFS('N1.3_Project_Listing'!$M$15:$M$198,'N1.3_Project_Listing'!$C$15:$C$198,'N1.1_NARM_Summary'!$B59,'N1.3_Project_Listing'!$L$15:$L$198,'N1.1_NARM_Summary'!E$14)</f>
        <v>0</v>
      </c>
      <c r="F59" s="85">
        <f>SUMIFS('N1.3_Project_Listing'!$M$15:$M$198,'N1.3_Project_Listing'!$C$15:$C$198,'N1.1_NARM_Summary'!$B59,'N1.3_Project_Listing'!$L$15:$L$198,'N1.1_NARM_Summary'!F$14)</f>
        <v>0</v>
      </c>
      <c r="G59" s="85">
        <f>SUMIFS('N1.3_Project_Listing'!$M$15:$M$198,'N1.3_Project_Listing'!$C$15:$C$198,'N1.1_NARM_Summary'!$B59,'N1.3_Project_Listing'!$L$15:$L$198,'N1.1_NARM_Summary'!G$14)</f>
        <v>0</v>
      </c>
      <c r="H59" s="85">
        <f>SUMIFS('N1.3_Project_Listing'!$M$15:$M$198,'N1.3_Project_Listing'!$C$15:$C$198,'N1.1_NARM_Summary'!$B59,'N1.3_Project_Listing'!$L$15:$L$198,'N1.1_NARM_Summary'!H$14)</f>
        <v>0</v>
      </c>
      <c r="I59" s="81"/>
      <c r="J59" s="188"/>
      <c r="K59" s="85">
        <f>SUMIFS('N1.3_Project_Listing'!$O$15:$O$198,'N1.3_Project_Listing'!$C$15:$C$198,'N1.1_NARM_Summary'!$B59,'N1.3_Project_Listing'!$L$15:$L$198,'N1.1_NARM_Summary'!K$14)</f>
        <v>0</v>
      </c>
      <c r="L59" s="85">
        <f>SUMIFS('N1.3_Project_Listing'!$O$15:$O$198,'N1.3_Project_Listing'!$C$15:$C$198,'N1.1_NARM_Summary'!$B59,'N1.3_Project_Listing'!$L$15:$L$198,'N1.1_NARM_Summary'!L$14)</f>
        <v>0</v>
      </c>
      <c r="M59" s="85">
        <f>SUMIFS('N1.3_Project_Listing'!$O$15:$O$198,'N1.3_Project_Listing'!$C$15:$C$198,'N1.1_NARM_Summary'!$B59,'N1.3_Project_Listing'!$L$15:$L$198,'N1.1_NARM_Summary'!M$14)</f>
        <v>0</v>
      </c>
      <c r="N59" s="85">
        <f>SUMIFS('N1.3_Project_Listing'!$O$15:$O$198,'N1.3_Project_Listing'!$C$15:$C$198,'N1.1_NARM_Summary'!$B59,'N1.3_Project_Listing'!$L$15:$L$198,'N1.1_NARM_Summary'!N$14)</f>
        <v>0</v>
      </c>
      <c r="O59" s="85">
        <f>SUMIFS('N1.3_Project_Listing'!$O$15:$O$198,'N1.3_Project_Listing'!$C$15:$C$198,'N1.1_NARM_Summary'!$B59,'N1.3_Project_Listing'!$L$15:$L$198,'N1.1_NARM_Summary'!O$14)</f>
        <v>0</v>
      </c>
      <c r="P59" s="81"/>
    </row>
    <row r="60" spans="2:16">
      <c r="B60" s="260" t="e">
        <f>'N0.6_Lookup_References'!B59</f>
        <v>#N/A</v>
      </c>
      <c r="C60" s="188"/>
      <c r="D60" s="85">
        <f>SUMIFS('N1.3_Project_Listing'!$M$15:$M$198,'N1.3_Project_Listing'!$C$15:$C$198,'N1.1_NARM_Summary'!$B60,'N1.3_Project_Listing'!$L$15:$L$198,'N1.1_NARM_Summary'!D$14)</f>
        <v>0</v>
      </c>
      <c r="E60" s="85">
        <f>SUMIFS('N1.3_Project_Listing'!$M$15:$M$198,'N1.3_Project_Listing'!$C$15:$C$198,'N1.1_NARM_Summary'!$B60,'N1.3_Project_Listing'!$L$15:$L$198,'N1.1_NARM_Summary'!E$14)</f>
        <v>0</v>
      </c>
      <c r="F60" s="85">
        <f>SUMIFS('N1.3_Project_Listing'!$M$15:$M$198,'N1.3_Project_Listing'!$C$15:$C$198,'N1.1_NARM_Summary'!$B60,'N1.3_Project_Listing'!$L$15:$L$198,'N1.1_NARM_Summary'!F$14)</f>
        <v>0</v>
      </c>
      <c r="G60" s="85">
        <f>SUMIFS('N1.3_Project_Listing'!$M$15:$M$198,'N1.3_Project_Listing'!$C$15:$C$198,'N1.1_NARM_Summary'!$B60,'N1.3_Project_Listing'!$L$15:$L$198,'N1.1_NARM_Summary'!G$14)</f>
        <v>0</v>
      </c>
      <c r="H60" s="85">
        <f>SUMIFS('N1.3_Project_Listing'!$M$15:$M$198,'N1.3_Project_Listing'!$C$15:$C$198,'N1.1_NARM_Summary'!$B60,'N1.3_Project_Listing'!$L$15:$L$198,'N1.1_NARM_Summary'!H$14)</f>
        <v>0</v>
      </c>
      <c r="I60" s="81"/>
      <c r="J60" s="188"/>
      <c r="K60" s="85">
        <f>SUMIFS('N1.3_Project_Listing'!$O$15:$O$198,'N1.3_Project_Listing'!$C$15:$C$198,'N1.1_NARM_Summary'!$B60,'N1.3_Project_Listing'!$L$15:$L$198,'N1.1_NARM_Summary'!K$14)</f>
        <v>0</v>
      </c>
      <c r="L60" s="85">
        <f>SUMIFS('N1.3_Project_Listing'!$O$15:$O$198,'N1.3_Project_Listing'!$C$15:$C$198,'N1.1_NARM_Summary'!$B60,'N1.3_Project_Listing'!$L$15:$L$198,'N1.1_NARM_Summary'!L$14)</f>
        <v>0</v>
      </c>
      <c r="M60" s="85">
        <f>SUMIFS('N1.3_Project_Listing'!$O$15:$O$198,'N1.3_Project_Listing'!$C$15:$C$198,'N1.1_NARM_Summary'!$B60,'N1.3_Project_Listing'!$L$15:$L$198,'N1.1_NARM_Summary'!M$14)</f>
        <v>0</v>
      </c>
      <c r="N60" s="85">
        <f>SUMIFS('N1.3_Project_Listing'!$O$15:$O$198,'N1.3_Project_Listing'!$C$15:$C$198,'N1.1_NARM_Summary'!$B60,'N1.3_Project_Listing'!$L$15:$L$198,'N1.1_NARM_Summary'!N$14)</f>
        <v>0</v>
      </c>
      <c r="O60" s="85">
        <f>SUMIFS('N1.3_Project_Listing'!$O$15:$O$198,'N1.3_Project_Listing'!$C$15:$C$198,'N1.1_NARM_Summary'!$B60,'N1.3_Project_Listing'!$L$15:$L$198,'N1.1_NARM_Summary'!O$14)</f>
        <v>0</v>
      </c>
      <c r="P60" s="81"/>
    </row>
    <row r="61" spans="2:16">
      <c r="B61" s="260" t="e">
        <f>'N0.6_Lookup_References'!B60</f>
        <v>#N/A</v>
      </c>
      <c r="C61" s="188"/>
      <c r="D61" s="85">
        <f>SUMIFS('N1.3_Project_Listing'!$M$15:$M$198,'N1.3_Project_Listing'!$C$15:$C$198,'N1.1_NARM_Summary'!$B61,'N1.3_Project_Listing'!$L$15:$L$198,'N1.1_NARM_Summary'!D$14)</f>
        <v>0</v>
      </c>
      <c r="E61" s="85">
        <f>SUMIFS('N1.3_Project_Listing'!$M$15:$M$198,'N1.3_Project_Listing'!$C$15:$C$198,'N1.1_NARM_Summary'!$B61,'N1.3_Project_Listing'!$L$15:$L$198,'N1.1_NARM_Summary'!E$14)</f>
        <v>0</v>
      </c>
      <c r="F61" s="85">
        <f>SUMIFS('N1.3_Project_Listing'!$M$15:$M$198,'N1.3_Project_Listing'!$C$15:$C$198,'N1.1_NARM_Summary'!$B61,'N1.3_Project_Listing'!$L$15:$L$198,'N1.1_NARM_Summary'!F$14)</f>
        <v>0</v>
      </c>
      <c r="G61" s="85">
        <f>SUMIFS('N1.3_Project_Listing'!$M$15:$M$198,'N1.3_Project_Listing'!$C$15:$C$198,'N1.1_NARM_Summary'!$B61,'N1.3_Project_Listing'!$L$15:$L$198,'N1.1_NARM_Summary'!G$14)</f>
        <v>0</v>
      </c>
      <c r="H61" s="85">
        <f>SUMIFS('N1.3_Project_Listing'!$M$15:$M$198,'N1.3_Project_Listing'!$C$15:$C$198,'N1.1_NARM_Summary'!$B61,'N1.3_Project_Listing'!$L$15:$L$198,'N1.1_NARM_Summary'!H$14)</f>
        <v>0</v>
      </c>
      <c r="I61" s="81"/>
      <c r="J61" s="188"/>
      <c r="K61" s="85">
        <f>SUMIFS('N1.3_Project_Listing'!$O$15:$O$198,'N1.3_Project_Listing'!$C$15:$C$198,'N1.1_NARM_Summary'!$B61,'N1.3_Project_Listing'!$L$15:$L$198,'N1.1_NARM_Summary'!K$14)</f>
        <v>0</v>
      </c>
      <c r="L61" s="85">
        <f>SUMIFS('N1.3_Project_Listing'!$O$15:$O$198,'N1.3_Project_Listing'!$C$15:$C$198,'N1.1_NARM_Summary'!$B61,'N1.3_Project_Listing'!$L$15:$L$198,'N1.1_NARM_Summary'!L$14)</f>
        <v>0</v>
      </c>
      <c r="M61" s="85">
        <f>SUMIFS('N1.3_Project_Listing'!$O$15:$O$198,'N1.3_Project_Listing'!$C$15:$C$198,'N1.1_NARM_Summary'!$B61,'N1.3_Project_Listing'!$L$15:$L$198,'N1.1_NARM_Summary'!M$14)</f>
        <v>0</v>
      </c>
      <c r="N61" s="85">
        <f>SUMIFS('N1.3_Project_Listing'!$O$15:$O$198,'N1.3_Project_Listing'!$C$15:$C$198,'N1.1_NARM_Summary'!$B61,'N1.3_Project_Listing'!$L$15:$L$198,'N1.1_NARM_Summary'!N$14)</f>
        <v>0</v>
      </c>
      <c r="O61" s="85">
        <f>SUMIFS('N1.3_Project_Listing'!$O$15:$O$198,'N1.3_Project_Listing'!$C$15:$C$198,'N1.1_NARM_Summary'!$B61,'N1.3_Project_Listing'!$L$15:$L$198,'N1.1_NARM_Summary'!O$14)</f>
        <v>0</v>
      </c>
      <c r="P61" s="81"/>
    </row>
    <row r="62" spans="2:16">
      <c r="B62" s="260" t="e">
        <f>'N0.6_Lookup_References'!B61</f>
        <v>#N/A</v>
      </c>
      <c r="C62" s="188"/>
      <c r="D62" s="85">
        <f>SUMIFS('N1.3_Project_Listing'!$M$15:$M$198,'N1.3_Project_Listing'!$C$15:$C$198,'N1.1_NARM_Summary'!$B62,'N1.3_Project_Listing'!$L$15:$L$198,'N1.1_NARM_Summary'!D$14)</f>
        <v>0</v>
      </c>
      <c r="E62" s="85">
        <f>SUMIFS('N1.3_Project_Listing'!$M$15:$M$198,'N1.3_Project_Listing'!$C$15:$C$198,'N1.1_NARM_Summary'!$B62,'N1.3_Project_Listing'!$L$15:$L$198,'N1.1_NARM_Summary'!E$14)</f>
        <v>0</v>
      </c>
      <c r="F62" s="85">
        <f>SUMIFS('N1.3_Project_Listing'!$M$15:$M$198,'N1.3_Project_Listing'!$C$15:$C$198,'N1.1_NARM_Summary'!$B62,'N1.3_Project_Listing'!$L$15:$L$198,'N1.1_NARM_Summary'!F$14)</f>
        <v>0</v>
      </c>
      <c r="G62" s="85">
        <f>SUMIFS('N1.3_Project_Listing'!$M$15:$M$198,'N1.3_Project_Listing'!$C$15:$C$198,'N1.1_NARM_Summary'!$B62,'N1.3_Project_Listing'!$L$15:$L$198,'N1.1_NARM_Summary'!G$14)</f>
        <v>0</v>
      </c>
      <c r="H62" s="85">
        <f>SUMIFS('N1.3_Project_Listing'!$M$15:$M$198,'N1.3_Project_Listing'!$C$15:$C$198,'N1.1_NARM_Summary'!$B62,'N1.3_Project_Listing'!$L$15:$L$198,'N1.1_NARM_Summary'!H$14)</f>
        <v>0</v>
      </c>
      <c r="I62" s="81"/>
      <c r="J62" s="188"/>
      <c r="K62" s="85">
        <f>SUMIFS('N1.3_Project_Listing'!$O$15:$O$198,'N1.3_Project_Listing'!$C$15:$C$198,'N1.1_NARM_Summary'!$B62,'N1.3_Project_Listing'!$L$15:$L$198,'N1.1_NARM_Summary'!K$14)</f>
        <v>0</v>
      </c>
      <c r="L62" s="85">
        <f>SUMIFS('N1.3_Project_Listing'!$O$15:$O$198,'N1.3_Project_Listing'!$C$15:$C$198,'N1.1_NARM_Summary'!$B62,'N1.3_Project_Listing'!$L$15:$L$198,'N1.1_NARM_Summary'!L$14)</f>
        <v>0</v>
      </c>
      <c r="M62" s="85">
        <f>SUMIFS('N1.3_Project_Listing'!$O$15:$O$198,'N1.3_Project_Listing'!$C$15:$C$198,'N1.1_NARM_Summary'!$B62,'N1.3_Project_Listing'!$L$15:$L$198,'N1.1_NARM_Summary'!M$14)</f>
        <v>0</v>
      </c>
      <c r="N62" s="85">
        <f>SUMIFS('N1.3_Project_Listing'!$O$15:$O$198,'N1.3_Project_Listing'!$C$15:$C$198,'N1.1_NARM_Summary'!$B62,'N1.3_Project_Listing'!$L$15:$L$198,'N1.1_NARM_Summary'!N$14)</f>
        <v>0</v>
      </c>
      <c r="O62" s="85">
        <f>SUMIFS('N1.3_Project_Listing'!$O$15:$O$198,'N1.3_Project_Listing'!$C$15:$C$198,'N1.1_NARM_Summary'!$B62,'N1.3_Project_Listing'!$L$15:$L$198,'N1.1_NARM_Summary'!O$14)</f>
        <v>0</v>
      </c>
      <c r="P62" s="81"/>
    </row>
    <row r="63" spans="2:16">
      <c r="B63" s="260" t="e">
        <f>'N0.6_Lookup_References'!B62</f>
        <v>#N/A</v>
      </c>
      <c r="C63" s="188"/>
      <c r="D63" s="85">
        <f>SUMIFS('N1.3_Project_Listing'!$M$15:$M$198,'N1.3_Project_Listing'!$C$15:$C$198,'N1.1_NARM_Summary'!$B63,'N1.3_Project_Listing'!$L$15:$L$198,'N1.1_NARM_Summary'!D$14)</f>
        <v>0</v>
      </c>
      <c r="E63" s="85">
        <f>SUMIFS('N1.3_Project_Listing'!$M$15:$M$198,'N1.3_Project_Listing'!$C$15:$C$198,'N1.1_NARM_Summary'!$B63,'N1.3_Project_Listing'!$L$15:$L$198,'N1.1_NARM_Summary'!E$14)</f>
        <v>0</v>
      </c>
      <c r="F63" s="85">
        <f>SUMIFS('N1.3_Project_Listing'!$M$15:$M$198,'N1.3_Project_Listing'!$C$15:$C$198,'N1.1_NARM_Summary'!$B63,'N1.3_Project_Listing'!$L$15:$L$198,'N1.1_NARM_Summary'!F$14)</f>
        <v>0</v>
      </c>
      <c r="G63" s="85">
        <f>SUMIFS('N1.3_Project_Listing'!$M$15:$M$198,'N1.3_Project_Listing'!$C$15:$C$198,'N1.1_NARM_Summary'!$B63,'N1.3_Project_Listing'!$L$15:$L$198,'N1.1_NARM_Summary'!G$14)</f>
        <v>0</v>
      </c>
      <c r="H63" s="85">
        <f>SUMIFS('N1.3_Project_Listing'!$M$15:$M$198,'N1.3_Project_Listing'!$C$15:$C$198,'N1.1_NARM_Summary'!$B63,'N1.3_Project_Listing'!$L$15:$L$198,'N1.1_NARM_Summary'!H$14)</f>
        <v>0</v>
      </c>
      <c r="I63" s="81"/>
      <c r="J63" s="188"/>
      <c r="K63" s="85">
        <f>SUMIFS('N1.3_Project_Listing'!$O$15:$O$198,'N1.3_Project_Listing'!$C$15:$C$198,'N1.1_NARM_Summary'!$B63,'N1.3_Project_Listing'!$L$15:$L$198,'N1.1_NARM_Summary'!K$14)</f>
        <v>0</v>
      </c>
      <c r="L63" s="85">
        <f>SUMIFS('N1.3_Project_Listing'!$O$15:$O$198,'N1.3_Project_Listing'!$C$15:$C$198,'N1.1_NARM_Summary'!$B63,'N1.3_Project_Listing'!$L$15:$L$198,'N1.1_NARM_Summary'!L$14)</f>
        <v>0</v>
      </c>
      <c r="M63" s="85">
        <f>SUMIFS('N1.3_Project_Listing'!$O$15:$O$198,'N1.3_Project_Listing'!$C$15:$C$198,'N1.1_NARM_Summary'!$B63,'N1.3_Project_Listing'!$L$15:$L$198,'N1.1_NARM_Summary'!M$14)</f>
        <v>0</v>
      </c>
      <c r="N63" s="85">
        <f>SUMIFS('N1.3_Project_Listing'!$O$15:$O$198,'N1.3_Project_Listing'!$C$15:$C$198,'N1.1_NARM_Summary'!$B63,'N1.3_Project_Listing'!$L$15:$L$198,'N1.1_NARM_Summary'!N$14)</f>
        <v>0</v>
      </c>
      <c r="O63" s="85">
        <f>SUMIFS('N1.3_Project_Listing'!$O$15:$O$198,'N1.3_Project_Listing'!$C$15:$C$198,'N1.1_NARM_Summary'!$B63,'N1.3_Project_Listing'!$L$15:$L$198,'N1.1_NARM_Summary'!O$14)</f>
        <v>0</v>
      </c>
      <c r="P63" s="81"/>
    </row>
    <row r="64" spans="2:16">
      <c r="B64" s="260" t="e">
        <f>'N0.6_Lookup_References'!B63</f>
        <v>#N/A</v>
      </c>
      <c r="C64" s="188"/>
      <c r="D64" s="85">
        <f>SUMIFS('N1.3_Project_Listing'!$M$15:$M$198,'N1.3_Project_Listing'!$C$15:$C$198,'N1.1_NARM_Summary'!$B64,'N1.3_Project_Listing'!$L$15:$L$198,'N1.1_NARM_Summary'!D$14)</f>
        <v>0</v>
      </c>
      <c r="E64" s="85">
        <f>SUMIFS('N1.3_Project_Listing'!$M$15:$M$198,'N1.3_Project_Listing'!$C$15:$C$198,'N1.1_NARM_Summary'!$B64,'N1.3_Project_Listing'!$L$15:$L$198,'N1.1_NARM_Summary'!E$14)</f>
        <v>0</v>
      </c>
      <c r="F64" s="85">
        <f>SUMIFS('N1.3_Project_Listing'!$M$15:$M$198,'N1.3_Project_Listing'!$C$15:$C$198,'N1.1_NARM_Summary'!$B64,'N1.3_Project_Listing'!$L$15:$L$198,'N1.1_NARM_Summary'!F$14)</f>
        <v>0</v>
      </c>
      <c r="G64" s="85">
        <f>SUMIFS('N1.3_Project_Listing'!$M$15:$M$198,'N1.3_Project_Listing'!$C$15:$C$198,'N1.1_NARM_Summary'!$B64,'N1.3_Project_Listing'!$L$15:$L$198,'N1.1_NARM_Summary'!G$14)</f>
        <v>0</v>
      </c>
      <c r="H64" s="85">
        <f>SUMIFS('N1.3_Project_Listing'!$M$15:$M$198,'N1.3_Project_Listing'!$C$15:$C$198,'N1.1_NARM_Summary'!$B64,'N1.3_Project_Listing'!$L$15:$L$198,'N1.1_NARM_Summary'!H$14)</f>
        <v>0</v>
      </c>
      <c r="I64" s="81"/>
      <c r="J64" s="188"/>
      <c r="K64" s="85">
        <f>SUMIFS('N1.3_Project_Listing'!$O$15:$O$198,'N1.3_Project_Listing'!$C$15:$C$198,'N1.1_NARM_Summary'!$B64,'N1.3_Project_Listing'!$L$15:$L$198,'N1.1_NARM_Summary'!K$14)</f>
        <v>0</v>
      </c>
      <c r="L64" s="85">
        <f>SUMIFS('N1.3_Project_Listing'!$O$15:$O$198,'N1.3_Project_Listing'!$C$15:$C$198,'N1.1_NARM_Summary'!$B64,'N1.3_Project_Listing'!$L$15:$L$198,'N1.1_NARM_Summary'!L$14)</f>
        <v>0</v>
      </c>
      <c r="M64" s="85">
        <f>SUMIFS('N1.3_Project_Listing'!$O$15:$O$198,'N1.3_Project_Listing'!$C$15:$C$198,'N1.1_NARM_Summary'!$B64,'N1.3_Project_Listing'!$L$15:$L$198,'N1.1_NARM_Summary'!M$14)</f>
        <v>0</v>
      </c>
      <c r="N64" s="85">
        <f>SUMIFS('N1.3_Project_Listing'!$O$15:$O$198,'N1.3_Project_Listing'!$C$15:$C$198,'N1.1_NARM_Summary'!$B64,'N1.3_Project_Listing'!$L$15:$L$198,'N1.1_NARM_Summary'!N$14)</f>
        <v>0</v>
      </c>
      <c r="O64" s="85">
        <f>SUMIFS('N1.3_Project_Listing'!$O$15:$O$198,'N1.3_Project_Listing'!$C$15:$C$198,'N1.1_NARM_Summary'!$B64,'N1.3_Project_Listing'!$L$15:$L$198,'N1.1_NARM_Summary'!O$14)</f>
        <v>0</v>
      </c>
      <c r="P64" s="81"/>
    </row>
    <row r="65" spans="2:16">
      <c r="B65" s="260" t="s">
        <v>688</v>
      </c>
      <c r="C65" s="188" t="s">
        <v>78</v>
      </c>
      <c r="D65" s="264"/>
      <c r="E65" s="264"/>
      <c r="F65" s="264"/>
      <c r="G65" s="264"/>
      <c r="H65" s="264"/>
      <c r="I65" s="265"/>
      <c r="J65" s="266"/>
      <c r="K65" s="264"/>
      <c r="L65" s="264"/>
      <c r="M65" s="264"/>
      <c r="N65" s="264"/>
      <c r="O65" s="264"/>
      <c r="P65" s="265"/>
    </row>
  </sheetData>
  <mergeCells count="3">
    <mergeCell ref="C12:P12"/>
    <mergeCell ref="C13:I13"/>
    <mergeCell ref="J13:P13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5" tint="-0.499984740745262"/>
  </sheetPr>
  <dimension ref="A1:R213"/>
  <sheetViews>
    <sheetView zoomScale="70" zoomScaleNormal="70" workbookViewId="0">
      <selection activeCell="B13" sqref="B13"/>
    </sheetView>
  </sheetViews>
  <sheetFormatPr defaultRowHeight="14.25"/>
  <cols>
    <col min="1" max="1" width="14" customWidth="1"/>
    <col min="2" max="2" width="39.33203125" customWidth="1"/>
    <col min="3" max="3" width="18.1328125" style="73" customWidth="1"/>
    <col min="4" max="4" width="20.796875" customWidth="1"/>
    <col min="5" max="5" width="19.33203125" bestFit="1" customWidth="1"/>
    <col min="18" max="18" width="9.33203125" bestFit="1" customWidth="1"/>
  </cols>
  <sheetData>
    <row r="1" spans="1:18" ht="25.15">
      <c r="A1" s="1" t="str">
        <f>N0_Cover!A1</f>
        <v>RIIO-2 Regulatory Reporting Pack</v>
      </c>
      <c r="B1" s="2"/>
      <c r="C1" s="71"/>
      <c r="D1" s="71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</row>
    <row r="2" spans="1:18" ht="22.9">
      <c r="A2" s="1">
        <f>N0_Cover!$B$12</f>
        <v>0</v>
      </c>
      <c r="B2" s="4"/>
      <c r="C2" s="1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</row>
    <row r="3" spans="1:18" ht="19.899999999999999">
      <c r="A3" s="5" t="str">
        <f>"Workbook " &amp; N0_Cover!$B$14</f>
        <v>Workbook N: NARM</v>
      </c>
      <c r="B3" s="6"/>
      <c r="C3" s="5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</row>
    <row r="4" spans="1:18" ht="17.649999999999999">
      <c r="A4" s="7" t="str">
        <f>"Submission Version " &amp; N0_Cover!$B$15 &amp; " - Submitted on " &amp; TEXT(N0_Cover!$B$16,"dd mmm yyyy")</f>
        <v>Submission Version  - Submitted on 00 Jan 1900</v>
      </c>
      <c r="B4" s="8"/>
      <c r="C4" s="72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</row>
    <row r="5" spans="1:18" ht="17.649999999999999">
      <c r="A5" s="7" t="str">
        <f>"Template Version: " &amp; N0_Cover!$B$11</f>
        <v>Template Version: v1.0</v>
      </c>
      <c r="B5" s="8"/>
      <c r="C5" s="72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</row>
    <row r="6" spans="1:18" ht="19.899999999999999">
      <c r="A6" s="5" t="str">
        <f ca="1">"Sheet: " &amp;VLOOKUP(RIGHT(CELL("filename",A1),LEN(CELL("filename",A1))-FIND("]",CELL("filename",A1))),'N0.1_Contents'!$A$11:$B$98,2,FALSE)</f>
        <v>Sheet: N1.2 Intervention Listing</v>
      </c>
      <c r="B6" s="6"/>
      <c r="C6" s="5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</row>
    <row r="7" spans="1:18" ht="17.649999999999999">
      <c r="A7" s="7" t="str">
        <f>"Prices Base: " &amp; 'N0.5_Data_Constants'!C13</f>
        <v>Prices Base: 2018/19</v>
      </c>
      <c r="B7" s="8"/>
      <c r="C7" s="72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</row>
    <row r="8" spans="1:18" s="139" customFormat="1" ht="13.15">
      <c r="A8" s="140" t="str">
        <f>"Error Checks: " &amp; IF(ISERROR(MATCH("Error",$A$9:$E$9,0)),"OK","Error")</f>
        <v>Error Checks: OK</v>
      </c>
      <c r="B8" s="141"/>
      <c r="C8" s="140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</row>
    <row r="9" spans="1:18" s="139" customFormat="1" ht="13.15">
      <c r="A9" s="145" t="str">
        <f>IF(ISERROR(MATCH("Error",A10:A197,0)),"-","Error")</f>
        <v>-</v>
      </c>
      <c r="B9" s="145" t="str">
        <f>IF(ISERROR(MATCH("Error",B10:B197,0)),"-","Error")</f>
        <v>-</v>
      </c>
      <c r="C9" s="145" t="str">
        <f>IF(ISERROR(MATCH("Error",C10:C197,0)),"-","Error")</f>
        <v>-</v>
      </c>
      <c r="D9" s="145" t="str">
        <f>IF(ISERROR(MATCH("Error",D10:D197,0)),"-","Error")</f>
        <v>-</v>
      </c>
      <c r="E9" s="145" t="str">
        <f>IF(ISERROR(MATCH("Error",E10:E197,0)),"-","Error")</f>
        <v>-</v>
      </c>
      <c r="F9" s="145" t="str">
        <f t="shared" ref="F9:R9" si="0">IF(ISERROR(MATCH("Error",F10:F197,0)),"-","Error")</f>
        <v>-</v>
      </c>
      <c r="G9" s="145" t="str">
        <f t="shared" si="0"/>
        <v>-</v>
      </c>
      <c r="H9" s="145" t="str">
        <f t="shared" si="0"/>
        <v>-</v>
      </c>
      <c r="I9" s="145" t="str">
        <f t="shared" si="0"/>
        <v>-</v>
      </c>
      <c r="J9" s="145" t="str">
        <f t="shared" si="0"/>
        <v>-</v>
      </c>
      <c r="K9" s="145" t="str">
        <f t="shared" si="0"/>
        <v>-</v>
      </c>
      <c r="L9" s="145" t="str">
        <f t="shared" si="0"/>
        <v>-</v>
      </c>
      <c r="M9" s="145" t="str">
        <f t="shared" si="0"/>
        <v>-</v>
      </c>
      <c r="N9" s="145" t="str">
        <f t="shared" si="0"/>
        <v>-</v>
      </c>
      <c r="O9" s="145" t="str">
        <f t="shared" si="0"/>
        <v>-</v>
      </c>
      <c r="P9" s="145" t="str">
        <f t="shared" si="0"/>
        <v>-</v>
      </c>
      <c r="Q9" s="145" t="str">
        <f t="shared" si="0"/>
        <v>-</v>
      </c>
      <c r="R9" s="145" t="str">
        <f t="shared" si="0"/>
        <v>-</v>
      </c>
    </row>
    <row r="12" spans="1:18" ht="37.15">
      <c r="A12" s="239" t="s">
        <v>409</v>
      </c>
      <c r="B12" s="267" t="s">
        <v>631</v>
      </c>
      <c r="C12" s="239" t="s">
        <v>75</v>
      </c>
      <c r="D12" s="70" t="s">
        <v>635</v>
      </c>
      <c r="E12" s="70" t="s">
        <v>79</v>
      </c>
    </row>
    <row r="13" spans="1:18" s="79" customFormat="1">
      <c r="A13" s="188" t="s">
        <v>346</v>
      </c>
      <c r="B13" s="78"/>
      <c r="C13" s="78"/>
      <c r="D13" s="78"/>
      <c r="E13" s="77"/>
    </row>
    <row r="14" spans="1:18" s="79" customFormat="1">
      <c r="A14" s="188" t="s">
        <v>347</v>
      </c>
      <c r="B14" s="78"/>
      <c r="C14" s="78"/>
      <c r="D14" s="78"/>
      <c r="E14" s="77"/>
    </row>
    <row r="15" spans="1:18" s="79" customFormat="1">
      <c r="A15" s="188" t="s">
        <v>348</v>
      </c>
      <c r="B15" s="78"/>
      <c r="C15" s="78"/>
      <c r="D15" s="78"/>
      <c r="E15" s="77"/>
    </row>
    <row r="16" spans="1:18" s="79" customFormat="1">
      <c r="A16" s="188" t="s">
        <v>349</v>
      </c>
      <c r="B16" s="78"/>
      <c r="C16" s="78"/>
      <c r="D16" s="78"/>
      <c r="E16" s="77"/>
    </row>
    <row r="17" spans="1:5" s="79" customFormat="1">
      <c r="A17" s="188" t="s">
        <v>350</v>
      </c>
      <c r="B17" s="78"/>
      <c r="C17" s="78"/>
      <c r="D17" s="78"/>
      <c r="E17" s="77"/>
    </row>
    <row r="18" spans="1:5" s="79" customFormat="1">
      <c r="A18" s="188" t="s">
        <v>351</v>
      </c>
      <c r="B18" s="78"/>
      <c r="C18" s="78"/>
      <c r="D18" s="78"/>
      <c r="E18" s="77"/>
    </row>
    <row r="19" spans="1:5" s="79" customFormat="1">
      <c r="A19" s="188" t="s">
        <v>352</v>
      </c>
      <c r="B19" s="78"/>
      <c r="C19" s="78"/>
      <c r="D19" s="78"/>
      <c r="E19" s="77"/>
    </row>
    <row r="20" spans="1:5" s="79" customFormat="1">
      <c r="A20" s="188" t="s">
        <v>353</v>
      </c>
      <c r="B20" s="78"/>
      <c r="C20" s="78"/>
      <c r="D20" s="78"/>
      <c r="E20" s="77"/>
    </row>
    <row r="21" spans="1:5" s="79" customFormat="1">
      <c r="A21" s="188" t="s">
        <v>354</v>
      </c>
      <c r="B21" s="78"/>
      <c r="C21" s="78"/>
      <c r="D21" s="78"/>
      <c r="E21" s="77"/>
    </row>
    <row r="22" spans="1:5" s="79" customFormat="1">
      <c r="A22" s="188" t="s">
        <v>355</v>
      </c>
      <c r="B22" s="78"/>
      <c r="C22" s="78"/>
      <c r="D22" s="78"/>
      <c r="E22" s="77"/>
    </row>
    <row r="23" spans="1:5" s="79" customFormat="1">
      <c r="A23" s="188" t="s">
        <v>356</v>
      </c>
      <c r="B23" s="78"/>
      <c r="C23" s="78"/>
      <c r="D23" s="78"/>
      <c r="E23" s="77"/>
    </row>
    <row r="24" spans="1:5" s="79" customFormat="1">
      <c r="A24" s="188" t="s">
        <v>357</v>
      </c>
      <c r="B24" s="78"/>
      <c r="C24" s="78"/>
      <c r="D24" s="78"/>
      <c r="E24" s="77"/>
    </row>
    <row r="25" spans="1:5" s="79" customFormat="1">
      <c r="A25" s="188" t="s">
        <v>358</v>
      </c>
      <c r="B25" s="78"/>
      <c r="C25" s="78"/>
      <c r="D25" s="78"/>
      <c r="E25" s="77"/>
    </row>
    <row r="26" spans="1:5" s="79" customFormat="1">
      <c r="A26" s="188" t="s">
        <v>359</v>
      </c>
      <c r="B26" s="78"/>
      <c r="C26" s="78"/>
      <c r="D26" s="78"/>
      <c r="E26" s="77"/>
    </row>
    <row r="27" spans="1:5" s="79" customFormat="1">
      <c r="A27" s="188" t="s">
        <v>360</v>
      </c>
      <c r="B27" s="78"/>
      <c r="C27" s="78"/>
      <c r="D27" s="78"/>
      <c r="E27" s="77"/>
    </row>
    <row r="28" spans="1:5" s="79" customFormat="1">
      <c r="A28" s="188" t="s">
        <v>361</v>
      </c>
      <c r="B28" s="78"/>
      <c r="C28" s="78"/>
      <c r="D28" s="78"/>
      <c r="E28" s="77"/>
    </row>
    <row r="29" spans="1:5" s="79" customFormat="1">
      <c r="A29" s="188" t="s">
        <v>362</v>
      </c>
      <c r="B29" s="78"/>
      <c r="C29" s="78"/>
      <c r="D29" s="78"/>
      <c r="E29" s="77"/>
    </row>
    <row r="30" spans="1:5" s="79" customFormat="1">
      <c r="A30" s="188" t="s">
        <v>363</v>
      </c>
      <c r="B30" s="78"/>
      <c r="C30" s="78"/>
      <c r="D30" s="78"/>
      <c r="E30" s="77"/>
    </row>
    <row r="31" spans="1:5" s="79" customFormat="1">
      <c r="A31" s="188" t="s">
        <v>364</v>
      </c>
      <c r="B31" s="78"/>
      <c r="C31" s="78"/>
      <c r="D31" s="78"/>
      <c r="E31" s="77"/>
    </row>
    <row r="32" spans="1:5" s="79" customFormat="1">
      <c r="A32" s="188" t="s">
        <v>365</v>
      </c>
      <c r="B32" s="78"/>
      <c r="C32" s="78"/>
      <c r="D32" s="78"/>
      <c r="E32" s="77"/>
    </row>
    <row r="33" spans="1:5" s="79" customFormat="1">
      <c r="A33" s="188" t="s">
        <v>366</v>
      </c>
      <c r="B33" s="78"/>
      <c r="C33" s="78"/>
      <c r="D33" s="78"/>
      <c r="E33" s="77"/>
    </row>
    <row r="34" spans="1:5" s="79" customFormat="1">
      <c r="A34" s="188" t="s">
        <v>367</v>
      </c>
      <c r="B34" s="78"/>
      <c r="C34" s="78"/>
      <c r="D34" s="78"/>
      <c r="E34" s="77"/>
    </row>
    <row r="35" spans="1:5" s="79" customFormat="1">
      <c r="A35" s="188" t="s">
        <v>368</v>
      </c>
      <c r="B35" s="78"/>
      <c r="C35" s="78"/>
      <c r="D35" s="78"/>
      <c r="E35" s="77"/>
    </row>
    <row r="36" spans="1:5" s="79" customFormat="1">
      <c r="A36" s="188" t="s">
        <v>369</v>
      </c>
      <c r="B36" s="78"/>
      <c r="C36" s="78"/>
      <c r="D36" s="78"/>
      <c r="E36" s="77"/>
    </row>
    <row r="37" spans="1:5" s="79" customFormat="1">
      <c r="A37" s="188" t="s">
        <v>370</v>
      </c>
      <c r="B37" s="78"/>
      <c r="C37" s="78"/>
      <c r="D37" s="78"/>
      <c r="E37" s="77"/>
    </row>
    <row r="38" spans="1:5" s="79" customFormat="1">
      <c r="A38" s="188" t="s">
        <v>371</v>
      </c>
      <c r="B38" s="78"/>
      <c r="C38" s="78"/>
      <c r="D38" s="78"/>
      <c r="E38" s="77"/>
    </row>
    <row r="39" spans="1:5" s="79" customFormat="1">
      <c r="A39" s="188" t="s">
        <v>372</v>
      </c>
      <c r="B39" s="78"/>
      <c r="C39" s="78"/>
      <c r="D39" s="78"/>
      <c r="E39" s="77"/>
    </row>
    <row r="40" spans="1:5" s="79" customFormat="1">
      <c r="A40" s="188" t="s">
        <v>373</v>
      </c>
      <c r="B40" s="78"/>
      <c r="C40" s="78"/>
      <c r="D40" s="78"/>
      <c r="E40" s="77"/>
    </row>
    <row r="41" spans="1:5" s="79" customFormat="1">
      <c r="A41" s="188" t="s">
        <v>374</v>
      </c>
      <c r="B41" s="78"/>
      <c r="C41" s="78"/>
      <c r="D41" s="78"/>
      <c r="E41" s="77"/>
    </row>
    <row r="42" spans="1:5" s="79" customFormat="1">
      <c r="A42" s="188" t="s">
        <v>375</v>
      </c>
      <c r="B42" s="78"/>
      <c r="C42" s="78"/>
      <c r="D42" s="78"/>
      <c r="E42" s="77"/>
    </row>
    <row r="43" spans="1:5" s="79" customFormat="1">
      <c r="A43" s="188" t="s">
        <v>376</v>
      </c>
      <c r="B43" s="78"/>
      <c r="C43" s="78"/>
      <c r="D43" s="78"/>
      <c r="E43" s="77"/>
    </row>
    <row r="44" spans="1:5" s="79" customFormat="1">
      <c r="A44" s="188" t="s">
        <v>377</v>
      </c>
      <c r="B44" s="78"/>
      <c r="C44" s="78"/>
      <c r="D44" s="78"/>
      <c r="E44" s="77"/>
    </row>
    <row r="45" spans="1:5" s="79" customFormat="1">
      <c r="A45" s="188" t="s">
        <v>378</v>
      </c>
      <c r="B45" s="78"/>
      <c r="C45" s="78"/>
      <c r="D45" s="78"/>
      <c r="E45" s="77"/>
    </row>
    <row r="46" spans="1:5" s="79" customFormat="1">
      <c r="A46" s="188" t="s">
        <v>379</v>
      </c>
      <c r="B46" s="78"/>
      <c r="C46" s="78"/>
      <c r="D46" s="78"/>
      <c r="E46" s="77"/>
    </row>
    <row r="47" spans="1:5" s="79" customFormat="1">
      <c r="A47" s="188" t="s">
        <v>380</v>
      </c>
      <c r="B47" s="78"/>
      <c r="C47" s="78"/>
      <c r="D47" s="78"/>
      <c r="E47" s="77"/>
    </row>
    <row r="48" spans="1:5" s="79" customFormat="1">
      <c r="A48" s="188" t="s">
        <v>381</v>
      </c>
      <c r="B48" s="78"/>
      <c r="C48" s="78"/>
      <c r="D48" s="78"/>
      <c r="E48" s="77"/>
    </row>
    <row r="49" spans="1:5" s="79" customFormat="1">
      <c r="A49" s="188" t="s">
        <v>382</v>
      </c>
      <c r="B49" s="78"/>
      <c r="C49" s="78"/>
      <c r="D49" s="78"/>
      <c r="E49" s="77"/>
    </row>
    <row r="50" spans="1:5" s="79" customFormat="1">
      <c r="A50" s="188" t="s">
        <v>383</v>
      </c>
      <c r="B50" s="78"/>
      <c r="C50" s="78"/>
      <c r="D50" s="78"/>
      <c r="E50" s="77"/>
    </row>
    <row r="51" spans="1:5" s="79" customFormat="1">
      <c r="A51" s="188" t="s">
        <v>384</v>
      </c>
      <c r="B51" s="78"/>
      <c r="C51" s="78"/>
      <c r="D51" s="78"/>
      <c r="E51" s="77"/>
    </row>
    <row r="52" spans="1:5" s="79" customFormat="1">
      <c r="A52" s="188" t="s">
        <v>385</v>
      </c>
      <c r="B52" s="78"/>
      <c r="C52" s="78"/>
      <c r="D52" s="78"/>
      <c r="E52" s="77"/>
    </row>
    <row r="53" spans="1:5" s="79" customFormat="1">
      <c r="A53" s="188" t="s">
        <v>386</v>
      </c>
      <c r="B53" s="78"/>
      <c r="C53" s="78"/>
      <c r="D53" s="78"/>
      <c r="E53" s="77"/>
    </row>
    <row r="54" spans="1:5" s="79" customFormat="1">
      <c r="A54" s="188" t="s">
        <v>387</v>
      </c>
      <c r="B54" s="78"/>
      <c r="C54" s="78"/>
      <c r="D54" s="78"/>
      <c r="E54" s="77"/>
    </row>
    <row r="55" spans="1:5" s="79" customFormat="1">
      <c r="A55" s="188" t="s">
        <v>388</v>
      </c>
      <c r="B55" s="78"/>
      <c r="C55" s="78"/>
      <c r="D55" s="78"/>
      <c r="E55" s="77"/>
    </row>
    <row r="56" spans="1:5" s="79" customFormat="1">
      <c r="A56" s="188" t="s">
        <v>389</v>
      </c>
      <c r="B56" s="78"/>
      <c r="C56" s="78"/>
      <c r="D56" s="78"/>
      <c r="E56" s="77"/>
    </row>
    <row r="57" spans="1:5" s="79" customFormat="1">
      <c r="A57" s="188" t="s">
        <v>390</v>
      </c>
      <c r="B57" s="78"/>
      <c r="C57" s="78"/>
      <c r="D57" s="78"/>
      <c r="E57" s="77"/>
    </row>
    <row r="58" spans="1:5" s="79" customFormat="1">
      <c r="A58" s="188" t="s">
        <v>391</v>
      </c>
      <c r="B58" s="78"/>
      <c r="C58" s="78"/>
      <c r="D58" s="78"/>
      <c r="E58" s="77"/>
    </row>
    <row r="59" spans="1:5" s="79" customFormat="1">
      <c r="A59" s="188" t="s">
        <v>392</v>
      </c>
      <c r="B59" s="78"/>
      <c r="C59" s="78"/>
      <c r="D59" s="78"/>
      <c r="E59" s="77"/>
    </row>
    <row r="60" spans="1:5" s="79" customFormat="1">
      <c r="A60" s="188" t="s">
        <v>393</v>
      </c>
      <c r="B60" s="78"/>
      <c r="C60" s="78"/>
      <c r="D60" s="78"/>
      <c r="E60" s="77"/>
    </row>
    <row r="61" spans="1:5" s="79" customFormat="1">
      <c r="A61" s="188" t="s">
        <v>394</v>
      </c>
      <c r="B61" s="78"/>
      <c r="C61" s="78"/>
      <c r="D61" s="78"/>
      <c r="E61" s="77"/>
    </row>
    <row r="62" spans="1:5" s="79" customFormat="1">
      <c r="A62" s="188" t="s">
        <v>395</v>
      </c>
      <c r="B62" s="78"/>
      <c r="C62" s="78"/>
      <c r="D62" s="78"/>
      <c r="E62" s="77"/>
    </row>
    <row r="63" spans="1:5" s="79" customFormat="1">
      <c r="A63" s="188" t="s">
        <v>396</v>
      </c>
      <c r="B63" s="78"/>
      <c r="C63" s="78"/>
      <c r="D63" s="78"/>
      <c r="E63" s="77"/>
    </row>
    <row r="64" spans="1:5" s="79" customFormat="1">
      <c r="A64" s="188" t="s">
        <v>397</v>
      </c>
      <c r="B64" s="78"/>
      <c r="C64" s="78"/>
      <c r="D64" s="78"/>
      <c r="E64" s="77"/>
    </row>
    <row r="65" spans="1:5" s="79" customFormat="1">
      <c r="A65" s="188" t="s">
        <v>398</v>
      </c>
      <c r="B65" s="78"/>
      <c r="C65" s="78"/>
      <c r="D65" s="78"/>
      <c r="E65" s="77"/>
    </row>
    <row r="66" spans="1:5" s="79" customFormat="1">
      <c r="A66" s="188" t="s">
        <v>399</v>
      </c>
      <c r="B66" s="78"/>
      <c r="C66" s="78"/>
      <c r="D66" s="78"/>
      <c r="E66" s="77"/>
    </row>
    <row r="67" spans="1:5" s="79" customFormat="1">
      <c r="A67" s="188" t="s">
        <v>400</v>
      </c>
      <c r="B67" s="78"/>
      <c r="C67" s="78"/>
      <c r="D67" s="78"/>
      <c r="E67" s="77"/>
    </row>
    <row r="68" spans="1:5" s="79" customFormat="1">
      <c r="A68" s="188" t="s">
        <v>401</v>
      </c>
      <c r="B68" s="78"/>
      <c r="C68" s="78"/>
      <c r="D68" s="78"/>
      <c r="E68" s="77"/>
    </row>
    <row r="69" spans="1:5" s="79" customFormat="1">
      <c r="A69" s="188" t="s">
        <v>402</v>
      </c>
      <c r="B69" s="78"/>
      <c r="C69" s="78"/>
      <c r="D69" s="78"/>
      <c r="E69" s="77"/>
    </row>
    <row r="70" spans="1:5" s="79" customFormat="1">
      <c r="A70" s="188" t="s">
        <v>403</v>
      </c>
      <c r="B70" s="78"/>
      <c r="C70" s="78"/>
      <c r="D70" s="78"/>
      <c r="E70" s="77"/>
    </row>
    <row r="71" spans="1:5" s="79" customFormat="1">
      <c r="A71" s="188" t="s">
        <v>404</v>
      </c>
      <c r="B71" s="78"/>
      <c r="C71" s="78"/>
      <c r="D71" s="78"/>
      <c r="E71" s="77"/>
    </row>
    <row r="72" spans="1:5" s="79" customFormat="1">
      <c r="A72" s="188" t="s">
        <v>405</v>
      </c>
      <c r="B72" s="78"/>
      <c r="C72" s="78"/>
      <c r="D72" s="78"/>
      <c r="E72" s="77"/>
    </row>
    <row r="73" spans="1:5" s="79" customFormat="1">
      <c r="A73" s="188" t="s">
        <v>406</v>
      </c>
      <c r="B73" s="78"/>
      <c r="C73" s="78"/>
      <c r="D73" s="78"/>
      <c r="E73" s="77"/>
    </row>
    <row r="74" spans="1:5" s="79" customFormat="1">
      <c r="A74" s="188" t="s">
        <v>407</v>
      </c>
      <c r="B74" s="78"/>
      <c r="C74" s="78"/>
      <c r="D74" s="78"/>
      <c r="E74" s="77"/>
    </row>
    <row r="75" spans="1:5" s="79" customFormat="1">
      <c r="A75" s="188" t="s">
        <v>408</v>
      </c>
      <c r="B75" s="78"/>
      <c r="C75" s="78"/>
      <c r="D75" s="78"/>
      <c r="E75" s="77"/>
    </row>
    <row r="76" spans="1:5" s="79" customFormat="1">
      <c r="A76" s="188" t="s">
        <v>468</v>
      </c>
      <c r="B76" s="78"/>
      <c r="C76" s="78"/>
      <c r="D76" s="78"/>
      <c r="E76" s="77"/>
    </row>
    <row r="77" spans="1:5" s="79" customFormat="1">
      <c r="A77" s="188" t="s">
        <v>469</v>
      </c>
      <c r="B77" s="78"/>
      <c r="C77" s="78"/>
      <c r="D77" s="78"/>
      <c r="E77" s="77"/>
    </row>
    <row r="78" spans="1:5" s="79" customFormat="1">
      <c r="A78" s="188" t="s">
        <v>470</v>
      </c>
      <c r="B78" s="78"/>
      <c r="C78" s="78"/>
      <c r="D78" s="78"/>
      <c r="E78" s="77"/>
    </row>
    <row r="79" spans="1:5" s="79" customFormat="1">
      <c r="A79" s="188" t="s">
        <v>471</v>
      </c>
      <c r="B79" s="78"/>
      <c r="C79" s="78"/>
      <c r="D79" s="78"/>
      <c r="E79" s="77"/>
    </row>
    <row r="80" spans="1:5" s="79" customFormat="1">
      <c r="A80" s="188" t="s">
        <v>472</v>
      </c>
      <c r="B80" s="78"/>
      <c r="C80" s="78"/>
      <c r="D80" s="78"/>
      <c r="E80" s="77"/>
    </row>
    <row r="81" spans="1:5" s="79" customFormat="1">
      <c r="A81" s="188" t="s">
        <v>473</v>
      </c>
      <c r="B81" s="78"/>
      <c r="C81" s="78"/>
      <c r="D81" s="78"/>
      <c r="E81" s="77"/>
    </row>
    <row r="82" spans="1:5" s="79" customFormat="1">
      <c r="A82" s="188" t="s">
        <v>474</v>
      </c>
      <c r="B82" s="78"/>
      <c r="C82" s="78"/>
      <c r="D82" s="78"/>
      <c r="E82" s="77"/>
    </row>
    <row r="83" spans="1:5" s="79" customFormat="1">
      <c r="A83" s="188" t="s">
        <v>475</v>
      </c>
      <c r="B83" s="78"/>
      <c r="C83" s="78"/>
      <c r="D83" s="78"/>
      <c r="E83" s="77"/>
    </row>
    <row r="84" spans="1:5" s="79" customFormat="1">
      <c r="A84" s="188" t="s">
        <v>476</v>
      </c>
      <c r="B84" s="78"/>
      <c r="C84" s="78"/>
      <c r="D84" s="78"/>
      <c r="E84" s="77"/>
    </row>
    <row r="85" spans="1:5" s="79" customFormat="1">
      <c r="A85" s="188" t="s">
        <v>477</v>
      </c>
      <c r="B85" s="78"/>
      <c r="C85" s="78"/>
      <c r="D85" s="78"/>
      <c r="E85" s="77"/>
    </row>
    <row r="86" spans="1:5" s="79" customFormat="1">
      <c r="A86" s="188" t="s">
        <v>478</v>
      </c>
      <c r="B86" s="78"/>
      <c r="C86" s="78"/>
      <c r="D86" s="78"/>
      <c r="E86" s="77"/>
    </row>
    <row r="87" spans="1:5" s="79" customFormat="1">
      <c r="A87" s="188" t="s">
        <v>479</v>
      </c>
      <c r="B87" s="78"/>
      <c r="C87" s="78"/>
      <c r="D87" s="78"/>
      <c r="E87" s="77"/>
    </row>
    <row r="88" spans="1:5" s="79" customFormat="1">
      <c r="A88" s="188" t="s">
        <v>480</v>
      </c>
      <c r="B88" s="78"/>
      <c r="C88" s="78"/>
      <c r="D88" s="78"/>
      <c r="E88" s="77"/>
    </row>
    <row r="89" spans="1:5" s="79" customFormat="1">
      <c r="A89" s="188" t="s">
        <v>481</v>
      </c>
      <c r="B89" s="78"/>
      <c r="C89" s="78"/>
      <c r="D89" s="78"/>
      <c r="E89" s="77"/>
    </row>
    <row r="90" spans="1:5" s="79" customFormat="1">
      <c r="A90" s="188" t="s">
        <v>482</v>
      </c>
      <c r="B90" s="78"/>
      <c r="C90" s="78"/>
      <c r="D90" s="78"/>
      <c r="E90" s="77"/>
    </row>
    <row r="91" spans="1:5" s="79" customFormat="1">
      <c r="A91" s="188" t="s">
        <v>483</v>
      </c>
      <c r="B91" s="78"/>
      <c r="C91" s="78"/>
      <c r="D91" s="78"/>
      <c r="E91" s="77"/>
    </row>
    <row r="92" spans="1:5" s="79" customFormat="1">
      <c r="A92" s="188" t="s">
        <v>484</v>
      </c>
      <c r="B92" s="78"/>
      <c r="C92" s="78"/>
      <c r="D92" s="78"/>
      <c r="E92" s="77"/>
    </row>
    <row r="93" spans="1:5" s="79" customFormat="1">
      <c r="A93" s="188" t="s">
        <v>485</v>
      </c>
      <c r="B93" s="78"/>
      <c r="C93" s="78"/>
      <c r="D93" s="78"/>
      <c r="E93" s="77"/>
    </row>
    <row r="94" spans="1:5" s="79" customFormat="1">
      <c r="A94" s="188" t="s">
        <v>486</v>
      </c>
      <c r="B94" s="78"/>
      <c r="C94" s="78"/>
      <c r="D94" s="78"/>
      <c r="E94" s="77"/>
    </row>
    <row r="95" spans="1:5" s="79" customFormat="1">
      <c r="A95" s="188" t="s">
        <v>487</v>
      </c>
      <c r="B95" s="78"/>
      <c r="C95" s="78"/>
      <c r="D95" s="78"/>
      <c r="E95" s="77"/>
    </row>
    <row r="96" spans="1:5" s="79" customFormat="1">
      <c r="A96" s="188" t="s">
        <v>488</v>
      </c>
      <c r="B96" s="78"/>
      <c r="C96" s="78"/>
      <c r="D96" s="78"/>
      <c r="E96" s="77"/>
    </row>
    <row r="97" spans="1:5" s="79" customFormat="1">
      <c r="A97" s="188" t="s">
        <v>489</v>
      </c>
      <c r="B97" s="78"/>
      <c r="C97" s="78"/>
      <c r="D97" s="78"/>
      <c r="E97" s="77"/>
    </row>
    <row r="98" spans="1:5" s="79" customFormat="1">
      <c r="A98" s="188" t="s">
        <v>490</v>
      </c>
      <c r="B98" s="78"/>
      <c r="C98" s="78"/>
      <c r="D98" s="78"/>
      <c r="E98" s="77"/>
    </row>
    <row r="99" spans="1:5" s="79" customFormat="1">
      <c r="A99" s="188" t="s">
        <v>491</v>
      </c>
      <c r="B99" s="78"/>
      <c r="C99" s="78"/>
      <c r="D99" s="78"/>
      <c r="E99" s="77"/>
    </row>
    <row r="100" spans="1:5" s="79" customFormat="1">
      <c r="A100" s="188" t="s">
        <v>492</v>
      </c>
      <c r="B100" s="78"/>
      <c r="C100" s="78"/>
      <c r="D100" s="78"/>
      <c r="E100" s="77"/>
    </row>
    <row r="101" spans="1:5" s="79" customFormat="1">
      <c r="A101" s="188" t="s">
        <v>493</v>
      </c>
      <c r="B101" s="78"/>
      <c r="C101" s="78"/>
      <c r="D101" s="78"/>
      <c r="E101" s="77"/>
    </row>
    <row r="102" spans="1:5" s="79" customFormat="1">
      <c r="A102" s="188" t="s">
        <v>494</v>
      </c>
      <c r="B102" s="78"/>
      <c r="C102" s="78"/>
      <c r="D102" s="78"/>
      <c r="E102" s="77"/>
    </row>
    <row r="103" spans="1:5" s="79" customFormat="1">
      <c r="A103" s="188" t="s">
        <v>495</v>
      </c>
      <c r="B103" s="78"/>
      <c r="C103" s="78"/>
      <c r="D103" s="78"/>
      <c r="E103" s="77"/>
    </row>
    <row r="104" spans="1:5" s="79" customFormat="1">
      <c r="A104" s="188" t="s">
        <v>496</v>
      </c>
      <c r="B104" s="78"/>
      <c r="C104" s="78"/>
      <c r="D104" s="78"/>
      <c r="E104" s="77"/>
    </row>
    <row r="105" spans="1:5" s="79" customFormat="1">
      <c r="A105" s="188" t="s">
        <v>497</v>
      </c>
      <c r="B105" s="78"/>
      <c r="C105" s="78"/>
      <c r="D105" s="78"/>
      <c r="E105" s="77"/>
    </row>
    <row r="106" spans="1:5" s="79" customFormat="1">
      <c r="A106" s="188" t="s">
        <v>498</v>
      </c>
      <c r="B106" s="78"/>
      <c r="C106" s="78"/>
      <c r="D106" s="78"/>
      <c r="E106" s="77"/>
    </row>
    <row r="107" spans="1:5" s="79" customFormat="1">
      <c r="A107" s="188" t="s">
        <v>499</v>
      </c>
      <c r="B107" s="78"/>
      <c r="C107" s="78"/>
      <c r="D107" s="78"/>
      <c r="E107" s="77"/>
    </row>
    <row r="108" spans="1:5" s="79" customFormat="1">
      <c r="A108" s="188" t="s">
        <v>500</v>
      </c>
      <c r="B108" s="78"/>
      <c r="C108" s="78"/>
      <c r="D108" s="78"/>
      <c r="E108" s="77"/>
    </row>
    <row r="109" spans="1:5" s="79" customFormat="1">
      <c r="A109" s="188" t="s">
        <v>501</v>
      </c>
      <c r="B109" s="78"/>
      <c r="C109" s="78"/>
      <c r="D109" s="78"/>
      <c r="E109" s="77"/>
    </row>
    <row r="110" spans="1:5" s="79" customFormat="1">
      <c r="A110" s="188" t="s">
        <v>502</v>
      </c>
      <c r="B110" s="78"/>
      <c r="C110" s="78"/>
      <c r="D110" s="78"/>
      <c r="E110" s="77"/>
    </row>
    <row r="111" spans="1:5" s="79" customFormat="1">
      <c r="A111" s="188" t="s">
        <v>503</v>
      </c>
      <c r="B111" s="78"/>
      <c r="C111" s="78"/>
      <c r="D111" s="78"/>
      <c r="E111" s="77"/>
    </row>
    <row r="112" spans="1:5" s="79" customFormat="1">
      <c r="A112" s="188" t="s">
        <v>504</v>
      </c>
      <c r="B112" s="78"/>
      <c r="C112" s="78"/>
      <c r="D112" s="78"/>
      <c r="E112" s="77"/>
    </row>
    <row r="113" spans="1:5" s="79" customFormat="1">
      <c r="A113" s="188" t="s">
        <v>505</v>
      </c>
      <c r="B113" s="78"/>
      <c r="C113" s="78"/>
      <c r="D113" s="78"/>
      <c r="E113" s="77"/>
    </row>
    <row r="114" spans="1:5" s="79" customFormat="1">
      <c r="A114" s="188" t="s">
        <v>506</v>
      </c>
      <c r="B114" s="78"/>
      <c r="C114" s="78"/>
      <c r="D114" s="78"/>
      <c r="E114" s="77"/>
    </row>
    <row r="115" spans="1:5" s="79" customFormat="1">
      <c r="A115" s="188" t="s">
        <v>507</v>
      </c>
      <c r="B115" s="78"/>
      <c r="C115" s="78"/>
      <c r="D115" s="78"/>
      <c r="E115" s="77"/>
    </row>
    <row r="116" spans="1:5" s="79" customFormat="1">
      <c r="A116" s="188" t="s">
        <v>508</v>
      </c>
      <c r="B116" s="78"/>
      <c r="C116" s="78"/>
      <c r="D116" s="78"/>
      <c r="E116" s="77"/>
    </row>
    <row r="117" spans="1:5" s="79" customFormat="1">
      <c r="A117" s="188" t="s">
        <v>509</v>
      </c>
      <c r="B117" s="78"/>
      <c r="C117" s="78"/>
      <c r="D117" s="78"/>
      <c r="E117" s="77"/>
    </row>
    <row r="118" spans="1:5" s="79" customFormat="1">
      <c r="A118" s="188" t="s">
        <v>510</v>
      </c>
      <c r="B118" s="78"/>
      <c r="C118" s="78"/>
      <c r="D118" s="78"/>
      <c r="E118" s="77"/>
    </row>
    <row r="119" spans="1:5" s="79" customFormat="1">
      <c r="A119" s="188" t="s">
        <v>511</v>
      </c>
      <c r="B119" s="78"/>
      <c r="C119" s="78"/>
      <c r="D119" s="78"/>
      <c r="E119" s="77"/>
    </row>
    <row r="120" spans="1:5" s="79" customFormat="1">
      <c r="A120" s="188" t="s">
        <v>512</v>
      </c>
      <c r="B120" s="78"/>
      <c r="C120" s="78"/>
      <c r="D120" s="78"/>
      <c r="E120" s="77"/>
    </row>
    <row r="121" spans="1:5" s="79" customFormat="1">
      <c r="A121" s="188" t="s">
        <v>513</v>
      </c>
      <c r="B121" s="78"/>
      <c r="C121" s="78"/>
      <c r="D121" s="78"/>
      <c r="E121" s="77"/>
    </row>
    <row r="122" spans="1:5" s="79" customFormat="1">
      <c r="A122" s="188" t="s">
        <v>514</v>
      </c>
      <c r="B122" s="78"/>
      <c r="C122" s="78"/>
      <c r="D122" s="78"/>
      <c r="E122" s="77"/>
    </row>
    <row r="123" spans="1:5" s="79" customFormat="1">
      <c r="A123" s="188" t="s">
        <v>515</v>
      </c>
      <c r="B123" s="78"/>
      <c r="C123" s="78"/>
      <c r="D123" s="78"/>
      <c r="E123" s="77"/>
    </row>
    <row r="124" spans="1:5" s="79" customFormat="1">
      <c r="A124" s="188" t="s">
        <v>516</v>
      </c>
      <c r="B124" s="78"/>
      <c r="C124" s="78"/>
      <c r="D124" s="78"/>
      <c r="E124" s="77"/>
    </row>
    <row r="125" spans="1:5" s="79" customFormat="1">
      <c r="A125" s="188" t="s">
        <v>517</v>
      </c>
      <c r="B125" s="78"/>
      <c r="C125" s="78"/>
      <c r="D125" s="78"/>
      <c r="E125" s="77"/>
    </row>
    <row r="126" spans="1:5" s="79" customFormat="1">
      <c r="A126" s="188" t="s">
        <v>518</v>
      </c>
      <c r="B126" s="78"/>
      <c r="C126" s="78"/>
      <c r="D126" s="78"/>
      <c r="E126" s="77"/>
    </row>
    <row r="127" spans="1:5" s="79" customFormat="1">
      <c r="A127" s="188" t="s">
        <v>519</v>
      </c>
      <c r="B127" s="78"/>
      <c r="C127" s="78"/>
      <c r="D127" s="78"/>
      <c r="E127" s="77"/>
    </row>
    <row r="128" spans="1:5" s="79" customFormat="1">
      <c r="A128" s="188" t="s">
        <v>520</v>
      </c>
      <c r="B128" s="78"/>
      <c r="C128" s="78"/>
      <c r="D128" s="78"/>
      <c r="E128" s="77"/>
    </row>
    <row r="129" spans="1:5" s="79" customFormat="1">
      <c r="A129" s="188" t="s">
        <v>521</v>
      </c>
      <c r="B129" s="78"/>
      <c r="C129" s="78"/>
      <c r="D129" s="78"/>
      <c r="E129" s="77"/>
    </row>
    <row r="130" spans="1:5" s="79" customFormat="1">
      <c r="A130" s="188" t="s">
        <v>522</v>
      </c>
      <c r="B130" s="78"/>
      <c r="C130" s="78"/>
      <c r="D130" s="78"/>
      <c r="E130" s="77"/>
    </row>
    <row r="131" spans="1:5" s="79" customFormat="1">
      <c r="A131" s="188" t="s">
        <v>523</v>
      </c>
      <c r="B131" s="78"/>
      <c r="C131" s="78"/>
      <c r="D131" s="78"/>
      <c r="E131" s="77"/>
    </row>
    <row r="132" spans="1:5" s="79" customFormat="1">
      <c r="A132" s="188" t="s">
        <v>524</v>
      </c>
      <c r="B132" s="78"/>
      <c r="C132" s="78"/>
      <c r="D132" s="78"/>
      <c r="E132" s="77"/>
    </row>
    <row r="133" spans="1:5" s="79" customFormat="1">
      <c r="A133" s="188" t="s">
        <v>525</v>
      </c>
      <c r="B133" s="78"/>
      <c r="C133" s="78"/>
      <c r="D133" s="78"/>
      <c r="E133" s="77"/>
    </row>
    <row r="134" spans="1:5" s="79" customFormat="1">
      <c r="A134" s="188" t="s">
        <v>526</v>
      </c>
      <c r="B134" s="78"/>
      <c r="C134" s="78"/>
      <c r="D134" s="78"/>
      <c r="E134" s="77"/>
    </row>
    <row r="135" spans="1:5" s="79" customFormat="1">
      <c r="A135" s="188" t="s">
        <v>527</v>
      </c>
      <c r="B135" s="78"/>
      <c r="C135" s="78"/>
      <c r="D135" s="78"/>
      <c r="E135" s="77"/>
    </row>
    <row r="136" spans="1:5" s="79" customFormat="1">
      <c r="A136" s="188" t="s">
        <v>528</v>
      </c>
      <c r="B136" s="78"/>
      <c r="C136" s="78"/>
      <c r="D136" s="78"/>
      <c r="E136" s="77"/>
    </row>
    <row r="137" spans="1:5" s="79" customFormat="1">
      <c r="A137" s="188" t="s">
        <v>529</v>
      </c>
      <c r="B137" s="78"/>
      <c r="C137" s="78"/>
      <c r="D137" s="78"/>
      <c r="E137" s="77"/>
    </row>
    <row r="138" spans="1:5" s="79" customFormat="1">
      <c r="A138" s="188" t="s">
        <v>530</v>
      </c>
      <c r="B138" s="78"/>
      <c r="C138" s="78"/>
      <c r="D138" s="78"/>
      <c r="E138" s="77"/>
    </row>
    <row r="139" spans="1:5" s="79" customFormat="1">
      <c r="A139" s="188" t="s">
        <v>531</v>
      </c>
      <c r="B139" s="78"/>
      <c r="C139" s="78"/>
      <c r="D139" s="78"/>
      <c r="E139" s="77"/>
    </row>
    <row r="140" spans="1:5" s="79" customFormat="1">
      <c r="A140" s="188" t="s">
        <v>532</v>
      </c>
      <c r="B140" s="78"/>
      <c r="C140" s="78"/>
      <c r="D140" s="78"/>
      <c r="E140" s="77"/>
    </row>
    <row r="141" spans="1:5" s="79" customFormat="1">
      <c r="A141" s="188" t="s">
        <v>533</v>
      </c>
      <c r="B141" s="78"/>
      <c r="C141" s="78"/>
      <c r="D141" s="78"/>
      <c r="E141" s="77"/>
    </row>
    <row r="142" spans="1:5" s="79" customFormat="1">
      <c r="A142" s="188" t="s">
        <v>534</v>
      </c>
      <c r="B142" s="78"/>
      <c r="C142" s="78"/>
      <c r="D142" s="78"/>
      <c r="E142" s="77"/>
    </row>
    <row r="143" spans="1:5" s="79" customFormat="1">
      <c r="A143" s="188" t="s">
        <v>535</v>
      </c>
      <c r="B143" s="78"/>
      <c r="C143" s="78"/>
      <c r="D143" s="78"/>
      <c r="E143" s="77"/>
    </row>
    <row r="144" spans="1:5" s="79" customFormat="1">
      <c r="A144" s="188" t="s">
        <v>536</v>
      </c>
      <c r="B144" s="78"/>
      <c r="C144" s="78"/>
      <c r="D144" s="78"/>
      <c r="E144" s="77"/>
    </row>
    <row r="145" spans="1:5" s="79" customFormat="1">
      <c r="A145" s="188" t="s">
        <v>537</v>
      </c>
      <c r="B145" s="78"/>
      <c r="C145" s="78"/>
      <c r="D145" s="78"/>
      <c r="E145" s="77"/>
    </row>
    <row r="146" spans="1:5" s="79" customFormat="1">
      <c r="A146" s="188" t="s">
        <v>538</v>
      </c>
      <c r="B146" s="78"/>
      <c r="C146" s="78"/>
      <c r="D146" s="78"/>
      <c r="E146" s="77"/>
    </row>
    <row r="147" spans="1:5" s="79" customFormat="1">
      <c r="A147" s="188" t="s">
        <v>539</v>
      </c>
      <c r="B147" s="78"/>
      <c r="C147" s="78"/>
      <c r="D147" s="78"/>
      <c r="E147" s="77"/>
    </row>
    <row r="148" spans="1:5" s="79" customFormat="1">
      <c r="A148" s="188" t="s">
        <v>540</v>
      </c>
      <c r="B148" s="78"/>
      <c r="C148" s="78"/>
      <c r="D148" s="78"/>
      <c r="E148" s="77"/>
    </row>
    <row r="149" spans="1:5" s="79" customFormat="1">
      <c r="A149" s="188" t="s">
        <v>541</v>
      </c>
      <c r="B149" s="78"/>
      <c r="C149" s="78"/>
      <c r="D149" s="78"/>
      <c r="E149" s="77"/>
    </row>
    <row r="150" spans="1:5" s="79" customFormat="1">
      <c r="A150" s="188" t="s">
        <v>542</v>
      </c>
      <c r="B150" s="78"/>
      <c r="C150" s="78"/>
      <c r="D150" s="78"/>
      <c r="E150" s="77"/>
    </row>
    <row r="151" spans="1:5" s="79" customFormat="1">
      <c r="A151" s="188" t="s">
        <v>543</v>
      </c>
      <c r="B151" s="78"/>
      <c r="C151" s="78"/>
      <c r="D151" s="78"/>
      <c r="E151" s="77"/>
    </row>
    <row r="152" spans="1:5" s="79" customFormat="1">
      <c r="A152" s="188" t="s">
        <v>544</v>
      </c>
      <c r="B152" s="78"/>
      <c r="C152" s="78"/>
      <c r="D152" s="78"/>
      <c r="E152" s="77"/>
    </row>
    <row r="153" spans="1:5" s="79" customFormat="1">
      <c r="A153" s="188" t="s">
        <v>545</v>
      </c>
      <c r="B153" s="78"/>
      <c r="C153" s="78"/>
      <c r="D153" s="78"/>
      <c r="E153" s="77"/>
    </row>
    <row r="154" spans="1:5" s="79" customFormat="1">
      <c r="A154" s="188" t="s">
        <v>546</v>
      </c>
      <c r="B154" s="78"/>
      <c r="C154" s="78"/>
      <c r="D154" s="78"/>
      <c r="E154" s="77"/>
    </row>
    <row r="155" spans="1:5" s="79" customFormat="1">
      <c r="A155" s="188" t="s">
        <v>547</v>
      </c>
      <c r="B155" s="78"/>
      <c r="C155" s="78"/>
      <c r="D155" s="78"/>
      <c r="E155" s="77"/>
    </row>
    <row r="156" spans="1:5" s="79" customFormat="1">
      <c r="A156" s="188" t="s">
        <v>548</v>
      </c>
      <c r="B156" s="78"/>
      <c r="C156" s="78"/>
      <c r="D156" s="78"/>
      <c r="E156" s="77"/>
    </row>
    <row r="157" spans="1:5" s="79" customFormat="1">
      <c r="A157" s="188" t="s">
        <v>549</v>
      </c>
      <c r="B157" s="78"/>
      <c r="C157" s="78"/>
      <c r="D157" s="78"/>
      <c r="E157" s="77"/>
    </row>
    <row r="158" spans="1:5" s="79" customFormat="1">
      <c r="A158" s="188" t="s">
        <v>550</v>
      </c>
      <c r="B158" s="78"/>
      <c r="C158" s="78"/>
      <c r="D158" s="78"/>
      <c r="E158" s="77"/>
    </row>
    <row r="159" spans="1:5" s="79" customFormat="1">
      <c r="A159" s="188" t="s">
        <v>551</v>
      </c>
      <c r="B159" s="78"/>
      <c r="C159" s="78"/>
      <c r="D159" s="78"/>
      <c r="E159" s="77"/>
    </row>
    <row r="160" spans="1:5" s="79" customFormat="1">
      <c r="A160" s="188" t="s">
        <v>552</v>
      </c>
      <c r="B160" s="78"/>
      <c r="C160" s="78"/>
      <c r="D160" s="78"/>
      <c r="E160" s="77"/>
    </row>
    <row r="161" spans="1:5" s="79" customFormat="1">
      <c r="A161" s="188" t="s">
        <v>553</v>
      </c>
      <c r="B161" s="78"/>
      <c r="C161" s="78"/>
      <c r="D161" s="78"/>
      <c r="E161" s="77"/>
    </row>
    <row r="162" spans="1:5" s="79" customFormat="1">
      <c r="A162" s="188" t="s">
        <v>554</v>
      </c>
      <c r="B162" s="78"/>
      <c r="C162" s="78"/>
      <c r="D162" s="78"/>
      <c r="E162" s="77"/>
    </row>
    <row r="163" spans="1:5" s="79" customFormat="1">
      <c r="A163" s="188" t="s">
        <v>555</v>
      </c>
      <c r="B163" s="78"/>
      <c r="C163" s="78"/>
      <c r="D163" s="78"/>
      <c r="E163" s="77"/>
    </row>
    <row r="164" spans="1:5" s="79" customFormat="1">
      <c r="A164" s="188" t="s">
        <v>556</v>
      </c>
      <c r="B164" s="78"/>
      <c r="C164" s="78"/>
      <c r="D164" s="78"/>
      <c r="E164" s="77"/>
    </row>
    <row r="165" spans="1:5" s="79" customFormat="1">
      <c r="A165" s="188" t="s">
        <v>557</v>
      </c>
      <c r="B165" s="78"/>
      <c r="C165" s="78"/>
      <c r="D165" s="78"/>
      <c r="E165" s="77"/>
    </row>
    <row r="166" spans="1:5" s="79" customFormat="1">
      <c r="A166" s="188" t="s">
        <v>558</v>
      </c>
      <c r="B166" s="78"/>
      <c r="C166" s="78"/>
      <c r="D166" s="78"/>
      <c r="E166" s="77"/>
    </row>
    <row r="167" spans="1:5" s="79" customFormat="1">
      <c r="A167" s="188" t="s">
        <v>559</v>
      </c>
      <c r="B167" s="78"/>
      <c r="C167" s="78"/>
      <c r="D167" s="78"/>
      <c r="E167" s="77"/>
    </row>
    <row r="168" spans="1:5" s="79" customFormat="1">
      <c r="A168" s="188" t="s">
        <v>560</v>
      </c>
      <c r="B168" s="78"/>
      <c r="C168" s="78"/>
      <c r="D168" s="78"/>
      <c r="E168" s="77"/>
    </row>
    <row r="169" spans="1:5" s="79" customFormat="1">
      <c r="A169" s="188" t="s">
        <v>561</v>
      </c>
      <c r="B169" s="78"/>
      <c r="C169" s="78"/>
      <c r="D169" s="78"/>
      <c r="E169" s="77"/>
    </row>
    <row r="170" spans="1:5" s="79" customFormat="1">
      <c r="A170" s="188" t="s">
        <v>562</v>
      </c>
      <c r="B170" s="78"/>
      <c r="C170" s="78"/>
      <c r="D170" s="78"/>
      <c r="E170" s="77"/>
    </row>
    <row r="171" spans="1:5" s="79" customFormat="1">
      <c r="A171" s="188" t="s">
        <v>563</v>
      </c>
      <c r="B171" s="78"/>
      <c r="C171" s="78"/>
      <c r="D171" s="78"/>
      <c r="E171" s="77"/>
    </row>
    <row r="172" spans="1:5" s="79" customFormat="1">
      <c r="A172" s="188" t="s">
        <v>564</v>
      </c>
      <c r="B172" s="78"/>
      <c r="C172" s="78"/>
      <c r="D172" s="78"/>
      <c r="E172" s="77"/>
    </row>
    <row r="173" spans="1:5" s="79" customFormat="1">
      <c r="A173" s="188" t="s">
        <v>565</v>
      </c>
      <c r="B173" s="78"/>
      <c r="C173" s="78"/>
      <c r="D173" s="78"/>
      <c r="E173" s="77"/>
    </row>
    <row r="174" spans="1:5" s="79" customFormat="1">
      <c r="A174" s="188" t="s">
        <v>566</v>
      </c>
      <c r="B174" s="78"/>
      <c r="C174" s="78"/>
      <c r="D174" s="78"/>
      <c r="E174" s="77"/>
    </row>
    <row r="175" spans="1:5" s="79" customFormat="1">
      <c r="A175" s="188" t="s">
        <v>567</v>
      </c>
      <c r="B175" s="78"/>
      <c r="C175" s="78"/>
      <c r="D175" s="78"/>
      <c r="E175" s="77"/>
    </row>
    <row r="176" spans="1:5" s="79" customFormat="1">
      <c r="A176" s="188" t="s">
        <v>568</v>
      </c>
      <c r="B176" s="78"/>
      <c r="C176" s="78"/>
      <c r="D176" s="78"/>
      <c r="E176" s="77"/>
    </row>
    <row r="177" spans="1:5" s="79" customFormat="1">
      <c r="A177" s="188" t="s">
        <v>569</v>
      </c>
      <c r="B177" s="78"/>
      <c r="C177" s="78"/>
      <c r="D177" s="78"/>
      <c r="E177" s="77"/>
    </row>
    <row r="178" spans="1:5" s="79" customFormat="1">
      <c r="A178" s="188" t="s">
        <v>570</v>
      </c>
      <c r="B178" s="78"/>
      <c r="C178" s="78"/>
      <c r="D178" s="78"/>
      <c r="E178" s="77"/>
    </row>
    <row r="179" spans="1:5" s="79" customFormat="1">
      <c r="A179" s="188" t="s">
        <v>571</v>
      </c>
      <c r="B179" s="78"/>
      <c r="C179" s="78"/>
      <c r="D179" s="78"/>
      <c r="E179" s="77"/>
    </row>
    <row r="180" spans="1:5" s="79" customFormat="1">
      <c r="A180" s="188" t="s">
        <v>572</v>
      </c>
      <c r="B180" s="78"/>
      <c r="C180" s="78"/>
      <c r="D180" s="78"/>
      <c r="E180" s="77"/>
    </row>
    <row r="181" spans="1:5" s="79" customFormat="1">
      <c r="A181" s="188" t="s">
        <v>573</v>
      </c>
      <c r="B181" s="78"/>
      <c r="C181" s="78"/>
      <c r="D181" s="78"/>
      <c r="E181" s="77"/>
    </row>
    <row r="182" spans="1:5" s="79" customFormat="1">
      <c r="A182" s="188" t="s">
        <v>574</v>
      </c>
      <c r="B182" s="78"/>
      <c r="C182" s="78"/>
      <c r="D182" s="78"/>
      <c r="E182" s="77"/>
    </row>
    <row r="183" spans="1:5" s="79" customFormat="1">
      <c r="A183" s="188" t="s">
        <v>575</v>
      </c>
      <c r="B183" s="78"/>
      <c r="C183" s="78"/>
      <c r="D183" s="78"/>
      <c r="E183" s="77"/>
    </row>
    <row r="184" spans="1:5" s="79" customFormat="1">
      <c r="A184" s="188" t="s">
        <v>576</v>
      </c>
      <c r="B184" s="78"/>
      <c r="C184" s="78"/>
      <c r="D184" s="78"/>
      <c r="E184" s="77"/>
    </row>
    <row r="185" spans="1:5" s="79" customFormat="1">
      <c r="A185" s="188" t="s">
        <v>577</v>
      </c>
      <c r="B185" s="78"/>
      <c r="C185" s="78"/>
      <c r="D185" s="78"/>
      <c r="E185" s="77"/>
    </row>
    <row r="186" spans="1:5" s="79" customFormat="1">
      <c r="A186" s="188" t="s">
        <v>578</v>
      </c>
      <c r="B186" s="78"/>
      <c r="C186" s="78"/>
      <c r="D186" s="78"/>
      <c r="E186" s="77"/>
    </row>
    <row r="187" spans="1:5" s="79" customFormat="1">
      <c r="A187" s="188" t="s">
        <v>579</v>
      </c>
      <c r="B187" s="78"/>
      <c r="C187" s="78"/>
      <c r="D187" s="78"/>
      <c r="E187" s="77"/>
    </row>
    <row r="188" spans="1:5" s="79" customFormat="1">
      <c r="A188" s="188" t="s">
        <v>580</v>
      </c>
      <c r="B188" s="78"/>
      <c r="C188" s="78"/>
      <c r="D188" s="78"/>
      <c r="E188" s="77"/>
    </row>
    <row r="189" spans="1:5" s="79" customFormat="1">
      <c r="A189" s="188" t="s">
        <v>581</v>
      </c>
      <c r="B189" s="78"/>
      <c r="C189" s="78"/>
      <c r="D189" s="78"/>
      <c r="E189" s="77"/>
    </row>
    <row r="190" spans="1:5" s="79" customFormat="1">
      <c r="A190" s="188" t="s">
        <v>582</v>
      </c>
      <c r="B190" s="78"/>
      <c r="C190" s="78"/>
      <c r="D190" s="78"/>
      <c r="E190" s="77"/>
    </row>
    <row r="191" spans="1:5" s="79" customFormat="1">
      <c r="A191" s="188" t="s">
        <v>583</v>
      </c>
      <c r="B191" s="78"/>
      <c r="C191" s="78"/>
      <c r="D191" s="78"/>
      <c r="E191" s="77"/>
    </row>
    <row r="192" spans="1:5" s="79" customFormat="1">
      <c r="A192" s="188" t="s">
        <v>584</v>
      </c>
      <c r="B192" s="78"/>
      <c r="C192" s="78"/>
      <c r="D192" s="78"/>
      <c r="E192" s="77"/>
    </row>
    <row r="193" spans="1:5" s="79" customFormat="1">
      <c r="A193" s="188" t="s">
        <v>585</v>
      </c>
      <c r="B193" s="78"/>
      <c r="C193" s="78"/>
      <c r="D193" s="78"/>
      <c r="E193" s="77"/>
    </row>
    <row r="194" spans="1:5" s="79" customFormat="1">
      <c r="A194" s="188" t="s">
        <v>586</v>
      </c>
      <c r="B194" s="78"/>
      <c r="C194" s="78"/>
      <c r="D194" s="78"/>
      <c r="E194" s="77"/>
    </row>
    <row r="195" spans="1:5" s="79" customFormat="1">
      <c r="A195" s="188" t="s">
        <v>587</v>
      </c>
      <c r="B195" s="78"/>
      <c r="C195" s="78"/>
      <c r="D195" s="78"/>
      <c r="E195" s="77"/>
    </row>
    <row r="196" spans="1:5" s="79" customFormat="1">
      <c r="A196" s="188" t="s">
        <v>588</v>
      </c>
      <c r="B196" s="78"/>
      <c r="C196" s="78"/>
      <c r="D196" s="78"/>
      <c r="E196" s="77"/>
    </row>
    <row r="197" spans="1:5" s="79" customFormat="1">
      <c r="A197" s="188" t="s">
        <v>589</v>
      </c>
      <c r="B197" s="78"/>
      <c r="C197" s="78"/>
      <c r="D197" s="78"/>
      <c r="E197" s="77"/>
    </row>
    <row r="198" spans="1:5" s="79" customFormat="1">
      <c r="A198" s="188" t="s">
        <v>590</v>
      </c>
      <c r="B198" s="78"/>
      <c r="C198" s="78"/>
      <c r="D198" s="78"/>
      <c r="E198" s="77"/>
    </row>
    <row r="199" spans="1:5" s="79" customFormat="1">
      <c r="A199" s="188" t="s">
        <v>591</v>
      </c>
      <c r="B199" s="78"/>
      <c r="C199" s="78"/>
      <c r="D199" s="78"/>
      <c r="E199" s="77"/>
    </row>
    <row r="200" spans="1:5" s="79" customFormat="1">
      <c r="A200" s="188" t="s">
        <v>592</v>
      </c>
      <c r="B200" s="78"/>
      <c r="C200" s="78"/>
      <c r="D200" s="78"/>
      <c r="E200" s="77"/>
    </row>
    <row r="201" spans="1:5" s="79" customFormat="1">
      <c r="A201" s="188" t="s">
        <v>593</v>
      </c>
      <c r="B201" s="78"/>
      <c r="C201" s="78"/>
      <c r="D201" s="78"/>
      <c r="E201" s="77"/>
    </row>
    <row r="202" spans="1:5" s="79" customFormat="1">
      <c r="A202" s="188" t="s">
        <v>594</v>
      </c>
      <c r="B202" s="78"/>
      <c r="C202" s="78"/>
      <c r="D202" s="78"/>
      <c r="E202" s="77"/>
    </row>
    <row r="203" spans="1:5" s="79" customFormat="1">
      <c r="A203" s="188" t="s">
        <v>595</v>
      </c>
      <c r="B203" s="78"/>
      <c r="C203" s="78"/>
      <c r="D203" s="78"/>
      <c r="E203" s="77"/>
    </row>
    <row r="204" spans="1:5" s="79" customFormat="1">
      <c r="A204" s="188" t="s">
        <v>596</v>
      </c>
      <c r="B204" s="78"/>
      <c r="C204" s="78"/>
      <c r="D204" s="78"/>
      <c r="E204" s="77"/>
    </row>
    <row r="205" spans="1:5" s="79" customFormat="1">
      <c r="A205" s="188" t="s">
        <v>597</v>
      </c>
      <c r="B205" s="78"/>
      <c r="C205" s="78"/>
      <c r="D205" s="78"/>
      <c r="E205" s="77"/>
    </row>
    <row r="206" spans="1:5" s="79" customFormat="1">
      <c r="A206" s="188" t="s">
        <v>598</v>
      </c>
      <c r="B206" s="78"/>
      <c r="C206" s="78"/>
      <c r="D206" s="78"/>
      <c r="E206" s="77"/>
    </row>
    <row r="207" spans="1:5" s="79" customFormat="1">
      <c r="A207" s="188" t="s">
        <v>599</v>
      </c>
      <c r="B207" s="78"/>
      <c r="C207" s="78"/>
      <c r="D207" s="78"/>
      <c r="E207" s="77"/>
    </row>
    <row r="208" spans="1:5" s="79" customFormat="1">
      <c r="A208" s="188" t="s">
        <v>600</v>
      </c>
      <c r="B208" s="78"/>
      <c r="C208" s="78"/>
      <c r="D208" s="78"/>
      <c r="E208" s="77"/>
    </row>
    <row r="209" spans="1:5" s="79" customFormat="1">
      <c r="A209" s="188" t="s">
        <v>601</v>
      </c>
      <c r="B209" s="78"/>
      <c r="C209" s="78"/>
      <c r="D209" s="78"/>
      <c r="E209" s="77"/>
    </row>
    <row r="210" spans="1:5" s="79" customFormat="1">
      <c r="A210" s="188" t="s">
        <v>602</v>
      </c>
      <c r="B210" s="78"/>
      <c r="C210" s="78"/>
      <c r="D210" s="78"/>
      <c r="E210" s="77"/>
    </row>
    <row r="211" spans="1:5" s="79" customFormat="1">
      <c r="A211" s="188" t="s">
        <v>603</v>
      </c>
      <c r="B211" s="78"/>
      <c r="C211" s="78"/>
      <c r="D211" s="78"/>
      <c r="E211" s="77"/>
    </row>
    <row r="212" spans="1:5" s="79" customFormat="1">
      <c r="A212" s="188" t="s">
        <v>604</v>
      </c>
      <c r="B212" s="78"/>
      <c r="C212" s="78"/>
      <c r="D212" s="78"/>
      <c r="E212" s="77"/>
    </row>
    <row r="213" spans="1:5" s="79" customFormat="1">
      <c r="A213" s="80" t="s">
        <v>77</v>
      </c>
      <c r="B213" s="80" t="s">
        <v>77</v>
      </c>
      <c r="C213" s="80" t="s">
        <v>77</v>
      </c>
      <c r="D213" s="80" t="s">
        <v>77</v>
      </c>
      <c r="E213" s="80" t="s">
        <v>77</v>
      </c>
    </row>
  </sheetData>
  <autoFilter ref="A12:E213" xr:uid="{00000000-0009-0000-0000-00000A000000}"/>
  <phoneticPr fontId="56" type="noConversion"/>
  <dataValidations count="1">
    <dataValidation type="list" allowBlank="1" showInputMessage="1" showErrorMessage="1" sqref="D13:D212" xr:uid="{00000000-0002-0000-0A00-000002000000}">
      <formula1>#REF!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A00-000003000000}">
          <x14:formula1>
            <xm:f>'N0.6_Lookup_References'!$B$13:$B$64</xm:f>
          </x14:formula1>
          <xm:sqref>B13:B212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5" tint="-0.499984740745262"/>
  </sheetPr>
  <dimension ref="A1:AQ199"/>
  <sheetViews>
    <sheetView zoomScale="70" zoomScaleNormal="70" workbookViewId="0">
      <selection activeCell="C30" sqref="C30"/>
    </sheetView>
  </sheetViews>
  <sheetFormatPr defaultColWidth="7.796875" defaultRowHeight="12.4"/>
  <cols>
    <col min="1" max="1" width="29.86328125" style="3" customWidth="1"/>
    <col min="2" max="2" width="20.19921875" style="3" customWidth="1"/>
    <col min="3" max="3" width="30.796875" style="3" customWidth="1"/>
    <col min="4" max="5" width="20" style="3" customWidth="1"/>
    <col min="6" max="6" width="17.6640625" style="3" customWidth="1"/>
    <col min="7" max="7" width="14.46484375" style="3" customWidth="1"/>
    <col min="8" max="8" width="14.33203125" style="3" customWidth="1"/>
    <col min="9" max="9" width="14.46484375" style="3" customWidth="1"/>
    <col min="10" max="10" width="19.33203125" style="3" customWidth="1"/>
    <col min="11" max="11" width="1.86328125" style="3" customWidth="1"/>
    <col min="12" max="12" width="12.6640625" style="3" customWidth="1"/>
    <col min="13" max="13" width="17.1328125" style="3" customWidth="1"/>
    <col min="14" max="14" width="7.46484375" style="3" customWidth="1"/>
    <col min="15" max="15" width="15.1328125" style="3" customWidth="1"/>
    <col min="16" max="18" width="11" style="3" customWidth="1"/>
    <col min="19" max="19" width="11.796875" style="3" customWidth="1"/>
    <col min="20" max="20" width="1.86328125" style="3" customWidth="1"/>
    <col min="21" max="28" width="9" style="3" customWidth="1"/>
    <col min="29" max="29" width="9.19921875" style="3" customWidth="1"/>
    <col min="30" max="40" width="9" style="3" customWidth="1"/>
    <col min="41" max="43" width="11.796875" style="3" customWidth="1"/>
    <col min="44" max="16384" width="7.796875" style="3"/>
  </cols>
  <sheetData>
    <row r="1" spans="1:43" ht="25.15">
      <c r="A1" s="1" t="str">
        <f>N0_Cover!A1</f>
        <v>RIIO-2 Regulatory Reporting Pack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</row>
    <row r="2" spans="1:43" ht="22.9">
      <c r="A2" s="1">
        <f>N0_Cover!$B$12</f>
        <v>0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</row>
    <row r="3" spans="1:43" ht="19.899999999999999">
      <c r="A3" s="5" t="str">
        <f>"Workbook " &amp; N0_Cover!$B$14</f>
        <v>Workbook N: NARM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</row>
    <row r="4" spans="1:43" ht="17.649999999999999">
      <c r="A4" s="7" t="str">
        <f>"Submission Version " &amp; N0_Cover!$B$15 &amp; " - Submitted on " &amp; TEXT(N0_Cover!$B$16,"dd mmm yyyy")</f>
        <v>Submission Version  - Submitted on 00 Jan 1900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</row>
    <row r="5" spans="1:43" ht="17.649999999999999">
      <c r="A5" s="7" t="str">
        <f>"Template Version: " &amp; N0_Cover!$B$11</f>
        <v>Template Version: v1.0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</row>
    <row r="6" spans="1:43" ht="19.899999999999999">
      <c r="A6" s="5" t="str">
        <f ca="1">"Sheet: " &amp;VLOOKUP(RIGHT(CELL("filename",A1),LEN(CELL("filename",A1))-FIND("]",CELL("filename",A1))),'N0.1_Contents'!$A$11:$B$98,2,FALSE)</f>
        <v>Sheet: N1.3 Project Listing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</row>
    <row r="7" spans="1:43" ht="17.649999999999999">
      <c r="A7" s="7" t="str">
        <f>"Prices Base: " &amp; 'N0.5_Data_Constants'!C13</f>
        <v>Prices Base: 2018/19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</row>
    <row r="8" spans="1:43" s="138" customFormat="1">
      <c r="A8" s="140" t="str">
        <f>"Error Checks: " &amp; IF(ISERROR(MATCH("Error",$A$9:$AN$9,0)),"OK","Error")</f>
        <v>Error Checks: OK</v>
      </c>
      <c r="B8" s="141"/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1"/>
      <c r="AE8" s="141"/>
      <c r="AF8" s="141"/>
      <c r="AG8" s="141"/>
      <c r="AH8" s="141"/>
      <c r="AI8" s="141"/>
      <c r="AJ8" s="141"/>
      <c r="AK8" s="141"/>
      <c r="AL8" s="141"/>
      <c r="AM8" s="141"/>
      <c r="AN8" s="141"/>
      <c r="AO8" s="141"/>
      <c r="AP8" s="141"/>
      <c r="AQ8" s="141"/>
    </row>
    <row r="9" spans="1:43" s="138" customFormat="1">
      <c r="A9" s="142" t="str">
        <f>IF(ISERROR(MATCH("Error",B10:B320,0)),"-","Error")</f>
        <v>-</v>
      </c>
      <c r="B9" s="142" t="str">
        <f>IF(ISERROR(MATCH("Error",B10:B320,0)),"-","Error")</f>
        <v>-</v>
      </c>
      <c r="C9" s="142" t="str">
        <f>IF(ISERROR(MATCH("Error",C10:C320,0)),"-","Error")</f>
        <v>-</v>
      </c>
      <c r="D9" s="142" t="str">
        <f>IF(ISERROR(MATCH("Error",D10:D320,0)),"-","Error")</f>
        <v>-</v>
      </c>
      <c r="E9" s="142"/>
      <c r="F9" s="142" t="str">
        <f>IF(ISERROR(MATCH("Error",F10:F320,0)),"-","Error")</f>
        <v>-</v>
      </c>
      <c r="G9" s="142"/>
      <c r="H9" s="142"/>
      <c r="I9" s="142"/>
      <c r="J9" s="142"/>
      <c r="K9" s="142"/>
      <c r="L9" s="142"/>
      <c r="M9" s="142"/>
      <c r="N9" s="142"/>
      <c r="O9" s="142"/>
      <c r="P9" s="142" t="str">
        <f>IF(ISERROR(MATCH("Error",P10:P320,0)),"-","Error")</f>
        <v>-</v>
      </c>
      <c r="Q9" s="142" t="str">
        <f>IF(ISERROR(MATCH("Error",Q10:Q320,0)),"-","Error")</f>
        <v>-</v>
      </c>
      <c r="R9" s="142" t="str">
        <f>IF(ISERROR(MATCH("Error",R10:R320,0)),"-","Error")</f>
        <v>-</v>
      </c>
      <c r="S9" s="142" t="str">
        <f>IF(ISERROR(MATCH("Error",S10:S320,0)),"-","Error")</f>
        <v>-</v>
      </c>
      <c r="T9" s="142"/>
      <c r="U9" s="142" t="str">
        <f t="shared" ref="U9:AN9" si="0">IF(ISERROR(MATCH("Error",U10:U320,0)),"-","Error")</f>
        <v>-</v>
      </c>
      <c r="V9" s="142" t="str">
        <f t="shared" si="0"/>
        <v>-</v>
      </c>
      <c r="W9" s="142" t="str">
        <f t="shared" si="0"/>
        <v>-</v>
      </c>
      <c r="X9" s="142" t="str">
        <f t="shared" si="0"/>
        <v>-</v>
      </c>
      <c r="Y9" s="142" t="str">
        <f t="shared" si="0"/>
        <v>-</v>
      </c>
      <c r="Z9" s="142" t="str">
        <f t="shared" si="0"/>
        <v>-</v>
      </c>
      <c r="AA9" s="142" t="str">
        <f t="shared" si="0"/>
        <v>-</v>
      </c>
      <c r="AB9" s="142" t="str">
        <f t="shared" si="0"/>
        <v>-</v>
      </c>
      <c r="AC9" s="142" t="str">
        <f t="shared" si="0"/>
        <v>-</v>
      </c>
      <c r="AD9" s="142" t="str">
        <f t="shared" si="0"/>
        <v>-</v>
      </c>
      <c r="AE9" s="142" t="str">
        <f t="shared" si="0"/>
        <v>-</v>
      </c>
      <c r="AF9" s="142" t="str">
        <f t="shared" si="0"/>
        <v>-</v>
      </c>
      <c r="AG9" s="142" t="str">
        <f t="shared" si="0"/>
        <v>-</v>
      </c>
      <c r="AH9" s="142" t="str">
        <f t="shared" si="0"/>
        <v>-</v>
      </c>
      <c r="AI9" s="142" t="str">
        <f t="shared" si="0"/>
        <v>-</v>
      </c>
      <c r="AJ9" s="142" t="str">
        <f t="shared" si="0"/>
        <v>-</v>
      </c>
      <c r="AK9" s="142" t="str">
        <f t="shared" si="0"/>
        <v>-</v>
      </c>
      <c r="AL9" s="142" t="str">
        <f t="shared" si="0"/>
        <v>-</v>
      </c>
      <c r="AM9" s="142" t="str">
        <f t="shared" si="0"/>
        <v>-</v>
      </c>
      <c r="AN9" s="142" t="str">
        <f t="shared" si="0"/>
        <v>-</v>
      </c>
      <c r="AO9" s="142"/>
      <c r="AP9" s="142"/>
      <c r="AQ9" s="142"/>
    </row>
    <row r="11" spans="1:43" ht="20.75" customHeight="1">
      <c r="N11" s="270"/>
    </row>
    <row r="12" spans="1:43" ht="20.75" customHeight="1">
      <c r="B12"/>
      <c r="C12" s="148"/>
      <c r="F12" s="10"/>
    </row>
    <row r="13" spans="1:43" ht="12.75" customHeight="1">
      <c r="A13" s="289" t="s">
        <v>608</v>
      </c>
      <c r="B13" s="289"/>
      <c r="C13" s="289"/>
      <c r="D13" s="289"/>
      <c r="E13" s="289"/>
      <c r="F13" s="289"/>
      <c r="G13" s="289"/>
      <c r="H13" s="288" t="s">
        <v>649</v>
      </c>
      <c r="I13" s="288"/>
      <c r="J13" s="288"/>
      <c r="L13" s="291" t="s">
        <v>712</v>
      </c>
      <c r="M13" s="291"/>
      <c r="N13" s="291"/>
      <c r="O13" s="291"/>
      <c r="P13" s="291"/>
      <c r="Q13" s="291"/>
      <c r="R13" s="291"/>
      <c r="S13" s="291"/>
      <c r="U13" s="290" t="s">
        <v>643</v>
      </c>
      <c r="V13" s="290"/>
      <c r="W13" s="290"/>
      <c r="X13" s="290"/>
      <c r="Y13" s="290"/>
      <c r="Z13" s="290"/>
      <c r="AA13" s="290"/>
      <c r="AB13" s="290"/>
      <c r="AC13" s="290"/>
      <c r="AD13" s="290"/>
      <c r="AE13" s="290" t="s">
        <v>644</v>
      </c>
      <c r="AF13" s="290"/>
      <c r="AG13" s="290"/>
      <c r="AH13" s="290"/>
      <c r="AI13" s="290"/>
      <c r="AJ13" s="290"/>
      <c r="AK13" s="290"/>
      <c r="AL13" s="290"/>
      <c r="AM13" s="290"/>
      <c r="AN13" s="290"/>
    </row>
    <row r="14" spans="1:43" s="75" customFormat="1" ht="37.5" thickBot="1">
      <c r="A14" s="219" t="s">
        <v>607</v>
      </c>
      <c r="B14" s="219" t="s">
        <v>636</v>
      </c>
      <c r="C14" s="219" t="s">
        <v>632</v>
      </c>
      <c r="D14" s="219" t="s">
        <v>181</v>
      </c>
      <c r="E14" s="219" t="s">
        <v>412</v>
      </c>
      <c r="F14" s="219" t="s">
        <v>409</v>
      </c>
      <c r="G14" s="219" t="s">
        <v>635</v>
      </c>
      <c r="H14" s="219" t="s">
        <v>651</v>
      </c>
      <c r="I14" s="219" t="s">
        <v>652</v>
      </c>
      <c r="J14" s="219" t="s">
        <v>650</v>
      </c>
      <c r="K14" s="3"/>
      <c r="L14" s="221" t="s">
        <v>710</v>
      </c>
      <c r="M14" s="221" t="s">
        <v>642</v>
      </c>
      <c r="N14" s="220" t="s">
        <v>49</v>
      </c>
      <c r="O14" s="221" t="s">
        <v>713</v>
      </c>
      <c r="P14" s="88" t="s">
        <v>645</v>
      </c>
      <c r="Q14" s="88" t="s">
        <v>646</v>
      </c>
      <c r="R14" s="88" t="s">
        <v>253</v>
      </c>
      <c r="S14" s="88" t="s">
        <v>647</v>
      </c>
      <c r="T14" s="3"/>
      <c r="U14" s="222" t="s">
        <v>13</v>
      </c>
      <c r="V14" s="223" t="s">
        <v>14</v>
      </c>
      <c r="W14" s="224" t="s">
        <v>15</v>
      </c>
      <c r="X14" s="225" t="s">
        <v>16</v>
      </c>
      <c r="Y14" s="226" t="s">
        <v>17</v>
      </c>
      <c r="Z14" s="227" t="s">
        <v>18</v>
      </c>
      <c r="AA14" s="228" t="s">
        <v>19</v>
      </c>
      <c r="AB14" s="229" t="s">
        <v>20</v>
      </c>
      <c r="AC14" s="230" t="s">
        <v>21</v>
      </c>
      <c r="AD14" s="231" t="s">
        <v>22</v>
      </c>
      <c r="AE14" s="222" t="s">
        <v>13</v>
      </c>
      <c r="AF14" s="223" t="s">
        <v>14</v>
      </c>
      <c r="AG14" s="224" t="s">
        <v>15</v>
      </c>
      <c r="AH14" s="225" t="s">
        <v>16</v>
      </c>
      <c r="AI14" s="226" t="s">
        <v>17</v>
      </c>
      <c r="AJ14" s="227" t="s">
        <v>18</v>
      </c>
      <c r="AK14" s="228" t="s">
        <v>19</v>
      </c>
      <c r="AL14" s="229" t="s">
        <v>20</v>
      </c>
      <c r="AM14" s="230" t="s">
        <v>21</v>
      </c>
      <c r="AN14" s="231" t="s">
        <v>22</v>
      </c>
      <c r="AO14" s="88" t="s">
        <v>609</v>
      </c>
      <c r="AP14" s="88" t="s">
        <v>610</v>
      </c>
      <c r="AQ14" s="88" t="s">
        <v>648</v>
      </c>
    </row>
    <row r="15" spans="1:43">
      <c r="A15" s="81" t="str">
        <f>"NARM_"&amp;B15&amp;"_"&amp;ROW()</f>
        <v>NARM__15</v>
      </c>
      <c r="B15" s="191"/>
      <c r="C15" s="191"/>
      <c r="D15" s="191"/>
      <c r="E15" s="191"/>
      <c r="F15" s="191"/>
      <c r="G15" s="85" t="str">
        <f>IFERROR(INDEX('N1.2_Intervention_Listing'!$D$12:$D$213,MATCH($F15,'N1.2_Intervention_Listing'!$A$12:$A$213,0)),"")</f>
        <v/>
      </c>
      <c r="H15" s="191"/>
      <c r="I15" s="191"/>
      <c r="J15" s="191"/>
      <c r="L15" s="271"/>
      <c r="M15" s="191"/>
      <c r="N15" s="85" t="str">
        <f>IFERROR(INDEX('N0.6_Lookup_References'!$C$13:$C$64,MATCH($C15,'N0.6_Lookup_References'!$B$13:$B$64,0)),"")</f>
        <v/>
      </c>
      <c r="O15" s="191"/>
      <c r="P15" s="191"/>
      <c r="Q15" s="191"/>
      <c r="R15" s="191"/>
      <c r="S15" s="81">
        <f>P15-Q15</f>
        <v>0</v>
      </c>
      <c r="U15" s="191"/>
      <c r="V15" s="191"/>
      <c r="W15" s="191"/>
      <c r="X15" s="191"/>
      <c r="Y15" s="191"/>
      <c r="Z15" s="191"/>
      <c r="AA15" s="191"/>
      <c r="AB15" s="191"/>
      <c r="AC15" s="191"/>
      <c r="AD15" s="191"/>
      <c r="AE15" s="191"/>
      <c r="AF15" s="191"/>
      <c r="AG15" s="191"/>
      <c r="AH15" s="191"/>
      <c r="AI15" s="191"/>
      <c r="AJ15" s="191"/>
      <c r="AK15" s="191"/>
      <c r="AL15" s="191"/>
      <c r="AM15" s="191"/>
      <c r="AN15" s="191"/>
      <c r="AO15" s="81">
        <f>SUM(U15:AD15)</f>
        <v>0</v>
      </c>
      <c r="AP15" s="81">
        <f>SUM(AE15:AN15)</f>
        <v>0</v>
      </c>
      <c r="AQ15" s="81">
        <f>AP15-AO15</f>
        <v>0</v>
      </c>
    </row>
    <row r="16" spans="1:43">
      <c r="A16" s="81" t="str">
        <f t="shared" ref="A16:A79" si="1">"NARM_"&amp;B16&amp;"_"&amp;ROW()</f>
        <v>NARM__16</v>
      </c>
      <c r="B16" s="191"/>
      <c r="C16" s="191"/>
      <c r="D16" s="191"/>
      <c r="E16" s="191"/>
      <c r="F16" s="191"/>
      <c r="G16" s="85" t="str">
        <f>IFERROR(INDEX('N1.2_Intervention_Listing'!$D$12:$D$213,MATCH($F16,'N1.2_Intervention_Listing'!$A$12:$A$213,0)),"")</f>
        <v/>
      </c>
      <c r="H16" s="191"/>
      <c r="I16" s="191"/>
      <c r="J16" s="191"/>
      <c r="L16" s="271"/>
      <c r="M16" s="191"/>
      <c r="N16" s="85" t="str">
        <f>IFERROR(INDEX('N0.6_Lookup_References'!$C$13:$C$64,MATCH($C16,'N0.6_Lookup_References'!$B$13:$B$64,0)),"")</f>
        <v/>
      </c>
      <c r="O16" s="191"/>
      <c r="P16" s="191"/>
      <c r="Q16" s="191"/>
      <c r="R16" s="191"/>
      <c r="S16" s="81">
        <f t="shared" ref="S16:S53" si="2">P16-Q16</f>
        <v>0</v>
      </c>
      <c r="U16" s="191"/>
      <c r="V16" s="191"/>
      <c r="W16" s="191"/>
      <c r="X16" s="191"/>
      <c r="Y16" s="191"/>
      <c r="Z16" s="191"/>
      <c r="AA16" s="191"/>
      <c r="AB16" s="191"/>
      <c r="AC16" s="191"/>
      <c r="AD16" s="191"/>
      <c r="AE16" s="191"/>
      <c r="AF16" s="191"/>
      <c r="AG16" s="191"/>
      <c r="AH16" s="191"/>
      <c r="AI16" s="191"/>
      <c r="AJ16" s="191"/>
      <c r="AK16" s="191"/>
      <c r="AL16" s="191"/>
      <c r="AM16" s="191"/>
      <c r="AN16" s="191"/>
      <c r="AO16" s="81">
        <f t="shared" ref="AO16:AO79" si="3">SUM(U16:AD16)</f>
        <v>0</v>
      </c>
      <c r="AP16" s="81">
        <f t="shared" ref="AP16:AP79" si="4">SUM(AE16:AN16)</f>
        <v>0</v>
      </c>
      <c r="AQ16" s="81">
        <f t="shared" ref="AQ16:AQ79" si="5">AP16-AO16</f>
        <v>0</v>
      </c>
    </row>
    <row r="17" spans="1:43">
      <c r="A17" s="81" t="str">
        <f t="shared" si="1"/>
        <v>NARM__17</v>
      </c>
      <c r="B17" s="191"/>
      <c r="C17" s="191"/>
      <c r="D17" s="191"/>
      <c r="E17" s="191"/>
      <c r="F17" s="191"/>
      <c r="G17" s="85"/>
      <c r="H17" s="191"/>
      <c r="I17" s="191"/>
      <c r="J17" s="191"/>
      <c r="L17" s="271"/>
      <c r="M17" s="191"/>
      <c r="N17" s="85" t="str">
        <f>IFERROR(INDEX('N0.6_Lookup_References'!$C$13:$C$64,MATCH($C17,'N0.6_Lookup_References'!$B$13:$B$64,0)),"")</f>
        <v/>
      </c>
      <c r="O17" s="191"/>
      <c r="P17" s="191"/>
      <c r="Q17" s="191"/>
      <c r="R17" s="191"/>
      <c r="S17" s="81">
        <f t="shared" si="2"/>
        <v>0</v>
      </c>
      <c r="U17" s="191"/>
      <c r="V17" s="191"/>
      <c r="W17" s="191"/>
      <c r="X17" s="191"/>
      <c r="Y17" s="191"/>
      <c r="Z17" s="191"/>
      <c r="AA17" s="191"/>
      <c r="AB17" s="191"/>
      <c r="AC17" s="191"/>
      <c r="AD17" s="191"/>
      <c r="AE17" s="191"/>
      <c r="AF17" s="191"/>
      <c r="AG17" s="191"/>
      <c r="AH17" s="191"/>
      <c r="AI17" s="191"/>
      <c r="AJ17" s="191"/>
      <c r="AK17" s="191"/>
      <c r="AL17" s="191"/>
      <c r="AM17" s="191"/>
      <c r="AN17" s="191"/>
      <c r="AO17" s="81">
        <f t="shared" si="3"/>
        <v>0</v>
      </c>
      <c r="AP17" s="81">
        <f t="shared" si="4"/>
        <v>0</v>
      </c>
      <c r="AQ17" s="81">
        <f t="shared" si="5"/>
        <v>0</v>
      </c>
    </row>
    <row r="18" spans="1:43">
      <c r="A18" s="81" t="str">
        <f t="shared" si="1"/>
        <v>NARM__18</v>
      </c>
      <c r="B18" s="191"/>
      <c r="C18" s="191"/>
      <c r="D18" s="191"/>
      <c r="E18" s="191"/>
      <c r="F18" s="191"/>
      <c r="G18" s="85"/>
      <c r="H18" s="191"/>
      <c r="I18" s="191"/>
      <c r="J18" s="191"/>
      <c r="L18" s="271"/>
      <c r="M18" s="191"/>
      <c r="N18" s="85" t="str">
        <f>IFERROR(INDEX('N0.6_Lookup_References'!$C$13:$C$64,MATCH($C18,'N0.6_Lookup_References'!$B$13:$B$64,0)),"")</f>
        <v/>
      </c>
      <c r="O18" s="191"/>
      <c r="P18" s="191"/>
      <c r="Q18" s="191"/>
      <c r="R18" s="191"/>
      <c r="S18" s="81">
        <f t="shared" si="2"/>
        <v>0</v>
      </c>
      <c r="U18" s="191"/>
      <c r="V18" s="191"/>
      <c r="W18" s="191"/>
      <c r="X18" s="191"/>
      <c r="Y18" s="191"/>
      <c r="Z18" s="191"/>
      <c r="AA18" s="191"/>
      <c r="AB18" s="191"/>
      <c r="AC18" s="191"/>
      <c r="AD18" s="191"/>
      <c r="AE18" s="191"/>
      <c r="AF18" s="191"/>
      <c r="AG18" s="191"/>
      <c r="AH18" s="191"/>
      <c r="AI18" s="191"/>
      <c r="AJ18" s="191"/>
      <c r="AK18" s="191"/>
      <c r="AL18" s="191"/>
      <c r="AM18" s="191"/>
      <c r="AN18" s="191"/>
      <c r="AO18" s="81">
        <f t="shared" si="3"/>
        <v>0</v>
      </c>
      <c r="AP18" s="81">
        <f t="shared" si="4"/>
        <v>0</v>
      </c>
      <c r="AQ18" s="81">
        <f t="shared" si="5"/>
        <v>0</v>
      </c>
    </row>
    <row r="19" spans="1:43">
      <c r="A19" s="81" t="str">
        <f t="shared" si="1"/>
        <v>NARM__19</v>
      </c>
      <c r="B19" s="191"/>
      <c r="C19" s="191"/>
      <c r="D19" s="191"/>
      <c r="E19" s="191"/>
      <c r="F19" s="191"/>
      <c r="G19" s="85"/>
      <c r="H19" s="191"/>
      <c r="I19" s="191"/>
      <c r="J19" s="191"/>
      <c r="L19" s="271"/>
      <c r="M19" s="191"/>
      <c r="N19" s="85" t="str">
        <f>IFERROR(INDEX('N0.6_Lookup_References'!$C$13:$C$64,MATCH($C19,'N0.6_Lookup_References'!$B$13:$B$64,0)),"")</f>
        <v/>
      </c>
      <c r="O19" s="191"/>
      <c r="P19" s="191"/>
      <c r="Q19" s="191"/>
      <c r="R19" s="191"/>
      <c r="S19" s="81">
        <f t="shared" si="2"/>
        <v>0</v>
      </c>
      <c r="U19" s="191"/>
      <c r="V19" s="191"/>
      <c r="W19" s="191"/>
      <c r="X19" s="191"/>
      <c r="Y19" s="191"/>
      <c r="Z19" s="191"/>
      <c r="AA19" s="191"/>
      <c r="AB19" s="191"/>
      <c r="AC19" s="191"/>
      <c r="AD19" s="191"/>
      <c r="AE19" s="191"/>
      <c r="AF19" s="191"/>
      <c r="AG19" s="191"/>
      <c r="AH19" s="191"/>
      <c r="AI19" s="191"/>
      <c r="AJ19" s="191"/>
      <c r="AK19" s="191"/>
      <c r="AL19" s="191"/>
      <c r="AM19" s="191"/>
      <c r="AN19" s="191"/>
      <c r="AO19" s="81">
        <f t="shared" si="3"/>
        <v>0</v>
      </c>
      <c r="AP19" s="81">
        <f t="shared" si="4"/>
        <v>0</v>
      </c>
      <c r="AQ19" s="81">
        <f t="shared" si="5"/>
        <v>0</v>
      </c>
    </row>
    <row r="20" spans="1:43">
      <c r="A20" s="81" t="str">
        <f t="shared" si="1"/>
        <v>NARM__20</v>
      </c>
      <c r="B20" s="191"/>
      <c r="C20" s="191"/>
      <c r="D20" s="191"/>
      <c r="E20" s="191"/>
      <c r="F20" s="191"/>
      <c r="G20" s="85"/>
      <c r="H20" s="191"/>
      <c r="I20" s="191"/>
      <c r="J20" s="191"/>
      <c r="L20" s="271"/>
      <c r="M20" s="191"/>
      <c r="N20" s="85" t="str">
        <f>IFERROR(INDEX('N0.6_Lookup_References'!$C$13:$C$64,MATCH($C20,'N0.6_Lookup_References'!$B$13:$B$64,0)),"")</f>
        <v/>
      </c>
      <c r="O20" s="191"/>
      <c r="P20" s="191"/>
      <c r="Q20" s="191"/>
      <c r="R20" s="191"/>
      <c r="S20" s="81">
        <f t="shared" si="2"/>
        <v>0</v>
      </c>
      <c r="U20" s="191"/>
      <c r="V20" s="191"/>
      <c r="W20" s="191"/>
      <c r="X20" s="191"/>
      <c r="Y20" s="191"/>
      <c r="Z20" s="191"/>
      <c r="AA20" s="191"/>
      <c r="AB20" s="191"/>
      <c r="AC20" s="191"/>
      <c r="AD20" s="191"/>
      <c r="AE20" s="191"/>
      <c r="AF20" s="191"/>
      <c r="AG20" s="191"/>
      <c r="AH20" s="191"/>
      <c r="AI20" s="191"/>
      <c r="AJ20" s="191"/>
      <c r="AK20" s="191"/>
      <c r="AL20" s="191"/>
      <c r="AM20" s="191"/>
      <c r="AN20" s="191"/>
      <c r="AO20" s="81">
        <f t="shared" si="3"/>
        <v>0</v>
      </c>
      <c r="AP20" s="81">
        <f t="shared" si="4"/>
        <v>0</v>
      </c>
      <c r="AQ20" s="81">
        <f t="shared" si="5"/>
        <v>0</v>
      </c>
    </row>
    <row r="21" spans="1:43">
      <c r="A21" s="81" t="str">
        <f t="shared" si="1"/>
        <v>NARM__21</v>
      </c>
      <c r="B21" s="191"/>
      <c r="C21" s="191"/>
      <c r="D21" s="191"/>
      <c r="E21" s="191"/>
      <c r="F21" s="191"/>
      <c r="G21" s="85"/>
      <c r="H21" s="191"/>
      <c r="I21" s="191"/>
      <c r="J21" s="191"/>
      <c r="L21" s="271"/>
      <c r="M21" s="191"/>
      <c r="N21" s="85" t="str">
        <f>IFERROR(INDEX('N0.6_Lookup_References'!$C$13:$C$64,MATCH($C21,'N0.6_Lookup_References'!$B$13:$B$64,0)),"")</f>
        <v/>
      </c>
      <c r="O21" s="191"/>
      <c r="P21" s="191"/>
      <c r="Q21" s="191"/>
      <c r="R21" s="191"/>
      <c r="S21" s="81">
        <f>P21-Q21</f>
        <v>0</v>
      </c>
      <c r="U21" s="191"/>
      <c r="V21" s="191"/>
      <c r="W21" s="191"/>
      <c r="X21" s="191"/>
      <c r="Y21" s="191"/>
      <c r="Z21" s="191"/>
      <c r="AA21" s="191"/>
      <c r="AB21" s="191"/>
      <c r="AC21" s="191"/>
      <c r="AD21" s="191"/>
      <c r="AE21" s="191"/>
      <c r="AF21" s="191"/>
      <c r="AG21" s="191"/>
      <c r="AH21" s="191"/>
      <c r="AI21" s="191"/>
      <c r="AJ21" s="191"/>
      <c r="AK21" s="191"/>
      <c r="AL21" s="191"/>
      <c r="AM21" s="191"/>
      <c r="AN21" s="191"/>
      <c r="AO21" s="81">
        <f t="shared" si="3"/>
        <v>0</v>
      </c>
      <c r="AP21" s="81">
        <f t="shared" si="4"/>
        <v>0</v>
      </c>
      <c r="AQ21" s="81">
        <f t="shared" si="5"/>
        <v>0</v>
      </c>
    </row>
    <row r="22" spans="1:43">
      <c r="A22" s="81" t="str">
        <f t="shared" si="1"/>
        <v>NARM__22</v>
      </c>
      <c r="B22" s="191"/>
      <c r="C22" s="191"/>
      <c r="D22" s="191"/>
      <c r="E22" s="191"/>
      <c r="F22" s="191"/>
      <c r="G22" s="85"/>
      <c r="H22" s="191"/>
      <c r="I22" s="191"/>
      <c r="J22" s="191"/>
      <c r="L22" s="271"/>
      <c r="M22" s="191"/>
      <c r="N22" s="85" t="str">
        <f>IFERROR(INDEX('N0.6_Lookup_References'!$C$13:$C$64,MATCH($C22,'N0.6_Lookup_References'!$B$13:$B$64,0)),"")</f>
        <v/>
      </c>
      <c r="O22" s="191"/>
      <c r="P22" s="191"/>
      <c r="Q22" s="191"/>
      <c r="R22" s="191"/>
      <c r="S22" s="81">
        <f t="shared" si="2"/>
        <v>0</v>
      </c>
      <c r="U22" s="191"/>
      <c r="V22" s="191"/>
      <c r="W22" s="191"/>
      <c r="X22" s="191"/>
      <c r="Y22" s="191"/>
      <c r="Z22" s="191"/>
      <c r="AA22" s="191"/>
      <c r="AB22" s="191"/>
      <c r="AC22" s="191"/>
      <c r="AD22" s="191"/>
      <c r="AE22" s="191"/>
      <c r="AF22" s="191"/>
      <c r="AG22" s="191"/>
      <c r="AH22" s="191"/>
      <c r="AI22" s="191"/>
      <c r="AJ22" s="191"/>
      <c r="AK22" s="191"/>
      <c r="AL22" s="191"/>
      <c r="AM22" s="191"/>
      <c r="AN22" s="191"/>
      <c r="AO22" s="81">
        <f t="shared" si="3"/>
        <v>0</v>
      </c>
      <c r="AP22" s="81">
        <f t="shared" si="4"/>
        <v>0</v>
      </c>
      <c r="AQ22" s="81">
        <f t="shared" si="5"/>
        <v>0</v>
      </c>
    </row>
    <row r="23" spans="1:43">
      <c r="A23" s="81" t="str">
        <f t="shared" si="1"/>
        <v>NARM__23</v>
      </c>
      <c r="B23" s="191"/>
      <c r="C23" s="191"/>
      <c r="D23" s="191"/>
      <c r="E23" s="191"/>
      <c r="F23" s="191"/>
      <c r="G23" s="85"/>
      <c r="H23" s="191"/>
      <c r="I23" s="191"/>
      <c r="J23" s="191"/>
      <c r="L23" s="271"/>
      <c r="M23" s="191"/>
      <c r="N23" s="85" t="str">
        <f>IFERROR(INDEX('N0.6_Lookup_References'!$C$13:$C$64,MATCH($C23,'N0.6_Lookup_References'!$B$13:$B$64,0)),"")</f>
        <v/>
      </c>
      <c r="O23" s="191"/>
      <c r="P23" s="191"/>
      <c r="Q23" s="191"/>
      <c r="R23" s="191"/>
      <c r="S23" s="81">
        <f>P23-Q23</f>
        <v>0</v>
      </c>
      <c r="U23" s="191"/>
      <c r="V23" s="191"/>
      <c r="W23" s="191"/>
      <c r="X23" s="191"/>
      <c r="Y23" s="191"/>
      <c r="Z23" s="191"/>
      <c r="AA23" s="191"/>
      <c r="AB23" s="191"/>
      <c r="AC23" s="191"/>
      <c r="AD23" s="191"/>
      <c r="AE23" s="191"/>
      <c r="AF23" s="191"/>
      <c r="AG23" s="191"/>
      <c r="AH23" s="191"/>
      <c r="AI23" s="191"/>
      <c r="AJ23" s="191"/>
      <c r="AK23" s="191"/>
      <c r="AL23" s="191"/>
      <c r="AM23" s="191"/>
      <c r="AN23" s="191"/>
      <c r="AO23" s="81">
        <f t="shared" si="3"/>
        <v>0</v>
      </c>
      <c r="AP23" s="81">
        <f t="shared" si="4"/>
        <v>0</v>
      </c>
      <c r="AQ23" s="81">
        <f t="shared" si="5"/>
        <v>0</v>
      </c>
    </row>
    <row r="24" spans="1:43">
      <c r="A24" s="81" t="str">
        <f t="shared" si="1"/>
        <v>NARM__24</v>
      </c>
      <c r="B24" s="191"/>
      <c r="C24" s="191"/>
      <c r="D24" s="191"/>
      <c r="E24" s="191"/>
      <c r="F24" s="191"/>
      <c r="G24" s="85"/>
      <c r="H24" s="191"/>
      <c r="I24" s="191"/>
      <c r="J24" s="191"/>
      <c r="L24" s="271"/>
      <c r="M24" s="191"/>
      <c r="N24" s="85" t="str">
        <f>IFERROR(INDEX('N0.6_Lookup_References'!$C$13:$C$64,MATCH($C24,'N0.6_Lookup_References'!$B$13:$B$64,0)),"")</f>
        <v/>
      </c>
      <c r="O24" s="191"/>
      <c r="P24" s="191"/>
      <c r="Q24" s="191"/>
      <c r="R24" s="191"/>
      <c r="S24" s="81">
        <f t="shared" si="2"/>
        <v>0</v>
      </c>
      <c r="U24" s="191"/>
      <c r="V24" s="191"/>
      <c r="W24" s="191"/>
      <c r="X24" s="191"/>
      <c r="Y24" s="191"/>
      <c r="Z24" s="191"/>
      <c r="AA24" s="191"/>
      <c r="AB24" s="191"/>
      <c r="AC24" s="191"/>
      <c r="AD24" s="191"/>
      <c r="AE24" s="191"/>
      <c r="AF24" s="191"/>
      <c r="AG24" s="191"/>
      <c r="AH24" s="191"/>
      <c r="AI24" s="191"/>
      <c r="AJ24" s="191"/>
      <c r="AK24" s="191"/>
      <c r="AL24" s="191"/>
      <c r="AM24" s="191"/>
      <c r="AN24" s="191"/>
      <c r="AO24" s="81">
        <f t="shared" si="3"/>
        <v>0</v>
      </c>
      <c r="AP24" s="81">
        <f t="shared" si="4"/>
        <v>0</v>
      </c>
      <c r="AQ24" s="81">
        <f t="shared" si="5"/>
        <v>0</v>
      </c>
    </row>
    <row r="25" spans="1:43">
      <c r="A25" s="81" t="str">
        <f t="shared" si="1"/>
        <v>NARM__25</v>
      </c>
      <c r="B25" s="191"/>
      <c r="C25" s="191"/>
      <c r="D25" s="191"/>
      <c r="E25" s="191"/>
      <c r="F25" s="191"/>
      <c r="G25" s="85"/>
      <c r="H25" s="191"/>
      <c r="I25" s="191"/>
      <c r="J25" s="191"/>
      <c r="L25" s="271"/>
      <c r="M25" s="191"/>
      <c r="N25" s="85" t="str">
        <f>IFERROR(INDEX('N0.6_Lookup_References'!$C$13:$C$64,MATCH($C25,'N0.6_Lookup_References'!$B$13:$B$64,0)),"")</f>
        <v/>
      </c>
      <c r="O25" s="191"/>
      <c r="P25" s="191"/>
      <c r="Q25" s="191"/>
      <c r="R25" s="191"/>
      <c r="S25" s="81">
        <f t="shared" si="2"/>
        <v>0</v>
      </c>
      <c r="U25" s="191"/>
      <c r="V25" s="191"/>
      <c r="W25" s="191"/>
      <c r="X25" s="191"/>
      <c r="Y25" s="191"/>
      <c r="Z25" s="191"/>
      <c r="AA25" s="191"/>
      <c r="AB25" s="191"/>
      <c r="AC25" s="191"/>
      <c r="AD25" s="191"/>
      <c r="AE25" s="191"/>
      <c r="AF25" s="191"/>
      <c r="AG25" s="191"/>
      <c r="AH25" s="191"/>
      <c r="AI25" s="191"/>
      <c r="AJ25" s="191"/>
      <c r="AK25" s="191"/>
      <c r="AL25" s="191"/>
      <c r="AM25" s="191"/>
      <c r="AN25" s="191"/>
      <c r="AO25" s="81">
        <f t="shared" si="3"/>
        <v>0</v>
      </c>
      <c r="AP25" s="81">
        <f t="shared" si="4"/>
        <v>0</v>
      </c>
      <c r="AQ25" s="81">
        <f t="shared" si="5"/>
        <v>0</v>
      </c>
    </row>
    <row r="26" spans="1:43">
      <c r="A26" s="81" t="str">
        <f t="shared" si="1"/>
        <v>NARM__26</v>
      </c>
      <c r="B26" s="191"/>
      <c r="C26" s="191"/>
      <c r="D26" s="191"/>
      <c r="E26" s="191"/>
      <c r="F26" s="191"/>
      <c r="G26" s="85"/>
      <c r="H26" s="191"/>
      <c r="I26" s="191"/>
      <c r="J26" s="191"/>
      <c r="L26" s="271"/>
      <c r="M26" s="191"/>
      <c r="N26" s="85" t="str">
        <f>IFERROR(INDEX('N0.6_Lookup_References'!$C$13:$C$64,MATCH($C26,'N0.6_Lookup_References'!$B$13:$B$64,0)),"")</f>
        <v/>
      </c>
      <c r="O26" s="191"/>
      <c r="P26" s="191"/>
      <c r="Q26" s="191"/>
      <c r="R26" s="191"/>
      <c r="S26" s="81">
        <f t="shared" si="2"/>
        <v>0</v>
      </c>
      <c r="U26" s="191"/>
      <c r="V26" s="191"/>
      <c r="W26" s="191"/>
      <c r="X26" s="191"/>
      <c r="Y26" s="191"/>
      <c r="Z26" s="191"/>
      <c r="AA26" s="191"/>
      <c r="AB26" s="191"/>
      <c r="AC26" s="191"/>
      <c r="AD26" s="191"/>
      <c r="AE26" s="191"/>
      <c r="AF26" s="191"/>
      <c r="AG26" s="191"/>
      <c r="AH26" s="191"/>
      <c r="AI26" s="191"/>
      <c r="AJ26" s="191"/>
      <c r="AK26" s="191"/>
      <c r="AL26" s="191"/>
      <c r="AM26" s="191"/>
      <c r="AN26" s="191"/>
      <c r="AO26" s="81">
        <f t="shared" si="3"/>
        <v>0</v>
      </c>
      <c r="AP26" s="81">
        <f t="shared" si="4"/>
        <v>0</v>
      </c>
      <c r="AQ26" s="81">
        <f t="shared" si="5"/>
        <v>0</v>
      </c>
    </row>
    <row r="27" spans="1:43">
      <c r="A27" s="81" t="str">
        <f t="shared" si="1"/>
        <v>NARM__27</v>
      </c>
      <c r="B27" s="191"/>
      <c r="C27" s="191"/>
      <c r="D27" s="191"/>
      <c r="E27" s="191"/>
      <c r="F27" s="191"/>
      <c r="G27" s="85"/>
      <c r="H27" s="191"/>
      <c r="I27" s="191"/>
      <c r="J27" s="191"/>
      <c r="L27" s="271"/>
      <c r="M27" s="191"/>
      <c r="N27" s="85" t="str">
        <f>IFERROR(INDEX('N0.6_Lookup_References'!$C$13:$C$64,MATCH($C27,'N0.6_Lookup_References'!$B$13:$B$64,0)),"")</f>
        <v/>
      </c>
      <c r="O27" s="191"/>
      <c r="P27" s="191"/>
      <c r="Q27" s="191"/>
      <c r="R27" s="191"/>
      <c r="S27" s="81">
        <f t="shared" si="2"/>
        <v>0</v>
      </c>
      <c r="U27" s="191"/>
      <c r="V27" s="191"/>
      <c r="W27" s="191"/>
      <c r="X27" s="191"/>
      <c r="Y27" s="191"/>
      <c r="Z27" s="191"/>
      <c r="AA27" s="191"/>
      <c r="AB27" s="191"/>
      <c r="AC27" s="191"/>
      <c r="AD27" s="191"/>
      <c r="AE27" s="191"/>
      <c r="AF27" s="191"/>
      <c r="AG27" s="191"/>
      <c r="AH27" s="191"/>
      <c r="AI27" s="191"/>
      <c r="AJ27" s="191"/>
      <c r="AK27" s="191"/>
      <c r="AL27" s="191"/>
      <c r="AM27" s="191"/>
      <c r="AN27" s="191"/>
      <c r="AO27" s="81">
        <f t="shared" si="3"/>
        <v>0</v>
      </c>
      <c r="AP27" s="81">
        <f t="shared" si="4"/>
        <v>0</v>
      </c>
      <c r="AQ27" s="81">
        <f t="shared" si="5"/>
        <v>0</v>
      </c>
    </row>
    <row r="28" spans="1:43">
      <c r="A28" s="81" t="str">
        <f t="shared" si="1"/>
        <v>NARM__28</v>
      </c>
      <c r="B28" s="191"/>
      <c r="C28" s="191"/>
      <c r="D28" s="191"/>
      <c r="E28" s="191"/>
      <c r="F28" s="191"/>
      <c r="G28" s="85"/>
      <c r="H28" s="191"/>
      <c r="I28" s="191"/>
      <c r="J28" s="191"/>
      <c r="L28" s="271"/>
      <c r="M28" s="191"/>
      <c r="N28" s="85" t="str">
        <f>IFERROR(INDEX('N0.6_Lookup_References'!$C$13:$C$64,MATCH($C28,'N0.6_Lookup_References'!$B$13:$B$64,0)),"")</f>
        <v/>
      </c>
      <c r="O28" s="191"/>
      <c r="P28" s="191"/>
      <c r="Q28" s="191"/>
      <c r="R28" s="191"/>
      <c r="S28" s="81">
        <f t="shared" si="2"/>
        <v>0</v>
      </c>
      <c r="U28" s="191"/>
      <c r="V28" s="191"/>
      <c r="W28" s="191"/>
      <c r="X28" s="191"/>
      <c r="Y28" s="191"/>
      <c r="Z28" s="191"/>
      <c r="AA28" s="191"/>
      <c r="AB28" s="191"/>
      <c r="AC28" s="191"/>
      <c r="AD28" s="191"/>
      <c r="AE28" s="191"/>
      <c r="AF28" s="191"/>
      <c r="AG28" s="191"/>
      <c r="AH28" s="191"/>
      <c r="AI28" s="191"/>
      <c r="AJ28" s="191"/>
      <c r="AK28" s="191"/>
      <c r="AL28" s="191"/>
      <c r="AM28" s="191"/>
      <c r="AN28" s="191"/>
      <c r="AO28" s="81">
        <f t="shared" si="3"/>
        <v>0</v>
      </c>
      <c r="AP28" s="81">
        <f t="shared" si="4"/>
        <v>0</v>
      </c>
      <c r="AQ28" s="81">
        <f t="shared" si="5"/>
        <v>0</v>
      </c>
    </row>
    <row r="29" spans="1:43">
      <c r="A29" s="81" t="str">
        <f t="shared" si="1"/>
        <v>NARM__29</v>
      </c>
      <c r="B29" s="191"/>
      <c r="C29" s="191"/>
      <c r="D29" s="191"/>
      <c r="E29" s="191"/>
      <c r="F29" s="191"/>
      <c r="G29" s="85"/>
      <c r="H29" s="191"/>
      <c r="I29" s="191"/>
      <c r="J29" s="191"/>
      <c r="L29" s="271"/>
      <c r="M29" s="191"/>
      <c r="N29" s="85" t="str">
        <f>IFERROR(INDEX('N0.6_Lookup_References'!$C$13:$C$64,MATCH($C29,'N0.6_Lookup_References'!$B$13:$B$64,0)),"")</f>
        <v/>
      </c>
      <c r="O29" s="191"/>
      <c r="P29" s="191"/>
      <c r="Q29" s="191"/>
      <c r="R29" s="191"/>
      <c r="S29" s="81">
        <f t="shared" si="2"/>
        <v>0</v>
      </c>
      <c r="U29" s="191"/>
      <c r="V29" s="191"/>
      <c r="W29" s="191"/>
      <c r="X29" s="191"/>
      <c r="Y29" s="191"/>
      <c r="Z29" s="191"/>
      <c r="AA29" s="191"/>
      <c r="AB29" s="191"/>
      <c r="AC29" s="191"/>
      <c r="AD29" s="191"/>
      <c r="AE29" s="191"/>
      <c r="AF29" s="191"/>
      <c r="AG29" s="191"/>
      <c r="AH29" s="191"/>
      <c r="AI29" s="191"/>
      <c r="AJ29" s="191"/>
      <c r="AK29" s="191"/>
      <c r="AL29" s="191"/>
      <c r="AM29" s="191"/>
      <c r="AN29" s="191"/>
      <c r="AO29" s="81">
        <f t="shared" si="3"/>
        <v>0</v>
      </c>
      <c r="AP29" s="81">
        <f t="shared" si="4"/>
        <v>0</v>
      </c>
      <c r="AQ29" s="81">
        <f t="shared" si="5"/>
        <v>0</v>
      </c>
    </row>
    <row r="30" spans="1:43">
      <c r="A30" s="81" t="str">
        <f t="shared" si="1"/>
        <v>NARM__30</v>
      </c>
      <c r="B30" s="191"/>
      <c r="C30" s="191"/>
      <c r="D30" s="191"/>
      <c r="E30" s="191"/>
      <c r="F30" s="191"/>
      <c r="G30" s="85"/>
      <c r="H30" s="191"/>
      <c r="I30" s="191"/>
      <c r="J30" s="191"/>
      <c r="L30" s="271"/>
      <c r="M30" s="191"/>
      <c r="N30" s="85" t="str">
        <f>IFERROR(INDEX('N0.6_Lookup_References'!$C$13:$C$64,MATCH($C30,'N0.6_Lookup_References'!$B$13:$B$64,0)),"")</f>
        <v/>
      </c>
      <c r="O30" s="191"/>
      <c r="P30" s="191"/>
      <c r="Q30" s="191"/>
      <c r="R30" s="191"/>
      <c r="S30" s="81">
        <f t="shared" si="2"/>
        <v>0</v>
      </c>
      <c r="U30" s="191"/>
      <c r="V30" s="191"/>
      <c r="W30" s="191"/>
      <c r="X30" s="191"/>
      <c r="Y30" s="191"/>
      <c r="Z30" s="191"/>
      <c r="AA30" s="191"/>
      <c r="AB30" s="191"/>
      <c r="AC30" s="191"/>
      <c r="AD30" s="191"/>
      <c r="AE30" s="191"/>
      <c r="AF30" s="191"/>
      <c r="AG30" s="191"/>
      <c r="AH30" s="191"/>
      <c r="AI30" s="191"/>
      <c r="AJ30" s="191"/>
      <c r="AK30" s="191"/>
      <c r="AL30" s="191"/>
      <c r="AM30" s="191"/>
      <c r="AN30" s="191"/>
      <c r="AO30" s="81">
        <f t="shared" si="3"/>
        <v>0</v>
      </c>
      <c r="AP30" s="81">
        <f t="shared" si="4"/>
        <v>0</v>
      </c>
      <c r="AQ30" s="81">
        <f t="shared" si="5"/>
        <v>0</v>
      </c>
    </row>
    <row r="31" spans="1:43">
      <c r="A31" s="81" t="str">
        <f t="shared" si="1"/>
        <v>NARM__31</v>
      </c>
      <c r="B31" s="191"/>
      <c r="C31" s="191"/>
      <c r="D31" s="191"/>
      <c r="E31" s="191"/>
      <c r="F31" s="191"/>
      <c r="G31" s="85"/>
      <c r="H31" s="191"/>
      <c r="I31" s="191"/>
      <c r="J31" s="191"/>
      <c r="L31" s="271"/>
      <c r="M31" s="191"/>
      <c r="N31" s="85" t="str">
        <f>IFERROR(INDEX('N0.6_Lookup_References'!$C$13:$C$64,MATCH($C31,'N0.6_Lookup_References'!$B$13:$B$64,0)),"")</f>
        <v/>
      </c>
      <c r="O31" s="191"/>
      <c r="P31" s="191"/>
      <c r="Q31" s="191"/>
      <c r="R31" s="191"/>
      <c r="S31" s="81">
        <f t="shared" si="2"/>
        <v>0</v>
      </c>
      <c r="U31" s="191"/>
      <c r="V31" s="191"/>
      <c r="W31" s="191"/>
      <c r="X31" s="191"/>
      <c r="Y31" s="191"/>
      <c r="Z31" s="191"/>
      <c r="AA31" s="191"/>
      <c r="AB31" s="191"/>
      <c r="AC31" s="191"/>
      <c r="AD31" s="191"/>
      <c r="AE31" s="191"/>
      <c r="AF31" s="191"/>
      <c r="AG31" s="191"/>
      <c r="AH31" s="191"/>
      <c r="AI31" s="191"/>
      <c r="AJ31" s="191"/>
      <c r="AK31" s="191"/>
      <c r="AL31" s="191"/>
      <c r="AM31" s="191"/>
      <c r="AN31" s="191"/>
      <c r="AO31" s="81">
        <f t="shared" si="3"/>
        <v>0</v>
      </c>
      <c r="AP31" s="81">
        <f t="shared" si="4"/>
        <v>0</v>
      </c>
      <c r="AQ31" s="81">
        <f t="shared" si="5"/>
        <v>0</v>
      </c>
    </row>
    <row r="32" spans="1:43">
      <c r="A32" s="81" t="str">
        <f t="shared" si="1"/>
        <v>NARM__32</v>
      </c>
      <c r="B32" s="191"/>
      <c r="C32" s="191"/>
      <c r="D32" s="191"/>
      <c r="E32" s="191"/>
      <c r="F32" s="191"/>
      <c r="G32" s="85"/>
      <c r="H32" s="191"/>
      <c r="I32" s="191"/>
      <c r="J32" s="191"/>
      <c r="L32" s="271"/>
      <c r="M32" s="191"/>
      <c r="N32" s="85" t="str">
        <f>IFERROR(INDEX('N0.6_Lookup_References'!$C$13:$C$64,MATCH($C32,'N0.6_Lookup_References'!$B$13:$B$64,0)),"")</f>
        <v/>
      </c>
      <c r="O32" s="191"/>
      <c r="P32" s="191"/>
      <c r="Q32" s="191"/>
      <c r="R32" s="191"/>
      <c r="S32" s="81">
        <f t="shared" si="2"/>
        <v>0</v>
      </c>
      <c r="U32" s="191"/>
      <c r="V32" s="191"/>
      <c r="W32" s="191"/>
      <c r="X32" s="191"/>
      <c r="Y32" s="191"/>
      <c r="Z32" s="191"/>
      <c r="AA32" s="191"/>
      <c r="AB32" s="191"/>
      <c r="AC32" s="191"/>
      <c r="AD32" s="191"/>
      <c r="AE32" s="191"/>
      <c r="AF32" s="191"/>
      <c r="AG32" s="191"/>
      <c r="AH32" s="191"/>
      <c r="AI32" s="191"/>
      <c r="AJ32" s="191"/>
      <c r="AK32" s="191"/>
      <c r="AL32" s="191"/>
      <c r="AM32" s="191"/>
      <c r="AN32" s="191"/>
      <c r="AO32" s="81">
        <f t="shared" si="3"/>
        <v>0</v>
      </c>
      <c r="AP32" s="81">
        <f t="shared" si="4"/>
        <v>0</v>
      </c>
      <c r="AQ32" s="81">
        <f t="shared" si="5"/>
        <v>0</v>
      </c>
    </row>
    <row r="33" spans="1:43">
      <c r="A33" s="81" t="str">
        <f t="shared" si="1"/>
        <v>NARM__33</v>
      </c>
      <c r="B33" s="191"/>
      <c r="C33" s="191"/>
      <c r="D33" s="191"/>
      <c r="E33" s="191"/>
      <c r="F33" s="191"/>
      <c r="G33" s="85"/>
      <c r="H33" s="191"/>
      <c r="I33" s="191"/>
      <c r="J33" s="191"/>
      <c r="L33" s="271"/>
      <c r="M33" s="191"/>
      <c r="N33" s="85" t="str">
        <f>IFERROR(INDEX('N0.6_Lookup_References'!$C$13:$C$64,MATCH($C33,'N0.6_Lookup_References'!$B$13:$B$64,0)),"")</f>
        <v/>
      </c>
      <c r="O33" s="191"/>
      <c r="P33" s="191"/>
      <c r="Q33" s="191"/>
      <c r="R33" s="191"/>
      <c r="S33" s="81">
        <f t="shared" si="2"/>
        <v>0</v>
      </c>
      <c r="U33" s="191"/>
      <c r="V33" s="191"/>
      <c r="W33" s="191"/>
      <c r="X33" s="191"/>
      <c r="Y33" s="191"/>
      <c r="Z33" s="191"/>
      <c r="AA33" s="191"/>
      <c r="AB33" s="191"/>
      <c r="AC33" s="191"/>
      <c r="AD33" s="191"/>
      <c r="AE33" s="191"/>
      <c r="AF33" s="191"/>
      <c r="AG33" s="191"/>
      <c r="AH33" s="191"/>
      <c r="AI33" s="191"/>
      <c r="AJ33" s="191"/>
      <c r="AK33" s="191"/>
      <c r="AL33" s="191"/>
      <c r="AM33" s="191"/>
      <c r="AN33" s="191"/>
      <c r="AO33" s="81">
        <f t="shared" si="3"/>
        <v>0</v>
      </c>
      <c r="AP33" s="81">
        <f t="shared" si="4"/>
        <v>0</v>
      </c>
      <c r="AQ33" s="81">
        <f t="shared" si="5"/>
        <v>0</v>
      </c>
    </row>
    <row r="34" spans="1:43">
      <c r="A34" s="81" t="str">
        <f t="shared" si="1"/>
        <v>NARM__34</v>
      </c>
      <c r="B34" s="191"/>
      <c r="C34" s="191"/>
      <c r="D34" s="191"/>
      <c r="E34" s="191"/>
      <c r="F34" s="191"/>
      <c r="G34" s="85"/>
      <c r="H34" s="191"/>
      <c r="I34" s="191"/>
      <c r="J34" s="191"/>
      <c r="L34" s="271"/>
      <c r="M34" s="191"/>
      <c r="N34" s="85" t="str">
        <f>IFERROR(INDEX('N0.6_Lookup_References'!$C$13:$C$64,MATCH($C34,'N0.6_Lookup_References'!$B$13:$B$64,0)),"")</f>
        <v/>
      </c>
      <c r="O34" s="191"/>
      <c r="P34" s="191"/>
      <c r="Q34" s="191"/>
      <c r="R34" s="191"/>
      <c r="S34" s="81">
        <f t="shared" si="2"/>
        <v>0</v>
      </c>
      <c r="U34" s="191"/>
      <c r="V34" s="191"/>
      <c r="W34" s="191"/>
      <c r="X34" s="191"/>
      <c r="Y34" s="191"/>
      <c r="Z34" s="191"/>
      <c r="AA34" s="191"/>
      <c r="AB34" s="191"/>
      <c r="AC34" s="191"/>
      <c r="AD34" s="191"/>
      <c r="AE34" s="191"/>
      <c r="AF34" s="191"/>
      <c r="AG34" s="191"/>
      <c r="AH34" s="191"/>
      <c r="AI34" s="191"/>
      <c r="AJ34" s="191"/>
      <c r="AK34" s="191"/>
      <c r="AL34" s="191"/>
      <c r="AM34" s="191"/>
      <c r="AN34" s="191"/>
      <c r="AO34" s="81">
        <f t="shared" si="3"/>
        <v>0</v>
      </c>
      <c r="AP34" s="81">
        <f t="shared" si="4"/>
        <v>0</v>
      </c>
      <c r="AQ34" s="81">
        <f t="shared" si="5"/>
        <v>0</v>
      </c>
    </row>
    <row r="35" spans="1:43">
      <c r="A35" s="81" t="str">
        <f t="shared" si="1"/>
        <v>NARM__35</v>
      </c>
      <c r="B35" s="191"/>
      <c r="C35" s="191"/>
      <c r="D35" s="191"/>
      <c r="E35" s="191"/>
      <c r="F35" s="191"/>
      <c r="G35" s="85"/>
      <c r="H35" s="191"/>
      <c r="I35" s="191"/>
      <c r="J35" s="191"/>
      <c r="L35" s="271"/>
      <c r="M35" s="191"/>
      <c r="N35" s="85" t="str">
        <f>IFERROR(INDEX('N0.6_Lookup_References'!$C$13:$C$64,MATCH($C35,'N0.6_Lookup_References'!$B$13:$B$64,0)),"")</f>
        <v/>
      </c>
      <c r="O35" s="191"/>
      <c r="P35" s="191"/>
      <c r="Q35" s="191"/>
      <c r="R35" s="191"/>
      <c r="S35" s="81">
        <f t="shared" si="2"/>
        <v>0</v>
      </c>
      <c r="U35" s="191"/>
      <c r="V35" s="191"/>
      <c r="W35" s="191"/>
      <c r="X35" s="191"/>
      <c r="Y35" s="191"/>
      <c r="Z35" s="191"/>
      <c r="AA35" s="191"/>
      <c r="AB35" s="191"/>
      <c r="AC35" s="191"/>
      <c r="AD35" s="191"/>
      <c r="AE35" s="191"/>
      <c r="AF35" s="191"/>
      <c r="AG35" s="191"/>
      <c r="AH35" s="191"/>
      <c r="AI35" s="191"/>
      <c r="AJ35" s="191"/>
      <c r="AK35" s="191"/>
      <c r="AL35" s="191"/>
      <c r="AM35" s="191"/>
      <c r="AN35" s="191"/>
      <c r="AO35" s="81">
        <f t="shared" si="3"/>
        <v>0</v>
      </c>
      <c r="AP35" s="81">
        <f t="shared" si="4"/>
        <v>0</v>
      </c>
      <c r="AQ35" s="81">
        <f t="shared" si="5"/>
        <v>0</v>
      </c>
    </row>
    <row r="36" spans="1:43">
      <c r="A36" s="81" t="str">
        <f t="shared" si="1"/>
        <v>NARM__36</v>
      </c>
      <c r="B36" s="191"/>
      <c r="C36" s="191"/>
      <c r="D36" s="191"/>
      <c r="E36" s="191"/>
      <c r="F36" s="191"/>
      <c r="G36" s="85"/>
      <c r="H36" s="191"/>
      <c r="I36" s="191"/>
      <c r="J36" s="191"/>
      <c r="L36" s="271"/>
      <c r="M36" s="191"/>
      <c r="N36" s="85" t="str">
        <f>IFERROR(INDEX('N0.6_Lookup_References'!$C$13:$C$64,MATCH($C36,'N0.6_Lookup_References'!$B$13:$B$64,0)),"")</f>
        <v/>
      </c>
      <c r="O36" s="191"/>
      <c r="P36" s="191"/>
      <c r="Q36" s="191"/>
      <c r="R36" s="191"/>
      <c r="S36" s="81">
        <f t="shared" si="2"/>
        <v>0</v>
      </c>
      <c r="U36" s="191"/>
      <c r="V36" s="191"/>
      <c r="W36" s="191"/>
      <c r="X36" s="191"/>
      <c r="Y36" s="191"/>
      <c r="Z36" s="191"/>
      <c r="AA36" s="191"/>
      <c r="AB36" s="191"/>
      <c r="AC36" s="191"/>
      <c r="AD36" s="191"/>
      <c r="AE36" s="191"/>
      <c r="AF36" s="191"/>
      <c r="AG36" s="191"/>
      <c r="AH36" s="191"/>
      <c r="AI36" s="191"/>
      <c r="AJ36" s="191"/>
      <c r="AK36" s="191"/>
      <c r="AL36" s="191"/>
      <c r="AM36" s="191"/>
      <c r="AN36" s="191"/>
      <c r="AO36" s="81">
        <f t="shared" si="3"/>
        <v>0</v>
      </c>
      <c r="AP36" s="81">
        <f t="shared" si="4"/>
        <v>0</v>
      </c>
      <c r="AQ36" s="81">
        <f t="shared" si="5"/>
        <v>0</v>
      </c>
    </row>
    <row r="37" spans="1:43">
      <c r="A37" s="81" t="str">
        <f t="shared" si="1"/>
        <v>NARM__37</v>
      </c>
      <c r="B37" s="191"/>
      <c r="C37" s="191"/>
      <c r="D37" s="191"/>
      <c r="E37" s="191"/>
      <c r="F37" s="191"/>
      <c r="G37" s="85"/>
      <c r="H37" s="191"/>
      <c r="I37" s="191"/>
      <c r="J37" s="191"/>
      <c r="L37" s="271"/>
      <c r="M37" s="191"/>
      <c r="N37" s="85" t="str">
        <f>IFERROR(INDEX('N0.6_Lookup_References'!$C$13:$C$64,MATCH($C37,'N0.6_Lookup_References'!$B$13:$B$64,0)),"")</f>
        <v/>
      </c>
      <c r="O37" s="191"/>
      <c r="P37" s="191"/>
      <c r="Q37" s="191"/>
      <c r="R37" s="191"/>
      <c r="S37" s="81">
        <f t="shared" si="2"/>
        <v>0</v>
      </c>
      <c r="U37" s="191"/>
      <c r="V37" s="191"/>
      <c r="W37" s="191"/>
      <c r="X37" s="191"/>
      <c r="Y37" s="191"/>
      <c r="Z37" s="191"/>
      <c r="AA37" s="191"/>
      <c r="AB37" s="191"/>
      <c r="AC37" s="191"/>
      <c r="AD37" s="191"/>
      <c r="AE37" s="191"/>
      <c r="AF37" s="191"/>
      <c r="AG37" s="191"/>
      <c r="AH37" s="191"/>
      <c r="AI37" s="191"/>
      <c r="AJ37" s="191"/>
      <c r="AK37" s="191"/>
      <c r="AL37" s="191"/>
      <c r="AM37" s="191"/>
      <c r="AN37" s="191"/>
      <c r="AO37" s="81">
        <f t="shared" si="3"/>
        <v>0</v>
      </c>
      <c r="AP37" s="81">
        <f t="shared" si="4"/>
        <v>0</v>
      </c>
      <c r="AQ37" s="81">
        <f t="shared" si="5"/>
        <v>0</v>
      </c>
    </row>
    <row r="38" spans="1:43">
      <c r="A38" s="81" t="str">
        <f t="shared" si="1"/>
        <v>NARM__38</v>
      </c>
      <c r="B38" s="191"/>
      <c r="C38" s="191"/>
      <c r="D38" s="191"/>
      <c r="E38" s="191"/>
      <c r="F38" s="191"/>
      <c r="G38" s="85"/>
      <c r="H38" s="191"/>
      <c r="I38" s="191"/>
      <c r="J38" s="191"/>
      <c r="L38" s="271"/>
      <c r="M38" s="191"/>
      <c r="N38" s="85" t="str">
        <f>IFERROR(INDEX('N0.6_Lookup_References'!$C$13:$C$64,MATCH($C38,'N0.6_Lookup_References'!$B$13:$B$64,0)),"")</f>
        <v/>
      </c>
      <c r="O38" s="191"/>
      <c r="P38" s="191"/>
      <c r="Q38" s="191"/>
      <c r="R38" s="191"/>
      <c r="S38" s="81">
        <f t="shared" si="2"/>
        <v>0</v>
      </c>
      <c r="U38" s="191"/>
      <c r="V38" s="191"/>
      <c r="W38" s="191"/>
      <c r="X38" s="191"/>
      <c r="Y38" s="191"/>
      <c r="Z38" s="191"/>
      <c r="AA38" s="191"/>
      <c r="AB38" s="191"/>
      <c r="AC38" s="191"/>
      <c r="AD38" s="191"/>
      <c r="AE38" s="191"/>
      <c r="AF38" s="191"/>
      <c r="AG38" s="191"/>
      <c r="AH38" s="191"/>
      <c r="AI38" s="191"/>
      <c r="AJ38" s="191"/>
      <c r="AK38" s="191"/>
      <c r="AL38" s="191"/>
      <c r="AM38" s="191"/>
      <c r="AN38" s="191"/>
      <c r="AO38" s="81">
        <f t="shared" si="3"/>
        <v>0</v>
      </c>
      <c r="AP38" s="81">
        <f t="shared" si="4"/>
        <v>0</v>
      </c>
      <c r="AQ38" s="81">
        <f t="shared" si="5"/>
        <v>0</v>
      </c>
    </row>
    <row r="39" spans="1:43">
      <c r="A39" s="81" t="str">
        <f t="shared" si="1"/>
        <v>NARM__39</v>
      </c>
      <c r="B39" s="191"/>
      <c r="C39" s="191"/>
      <c r="D39" s="191"/>
      <c r="E39" s="191"/>
      <c r="F39" s="191"/>
      <c r="G39" s="85"/>
      <c r="H39" s="191"/>
      <c r="I39" s="191"/>
      <c r="J39" s="191"/>
      <c r="L39" s="271"/>
      <c r="M39" s="191"/>
      <c r="N39" s="85" t="str">
        <f>IFERROR(INDEX('N0.6_Lookup_References'!$C$13:$C$64,MATCH($C39,'N0.6_Lookup_References'!$B$13:$B$64,0)),"")</f>
        <v/>
      </c>
      <c r="O39" s="191"/>
      <c r="P39" s="191"/>
      <c r="Q39" s="191"/>
      <c r="R39" s="191"/>
      <c r="S39" s="81">
        <f t="shared" si="2"/>
        <v>0</v>
      </c>
      <c r="U39" s="191"/>
      <c r="V39" s="191"/>
      <c r="W39" s="191"/>
      <c r="X39" s="191"/>
      <c r="Y39" s="191"/>
      <c r="Z39" s="191"/>
      <c r="AA39" s="191"/>
      <c r="AB39" s="191"/>
      <c r="AC39" s="191"/>
      <c r="AD39" s="191"/>
      <c r="AE39" s="191"/>
      <c r="AF39" s="191"/>
      <c r="AG39" s="191"/>
      <c r="AH39" s="191"/>
      <c r="AI39" s="191"/>
      <c r="AJ39" s="191"/>
      <c r="AK39" s="191"/>
      <c r="AL39" s="191"/>
      <c r="AM39" s="191"/>
      <c r="AN39" s="191"/>
      <c r="AO39" s="81">
        <f t="shared" si="3"/>
        <v>0</v>
      </c>
      <c r="AP39" s="81">
        <f t="shared" si="4"/>
        <v>0</v>
      </c>
      <c r="AQ39" s="81">
        <f t="shared" si="5"/>
        <v>0</v>
      </c>
    </row>
    <row r="40" spans="1:43">
      <c r="A40" s="81" t="str">
        <f t="shared" si="1"/>
        <v>NARM__40</v>
      </c>
      <c r="B40" s="191"/>
      <c r="C40" s="191"/>
      <c r="D40" s="191"/>
      <c r="E40" s="191"/>
      <c r="F40" s="191"/>
      <c r="G40" s="85"/>
      <c r="H40" s="191"/>
      <c r="I40" s="191"/>
      <c r="J40" s="191"/>
      <c r="L40" s="271"/>
      <c r="M40" s="191"/>
      <c r="N40" s="85" t="str">
        <f>IFERROR(INDEX('N0.6_Lookup_References'!$C$13:$C$64,MATCH($C40,'N0.6_Lookup_References'!$B$13:$B$64,0)),"")</f>
        <v/>
      </c>
      <c r="O40" s="191"/>
      <c r="P40" s="191"/>
      <c r="Q40" s="191"/>
      <c r="R40" s="191"/>
      <c r="S40" s="81">
        <f t="shared" si="2"/>
        <v>0</v>
      </c>
      <c r="U40" s="191"/>
      <c r="V40" s="191"/>
      <c r="W40" s="191"/>
      <c r="X40" s="191"/>
      <c r="Y40" s="191"/>
      <c r="Z40" s="191"/>
      <c r="AA40" s="191"/>
      <c r="AB40" s="191"/>
      <c r="AC40" s="191"/>
      <c r="AD40" s="191"/>
      <c r="AE40" s="191"/>
      <c r="AF40" s="191"/>
      <c r="AG40" s="191"/>
      <c r="AH40" s="191"/>
      <c r="AI40" s="191"/>
      <c r="AJ40" s="191"/>
      <c r="AK40" s="191"/>
      <c r="AL40" s="191"/>
      <c r="AM40" s="191"/>
      <c r="AN40" s="191"/>
      <c r="AO40" s="81">
        <f t="shared" si="3"/>
        <v>0</v>
      </c>
      <c r="AP40" s="81">
        <f t="shared" si="4"/>
        <v>0</v>
      </c>
      <c r="AQ40" s="81">
        <f t="shared" si="5"/>
        <v>0</v>
      </c>
    </row>
    <row r="41" spans="1:43">
      <c r="A41" s="81" t="str">
        <f t="shared" si="1"/>
        <v>NARM__41</v>
      </c>
      <c r="B41" s="191"/>
      <c r="C41" s="191"/>
      <c r="D41" s="191"/>
      <c r="E41" s="191"/>
      <c r="F41" s="191"/>
      <c r="G41" s="85"/>
      <c r="H41" s="191"/>
      <c r="I41" s="191"/>
      <c r="J41" s="191"/>
      <c r="L41" s="271"/>
      <c r="M41" s="191"/>
      <c r="N41" s="85" t="str">
        <f>IFERROR(INDEX('N0.6_Lookup_References'!$C$13:$C$64,MATCH($C41,'N0.6_Lookup_References'!$B$13:$B$64,0)),"")</f>
        <v/>
      </c>
      <c r="O41" s="191"/>
      <c r="P41" s="191"/>
      <c r="Q41" s="191"/>
      <c r="R41" s="191"/>
      <c r="S41" s="81">
        <f t="shared" si="2"/>
        <v>0</v>
      </c>
      <c r="U41" s="191"/>
      <c r="V41" s="191"/>
      <c r="W41" s="191"/>
      <c r="X41" s="191"/>
      <c r="Y41" s="191"/>
      <c r="Z41" s="191"/>
      <c r="AA41" s="191"/>
      <c r="AB41" s="191"/>
      <c r="AC41" s="191"/>
      <c r="AD41" s="191"/>
      <c r="AE41" s="191"/>
      <c r="AF41" s="191"/>
      <c r="AG41" s="191"/>
      <c r="AH41" s="191"/>
      <c r="AI41" s="191"/>
      <c r="AJ41" s="191"/>
      <c r="AK41" s="191"/>
      <c r="AL41" s="191"/>
      <c r="AM41" s="191"/>
      <c r="AN41" s="191"/>
      <c r="AO41" s="81">
        <f t="shared" si="3"/>
        <v>0</v>
      </c>
      <c r="AP41" s="81">
        <f t="shared" si="4"/>
        <v>0</v>
      </c>
      <c r="AQ41" s="81">
        <f t="shared" si="5"/>
        <v>0</v>
      </c>
    </row>
    <row r="42" spans="1:43">
      <c r="A42" s="81" t="str">
        <f t="shared" si="1"/>
        <v>NARM__42</v>
      </c>
      <c r="B42" s="191"/>
      <c r="C42" s="191"/>
      <c r="D42" s="191"/>
      <c r="E42" s="191"/>
      <c r="F42" s="191"/>
      <c r="G42" s="85"/>
      <c r="H42" s="191"/>
      <c r="I42" s="191"/>
      <c r="J42" s="191"/>
      <c r="L42" s="271"/>
      <c r="M42" s="191"/>
      <c r="N42" s="85" t="str">
        <f>IFERROR(INDEX('N0.6_Lookup_References'!$C$13:$C$64,MATCH($C42,'N0.6_Lookup_References'!$B$13:$B$64,0)),"")</f>
        <v/>
      </c>
      <c r="O42" s="191"/>
      <c r="P42" s="191"/>
      <c r="Q42" s="191"/>
      <c r="R42" s="191"/>
      <c r="S42" s="81">
        <f t="shared" si="2"/>
        <v>0</v>
      </c>
      <c r="U42" s="191"/>
      <c r="V42" s="191"/>
      <c r="W42" s="191"/>
      <c r="X42" s="191"/>
      <c r="Y42" s="191"/>
      <c r="Z42" s="191"/>
      <c r="AA42" s="191"/>
      <c r="AB42" s="191"/>
      <c r="AC42" s="191"/>
      <c r="AD42" s="191"/>
      <c r="AE42" s="191"/>
      <c r="AF42" s="191"/>
      <c r="AG42" s="191"/>
      <c r="AH42" s="191"/>
      <c r="AI42" s="191"/>
      <c r="AJ42" s="191"/>
      <c r="AK42" s="191"/>
      <c r="AL42" s="191"/>
      <c r="AM42" s="191"/>
      <c r="AN42" s="191"/>
      <c r="AO42" s="81">
        <f t="shared" si="3"/>
        <v>0</v>
      </c>
      <c r="AP42" s="81">
        <f t="shared" si="4"/>
        <v>0</v>
      </c>
      <c r="AQ42" s="81">
        <f t="shared" si="5"/>
        <v>0</v>
      </c>
    </row>
    <row r="43" spans="1:43">
      <c r="A43" s="81" t="str">
        <f t="shared" si="1"/>
        <v>NARM__43</v>
      </c>
      <c r="B43" s="191"/>
      <c r="C43" s="191"/>
      <c r="D43" s="191"/>
      <c r="E43" s="191"/>
      <c r="F43" s="191"/>
      <c r="G43" s="85"/>
      <c r="H43" s="191"/>
      <c r="I43" s="191"/>
      <c r="J43" s="191"/>
      <c r="L43" s="271"/>
      <c r="M43" s="191"/>
      <c r="N43" s="85" t="str">
        <f>IFERROR(INDEX('N0.6_Lookup_References'!$C$13:$C$64,MATCH($C43,'N0.6_Lookup_References'!$B$13:$B$64,0)),"")</f>
        <v/>
      </c>
      <c r="O43" s="191"/>
      <c r="P43" s="191"/>
      <c r="Q43" s="191"/>
      <c r="R43" s="191"/>
      <c r="S43" s="81">
        <f t="shared" si="2"/>
        <v>0</v>
      </c>
      <c r="U43" s="191"/>
      <c r="V43" s="191"/>
      <c r="W43" s="191"/>
      <c r="X43" s="191"/>
      <c r="Y43" s="191"/>
      <c r="Z43" s="191"/>
      <c r="AA43" s="191"/>
      <c r="AB43" s="191"/>
      <c r="AC43" s="191"/>
      <c r="AD43" s="191"/>
      <c r="AE43" s="191"/>
      <c r="AF43" s="191"/>
      <c r="AG43" s="191"/>
      <c r="AH43" s="191"/>
      <c r="AI43" s="191"/>
      <c r="AJ43" s="191"/>
      <c r="AK43" s="191"/>
      <c r="AL43" s="191"/>
      <c r="AM43" s="191"/>
      <c r="AN43" s="191"/>
      <c r="AO43" s="81">
        <f t="shared" si="3"/>
        <v>0</v>
      </c>
      <c r="AP43" s="81">
        <f t="shared" si="4"/>
        <v>0</v>
      </c>
      <c r="AQ43" s="81">
        <f t="shared" si="5"/>
        <v>0</v>
      </c>
    </row>
    <row r="44" spans="1:43">
      <c r="A44" s="81" t="str">
        <f t="shared" si="1"/>
        <v>NARM__44</v>
      </c>
      <c r="B44" s="191"/>
      <c r="C44" s="191"/>
      <c r="D44" s="191"/>
      <c r="E44" s="191"/>
      <c r="F44" s="191"/>
      <c r="G44" s="85"/>
      <c r="H44" s="191"/>
      <c r="I44" s="191"/>
      <c r="J44" s="191"/>
      <c r="L44" s="271"/>
      <c r="M44" s="191"/>
      <c r="N44" s="85" t="str">
        <f>IFERROR(INDEX('N0.6_Lookup_References'!$C$13:$C$64,MATCH($C44,'N0.6_Lookup_References'!$B$13:$B$64,0)),"")</f>
        <v/>
      </c>
      <c r="O44" s="191"/>
      <c r="P44" s="191"/>
      <c r="Q44" s="191"/>
      <c r="R44" s="191"/>
      <c r="S44" s="81">
        <f t="shared" si="2"/>
        <v>0</v>
      </c>
      <c r="U44" s="191"/>
      <c r="V44" s="191"/>
      <c r="W44" s="191"/>
      <c r="X44" s="191"/>
      <c r="Y44" s="191"/>
      <c r="Z44" s="191"/>
      <c r="AA44" s="191"/>
      <c r="AB44" s="191"/>
      <c r="AC44" s="191"/>
      <c r="AD44" s="191"/>
      <c r="AE44" s="191"/>
      <c r="AF44" s="191"/>
      <c r="AG44" s="191"/>
      <c r="AH44" s="191"/>
      <c r="AI44" s="191"/>
      <c r="AJ44" s="191"/>
      <c r="AK44" s="191"/>
      <c r="AL44" s="191"/>
      <c r="AM44" s="191"/>
      <c r="AN44" s="191"/>
      <c r="AO44" s="81">
        <f t="shared" si="3"/>
        <v>0</v>
      </c>
      <c r="AP44" s="81">
        <f t="shared" si="4"/>
        <v>0</v>
      </c>
      <c r="AQ44" s="81">
        <f t="shared" si="5"/>
        <v>0</v>
      </c>
    </row>
    <row r="45" spans="1:43">
      <c r="A45" s="81" t="str">
        <f t="shared" si="1"/>
        <v>NARM__45</v>
      </c>
      <c r="B45" s="191"/>
      <c r="C45" s="191"/>
      <c r="D45" s="191"/>
      <c r="E45" s="191"/>
      <c r="F45" s="191"/>
      <c r="G45" s="85"/>
      <c r="H45" s="191"/>
      <c r="I45" s="191"/>
      <c r="J45" s="191"/>
      <c r="L45" s="271"/>
      <c r="M45" s="191"/>
      <c r="N45" s="85" t="str">
        <f>IFERROR(INDEX('N0.6_Lookup_References'!$C$13:$C$64,MATCH($C45,'N0.6_Lookup_References'!$B$13:$B$64,0)),"")</f>
        <v/>
      </c>
      <c r="O45" s="191"/>
      <c r="P45" s="191"/>
      <c r="Q45" s="191"/>
      <c r="R45" s="191"/>
      <c r="S45" s="81">
        <f t="shared" si="2"/>
        <v>0</v>
      </c>
      <c r="U45" s="191"/>
      <c r="V45" s="191"/>
      <c r="W45" s="191"/>
      <c r="X45" s="191"/>
      <c r="Y45" s="191"/>
      <c r="Z45" s="191"/>
      <c r="AA45" s="191"/>
      <c r="AB45" s="191"/>
      <c r="AC45" s="191"/>
      <c r="AD45" s="191"/>
      <c r="AE45" s="191"/>
      <c r="AF45" s="191"/>
      <c r="AG45" s="191"/>
      <c r="AH45" s="191"/>
      <c r="AI45" s="191"/>
      <c r="AJ45" s="191"/>
      <c r="AK45" s="191"/>
      <c r="AL45" s="191"/>
      <c r="AM45" s="191"/>
      <c r="AN45" s="191"/>
      <c r="AO45" s="81">
        <f t="shared" si="3"/>
        <v>0</v>
      </c>
      <c r="AP45" s="81">
        <f t="shared" si="4"/>
        <v>0</v>
      </c>
      <c r="AQ45" s="81">
        <f t="shared" si="5"/>
        <v>0</v>
      </c>
    </row>
    <row r="46" spans="1:43">
      <c r="A46" s="81" t="str">
        <f t="shared" si="1"/>
        <v>NARM__46</v>
      </c>
      <c r="B46" s="191"/>
      <c r="C46" s="191"/>
      <c r="D46" s="191"/>
      <c r="E46" s="191"/>
      <c r="F46" s="191"/>
      <c r="G46" s="85"/>
      <c r="H46" s="191"/>
      <c r="I46" s="191"/>
      <c r="J46" s="191"/>
      <c r="L46" s="271"/>
      <c r="M46" s="191"/>
      <c r="N46" s="85" t="str">
        <f>IFERROR(INDEX('N0.6_Lookup_References'!$C$13:$C$64,MATCH($C46,'N0.6_Lookup_References'!$B$13:$B$64,0)),"")</f>
        <v/>
      </c>
      <c r="O46" s="191"/>
      <c r="P46" s="191"/>
      <c r="Q46" s="191"/>
      <c r="R46" s="191"/>
      <c r="S46" s="81">
        <f t="shared" si="2"/>
        <v>0</v>
      </c>
      <c r="U46" s="191"/>
      <c r="V46" s="191"/>
      <c r="W46" s="191"/>
      <c r="X46" s="191"/>
      <c r="Y46" s="191"/>
      <c r="Z46" s="191"/>
      <c r="AA46" s="191"/>
      <c r="AB46" s="191"/>
      <c r="AC46" s="191"/>
      <c r="AD46" s="191"/>
      <c r="AE46" s="191"/>
      <c r="AF46" s="191"/>
      <c r="AG46" s="191"/>
      <c r="AH46" s="191"/>
      <c r="AI46" s="191"/>
      <c r="AJ46" s="191"/>
      <c r="AK46" s="191"/>
      <c r="AL46" s="191"/>
      <c r="AM46" s="191"/>
      <c r="AN46" s="191"/>
      <c r="AO46" s="81">
        <f t="shared" si="3"/>
        <v>0</v>
      </c>
      <c r="AP46" s="81">
        <f t="shared" si="4"/>
        <v>0</v>
      </c>
      <c r="AQ46" s="81">
        <f t="shared" si="5"/>
        <v>0</v>
      </c>
    </row>
    <row r="47" spans="1:43">
      <c r="A47" s="81" t="str">
        <f t="shared" si="1"/>
        <v>NARM__47</v>
      </c>
      <c r="B47" s="191"/>
      <c r="C47" s="191"/>
      <c r="D47" s="191"/>
      <c r="E47" s="191"/>
      <c r="F47" s="191"/>
      <c r="G47" s="85"/>
      <c r="H47" s="191"/>
      <c r="I47" s="191"/>
      <c r="J47" s="191"/>
      <c r="L47" s="271"/>
      <c r="M47" s="191"/>
      <c r="N47" s="85" t="str">
        <f>IFERROR(INDEX('N0.6_Lookup_References'!$C$13:$C$64,MATCH($C47,'N0.6_Lookup_References'!$B$13:$B$64,0)),"")</f>
        <v/>
      </c>
      <c r="O47" s="191"/>
      <c r="P47" s="191"/>
      <c r="Q47" s="191"/>
      <c r="R47" s="191"/>
      <c r="S47" s="81">
        <f t="shared" si="2"/>
        <v>0</v>
      </c>
      <c r="U47" s="191"/>
      <c r="V47" s="191"/>
      <c r="W47" s="191"/>
      <c r="X47" s="191"/>
      <c r="Y47" s="191"/>
      <c r="Z47" s="191"/>
      <c r="AA47" s="191"/>
      <c r="AB47" s="191"/>
      <c r="AC47" s="191"/>
      <c r="AD47" s="191"/>
      <c r="AE47" s="191"/>
      <c r="AF47" s="191"/>
      <c r="AG47" s="191"/>
      <c r="AH47" s="191"/>
      <c r="AI47" s="191"/>
      <c r="AJ47" s="191"/>
      <c r="AK47" s="191"/>
      <c r="AL47" s="191"/>
      <c r="AM47" s="191"/>
      <c r="AN47" s="191"/>
      <c r="AO47" s="81">
        <f t="shared" si="3"/>
        <v>0</v>
      </c>
      <c r="AP47" s="81">
        <f t="shared" si="4"/>
        <v>0</v>
      </c>
      <c r="AQ47" s="81">
        <f t="shared" si="5"/>
        <v>0</v>
      </c>
    </row>
    <row r="48" spans="1:43">
      <c r="A48" s="81" t="str">
        <f t="shared" si="1"/>
        <v>NARM__48</v>
      </c>
      <c r="B48" s="191"/>
      <c r="C48" s="191"/>
      <c r="D48" s="191"/>
      <c r="E48" s="191"/>
      <c r="F48" s="191"/>
      <c r="G48" s="85"/>
      <c r="H48" s="191"/>
      <c r="I48" s="191"/>
      <c r="J48" s="191"/>
      <c r="L48" s="271"/>
      <c r="M48" s="191"/>
      <c r="N48" s="85" t="str">
        <f>IFERROR(INDEX('N0.6_Lookup_References'!$C$13:$C$64,MATCH($C48,'N0.6_Lookup_References'!$B$13:$B$64,0)),"")</f>
        <v/>
      </c>
      <c r="O48" s="191"/>
      <c r="P48" s="191"/>
      <c r="Q48" s="191"/>
      <c r="R48" s="191"/>
      <c r="S48" s="81">
        <f t="shared" si="2"/>
        <v>0</v>
      </c>
      <c r="U48" s="191"/>
      <c r="V48" s="191"/>
      <c r="W48" s="191"/>
      <c r="X48" s="191"/>
      <c r="Y48" s="191"/>
      <c r="Z48" s="191"/>
      <c r="AA48" s="191"/>
      <c r="AB48" s="191"/>
      <c r="AC48" s="191"/>
      <c r="AD48" s="191"/>
      <c r="AE48" s="191"/>
      <c r="AF48" s="191"/>
      <c r="AG48" s="191"/>
      <c r="AH48" s="191"/>
      <c r="AI48" s="191"/>
      <c r="AJ48" s="191"/>
      <c r="AK48" s="191"/>
      <c r="AL48" s="191"/>
      <c r="AM48" s="191"/>
      <c r="AN48" s="191"/>
      <c r="AO48" s="81">
        <f t="shared" si="3"/>
        <v>0</v>
      </c>
      <c r="AP48" s="81">
        <f t="shared" si="4"/>
        <v>0</v>
      </c>
      <c r="AQ48" s="81">
        <f t="shared" si="5"/>
        <v>0</v>
      </c>
    </row>
    <row r="49" spans="1:43">
      <c r="A49" s="81" t="str">
        <f t="shared" si="1"/>
        <v>NARM__49</v>
      </c>
      <c r="B49" s="191"/>
      <c r="C49" s="191"/>
      <c r="D49" s="191"/>
      <c r="E49" s="191"/>
      <c r="F49" s="191"/>
      <c r="G49" s="85"/>
      <c r="H49" s="191"/>
      <c r="I49" s="191"/>
      <c r="J49" s="191"/>
      <c r="L49" s="271"/>
      <c r="M49" s="191"/>
      <c r="N49" s="85" t="str">
        <f>IFERROR(INDEX('N0.6_Lookup_References'!$C$13:$C$64,MATCH($C49,'N0.6_Lookup_References'!$B$13:$B$64,0)),"")</f>
        <v/>
      </c>
      <c r="O49" s="191"/>
      <c r="P49" s="191"/>
      <c r="Q49" s="191"/>
      <c r="R49" s="191"/>
      <c r="S49" s="81">
        <f t="shared" si="2"/>
        <v>0</v>
      </c>
      <c r="U49" s="191"/>
      <c r="V49" s="191"/>
      <c r="W49" s="191"/>
      <c r="X49" s="191"/>
      <c r="Y49" s="191"/>
      <c r="Z49" s="191"/>
      <c r="AA49" s="191"/>
      <c r="AB49" s="191"/>
      <c r="AC49" s="191"/>
      <c r="AD49" s="191"/>
      <c r="AE49" s="191"/>
      <c r="AF49" s="191"/>
      <c r="AG49" s="191"/>
      <c r="AH49" s="191"/>
      <c r="AI49" s="191"/>
      <c r="AJ49" s="191"/>
      <c r="AK49" s="191"/>
      <c r="AL49" s="191"/>
      <c r="AM49" s="191"/>
      <c r="AN49" s="191"/>
      <c r="AO49" s="81">
        <f t="shared" si="3"/>
        <v>0</v>
      </c>
      <c r="AP49" s="81">
        <f t="shared" si="4"/>
        <v>0</v>
      </c>
      <c r="AQ49" s="81">
        <f t="shared" si="5"/>
        <v>0</v>
      </c>
    </row>
    <row r="50" spans="1:43">
      <c r="A50" s="81" t="str">
        <f t="shared" si="1"/>
        <v>NARM__50</v>
      </c>
      <c r="B50" s="191"/>
      <c r="C50" s="191"/>
      <c r="D50" s="191"/>
      <c r="E50" s="191"/>
      <c r="F50" s="191"/>
      <c r="G50" s="85"/>
      <c r="H50" s="191"/>
      <c r="I50" s="191"/>
      <c r="J50" s="191"/>
      <c r="L50" s="271"/>
      <c r="M50" s="191"/>
      <c r="N50" s="85" t="str">
        <f>IFERROR(INDEX('N0.6_Lookup_References'!$C$13:$C$64,MATCH($C50,'N0.6_Lookup_References'!$B$13:$B$64,0)),"")</f>
        <v/>
      </c>
      <c r="O50" s="191"/>
      <c r="P50" s="191"/>
      <c r="Q50" s="191"/>
      <c r="R50" s="191"/>
      <c r="S50" s="81">
        <f t="shared" si="2"/>
        <v>0</v>
      </c>
      <c r="U50" s="191"/>
      <c r="V50" s="191"/>
      <c r="W50" s="191"/>
      <c r="X50" s="191"/>
      <c r="Y50" s="191"/>
      <c r="Z50" s="191"/>
      <c r="AA50" s="191"/>
      <c r="AB50" s="191"/>
      <c r="AC50" s="191"/>
      <c r="AD50" s="191"/>
      <c r="AE50" s="191"/>
      <c r="AF50" s="191"/>
      <c r="AG50" s="191"/>
      <c r="AH50" s="191"/>
      <c r="AI50" s="191"/>
      <c r="AJ50" s="191"/>
      <c r="AK50" s="191"/>
      <c r="AL50" s="191"/>
      <c r="AM50" s="191"/>
      <c r="AN50" s="191"/>
      <c r="AO50" s="81">
        <f t="shared" si="3"/>
        <v>0</v>
      </c>
      <c r="AP50" s="81">
        <f t="shared" si="4"/>
        <v>0</v>
      </c>
      <c r="AQ50" s="81">
        <f t="shared" si="5"/>
        <v>0</v>
      </c>
    </row>
    <row r="51" spans="1:43">
      <c r="A51" s="81" t="str">
        <f t="shared" si="1"/>
        <v>NARM__51</v>
      </c>
      <c r="B51" s="191"/>
      <c r="C51" s="191"/>
      <c r="D51" s="191"/>
      <c r="E51" s="191"/>
      <c r="F51" s="191"/>
      <c r="G51" s="85"/>
      <c r="H51" s="191"/>
      <c r="I51" s="191"/>
      <c r="J51" s="191"/>
      <c r="L51" s="271"/>
      <c r="M51" s="191"/>
      <c r="N51" s="85" t="str">
        <f>IFERROR(INDEX('N0.6_Lookup_References'!$C$13:$C$64,MATCH($C51,'N0.6_Lookup_References'!$B$13:$B$64,0)),"")</f>
        <v/>
      </c>
      <c r="O51" s="191"/>
      <c r="P51" s="191"/>
      <c r="Q51" s="191"/>
      <c r="R51" s="191"/>
      <c r="S51" s="81">
        <f t="shared" si="2"/>
        <v>0</v>
      </c>
      <c r="U51" s="191"/>
      <c r="V51" s="191"/>
      <c r="W51" s="191"/>
      <c r="X51" s="191"/>
      <c r="Y51" s="191"/>
      <c r="Z51" s="191"/>
      <c r="AA51" s="191"/>
      <c r="AB51" s="191"/>
      <c r="AC51" s="191"/>
      <c r="AD51" s="191"/>
      <c r="AE51" s="191"/>
      <c r="AF51" s="191"/>
      <c r="AG51" s="191"/>
      <c r="AH51" s="191"/>
      <c r="AI51" s="191"/>
      <c r="AJ51" s="191"/>
      <c r="AK51" s="191"/>
      <c r="AL51" s="191"/>
      <c r="AM51" s="191"/>
      <c r="AN51" s="191"/>
      <c r="AO51" s="81">
        <f t="shared" si="3"/>
        <v>0</v>
      </c>
      <c r="AP51" s="81">
        <f t="shared" si="4"/>
        <v>0</v>
      </c>
      <c r="AQ51" s="81">
        <f t="shared" si="5"/>
        <v>0</v>
      </c>
    </row>
    <row r="52" spans="1:43">
      <c r="A52" s="81" t="str">
        <f t="shared" si="1"/>
        <v>NARM__52</v>
      </c>
      <c r="B52" s="191"/>
      <c r="C52" s="191"/>
      <c r="D52" s="191"/>
      <c r="E52" s="191"/>
      <c r="F52" s="191"/>
      <c r="G52" s="85"/>
      <c r="H52" s="191"/>
      <c r="I52" s="191"/>
      <c r="J52" s="191"/>
      <c r="L52" s="271"/>
      <c r="M52" s="191"/>
      <c r="N52" s="85" t="str">
        <f>IFERROR(INDEX('N0.6_Lookup_References'!$C$13:$C$64,MATCH($C52,'N0.6_Lookup_References'!$B$13:$B$64,0)),"")</f>
        <v/>
      </c>
      <c r="O52" s="191"/>
      <c r="P52" s="191"/>
      <c r="Q52" s="191"/>
      <c r="R52" s="191"/>
      <c r="S52" s="81">
        <f t="shared" si="2"/>
        <v>0</v>
      </c>
      <c r="U52" s="191"/>
      <c r="V52" s="191"/>
      <c r="W52" s="191"/>
      <c r="X52" s="191"/>
      <c r="Y52" s="191"/>
      <c r="Z52" s="191"/>
      <c r="AA52" s="191"/>
      <c r="AB52" s="191"/>
      <c r="AC52" s="191"/>
      <c r="AD52" s="191"/>
      <c r="AE52" s="191"/>
      <c r="AF52" s="191"/>
      <c r="AG52" s="191"/>
      <c r="AH52" s="191"/>
      <c r="AI52" s="191"/>
      <c r="AJ52" s="191"/>
      <c r="AK52" s="191"/>
      <c r="AL52" s="191"/>
      <c r="AM52" s="191"/>
      <c r="AN52" s="191"/>
      <c r="AO52" s="81">
        <f t="shared" si="3"/>
        <v>0</v>
      </c>
      <c r="AP52" s="81">
        <f t="shared" si="4"/>
        <v>0</v>
      </c>
      <c r="AQ52" s="81">
        <f t="shared" si="5"/>
        <v>0</v>
      </c>
    </row>
    <row r="53" spans="1:43">
      <c r="A53" s="81" t="str">
        <f t="shared" si="1"/>
        <v>NARM__53</v>
      </c>
      <c r="B53" s="191"/>
      <c r="C53" s="191"/>
      <c r="D53" s="191"/>
      <c r="E53" s="191"/>
      <c r="F53" s="191"/>
      <c r="G53" s="85"/>
      <c r="H53" s="191"/>
      <c r="I53" s="191"/>
      <c r="J53" s="191"/>
      <c r="L53" s="271"/>
      <c r="M53" s="191"/>
      <c r="N53" s="85" t="str">
        <f>IFERROR(INDEX('N0.6_Lookup_References'!$C$13:$C$64,MATCH($C53,'N0.6_Lookup_References'!$B$13:$B$64,0)),"")</f>
        <v/>
      </c>
      <c r="O53" s="191"/>
      <c r="P53" s="191"/>
      <c r="Q53" s="191"/>
      <c r="R53" s="191"/>
      <c r="S53" s="81">
        <f t="shared" si="2"/>
        <v>0</v>
      </c>
      <c r="U53" s="191"/>
      <c r="V53" s="191"/>
      <c r="W53" s="191"/>
      <c r="X53" s="191"/>
      <c r="Y53" s="191"/>
      <c r="Z53" s="191"/>
      <c r="AA53" s="191"/>
      <c r="AB53" s="191"/>
      <c r="AC53" s="191"/>
      <c r="AD53" s="191"/>
      <c r="AE53" s="191"/>
      <c r="AF53" s="191"/>
      <c r="AG53" s="191"/>
      <c r="AH53" s="191"/>
      <c r="AI53" s="191"/>
      <c r="AJ53" s="191"/>
      <c r="AK53" s="191"/>
      <c r="AL53" s="191"/>
      <c r="AM53" s="191"/>
      <c r="AN53" s="191"/>
      <c r="AO53" s="81">
        <f t="shared" si="3"/>
        <v>0</v>
      </c>
      <c r="AP53" s="81">
        <f t="shared" si="4"/>
        <v>0</v>
      </c>
      <c r="AQ53" s="81">
        <f t="shared" si="5"/>
        <v>0</v>
      </c>
    </row>
    <row r="54" spans="1:43">
      <c r="A54" s="81" t="str">
        <f t="shared" si="1"/>
        <v>NARM__54</v>
      </c>
      <c r="B54" s="191"/>
      <c r="C54" s="191"/>
      <c r="D54" s="191"/>
      <c r="E54" s="191"/>
      <c r="F54" s="191"/>
      <c r="G54" s="85"/>
      <c r="H54" s="191"/>
      <c r="I54" s="191"/>
      <c r="J54" s="191"/>
      <c r="L54" s="271"/>
      <c r="M54" s="191"/>
      <c r="N54" s="85" t="str">
        <f>IFERROR(INDEX('N0.6_Lookup_References'!$C$13:$C$64,MATCH($C54,'N0.6_Lookup_References'!$B$13:$B$64,0)),"")</f>
        <v/>
      </c>
      <c r="O54" s="191"/>
      <c r="P54" s="191"/>
      <c r="Q54" s="191"/>
      <c r="R54" s="191"/>
      <c r="S54" s="81">
        <f t="shared" ref="S54:S85" si="6">P54-Q54</f>
        <v>0</v>
      </c>
      <c r="U54" s="191"/>
      <c r="V54" s="191"/>
      <c r="W54" s="191"/>
      <c r="X54" s="191"/>
      <c r="Y54" s="191"/>
      <c r="Z54" s="191"/>
      <c r="AA54" s="191"/>
      <c r="AB54" s="191"/>
      <c r="AC54" s="191"/>
      <c r="AD54" s="191"/>
      <c r="AE54" s="191"/>
      <c r="AF54" s="191"/>
      <c r="AG54" s="191"/>
      <c r="AH54" s="191"/>
      <c r="AI54" s="191"/>
      <c r="AJ54" s="191"/>
      <c r="AK54" s="191"/>
      <c r="AL54" s="191"/>
      <c r="AM54" s="191"/>
      <c r="AN54" s="191"/>
      <c r="AO54" s="81">
        <f t="shared" si="3"/>
        <v>0</v>
      </c>
      <c r="AP54" s="81">
        <f t="shared" si="4"/>
        <v>0</v>
      </c>
      <c r="AQ54" s="81">
        <f t="shared" si="5"/>
        <v>0</v>
      </c>
    </row>
    <row r="55" spans="1:43">
      <c r="A55" s="81" t="str">
        <f t="shared" si="1"/>
        <v>NARM__55</v>
      </c>
      <c r="B55" s="191"/>
      <c r="C55" s="191"/>
      <c r="D55" s="191"/>
      <c r="E55" s="191"/>
      <c r="F55" s="191"/>
      <c r="G55" s="85"/>
      <c r="H55" s="191"/>
      <c r="I55" s="191"/>
      <c r="J55" s="191"/>
      <c r="L55" s="271"/>
      <c r="M55" s="191"/>
      <c r="N55" s="85" t="str">
        <f>IFERROR(INDEX('N0.6_Lookup_References'!$C$13:$C$64,MATCH($C55,'N0.6_Lookup_References'!$B$13:$B$64,0)),"")</f>
        <v/>
      </c>
      <c r="O55" s="191"/>
      <c r="P55" s="191"/>
      <c r="Q55" s="191"/>
      <c r="R55" s="191"/>
      <c r="S55" s="81">
        <f t="shared" si="6"/>
        <v>0</v>
      </c>
      <c r="U55" s="191"/>
      <c r="V55" s="191"/>
      <c r="W55" s="191"/>
      <c r="X55" s="191"/>
      <c r="Y55" s="191"/>
      <c r="Z55" s="191"/>
      <c r="AA55" s="191"/>
      <c r="AB55" s="191"/>
      <c r="AC55" s="191"/>
      <c r="AD55" s="191"/>
      <c r="AE55" s="191"/>
      <c r="AF55" s="191"/>
      <c r="AG55" s="191"/>
      <c r="AH55" s="191"/>
      <c r="AI55" s="191"/>
      <c r="AJ55" s="191"/>
      <c r="AK55" s="191"/>
      <c r="AL55" s="191"/>
      <c r="AM55" s="191"/>
      <c r="AN55" s="191"/>
      <c r="AO55" s="81">
        <f t="shared" si="3"/>
        <v>0</v>
      </c>
      <c r="AP55" s="81">
        <f t="shared" si="4"/>
        <v>0</v>
      </c>
      <c r="AQ55" s="81">
        <f t="shared" si="5"/>
        <v>0</v>
      </c>
    </row>
    <row r="56" spans="1:43">
      <c r="A56" s="81" t="str">
        <f t="shared" si="1"/>
        <v>NARM__56</v>
      </c>
      <c r="B56" s="191"/>
      <c r="C56" s="191"/>
      <c r="D56" s="191"/>
      <c r="E56" s="191"/>
      <c r="F56" s="191"/>
      <c r="G56" s="85"/>
      <c r="H56" s="191"/>
      <c r="I56" s="191"/>
      <c r="J56" s="191"/>
      <c r="L56" s="271"/>
      <c r="M56" s="191"/>
      <c r="N56" s="85" t="str">
        <f>IFERROR(INDEX('N0.6_Lookup_References'!$C$13:$C$64,MATCH($C56,'N0.6_Lookup_References'!$B$13:$B$64,0)),"")</f>
        <v/>
      </c>
      <c r="O56" s="191"/>
      <c r="P56" s="191"/>
      <c r="Q56" s="191"/>
      <c r="R56" s="191"/>
      <c r="S56" s="81">
        <f t="shared" si="6"/>
        <v>0</v>
      </c>
      <c r="U56" s="191"/>
      <c r="V56" s="191"/>
      <c r="W56" s="191"/>
      <c r="X56" s="191"/>
      <c r="Y56" s="191"/>
      <c r="Z56" s="191"/>
      <c r="AA56" s="191"/>
      <c r="AB56" s="191"/>
      <c r="AC56" s="191"/>
      <c r="AD56" s="191"/>
      <c r="AE56" s="191"/>
      <c r="AF56" s="191"/>
      <c r="AG56" s="191"/>
      <c r="AH56" s="191"/>
      <c r="AI56" s="191"/>
      <c r="AJ56" s="191"/>
      <c r="AK56" s="191"/>
      <c r="AL56" s="191"/>
      <c r="AM56" s="191"/>
      <c r="AN56" s="191"/>
      <c r="AO56" s="81">
        <f t="shared" si="3"/>
        <v>0</v>
      </c>
      <c r="AP56" s="81">
        <f t="shared" si="4"/>
        <v>0</v>
      </c>
      <c r="AQ56" s="81">
        <f t="shared" si="5"/>
        <v>0</v>
      </c>
    </row>
    <row r="57" spans="1:43">
      <c r="A57" s="81" t="str">
        <f t="shared" si="1"/>
        <v>NARM__57</v>
      </c>
      <c r="B57" s="191"/>
      <c r="C57" s="191"/>
      <c r="D57" s="191"/>
      <c r="E57" s="191"/>
      <c r="F57" s="191"/>
      <c r="G57" s="85"/>
      <c r="H57" s="191"/>
      <c r="I57" s="191"/>
      <c r="J57" s="191"/>
      <c r="L57" s="271"/>
      <c r="M57" s="191"/>
      <c r="N57" s="85" t="str">
        <f>IFERROR(INDEX('N0.6_Lookup_References'!$C$13:$C$64,MATCH($C57,'N0.6_Lookup_References'!$B$13:$B$64,0)),"")</f>
        <v/>
      </c>
      <c r="O57" s="191"/>
      <c r="P57" s="191"/>
      <c r="Q57" s="191"/>
      <c r="R57" s="191"/>
      <c r="S57" s="81">
        <f t="shared" si="6"/>
        <v>0</v>
      </c>
      <c r="U57" s="191"/>
      <c r="V57" s="191"/>
      <c r="W57" s="191"/>
      <c r="X57" s="191"/>
      <c r="Y57" s="191"/>
      <c r="Z57" s="191"/>
      <c r="AA57" s="191"/>
      <c r="AB57" s="191"/>
      <c r="AC57" s="191"/>
      <c r="AD57" s="191"/>
      <c r="AE57" s="191"/>
      <c r="AF57" s="191"/>
      <c r="AG57" s="191"/>
      <c r="AH57" s="191"/>
      <c r="AI57" s="191"/>
      <c r="AJ57" s="191"/>
      <c r="AK57" s="191"/>
      <c r="AL57" s="191"/>
      <c r="AM57" s="191"/>
      <c r="AN57" s="191"/>
      <c r="AO57" s="81">
        <f t="shared" si="3"/>
        <v>0</v>
      </c>
      <c r="AP57" s="81">
        <f t="shared" si="4"/>
        <v>0</v>
      </c>
      <c r="AQ57" s="81">
        <f t="shared" si="5"/>
        <v>0</v>
      </c>
    </row>
    <row r="58" spans="1:43">
      <c r="A58" s="81" t="str">
        <f t="shared" si="1"/>
        <v>NARM__58</v>
      </c>
      <c r="B58" s="191"/>
      <c r="C58" s="191"/>
      <c r="D58" s="191"/>
      <c r="E58" s="191"/>
      <c r="F58" s="191"/>
      <c r="G58" s="85"/>
      <c r="H58" s="191"/>
      <c r="I58" s="191"/>
      <c r="J58" s="191"/>
      <c r="L58" s="271"/>
      <c r="M58" s="191"/>
      <c r="N58" s="85" t="str">
        <f>IFERROR(INDEX('N0.6_Lookup_References'!$C$13:$C$64,MATCH($C58,'N0.6_Lookup_References'!$B$13:$B$64,0)),"")</f>
        <v/>
      </c>
      <c r="O58" s="191"/>
      <c r="P58" s="191"/>
      <c r="Q58" s="191"/>
      <c r="R58" s="191"/>
      <c r="S58" s="81">
        <f t="shared" si="6"/>
        <v>0</v>
      </c>
      <c r="U58" s="191"/>
      <c r="V58" s="191"/>
      <c r="W58" s="191"/>
      <c r="X58" s="191"/>
      <c r="Y58" s="191"/>
      <c r="Z58" s="191"/>
      <c r="AA58" s="191"/>
      <c r="AB58" s="191"/>
      <c r="AC58" s="191"/>
      <c r="AD58" s="191"/>
      <c r="AE58" s="191"/>
      <c r="AF58" s="191"/>
      <c r="AG58" s="191"/>
      <c r="AH58" s="191"/>
      <c r="AI58" s="191"/>
      <c r="AJ58" s="191"/>
      <c r="AK58" s="191"/>
      <c r="AL58" s="191"/>
      <c r="AM58" s="191"/>
      <c r="AN58" s="191"/>
      <c r="AO58" s="81">
        <f t="shared" si="3"/>
        <v>0</v>
      </c>
      <c r="AP58" s="81">
        <f t="shared" si="4"/>
        <v>0</v>
      </c>
      <c r="AQ58" s="81">
        <f t="shared" si="5"/>
        <v>0</v>
      </c>
    </row>
    <row r="59" spans="1:43">
      <c r="A59" s="81" t="str">
        <f t="shared" si="1"/>
        <v>NARM__59</v>
      </c>
      <c r="B59" s="191"/>
      <c r="C59" s="191"/>
      <c r="D59" s="191"/>
      <c r="E59" s="191"/>
      <c r="F59" s="191"/>
      <c r="G59" s="85"/>
      <c r="H59" s="191"/>
      <c r="I59" s="191"/>
      <c r="J59" s="191"/>
      <c r="L59" s="271"/>
      <c r="M59" s="191"/>
      <c r="N59" s="85" t="str">
        <f>IFERROR(INDEX('N0.6_Lookup_References'!$C$13:$C$64,MATCH($C59,'N0.6_Lookup_References'!$B$13:$B$64,0)),"")</f>
        <v/>
      </c>
      <c r="O59" s="191"/>
      <c r="P59" s="191"/>
      <c r="Q59" s="191"/>
      <c r="R59" s="191"/>
      <c r="S59" s="81">
        <f t="shared" si="6"/>
        <v>0</v>
      </c>
      <c r="U59" s="191"/>
      <c r="V59" s="191"/>
      <c r="W59" s="191"/>
      <c r="X59" s="191"/>
      <c r="Y59" s="191"/>
      <c r="Z59" s="191"/>
      <c r="AA59" s="191"/>
      <c r="AB59" s="191"/>
      <c r="AC59" s="191"/>
      <c r="AD59" s="191"/>
      <c r="AE59" s="191"/>
      <c r="AF59" s="191"/>
      <c r="AG59" s="191"/>
      <c r="AH59" s="191"/>
      <c r="AI59" s="191"/>
      <c r="AJ59" s="191"/>
      <c r="AK59" s="191"/>
      <c r="AL59" s="191"/>
      <c r="AM59" s="191"/>
      <c r="AN59" s="191"/>
      <c r="AO59" s="81">
        <f t="shared" si="3"/>
        <v>0</v>
      </c>
      <c r="AP59" s="81">
        <f t="shared" si="4"/>
        <v>0</v>
      </c>
      <c r="AQ59" s="81">
        <f t="shared" si="5"/>
        <v>0</v>
      </c>
    </row>
    <row r="60" spans="1:43">
      <c r="A60" s="81" t="str">
        <f t="shared" si="1"/>
        <v>NARM__60</v>
      </c>
      <c r="B60" s="191"/>
      <c r="C60" s="191"/>
      <c r="D60" s="191"/>
      <c r="E60" s="191"/>
      <c r="F60" s="191"/>
      <c r="G60" s="85"/>
      <c r="H60" s="191"/>
      <c r="I60" s="191"/>
      <c r="J60" s="191"/>
      <c r="L60" s="271"/>
      <c r="M60" s="191"/>
      <c r="N60" s="85" t="str">
        <f>IFERROR(INDEX('N0.6_Lookup_References'!$C$13:$C$64,MATCH($C60,'N0.6_Lookup_References'!$B$13:$B$64,0)),"")</f>
        <v/>
      </c>
      <c r="O60" s="191"/>
      <c r="P60" s="191"/>
      <c r="Q60" s="191"/>
      <c r="R60" s="191"/>
      <c r="S60" s="81">
        <f t="shared" si="6"/>
        <v>0</v>
      </c>
      <c r="U60" s="191"/>
      <c r="V60" s="191"/>
      <c r="W60" s="191"/>
      <c r="X60" s="191"/>
      <c r="Y60" s="191"/>
      <c r="Z60" s="191"/>
      <c r="AA60" s="191"/>
      <c r="AB60" s="191"/>
      <c r="AC60" s="191"/>
      <c r="AD60" s="191"/>
      <c r="AE60" s="191"/>
      <c r="AF60" s="191"/>
      <c r="AG60" s="191"/>
      <c r="AH60" s="191"/>
      <c r="AI60" s="191"/>
      <c r="AJ60" s="191"/>
      <c r="AK60" s="191"/>
      <c r="AL60" s="191"/>
      <c r="AM60" s="191"/>
      <c r="AN60" s="191"/>
      <c r="AO60" s="81">
        <f t="shared" si="3"/>
        <v>0</v>
      </c>
      <c r="AP60" s="81">
        <f t="shared" si="4"/>
        <v>0</v>
      </c>
      <c r="AQ60" s="81">
        <f t="shared" si="5"/>
        <v>0</v>
      </c>
    </row>
    <row r="61" spans="1:43">
      <c r="A61" s="81" t="str">
        <f t="shared" si="1"/>
        <v>NARM__61</v>
      </c>
      <c r="B61" s="191"/>
      <c r="C61" s="191"/>
      <c r="D61" s="191"/>
      <c r="E61" s="191"/>
      <c r="F61" s="191"/>
      <c r="G61" s="85"/>
      <c r="H61" s="191"/>
      <c r="I61" s="191"/>
      <c r="J61" s="191"/>
      <c r="L61" s="271"/>
      <c r="M61" s="191"/>
      <c r="N61" s="85" t="str">
        <f>IFERROR(INDEX('N0.6_Lookup_References'!$C$13:$C$64,MATCH($C61,'N0.6_Lookup_References'!$B$13:$B$64,0)),"")</f>
        <v/>
      </c>
      <c r="O61" s="191"/>
      <c r="P61" s="191"/>
      <c r="Q61" s="191"/>
      <c r="R61" s="191"/>
      <c r="S61" s="81">
        <f t="shared" si="6"/>
        <v>0</v>
      </c>
      <c r="U61" s="191"/>
      <c r="V61" s="191"/>
      <c r="W61" s="191"/>
      <c r="X61" s="191"/>
      <c r="Y61" s="191"/>
      <c r="Z61" s="191"/>
      <c r="AA61" s="191"/>
      <c r="AB61" s="191"/>
      <c r="AC61" s="191"/>
      <c r="AD61" s="191"/>
      <c r="AE61" s="191"/>
      <c r="AF61" s="191"/>
      <c r="AG61" s="191"/>
      <c r="AH61" s="191"/>
      <c r="AI61" s="191"/>
      <c r="AJ61" s="191"/>
      <c r="AK61" s="191"/>
      <c r="AL61" s="191"/>
      <c r="AM61" s="191"/>
      <c r="AN61" s="191"/>
      <c r="AO61" s="81">
        <f t="shared" si="3"/>
        <v>0</v>
      </c>
      <c r="AP61" s="81">
        <f t="shared" si="4"/>
        <v>0</v>
      </c>
      <c r="AQ61" s="81">
        <f t="shared" si="5"/>
        <v>0</v>
      </c>
    </row>
    <row r="62" spans="1:43">
      <c r="A62" s="81" t="str">
        <f t="shared" si="1"/>
        <v>NARM__62</v>
      </c>
      <c r="B62" s="191"/>
      <c r="C62" s="191"/>
      <c r="D62" s="191"/>
      <c r="E62" s="191"/>
      <c r="F62" s="191"/>
      <c r="G62" s="85"/>
      <c r="H62" s="191"/>
      <c r="I62" s="191"/>
      <c r="J62" s="191"/>
      <c r="L62" s="271"/>
      <c r="M62" s="191"/>
      <c r="N62" s="85" t="str">
        <f>IFERROR(INDEX('N0.6_Lookup_References'!$C$13:$C$64,MATCH($C62,'N0.6_Lookup_References'!$B$13:$B$64,0)),"")</f>
        <v/>
      </c>
      <c r="O62" s="191"/>
      <c r="P62" s="191"/>
      <c r="Q62" s="191"/>
      <c r="R62" s="191"/>
      <c r="S62" s="81">
        <f t="shared" si="6"/>
        <v>0</v>
      </c>
      <c r="U62" s="191"/>
      <c r="V62" s="191"/>
      <c r="W62" s="191"/>
      <c r="X62" s="191"/>
      <c r="Y62" s="191"/>
      <c r="Z62" s="191"/>
      <c r="AA62" s="191"/>
      <c r="AB62" s="191"/>
      <c r="AC62" s="191"/>
      <c r="AD62" s="191"/>
      <c r="AE62" s="191"/>
      <c r="AF62" s="191"/>
      <c r="AG62" s="191"/>
      <c r="AH62" s="191"/>
      <c r="AI62" s="191"/>
      <c r="AJ62" s="191"/>
      <c r="AK62" s="191"/>
      <c r="AL62" s="191"/>
      <c r="AM62" s="191"/>
      <c r="AN62" s="191"/>
      <c r="AO62" s="81">
        <f t="shared" si="3"/>
        <v>0</v>
      </c>
      <c r="AP62" s="81">
        <f t="shared" si="4"/>
        <v>0</v>
      </c>
      <c r="AQ62" s="81">
        <f t="shared" si="5"/>
        <v>0</v>
      </c>
    </row>
    <row r="63" spans="1:43">
      <c r="A63" s="81" t="str">
        <f t="shared" si="1"/>
        <v>NARM__63</v>
      </c>
      <c r="B63" s="191"/>
      <c r="C63" s="191"/>
      <c r="D63" s="191"/>
      <c r="E63" s="191"/>
      <c r="F63" s="191"/>
      <c r="G63" s="85"/>
      <c r="H63" s="191"/>
      <c r="I63" s="191"/>
      <c r="J63" s="191"/>
      <c r="L63" s="271"/>
      <c r="M63" s="191"/>
      <c r="N63" s="85" t="str">
        <f>IFERROR(INDEX('N0.6_Lookup_References'!$C$13:$C$64,MATCH($C63,'N0.6_Lookup_References'!$B$13:$B$64,0)),"")</f>
        <v/>
      </c>
      <c r="O63" s="191"/>
      <c r="P63" s="191"/>
      <c r="Q63" s="191"/>
      <c r="R63" s="191"/>
      <c r="S63" s="81">
        <f t="shared" si="6"/>
        <v>0</v>
      </c>
      <c r="U63" s="191"/>
      <c r="V63" s="191"/>
      <c r="W63" s="191"/>
      <c r="X63" s="191"/>
      <c r="Y63" s="191"/>
      <c r="Z63" s="191"/>
      <c r="AA63" s="191"/>
      <c r="AB63" s="191"/>
      <c r="AC63" s="191"/>
      <c r="AD63" s="191"/>
      <c r="AE63" s="191"/>
      <c r="AF63" s="191"/>
      <c r="AG63" s="191"/>
      <c r="AH63" s="191"/>
      <c r="AI63" s="191"/>
      <c r="AJ63" s="191"/>
      <c r="AK63" s="191"/>
      <c r="AL63" s="191"/>
      <c r="AM63" s="191"/>
      <c r="AN63" s="191"/>
      <c r="AO63" s="81">
        <f t="shared" si="3"/>
        <v>0</v>
      </c>
      <c r="AP63" s="81">
        <f t="shared" si="4"/>
        <v>0</v>
      </c>
      <c r="AQ63" s="81">
        <f t="shared" si="5"/>
        <v>0</v>
      </c>
    </row>
    <row r="64" spans="1:43">
      <c r="A64" s="81" t="str">
        <f t="shared" si="1"/>
        <v>NARM__64</v>
      </c>
      <c r="B64" s="191"/>
      <c r="C64" s="191"/>
      <c r="D64" s="191"/>
      <c r="E64" s="191"/>
      <c r="F64" s="191"/>
      <c r="G64" s="85"/>
      <c r="H64" s="191"/>
      <c r="I64" s="191"/>
      <c r="J64" s="191"/>
      <c r="L64" s="271"/>
      <c r="M64" s="191"/>
      <c r="N64" s="85" t="str">
        <f>IFERROR(INDEX('N0.6_Lookup_References'!$C$13:$C$64,MATCH($C64,'N0.6_Lookup_References'!$B$13:$B$64,0)),"")</f>
        <v/>
      </c>
      <c r="O64" s="191"/>
      <c r="P64" s="191"/>
      <c r="Q64" s="191"/>
      <c r="R64" s="191"/>
      <c r="S64" s="81">
        <f t="shared" si="6"/>
        <v>0</v>
      </c>
      <c r="U64" s="191"/>
      <c r="V64" s="191"/>
      <c r="W64" s="191"/>
      <c r="X64" s="191"/>
      <c r="Y64" s="191"/>
      <c r="Z64" s="191"/>
      <c r="AA64" s="191"/>
      <c r="AB64" s="191"/>
      <c r="AC64" s="191"/>
      <c r="AD64" s="191"/>
      <c r="AE64" s="191"/>
      <c r="AF64" s="191"/>
      <c r="AG64" s="191"/>
      <c r="AH64" s="191"/>
      <c r="AI64" s="191"/>
      <c r="AJ64" s="191"/>
      <c r="AK64" s="191"/>
      <c r="AL64" s="191"/>
      <c r="AM64" s="191"/>
      <c r="AN64" s="191"/>
      <c r="AO64" s="81">
        <f t="shared" si="3"/>
        <v>0</v>
      </c>
      <c r="AP64" s="81">
        <f t="shared" si="4"/>
        <v>0</v>
      </c>
      <c r="AQ64" s="81">
        <f t="shared" si="5"/>
        <v>0</v>
      </c>
    </row>
    <row r="65" spans="1:43">
      <c r="A65" s="81" t="str">
        <f t="shared" si="1"/>
        <v>NARM__65</v>
      </c>
      <c r="B65" s="191"/>
      <c r="C65" s="191"/>
      <c r="D65" s="191"/>
      <c r="E65" s="191"/>
      <c r="F65" s="191"/>
      <c r="G65" s="85"/>
      <c r="H65" s="191"/>
      <c r="I65" s="191"/>
      <c r="J65" s="191"/>
      <c r="L65" s="271"/>
      <c r="M65" s="191"/>
      <c r="N65" s="85" t="str">
        <f>IFERROR(INDEX('N0.6_Lookup_References'!$C$13:$C$64,MATCH($C65,'N0.6_Lookup_References'!$B$13:$B$64,0)),"")</f>
        <v/>
      </c>
      <c r="O65" s="191"/>
      <c r="P65" s="191"/>
      <c r="Q65" s="191"/>
      <c r="R65" s="191"/>
      <c r="S65" s="81">
        <f t="shared" si="6"/>
        <v>0</v>
      </c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81">
        <f t="shared" si="3"/>
        <v>0</v>
      </c>
      <c r="AP65" s="81">
        <f t="shared" si="4"/>
        <v>0</v>
      </c>
      <c r="AQ65" s="81">
        <f t="shared" si="5"/>
        <v>0</v>
      </c>
    </row>
    <row r="66" spans="1:43">
      <c r="A66" s="81" t="str">
        <f t="shared" si="1"/>
        <v>NARM__66</v>
      </c>
      <c r="B66" s="191"/>
      <c r="C66" s="191"/>
      <c r="D66" s="191"/>
      <c r="E66" s="191"/>
      <c r="F66" s="191"/>
      <c r="G66" s="85"/>
      <c r="H66" s="191"/>
      <c r="I66" s="191"/>
      <c r="J66" s="191"/>
      <c r="L66" s="271"/>
      <c r="M66" s="191"/>
      <c r="N66" s="85" t="str">
        <f>IFERROR(INDEX('N0.6_Lookup_References'!$C$13:$C$64,MATCH($C66,'N0.6_Lookup_References'!$B$13:$B$64,0)),"")</f>
        <v/>
      </c>
      <c r="O66" s="191"/>
      <c r="P66" s="191"/>
      <c r="Q66" s="191"/>
      <c r="R66" s="191"/>
      <c r="S66" s="81">
        <f t="shared" si="6"/>
        <v>0</v>
      </c>
      <c r="U66" s="191"/>
      <c r="V66" s="191"/>
      <c r="W66" s="191"/>
      <c r="X66" s="191"/>
      <c r="Y66" s="191"/>
      <c r="Z66" s="191"/>
      <c r="AA66" s="191"/>
      <c r="AB66" s="191"/>
      <c r="AC66" s="191"/>
      <c r="AD66" s="191"/>
      <c r="AE66" s="191"/>
      <c r="AF66" s="191"/>
      <c r="AG66" s="191"/>
      <c r="AH66" s="191"/>
      <c r="AI66" s="191"/>
      <c r="AJ66" s="191"/>
      <c r="AK66" s="191"/>
      <c r="AL66" s="191"/>
      <c r="AM66" s="191"/>
      <c r="AN66" s="191"/>
      <c r="AO66" s="81">
        <f t="shared" si="3"/>
        <v>0</v>
      </c>
      <c r="AP66" s="81">
        <f t="shared" si="4"/>
        <v>0</v>
      </c>
      <c r="AQ66" s="81">
        <f t="shared" si="5"/>
        <v>0</v>
      </c>
    </row>
    <row r="67" spans="1:43">
      <c r="A67" s="81" t="str">
        <f t="shared" si="1"/>
        <v>NARM__67</v>
      </c>
      <c r="B67" s="191"/>
      <c r="C67" s="191"/>
      <c r="D67" s="191"/>
      <c r="E67" s="191"/>
      <c r="F67" s="191"/>
      <c r="G67" s="85"/>
      <c r="H67" s="191"/>
      <c r="I67" s="191"/>
      <c r="J67" s="191"/>
      <c r="L67" s="271"/>
      <c r="M67" s="191"/>
      <c r="N67" s="85" t="str">
        <f>IFERROR(INDEX('N0.6_Lookup_References'!$C$13:$C$64,MATCH($C67,'N0.6_Lookup_References'!$B$13:$B$64,0)),"")</f>
        <v/>
      </c>
      <c r="O67" s="191"/>
      <c r="P67" s="191"/>
      <c r="Q67" s="191"/>
      <c r="R67" s="191"/>
      <c r="S67" s="81">
        <f t="shared" si="6"/>
        <v>0</v>
      </c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81">
        <f t="shared" si="3"/>
        <v>0</v>
      </c>
      <c r="AP67" s="81">
        <f t="shared" si="4"/>
        <v>0</v>
      </c>
      <c r="AQ67" s="81">
        <f t="shared" si="5"/>
        <v>0</v>
      </c>
    </row>
    <row r="68" spans="1:43">
      <c r="A68" s="81" t="str">
        <f t="shared" si="1"/>
        <v>NARM__68</v>
      </c>
      <c r="B68" s="191"/>
      <c r="C68" s="191"/>
      <c r="D68" s="191"/>
      <c r="E68" s="191"/>
      <c r="F68" s="191"/>
      <c r="G68" s="85"/>
      <c r="H68" s="191"/>
      <c r="I68" s="191"/>
      <c r="J68" s="191"/>
      <c r="L68" s="271"/>
      <c r="M68" s="191"/>
      <c r="N68" s="85" t="str">
        <f>IFERROR(INDEX('N0.6_Lookup_References'!$C$13:$C$64,MATCH($C68,'N0.6_Lookup_References'!$B$13:$B$64,0)),"")</f>
        <v/>
      </c>
      <c r="O68" s="191"/>
      <c r="P68" s="191"/>
      <c r="Q68" s="191"/>
      <c r="R68" s="191"/>
      <c r="S68" s="81">
        <f t="shared" si="6"/>
        <v>0</v>
      </c>
      <c r="U68" s="191"/>
      <c r="V68" s="191"/>
      <c r="W68" s="191"/>
      <c r="X68" s="191"/>
      <c r="Y68" s="191"/>
      <c r="Z68" s="191"/>
      <c r="AA68" s="191"/>
      <c r="AB68" s="191"/>
      <c r="AC68" s="191"/>
      <c r="AD68" s="191"/>
      <c r="AE68" s="191"/>
      <c r="AF68" s="191"/>
      <c r="AG68" s="191"/>
      <c r="AH68" s="191"/>
      <c r="AI68" s="191"/>
      <c r="AJ68" s="191"/>
      <c r="AK68" s="191"/>
      <c r="AL68" s="191"/>
      <c r="AM68" s="191"/>
      <c r="AN68" s="191"/>
      <c r="AO68" s="81">
        <f t="shared" si="3"/>
        <v>0</v>
      </c>
      <c r="AP68" s="81">
        <f t="shared" si="4"/>
        <v>0</v>
      </c>
      <c r="AQ68" s="81">
        <f t="shared" si="5"/>
        <v>0</v>
      </c>
    </row>
    <row r="69" spans="1:43">
      <c r="A69" s="81" t="str">
        <f t="shared" si="1"/>
        <v>NARM__69</v>
      </c>
      <c r="B69" s="191"/>
      <c r="C69" s="191"/>
      <c r="D69" s="191"/>
      <c r="E69" s="191"/>
      <c r="F69" s="191"/>
      <c r="G69" s="85"/>
      <c r="H69" s="191"/>
      <c r="I69" s="191"/>
      <c r="J69" s="191"/>
      <c r="L69" s="271"/>
      <c r="M69" s="191"/>
      <c r="N69" s="85" t="str">
        <f>IFERROR(INDEX('N0.6_Lookup_References'!$C$13:$C$64,MATCH($C69,'N0.6_Lookup_References'!$B$13:$B$64,0)),"")</f>
        <v/>
      </c>
      <c r="O69" s="191"/>
      <c r="P69" s="191"/>
      <c r="Q69" s="191"/>
      <c r="R69" s="191"/>
      <c r="S69" s="81">
        <f t="shared" si="6"/>
        <v>0</v>
      </c>
      <c r="U69" s="191"/>
      <c r="V69" s="191"/>
      <c r="W69" s="191"/>
      <c r="X69" s="191"/>
      <c r="Y69" s="191"/>
      <c r="Z69" s="191"/>
      <c r="AA69" s="191"/>
      <c r="AB69" s="191"/>
      <c r="AC69" s="191"/>
      <c r="AD69" s="191"/>
      <c r="AE69" s="191"/>
      <c r="AF69" s="191"/>
      <c r="AG69" s="191"/>
      <c r="AH69" s="191"/>
      <c r="AI69" s="191"/>
      <c r="AJ69" s="191"/>
      <c r="AK69" s="191"/>
      <c r="AL69" s="191"/>
      <c r="AM69" s="191"/>
      <c r="AN69" s="191"/>
      <c r="AO69" s="81">
        <f t="shared" si="3"/>
        <v>0</v>
      </c>
      <c r="AP69" s="81">
        <f t="shared" si="4"/>
        <v>0</v>
      </c>
      <c r="AQ69" s="81">
        <f t="shared" si="5"/>
        <v>0</v>
      </c>
    </row>
    <row r="70" spans="1:43">
      <c r="A70" s="81" t="str">
        <f t="shared" si="1"/>
        <v>NARM__70</v>
      </c>
      <c r="B70" s="191"/>
      <c r="C70" s="191"/>
      <c r="D70" s="191"/>
      <c r="E70" s="191"/>
      <c r="F70" s="191"/>
      <c r="G70" s="85"/>
      <c r="H70" s="191"/>
      <c r="I70" s="191"/>
      <c r="J70" s="191"/>
      <c r="L70" s="271"/>
      <c r="M70" s="191"/>
      <c r="N70" s="85" t="str">
        <f>IFERROR(INDEX('N0.6_Lookup_References'!$C$13:$C$64,MATCH($C70,'N0.6_Lookup_References'!$B$13:$B$64,0)),"")</f>
        <v/>
      </c>
      <c r="O70" s="191"/>
      <c r="P70" s="191"/>
      <c r="Q70" s="191"/>
      <c r="R70" s="191"/>
      <c r="S70" s="81">
        <f t="shared" si="6"/>
        <v>0</v>
      </c>
      <c r="U70" s="191"/>
      <c r="V70" s="191"/>
      <c r="W70" s="191"/>
      <c r="X70" s="191"/>
      <c r="Y70" s="191"/>
      <c r="Z70" s="191"/>
      <c r="AA70" s="191"/>
      <c r="AB70" s="191"/>
      <c r="AC70" s="191"/>
      <c r="AD70" s="191"/>
      <c r="AE70" s="191"/>
      <c r="AF70" s="191"/>
      <c r="AG70" s="191"/>
      <c r="AH70" s="191"/>
      <c r="AI70" s="191"/>
      <c r="AJ70" s="191"/>
      <c r="AK70" s="191"/>
      <c r="AL70" s="191"/>
      <c r="AM70" s="191"/>
      <c r="AN70" s="191"/>
      <c r="AO70" s="81">
        <f t="shared" si="3"/>
        <v>0</v>
      </c>
      <c r="AP70" s="81">
        <f t="shared" si="4"/>
        <v>0</v>
      </c>
      <c r="AQ70" s="81">
        <f t="shared" si="5"/>
        <v>0</v>
      </c>
    </row>
    <row r="71" spans="1:43">
      <c r="A71" s="81" t="str">
        <f t="shared" si="1"/>
        <v>NARM__71</v>
      </c>
      <c r="B71" s="191"/>
      <c r="C71" s="191"/>
      <c r="D71" s="191"/>
      <c r="E71" s="191"/>
      <c r="F71" s="191"/>
      <c r="G71" s="85"/>
      <c r="H71" s="191"/>
      <c r="I71" s="191"/>
      <c r="J71" s="191"/>
      <c r="L71" s="271"/>
      <c r="M71" s="191"/>
      <c r="N71" s="85" t="str">
        <f>IFERROR(INDEX('N0.6_Lookup_References'!$C$13:$C$64,MATCH($C71,'N0.6_Lookup_References'!$B$13:$B$64,0)),"")</f>
        <v/>
      </c>
      <c r="O71" s="191"/>
      <c r="P71" s="191"/>
      <c r="Q71" s="191"/>
      <c r="R71" s="191"/>
      <c r="S71" s="81">
        <f t="shared" si="6"/>
        <v>0</v>
      </c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81">
        <f t="shared" si="3"/>
        <v>0</v>
      </c>
      <c r="AP71" s="81">
        <f t="shared" si="4"/>
        <v>0</v>
      </c>
      <c r="AQ71" s="81">
        <f t="shared" si="5"/>
        <v>0</v>
      </c>
    </row>
    <row r="72" spans="1:43">
      <c r="A72" s="81" t="str">
        <f t="shared" si="1"/>
        <v>NARM__72</v>
      </c>
      <c r="B72" s="191"/>
      <c r="C72" s="191"/>
      <c r="D72" s="191"/>
      <c r="E72" s="191"/>
      <c r="F72" s="191"/>
      <c r="G72" s="85"/>
      <c r="H72" s="191"/>
      <c r="I72" s="191"/>
      <c r="J72" s="191"/>
      <c r="L72" s="271"/>
      <c r="M72" s="191"/>
      <c r="N72" s="85" t="str">
        <f>IFERROR(INDEX('N0.6_Lookup_References'!$C$13:$C$64,MATCH($C72,'N0.6_Lookup_References'!$B$13:$B$64,0)),"")</f>
        <v/>
      </c>
      <c r="O72" s="191"/>
      <c r="P72" s="191"/>
      <c r="Q72" s="191"/>
      <c r="R72" s="191"/>
      <c r="S72" s="81">
        <f t="shared" si="6"/>
        <v>0</v>
      </c>
      <c r="U72" s="191"/>
      <c r="V72" s="191"/>
      <c r="W72" s="191"/>
      <c r="X72" s="191"/>
      <c r="Y72" s="191"/>
      <c r="Z72" s="191"/>
      <c r="AA72" s="191"/>
      <c r="AB72" s="191"/>
      <c r="AC72" s="191"/>
      <c r="AD72" s="191"/>
      <c r="AE72" s="191"/>
      <c r="AF72" s="191"/>
      <c r="AG72" s="191"/>
      <c r="AH72" s="191"/>
      <c r="AI72" s="191"/>
      <c r="AJ72" s="191"/>
      <c r="AK72" s="191"/>
      <c r="AL72" s="191"/>
      <c r="AM72" s="191"/>
      <c r="AN72" s="191"/>
      <c r="AO72" s="81">
        <f t="shared" si="3"/>
        <v>0</v>
      </c>
      <c r="AP72" s="81">
        <f t="shared" si="4"/>
        <v>0</v>
      </c>
      <c r="AQ72" s="81">
        <f t="shared" si="5"/>
        <v>0</v>
      </c>
    </row>
    <row r="73" spans="1:43">
      <c r="A73" s="81" t="str">
        <f t="shared" si="1"/>
        <v>NARM__73</v>
      </c>
      <c r="B73" s="191"/>
      <c r="C73" s="191"/>
      <c r="D73" s="191"/>
      <c r="E73" s="191"/>
      <c r="F73" s="191"/>
      <c r="G73" s="85"/>
      <c r="H73" s="191"/>
      <c r="I73" s="191"/>
      <c r="J73" s="191"/>
      <c r="L73" s="271"/>
      <c r="M73" s="191"/>
      <c r="N73" s="85" t="str">
        <f>IFERROR(INDEX('N0.6_Lookup_References'!$C$13:$C$64,MATCH($C73,'N0.6_Lookup_References'!$B$13:$B$64,0)),"")</f>
        <v/>
      </c>
      <c r="O73" s="191"/>
      <c r="P73" s="191"/>
      <c r="Q73" s="191"/>
      <c r="R73" s="191"/>
      <c r="S73" s="81">
        <f t="shared" si="6"/>
        <v>0</v>
      </c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81">
        <f t="shared" si="3"/>
        <v>0</v>
      </c>
      <c r="AP73" s="81">
        <f t="shared" si="4"/>
        <v>0</v>
      </c>
      <c r="AQ73" s="81">
        <f t="shared" si="5"/>
        <v>0</v>
      </c>
    </row>
    <row r="74" spans="1:43">
      <c r="A74" s="81" t="str">
        <f t="shared" si="1"/>
        <v>NARM__74</v>
      </c>
      <c r="B74" s="191"/>
      <c r="C74" s="191"/>
      <c r="D74" s="191"/>
      <c r="E74" s="191"/>
      <c r="F74" s="191"/>
      <c r="G74" s="85"/>
      <c r="H74" s="191"/>
      <c r="I74" s="191"/>
      <c r="J74" s="191"/>
      <c r="L74" s="271"/>
      <c r="M74" s="191"/>
      <c r="N74" s="85" t="str">
        <f>IFERROR(INDEX('N0.6_Lookup_References'!$C$13:$C$64,MATCH($C74,'N0.6_Lookup_References'!$B$13:$B$64,0)),"")</f>
        <v/>
      </c>
      <c r="O74" s="191"/>
      <c r="P74" s="191"/>
      <c r="Q74" s="191"/>
      <c r="R74" s="191"/>
      <c r="S74" s="81">
        <f t="shared" si="6"/>
        <v>0</v>
      </c>
      <c r="U74" s="191"/>
      <c r="V74" s="191"/>
      <c r="W74" s="191"/>
      <c r="X74" s="191"/>
      <c r="Y74" s="191"/>
      <c r="Z74" s="191"/>
      <c r="AA74" s="191"/>
      <c r="AB74" s="191"/>
      <c r="AC74" s="191"/>
      <c r="AD74" s="191"/>
      <c r="AE74" s="191"/>
      <c r="AF74" s="191"/>
      <c r="AG74" s="191"/>
      <c r="AH74" s="191"/>
      <c r="AI74" s="191"/>
      <c r="AJ74" s="191"/>
      <c r="AK74" s="191"/>
      <c r="AL74" s="191"/>
      <c r="AM74" s="191"/>
      <c r="AN74" s="191"/>
      <c r="AO74" s="81">
        <f t="shared" si="3"/>
        <v>0</v>
      </c>
      <c r="AP74" s="81">
        <f t="shared" si="4"/>
        <v>0</v>
      </c>
      <c r="AQ74" s="81">
        <f t="shared" si="5"/>
        <v>0</v>
      </c>
    </row>
    <row r="75" spans="1:43">
      <c r="A75" s="81" t="str">
        <f t="shared" si="1"/>
        <v>NARM__75</v>
      </c>
      <c r="B75" s="191"/>
      <c r="C75" s="191"/>
      <c r="D75" s="191"/>
      <c r="E75" s="191"/>
      <c r="F75" s="191"/>
      <c r="G75" s="85"/>
      <c r="H75" s="191"/>
      <c r="I75" s="191"/>
      <c r="J75" s="191"/>
      <c r="L75" s="271"/>
      <c r="M75" s="191"/>
      <c r="N75" s="85" t="str">
        <f>IFERROR(INDEX('N0.6_Lookup_References'!$C$13:$C$64,MATCH($C75,'N0.6_Lookup_References'!$B$13:$B$64,0)),"")</f>
        <v/>
      </c>
      <c r="O75" s="191"/>
      <c r="P75" s="191"/>
      <c r="Q75" s="191"/>
      <c r="R75" s="191"/>
      <c r="S75" s="81">
        <f t="shared" si="6"/>
        <v>0</v>
      </c>
      <c r="U75" s="191"/>
      <c r="V75" s="191"/>
      <c r="W75" s="191"/>
      <c r="X75" s="191"/>
      <c r="Y75" s="191"/>
      <c r="Z75" s="191"/>
      <c r="AA75" s="191"/>
      <c r="AB75" s="191"/>
      <c r="AC75" s="191"/>
      <c r="AD75" s="191"/>
      <c r="AE75" s="191"/>
      <c r="AF75" s="191"/>
      <c r="AG75" s="191"/>
      <c r="AH75" s="191"/>
      <c r="AI75" s="191"/>
      <c r="AJ75" s="191"/>
      <c r="AK75" s="191"/>
      <c r="AL75" s="191"/>
      <c r="AM75" s="191"/>
      <c r="AN75" s="191"/>
      <c r="AO75" s="81">
        <f t="shared" si="3"/>
        <v>0</v>
      </c>
      <c r="AP75" s="81">
        <f t="shared" si="4"/>
        <v>0</v>
      </c>
      <c r="AQ75" s="81">
        <f t="shared" si="5"/>
        <v>0</v>
      </c>
    </row>
    <row r="76" spans="1:43">
      <c r="A76" s="81" t="str">
        <f t="shared" si="1"/>
        <v>NARM__76</v>
      </c>
      <c r="B76" s="191"/>
      <c r="C76" s="191"/>
      <c r="D76" s="191"/>
      <c r="E76" s="191"/>
      <c r="F76" s="191"/>
      <c r="G76" s="85"/>
      <c r="H76" s="191"/>
      <c r="I76" s="191"/>
      <c r="J76" s="191"/>
      <c r="L76" s="271"/>
      <c r="M76" s="191"/>
      <c r="N76" s="85" t="str">
        <f>IFERROR(INDEX('N0.6_Lookup_References'!$C$13:$C$64,MATCH($C76,'N0.6_Lookup_References'!$B$13:$B$64,0)),"")</f>
        <v/>
      </c>
      <c r="O76" s="191"/>
      <c r="P76" s="191"/>
      <c r="Q76" s="191"/>
      <c r="R76" s="191"/>
      <c r="S76" s="81">
        <f t="shared" si="6"/>
        <v>0</v>
      </c>
      <c r="U76" s="191"/>
      <c r="V76" s="191"/>
      <c r="W76" s="191"/>
      <c r="X76" s="191"/>
      <c r="Y76" s="191"/>
      <c r="Z76" s="191"/>
      <c r="AA76" s="191"/>
      <c r="AB76" s="191"/>
      <c r="AC76" s="191"/>
      <c r="AD76" s="191"/>
      <c r="AE76" s="191"/>
      <c r="AF76" s="191"/>
      <c r="AG76" s="191"/>
      <c r="AH76" s="191"/>
      <c r="AI76" s="191"/>
      <c r="AJ76" s="191"/>
      <c r="AK76" s="191"/>
      <c r="AL76" s="191"/>
      <c r="AM76" s="191"/>
      <c r="AN76" s="191"/>
      <c r="AO76" s="81">
        <f t="shared" si="3"/>
        <v>0</v>
      </c>
      <c r="AP76" s="81">
        <f t="shared" si="4"/>
        <v>0</v>
      </c>
      <c r="AQ76" s="81">
        <f t="shared" si="5"/>
        <v>0</v>
      </c>
    </row>
    <row r="77" spans="1:43">
      <c r="A77" s="81" t="str">
        <f t="shared" si="1"/>
        <v>NARM__77</v>
      </c>
      <c r="B77" s="191"/>
      <c r="C77" s="191"/>
      <c r="D77" s="191"/>
      <c r="E77" s="191"/>
      <c r="F77" s="191"/>
      <c r="G77" s="85"/>
      <c r="H77" s="191"/>
      <c r="I77" s="191"/>
      <c r="J77" s="191"/>
      <c r="L77" s="271"/>
      <c r="M77" s="191"/>
      <c r="N77" s="85" t="str">
        <f>IFERROR(INDEX('N0.6_Lookup_References'!$C$13:$C$64,MATCH($C77,'N0.6_Lookup_References'!$B$13:$B$64,0)),"")</f>
        <v/>
      </c>
      <c r="O77" s="191"/>
      <c r="P77" s="191"/>
      <c r="Q77" s="191"/>
      <c r="R77" s="191"/>
      <c r="S77" s="81">
        <f t="shared" si="6"/>
        <v>0</v>
      </c>
      <c r="U77" s="191"/>
      <c r="V77" s="191"/>
      <c r="W77" s="191"/>
      <c r="X77" s="191"/>
      <c r="Y77" s="191"/>
      <c r="Z77" s="191"/>
      <c r="AA77" s="191"/>
      <c r="AB77" s="191"/>
      <c r="AC77" s="191"/>
      <c r="AD77" s="191"/>
      <c r="AE77" s="191"/>
      <c r="AF77" s="191"/>
      <c r="AG77" s="191"/>
      <c r="AH77" s="191"/>
      <c r="AI77" s="191"/>
      <c r="AJ77" s="191"/>
      <c r="AK77" s="191"/>
      <c r="AL77" s="191"/>
      <c r="AM77" s="191"/>
      <c r="AN77" s="191"/>
      <c r="AO77" s="81">
        <f t="shared" si="3"/>
        <v>0</v>
      </c>
      <c r="AP77" s="81">
        <f t="shared" si="4"/>
        <v>0</v>
      </c>
      <c r="AQ77" s="81">
        <f t="shared" si="5"/>
        <v>0</v>
      </c>
    </row>
    <row r="78" spans="1:43">
      <c r="A78" s="81" t="str">
        <f t="shared" si="1"/>
        <v>NARM__78</v>
      </c>
      <c r="B78" s="191"/>
      <c r="C78" s="191"/>
      <c r="D78" s="191"/>
      <c r="E78" s="191"/>
      <c r="F78" s="191"/>
      <c r="G78" s="85"/>
      <c r="H78" s="191"/>
      <c r="I78" s="191"/>
      <c r="J78" s="191"/>
      <c r="L78" s="271"/>
      <c r="M78" s="191"/>
      <c r="N78" s="85" t="str">
        <f>IFERROR(INDEX('N0.6_Lookup_References'!$C$13:$C$64,MATCH($C78,'N0.6_Lookup_References'!$B$13:$B$64,0)),"")</f>
        <v/>
      </c>
      <c r="O78" s="191"/>
      <c r="P78" s="191"/>
      <c r="Q78" s="191"/>
      <c r="R78" s="191"/>
      <c r="S78" s="81">
        <f t="shared" si="6"/>
        <v>0</v>
      </c>
      <c r="U78" s="191"/>
      <c r="V78" s="191"/>
      <c r="W78" s="191"/>
      <c r="X78" s="191"/>
      <c r="Y78" s="191"/>
      <c r="Z78" s="191"/>
      <c r="AA78" s="191"/>
      <c r="AB78" s="191"/>
      <c r="AC78" s="191"/>
      <c r="AD78" s="191"/>
      <c r="AE78" s="191"/>
      <c r="AF78" s="191"/>
      <c r="AG78" s="191"/>
      <c r="AH78" s="191"/>
      <c r="AI78" s="191"/>
      <c r="AJ78" s="191"/>
      <c r="AK78" s="191"/>
      <c r="AL78" s="191"/>
      <c r="AM78" s="191"/>
      <c r="AN78" s="191"/>
      <c r="AO78" s="81">
        <f t="shared" si="3"/>
        <v>0</v>
      </c>
      <c r="AP78" s="81">
        <f t="shared" si="4"/>
        <v>0</v>
      </c>
      <c r="AQ78" s="81">
        <f t="shared" si="5"/>
        <v>0</v>
      </c>
    </row>
    <row r="79" spans="1:43">
      <c r="A79" s="81" t="str">
        <f t="shared" si="1"/>
        <v>NARM__79</v>
      </c>
      <c r="B79" s="191"/>
      <c r="C79" s="191"/>
      <c r="D79" s="191"/>
      <c r="E79" s="191"/>
      <c r="F79" s="191"/>
      <c r="G79" s="85"/>
      <c r="H79" s="191"/>
      <c r="I79" s="191"/>
      <c r="J79" s="191"/>
      <c r="L79" s="271"/>
      <c r="M79" s="191"/>
      <c r="N79" s="85" t="str">
        <f>IFERROR(INDEX('N0.6_Lookup_References'!$C$13:$C$64,MATCH($C79,'N0.6_Lookup_References'!$B$13:$B$64,0)),"")</f>
        <v/>
      </c>
      <c r="O79" s="191"/>
      <c r="P79" s="191"/>
      <c r="Q79" s="191"/>
      <c r="R79" s="191"/>
      <c r="S79" s="81">
        <f t="shared" si="6"/>
        <v>0</v>
      </c>
      <c r="U79" s="191"/>
      <c r="V79" s="191"/>
      <c r="W79" s="191"/>
      <c r="X79" s="191"/>
      <c r="Y79" s="191"/>
      <c r="Z79" s="191"/>
      <c r="AA79" s="191"/>
      <c r="AB79" s="191"/>
      <c r="AC79" s="191"/>
      <c r="AD79" s="191"/>
      <c r="AE79" s="191"/>
      <c r="AF79" s="191"/>
      <c r="AG79" s="191"/>
      <c r="AH79" s="191"/>
      <c r="AI79" s="191"/>
      <c r="AJ79" s="191"/>
      <c r="AK79" s="191"/>
      <c r="AL79" s="191"/>
      <c r="AM79" s="191"/>
      <c r="AN79" s="191"/>
      <c r="AO79" s="81">
        <f t="shared" si="3"/>
        <v>0</v>
      </c>
      <c r="AP79" s="81">
        <f t="shared" si="4"/>
        <v>0</v>
      </c>
      <c r="AQ79" s="81">
        <f t="shared" si="5"/>
        <v>0</v>
      </c>
    </row>
    <row r="80" spans="1:43">
      <c r="A80" s="81" t="str">
        <f t="shared" ref="A80:A143" si="7">"NARM_"&amp;B80&amp;"_"&amp;ROW()</f>
        <v>NARM__80</v>
      </c>
      <c r="B80" s="191"/>
      <c r="C80" s="191"/>
      <c r="D80" s="191"/>
      <c r="E80" s="191"/>
      <c r="F80" s="191"/>
      <c r="G80" s="85"/>
      <c r="H80" s="191"/>
      <c r="I80" s="191"/>
      <c r="J80" s="191"/>
      <c r="L80" s="271"/>
      <c r="M80" s="191"/>
      <c r="N80" s="85" t="str">
        <f>IFERROR(INDEX('N0.6_Lookup_References'!$C$13:$C$64,MATCH($C80,'N0.6_Lookup_References'!$B$13:$B$64,0)),"")</f>
        <v/>
      </c>
      <c r="O80" s="191"/>
      <c r="P80" s="191"/>
      <c r="Q80" s="191"/>
      <c r="R80" s="191"/>
      <c r="S80" s="81">
        <f t="shared" si="6"/>
        <v>0</v>
      </c>
      <c r="U80" s="191"/>
      <c r="V80" s="191"/>
      <c r="W80" s="191"/>
      <c r="X80" s="191"/>
      <c r="Y80" s="191"/>
      <c r="Z80" s="191"/>
      <c r="AA80" s="191"/>
      <c r="AB80" s="191"/>
      <c r="AC80" s="191"/>
      <c r="AD80" s="191"/>
      <c r="AE80" s="191"/>
      <c r="AF80" s="191"/>
      <c r="AG80" s="191"/>
      <c r="AH80" s="191"/>
      <c r="AI80" s="191"/>
      <c r="AJ80" s="191"/>
      <c r="AK80" s="191"/>
      <c r="AL80" s="191"/>
      <c r="AM80" s="191"/>
      <c r="AN80" s="191"/>
      <c r="AO80" s="81">
        <f t="shared" ref="AO80:AO143" si="8">SUM(U80:AD80)</f>
        <v>0</v>
      </c>
      <c r="AP80" s="81">
        <f t="shared" ref="AP80:AP143" si="9">SUM(AE80:AN80)</f>
        <v>0</v>
      </c>
      <c r="AQ80" s="81">
        <f t="shared" ref="AQ80:AQ143" si="10">AP80-AO80</f>
        <v>0</v>
      </c>
    </row>
    <row r="81" spans="1:43">
      <c r="A81" s="81" t="str">
        <f t="shared" si="7"/>
        <v>NARM__81</v>
      </c>
      <c r="B81" s="191"/>
      <c r="C81" s="191"/>
      <c r="D81" s="191"/>
      <c r="E81" s="191"/>
      <c r="F81" s="191"/>
      <c r="G81" s="85"/>
      <c r="H81" s="191"/>
      <c r="I81" s="191"/>
      <c r="J81" s="191"/>
      <c r="L81" s="271"/>
      <c r="M81" s="191"/>
      <c r="N81" s="85" t="str">
        <f>IFERROR(INDEX('N0.6_Lookup_References'!$C$13:$C$64,MATCH($C81,'N0.6_Lookup_References'!$B$13:$B$64,0)),"")</f>
        <v/>
      </c>
      <c r="O81" s="191"/>
      <c r="P81" s="191"/>
      <c r="Q81" s="191"/>
      <c r="R81" s="191"/>
      <c r="S81" s="81">
        <f t="shared" si="6"/>
        <v>0</v>
      </c>
      <c r="U81" s="191"/>
      <c r="V81" s="191"/>
      <c r="W81" s="191"/>
      <c r="X81" s="191"/>
      <c r="Y81" s="191"/>
      <c r="Z81" s="191"/>
      <c r="AA81" s="191"/>
      <c r="AB81" s="191"/>
      <c r="AC81" s="191"/>
      <c r="AD81" s="191"/>
      <c r="AE81" s="191"/>
      <c r="AF81" s="191"/>
      <c r="AG81" s="191"/>
      <c r="AH81" s="191"/>
      <c r="AI81" s="191"/>
      <c r="AJ81" s="191"/>
      <c r="AK81" s="191"/>
      <c r="AL81" s="191"/>
      <c r="AM81" s="191"/>
      <c r="AN81" s="191"/>
      <c r="AO81" s="81">
        <f t="shared" si="8"/>
        <v>0</v>
      </c>
      <c r="AP81" s="81">
        <f t="shared" si="9"/>
        <v>0</v>
      </c>
      <c r="AQ81" s="81">
        <f t="shared" si="10"/>
        <v>0</v>
      </c>
    </row>
    <row r="82" spans="1:43">
      <c r="A82" s="81" t="str">
        <f t="shared" si="7"/>
        <v>NARM__82</v>
      </c>
      <c r="B82" s="191"/>
      <c r="C82" s="191"/>
      <c r="D82" s="191"/>
      <c r="E82" s="191"/>
      <c r="F82" s="191"/>
      <c r="G82" s="85"/>
      <c r="H82" s="191"/>
      <c r="I82" s="191"/>
      <c r="J82" s="191"/>
      <c r="L82" s="271"/>
      <c r="M82" s="191"/>
      <c r="N82" s="85" t="str">
        <f>IFERROR(INDEX('N0.6_Lookup_References'!$C$13:$C$64,MATCH($C82,'N0.6_Lookup_References'!$B$13:$B$64,0)),"")</f>
        <v/>
      </c>
      <c r="O82" s="191"/>
      <c r="P82" s="191"/>
      <c r="Q82" s="191"/>
      <c r="R82" s="191"/>
      <c r="S82" s="81">
        <f t="shared" si="6"/>
        <v>0</v>
      </c>
      <c r="U82" s="191"/>
      <c r="V82" s="191"/>
      <c r="W82" s="191"/>
      <c r="X82" s="191"/>
      <c r="Y82" s="191"/>
      <c r="Z82" s="191"/>
      <c r="AA82" s="191"/>
      <c r="AB82" s="191"/>
      <c r="AC82" s="191"/>
      <c r="AD82" s="191"/>
      <c r="AE82" s="191"/>
      <c r="AF82" s="191"/>
      <c r="AG82" s="191"/>
      <c r="AH82" s="191"/>
      <c r="AI82" s="191"/>
      <c r="AJ82" s="191"/>
      <c r="AK82" s="191"/>
      <c r="AL82" s="191"/>
      <c r="AM82" s="191"/>
      <c r="AN82" s="191"/>
      <c r="AO82" s="81">
        <f t="shared" si="8"/>
        <v>0</v>
      </c>
      <c r="AP82" s="81">
        <f t="shared" si="9"/>
        <v>0</v>
      </c>
      <c r="AQ82" s="81">
        <f t="shared" si="10"/>
        <v>0</v>
      </c>
    </row>
    <row r="83" spans="1:43">
      <c r="A83" s="81" t="str">
        <f t="shared" si="7"/>
        <v>NARM__83</v>
      </c>
      <c r="B83" s="191"/>
      <c r="C83" s="191"/>
      <c r="D83" s="191"/>
      <c r="E83" s="191"/>
      <c r="F83" s="191"/>
      <c r="G83" s="85"/>
      <c r="H83" s="191"/>
      <c r="I83" s="191"/>
      <c r="J83" s="191"/>
      <c r="L83" s="271"/>
      <c r="M83" s="191"/>
      <c r="N83" s="85" t="str">
        <f>IFERROR(INDEX('N0.6_Lookup_References'!$C$13:$C$64,MATCH($C83,'N0.6_Lookup_References'!$B$13:$B$64,0)),"")</f>
        <v/>
      </c>
      <c r="O83" s="191"/>
      <c r="P83" s="191"/>
      <c r="Q83" s="191"/>
      <c r="R83" s="191"/>
      <c r="S83" s="81">
        <f t="shared" si="6"/>
        <v>0</v>
      </c>
      <c r="U83" s="191"/>
      <c r="V83" s="191"/>
      <c r="W83" s="191"/>
      <c r="X83" s="191"/>
      <c r="Y83" s="191"/>
      <c r="Z83" s="191"/>
      <c r="AA83" s="191"/>
      <c r="AB83" s="191"/>
      <c r="AC83" s="191"/>
      <c r="AD83" s="191"/>
      <c r="AE83" s="191"/>
      <c r="AF83" s="191"/>
      <c r="AG83" s="191"/>
      <c r="AH83" s="191"/>
      <c r="AI83" s="191"/>
      <c r="AJ83" s="191"/>
      <c r="AK83" s="191"/>
      <c r="AL83" s="191"/>
      <c r="AM83" s="191"/>
      <c r="AN83" s="191"/>
      <c r="AO83" s="81">
        <f t="shared" si="8"/>
        <v>0</v>
      </c>
      <c r="AP83" s="81">
        <f t="shared" si="9"/>
        <v>0</v>
      </c>
      <c r="AQ83" s="81">
        <f t="shared" si="10"/>
        <v>0</v>
      </c>
    </row>
    <row r="84" spans="1:43">
      <c r="A84" s="81" t="str">
        <f t="shared" si="7"/>
        <v>NARM__84</v>
      </c>
      <c r="B84" s="191"/>
      <c r="C84" s="191"/>
      <c r="D84" s="191"/>
      <c r="E84" s="191"/>
      <c r="F84" s="191"/>
      <c r="G84" s="85"/>
      <c r="H84" s="191"/>
      <c r="I84" s="191"/>
      <c r="J84" s="191"/>
      <c r="L84" s="271"/>
      <c r="M84" s="191"/>
      <c r="N84" s="85" t="str">
        <f>IFERROR(INDEX('N0.6_Lookup_References'!$C$13:$C$64,MATCH($C84,'N0.6_Lookup_References'!$B$13:$B$64,0)),"")</f>
        <v/>
      </c>
      <c r="O84" s="191"/>
      <c r="P84" s="191"/>
      <c r="Q84" s="191"/>
      <c r="R84" s="191"/>
      <c r="S84" s="81">
        <f t="shared" si="6"/>
        <v>0</v>
      </c>
      <c r="U84" s="191"/>
      <c r="V84" s="191"/>
      <c r="W84" s="191"/>
      <c r="X84" s="191"/>
      <c r="Y84" s="191"/>
      <c r="Z84" s="191"/>
      <c r="AA84" s="191"/>
      <c r="AB84" s="191"/>
      <c r="AC84" s="191"/>
      <c r="AD84" s="191"/>
      <c r="AE84" s="191"/>
      <c r="AF84" s="191"/>
      <c r="AG84" s="191"/>
      <c r="AH84" s="191"/>
      <c r="AI84" s="191"/>
      <c r="AJ84" s="191"/>
      <c r="AK84" s="191"/>
      <c r="AL84" s="191"/>
      <c r="AM84" s="191"/>
      <c r="AN84" s="191"/>
      <c r="AO84" s="81">
        <f t="shared" si="8"/>
        <v>0</v>
      </c>
      <c r="AP84" s="81">
        <f t="shared" si="9"/>
        <v>0</v>
      </c>
      <c r="AQ84" s="81">
        <f t="shared" si="10"/>
        <v>0</v>
      </c>
    </row>
    <row r="85" spans="1:43">
      <c r="A85" s="81" t="str">
        <f t="shared" si="7"/>
        <v>NARM__85</v>
      </c>
      <c r="B85" s="191"/>
      <c r="C85" s="191"/>
      <c r="D85" s="191"/>
      <c r="E85" s="191"/>
      <c r="F85" s="191"/>
      <c r="G85" s="85"/>
      <c r="H85" s="191"/>
      <c r="I85" s="191"/>
      <c r="J85" s="191"/>
      <c r="L85" s="271"/>
      <c r="M85" s="191"/>
      <c r="N85" s="85" t="str">
        <f>IFERROR(INDEX('N0.6_Lookup_References'!$C$13:$C$64,MATCH($C85,'N0.6_Lookup_References'!$B$13:$B$64,0)),"")</f>
        <v/>
      </c>
      <c r="O85" s="191"/>
      <c r="P85" s="191"/>
      <c r="Q85" s="191"/>
      <c r="R85" s="191"/>
      <c r="S85" s="81">
        <f t="shared" si="6"/>
        <v>0</v>
      </c>
      <c r="U85" s="191"/>
      <c r="V85" s="191"/>
      <c r="W85" s="191"/>
      <c r="X85" s="191"/>
      <c r="Y85" s="191"/>
      <c r="Z85" s="191"/>
      <c r="AA85" s="191"/>
      <c r="AB85" s="191"/>
      <c r="AC85" s="191"/>
      <c r="AD85" s="191"/>
      <c r="AE85" s="191"/>
      <c r="AF85" s="191"/>
      <c r="AG85" s="191"/>
      <c r="AH85" s="191"/>
      <c r="AI85" s="191"/>
      <c r="AJ85" s="191"/>
      <c r="AK85" s="191"/>
      <c r="AL85" s="191"/>
      <c r="AM85" s="191"/>
      <c r="AN85" s="191"/>
      <c r="AO85" s="81">
        <f t="shared" si="8"/>
        <v>0</v>
      </c>
      <c r="AP85" s="81">
        <f t="shared" si="9"/>
        <v>0</v>
      </c>
      <c r="AQ85" s="81">
        <f t="shared" si="10"/>
        <v>0</v>
      </c>
    </row>
    <row r="86" spans="1:43">
      <c r="A86" s="81" t="str">
        <f t="shared" si="7"/>
        <v>NARM__86</v>
      </c>
      <c r="B86" s="191"/>
      <c r="C86" s="191"/>
      <c r="D86" s="191"/>
      <c r="E86" s="191"/>
      <c r="F86" s="191"/>
      <c r="G86" s="85"/>
      <c r="H86" s="191"/>
      <c r="I86" s="191"/>
      <c r="J86" s="191"/>
      <c r="L86" s="271"/>
      <c r="M86" s="191"/>
      <c r="N86" s="85" t="str">
        <f>IFERROR(INDEX('N0.6_Lookup_References'!$C$13:$C$64,MATCH($C86,'N0.6_Lookup_References'!$B$13:$B$64,0)),"")</f>
        <v/>
      </c>
      <c r="O86" s="191"/>
      <c r="P86" s="191"/>
      <c r="Q86" s="191"/>
      <c r="R86" s="191"/>
      <c r="S86" s="81">
        <f t="shared" ref="S86:S119" si="11">P86-Q86</f>
        <v>0</v>
      </c>
      <c r="U86" s="191"/>
      <c r="V86" s="191"/>
      <c r="W86" s="191"/>
      <c r="X86" s="191"/>
      <c r="Y86" s="191"/>
      <c r="Z86" s="191"/>
      <c r="AA86" s="191"/>
      <c r="AB86" s="191"/>
      <c r="AC86" s="191"/>
      <c r="AD86" s="191"/>
      <c r="AE86" s="191"/>
      <c r="AF86" s="191"/>
      <c r="AG86" s="191"/>
      <c r="AH86" s="191"/>
      <c r="AI86" s="191"/>
      <c r="AJ86" s="191"/>
      <c r="AK86" s="191"/>
      <c r="AL86" s="191"/>
      <c r="AM86" s="191"/>
      <c r="AN86" s="191"/>
      <c r="AO86" s="81">
        <f t="shared" si="8"/>
        <v>0</v>
      </c>
      <c r="AP86" s="81">
        <f t="shared" si="9"/>
        <v>0</v>
      </c>
      <c r="AQ86" s="81">
        <f t="shared" si="10"/>
        <v>0</v>
      </c>
    </row>
    <row r="87" spans="1:43">
      <c r="A87" s="81" t="str">
        <f t="shared" si="7"/>
        <v>NARM__87</v>
      </c>
      <c r="B87" s="191"/>
      <c r="C87" s="191"/>
      <c r="D87" s="191"/>
      <c r="E87" s="191"/>
      <c r="F87" s="191"/>
      <c r="G87" s="85"/>
      <c r="H87" s="191"/>
      <c r="I87" s="191"/>
      <c r="J87" s="191"/>
      <c r="L87" s="271"/>
      <c r="M87" s="191"/>
      <c r="N87" s="85" t="str">
        <f>IFERROR(INDEX('N0.6_Lookup_References'!$C$13:$C$64,MATCH($C87,'N0.6_Lookup_References'!$B$13:$B$64,0)),"")</f>
        <v/>
      </c>
      <c r="O87" s="191"/>
      <c r="P87" s="191"/>
      <c r="Q87" s="191"/>
      <c r="R87" s="191"/>
      <c r="S87" s="81">
        <f t="shared" si="11"/>
        <v>0</v>
      </c>
      <c r="U87" s="191"/>
      <c r="V87" s="191"/>
      <c r="W87" s="191"/>
      <c r="X87" s="191"/>
      <c r="Y87" s="191"/>
      <c r="Z87" s="191"/>
      <c r="AA87" s="191"/>
      <c r="AB87" s="191"/>
      <c r="AC87" s="191"/>
      <c r="AD87" s="191"/>
      <c r="AE87" s="191"/>
      <c r="AF87" s="191"/>
      <c r="AG87" s="191"/>
      <c r="AH87" s="191"/>
      <c r="AI87" s="191"/>
      <c r="AJ87" s="191"/>
      <c r="AK87" s="191"/>
      <c r="AL87" s="191"/>
      <c r="AM87" s="191"/>
      <c r="AN87" s="191"/>
      <c r="AO87" s="81">
        <f t="shared" si="8"/>
        <v>0</v>
      </c>
      <c r="AP87" s="81">
        <f t="shared" si="9"/>
        <v>0</v>
      </c>
      <c r="AQ87" s="81">
        <f t="shared" si="10"/>
        <v>0</v>
      </c>
    </row>
    <row r="88" spans="1:43">
      <c r="A88" s="81" t="str">
        <f t="shared" si="7"/>
        <v>NARM__88</v>
      </c>
      <c r="B88" s="191"/>
      <c r="C88" s="191"/>
      <c r="D88" s="191"/>
      <c r="E88" s="191"/>
      <c r="F88" s="191"/>
      <c r="G88" s="85"/>
      <c r="H88" s="191"/>
      <c r="I88" s="191"/>
      <c r="J88" s="191"/>
      <c r="L88" s="271"/>
      <c r="M88" s="191"/>
      <c r="N88" s="85" t="str">
        <f>IFERROR(INDEX('N0.6_Lookup_References'!$C$13:$C$64,MATCH($C88,'N0.6_Lookup_References'!$B$13:$B$64,0)),"")</f>
        <v/>
      </c>
      <c r="O88" s="191"/>
      <c r="P88" s="191"/>
      <c r="Q88" s="191"/>
      <c r="R88" s="191"/>
      <c r="S88" s="81">
        <f t="shared" si="11"/>
        <v>0</v>
      </c>
      <c r="U88" s="191"/>
      <c r="V88" s="191"/>
      <c r="W88" s="191"/>
      <c r="X88" s="191"/>
      <c r="Y88" s="191"/>
      <c r="Z88" s="191"/>
      <c r="AA88" s="191"/>
      <c r="AB88" s="191"/>
      <c r="AC88" s="191"/>
      <c r="AD88" s="191"/>
      <c r="AE88" s="191"/>
      <c r="AF88" s="191"/>
      <c r="AG88" s="191"/>
      <c r="AH88" s="191"/>
      <c r="AI88" s="191"/>
      <c r="AJ88" s="191"/>
      <c r="AK88" s="191"/>
      <c r="AL88" s="191"/>
      <c r="AM88" s="191"/>
      <c r="AN88" s="191"/>
      <c r="AO88" s="81">
        <f t="shared" si="8"/>
        <v>0</v>
      </c>
      <c r="AP88" s="81">
        <f t="shared" si="9"/>
        <v>0</v>
      </c>
      <c r="AQ88" s="81">
        <f t="shared" si="10"/>
        <v>0</v>
      </c>
    </row>
    <row r="89" spans="1:43">
      <c r="A89" s="81" t="str">
        <f t="shared" si="7"/>
        <v>NARM__89</v>
      </c>
      <c r="B89" s="191"/>
      <c r="C89" s="191"/>
      <c r="D89" s="191"/>
      <c r="E89" s="191"/>
      <c r="F89" s="191"/>
      <c r="G89" s="85"/>
      <c r="H89" s="191"/>
      <c r="I89" s="191"/>
      <c r="J89" s="191"/>
      <c r="L89" s="271"/>
      <c r="M89" s="191"/>
      <c r="N89" s="85" t="str">
        <f>IFERROR(INDEX('N0.6_Lookup_References'!$C$13:$C$64,MATCH($C89,'N0.6_Lookup_References'!$B$13:$B$64,0)),"")</f>
        <v/>
      </c>
      <c r="O89" s="191"/>
      <c r="P89" s="191"/>
      <c r="Q89" s="191"/>
      <c r="R89" s="191"/>
      <c r="S89" s="81">
        <f t="shared" si="11"/>
        <v>0</v>
      </c>
      <c r="U89" s="191"/>
      <c r="V89" s="191"/>
      <c r="W89" s="191"/>
      <c r="X89" s="191"/>
      <c r="Y89" s="191"/>
      <c r="Z89" s="191"/>
      <c r="AA89" s="191"/>
      <c r="AB89" s="191"/>
      <c r="AC89" s="191"/>
      <c r="AD89" s="191"/>
      <c r="AE89" s="191"/>
      <c r="AF89" s="191"/>
      <c r="AG89" s="191"/>
      <c r="AH89" s="191"/>
      <c r="AI89" s="191"/>
      <c r="AJ89" s="191"/>
      <c r="AK89" s="191"/>
      <c r="AL89" s="191"/>
      <c r="AM89" s="191"/>
      <c r="AN89" s="191"/>
      <c r="AO89" s="81">
        <f t="shared" si="8"/>
        <v>0</v>
      </c>
      <c r="AP89" s="81">
        <f t="shared" si="9"/>
        <v>0</v>
      </c>
      <c r="AQ89" s="81">
        <f t="shared" si="10"/>
        <v>0</v>
      </c>
    </row>
    <row r="90" spans="1:43">
      <c r="A90" s="81" t="str">
        <f t="shared" si="7"/>
        <v>NARM__90</v>
      </c>
      <c r="B90" s="191"/>
      <c r="C90" s="191"/>
      <c r="D90" s="191"/>
      <c r="E90" s="191"/>
      <c r="F90" s="191"/>
      <c r="G90" s="85"/>
      <c r="H90" s="191"/>
      <c r="I90" s="191"/>
      <c r="J90" s="191"/>
      <c r="L90" s="271"/>
      <c r="M90" s="191"/>
      <c r="N90" s="85" t="str">
        <f>IFERROR(INDEX('N0.6_Lookup_References'!$C$13:$C$64,MATCH($C90,'N0.6_Lookup_References'!$B$13:$B$64,0)),"")</f>
        <v/>
      </c>
      <c r="O90" s="191"/>
      <c r="P90" s="191"/>
      <c r="Q90" s="191"/>
      <c r="R90" s="191"/>
      <c r="S90" s="81">
        <f t="shared" si="11"/>
        <v>0</v>
      </c>
      <c r="U90" s="191"/>
      <c r="V90" s="191"/>
      <c r="W90" s="191"/>
      <c r="X90" s="191"/>
      <c r="Y90" s="191"/>
      <c r="Z90" s="191"/>
      <c r="AA90" s="191"/>
      <c r="AB90" s="191"/>
      <c r="AC90" s="191"/>
      <c r="AD90" s="191"/>
      <c r="AE90" s="191"/>
      <c r="AF90" s="191"/>
      <c r="AG90" s="191"/>
      <c r="AH90" s="191"/>
      <c r="AI90" s="191"/>
      <c r="AJ90" s="191"/>
      <c r="AK90" s="191"/>
      <c r="AL90" s="191"/>
      <c r="AM90" s="191"/>
      <c r="AN90" s="191"/>
      <c r="AO90" s="81">
        <f t="shared" si="8"/>
        <v>0</v>
      </c>
      <c r="AP90" s="81">
        <f t="shared" si="9"/>
        <v>0</v>
      </c>
      <c r="AQ90" s="81">
        <f t="shared" si="10"/>
        <v>0</v>
      </c>
    </row>
    <row r="91" spans="1:43">
      <c r="A91" s="81" t="str">
        <f t="shared" si="7"/>
        <v>NARM__91</v>
      </c>
      <c r="B91" s="191"/>
      <c r="C91" s="191"/>
      <c r="D91" s="191"/>
      <c r="E91" s="191"/>
      <c r="F91" s="191"/>
      <c r="G91" s="85"/>
      <c r="H91" s="191"/>
      <c r="I91" s="191"/>
      <c r="J91" s="191"/>
      <c r="L91" s="271"/>
      <c r="M91" s="191"/>
      <c r="N91" s="85" t="str">
        <f>IFERROR(INDEX('N0.6_Lookup_References'!$C$13:$C$64,MATCH($C91,'N0.6_Lookup_References'!$B$13:$B$64,0)),"")</f>
        <v/>
      </c>
      <c r="O91" s="191"/>
      <c r="P91" s="191"/>
      <c r="Q91" s="191"/>
      <c r="R91" s="191"/>
      <c r="S91" s="81">
        <f t="shared" si="11"/>
        <v>0</v>
      </c>
      <c r="U91" s="191"/>
      <c r="V91" s="191"/>
      <c r="W91" s="191"/>
      <c r="X91" s="191"/>
      <c r="Y91" s="191"/>
      <c r="Z91" s="191"/>
      <c r="AA91" s="191"/>
      <c r="AB91" s="191"/>
      <c r="AC91" s="191"/>
      <c r="AD91" s="191"/>
      <c r="AE91" s="191"/>
      <c r="AF91" s="191"/>
      <c r="AG91" s="191"/>
      <c r="AH91" s="191"/>
      <c r="AI91" s="191"/>
      <c r="AJ91" s="191"/>
      <c r="AK91" s="191"/>
      <c r="AL91" s="191"/>
      <c r="AM91" s="191"/>
      <c r="AN91" s="191"/>
      <c r="AO91" s="81">
        <f t="shared" si="8"/>
        <v>0</v>
      </c>
      <c r="AP91" s="81">
        <f t="shared" si="9"/>
        <v>0</v>
      </c>
      <c r="AQ91" s="81">
        <f t="shared" si="10"/>
        <v>0</v>
      </c>
    </row>
    <row r="92" spans="1:43">
      <c r="A92" s="81" t="str">
        <f t="shared" si="7"/>
        <v>NARM__92</v>
      </c>
      <c r="B92" s="191"/>
      <c r="C92" s="191"/>
      <c r="D92" s="191"/>
      <c r="E92" s="191"/>
      <c r="F92" s="191"/>
      <c r="G92" s="85"/>
      <c r="H92" s="191"/>
      <c r="I92" s="191"/>
      <c r="J92" s="191"/>
      <c r="L92" s="271"/>
      <c r="M92" s="191"/>
      <c r="N92" s="85" t="str">
        <f>IFERROR(INDEX('N0.6_Lookup_References'!$C$13:$C$64,MATCH($C92,'N0.6_Lookup_References'!$B$13:$B$64,0)),"")</f>
        <v/>
      </c>
      <c r="O92" s="191"/>
      <c r="P92" s="191"/>
      <c r="Q92" s="191"/>
      <c r="R92" s="191"/>
      <c r="S92" s="81">
        <f t="shared" si="11"/>
        <v>0</v>
      </c>
      <c r="U92" s="191"/>
      <c r="V92" s="191"/>
      <c r="W92" s="191"/>
      <c r="X92" s="191"/>
      <c r="Y92" s="191"/>
      <c r="Z92" s="191"/>
      <c r="AA92" s="191"/>
      <c r="AB92" s="191"/>
      <c r="AC92" s="191"/>
      <c r="AD92" s="191"/>
      <c r="AE92" s="191"/>
      <c r="AF92" s="191"/>
      <c r="AG92" s="191"/>
      <c r="AH92" s="191"/>
      <c r="AI92" s="191"/>
      <c r="AJ92" s="191"/>
      <c r="AK92" s="191"/>
      <c r="AL92" s="191"/>
      <c r="AM92" s="191"/>
      <c r="AN92" s="191"/>
      <c r="AO92" s="81">
        <f t="shared" si="8"/>
        <v>0</v>
      </c>
      <c r="AP92" s="81">
        <f t="shared" si="9"/>
        <v>0</v>
      </c>
      <c r="AQ92" s="81">
        <f t="shared" si="10"/>
        <v>0</v>
      </c>
    </row>
    <row r="93" spans="1:43">
      <c r="A93" s="81" t="str">
        <f t="shared" si="7"/>
        <v>NARM__93</v>
      </c>
      <c r="B93" s="191"/>
      <c r="C93" s="191"/>
      <c r="D93" s="191"/>
      <c r="E93" s="191"/>
      <c r="F93" s="191"/>
      <c r="G93" s="85"/>
      <c r="H93" s="191"/>
      <c r="I93" s="191"/>
      <c r="J93" s="191"/>
      <c r="L93" s="271"/>
      <c r="M93" s="191"/>
      <c r="N93" s="85" t="str">
        <f>IFERROR(INDEX('N0.6_Lookup_References'!$C$13:$C$64,MATCH($C93,'N0.6_Lookup_References'!$B$13:$B$64,0)),"")</f>
        <v/>
      </c>
      <c r="O93" s="191"/>
      <c r="P93" s="191"/>
      <c r="Q93" s="191"/>
      <c r="R93" s="191"/>
      <c r="S93" s="81">
        <f t="shared" si="11"/>
        <v>0</v>
      </c>
      <c r="U93" s="191"/>
      <c r="V93" s="191"/>
      <c r="W93" s="191"/>
      <c r="X93" s="191"/>
      <c r="Y93" s="191"/>
      <c r="Z93" s="191"/>
      <c r="AA93" s="191"/>
      <c r="AB93" s="191"/>
      <c r="AC93" s="191"/>
      <c r="AD93" s="191"/>
      <c r="AE93" s="191"/>
      <c r="AF93" s="191"/>
      <c r="AG93" s="191"/>
      <c r="AH93" s="191"/>
      <c r="AI93" s="191"/>
      <c r="AJ93" s="191"/>
      <c r="AK93" s="191"/>
      <c r="AL93" s="191"/>
      <c r="AM93" s="191"/>
      <c r="AN93" s="191"/>
      <c r="AO93" s="81">
        <f t="shared" si="8"/>
        <v>0</v>
      </c>
      <c r="AP93" s="81">
        <f t="shared" si="9"/>
        <v>0</v>
      </c>
      <c r="AQ93" s="81">
        <f t="shared" si="10"/>
        <v>0</v>
      </c>
    </row>
    <row r="94" spans="1:43">
      <c r="A94" s="81" t="str">
        <f t="shared" si="7"/>
        <v>NARM__94</v>
      </c>
      <c r="B94" s="191"/>
      <c r="C94" s="191"/>
      <c r="D94" s="191"/>
      <c r="E94" s="191"/>
      <c r="F94" s="191"/>
      <c r="G94" s="85"/>
      <c r="H94" s="191"/>
      <c r="I94" s="191"/>
      <c r="J94" s="191"/>
      <c r="L94" s="271"/>
      <c r="M94" s="191"/>
      <c r="N94" s="85" t="str">
        <f>IFERROR(INDEX('N0.6_Lookup_References'!$C$13:$C$64,MATCH($C94,'N0.6_Lookup_References'!$B$13:$B$64,0)),"")</f>
        <v/>
      </c>
      <c r="O94" s="191"/>
      <c r="P94" s="191"/>
      <c r="Q94" s="191"/>
      <c r="R94" s="191"/>
      <c r="S94" s="81">
        <f t="shared" si="11"/>
        <v>0</v>
      </c>
      <c r="U94" s="191"/>
      <c r="V94" s="191"/>
      <c r="W94" s="191"/>
      <c r="X94" s="191"/>
      <c r="Y94" s="191"/>
      <c r="Z94" s="191"/>
      <c r="AA94" s="191"/>
      <c r="AB94" s="191"/>
      <c r="AC94" s="191"/>
      <c r="AD94" s="191"/>
      <c r="AE94" s="191"/>
      <c r="AF94" s="191"/>
      <c r="AG94" s="191"/>
      <c r="AH94" s="191"/>
      <c r="AI94" s="191"/>
      <c r="AJ94" s="191"/>
      <c r="AK94" s="191"/>
      <c r="AL94" s="191"/>
      <c r="AM94" s="191"/>
      <c r="AN94" s="191"/>
      <c r="AO94" s="81">
        <f t="shared" si="8"/>
        <v>0</v>
      </c>
      <c r="AP94" s="81">
        <f t="shared" si="9"/>
        <v>0</v>
      </c>
      <c r="AQ94" s="81">
        <f t="shared" si="10"/>
        <v>0</v>
      </c>
    </row>
    <row r="95" spans="1:43">
      <c r="A95" s="81" t="str">
        <f t="shared" si="7"/>
        <v>NARM__95</v>
      </c>
      <c r="B95" s="191"/>
      <c r="C95" s="191"/>
      <c r="D95" s="191"/>
      <c r="E95" s="191"/>
      <c r="F95" s="191"/>
      <c r="G95" s="85"/>
      <c r="H95" s="191"/>
      <c r="I95" s="191"/>
      <c r="J95" s="191"/>
      <c r="L95" s="271"/>
      <c r="M95" s="191"/>
      <c r="N95" s="85" t="str">
        <f>IFERROR(INDEX('N0.6_Lookup_References'!$C$13:$C$64,MATCH($C95,'N0.6_Lookup_References'!$B$13:$B$64,0)),"")</f>
        <v/>
      </c>
      <c r="O95" s="191"/>
      <c r="P95" s="191"/>
      <c r="Q95" s="191"/>
      <c r="R95" s="191"/>
      <c r="S95" s="81">
        <f t="shared" si="11"/>
        <v>0</v>
      </c>
      <c r="U95" s="191"/>
      <c r="V95" s="191"/>
      <c r="W95" s="191"/>
      <c r="X95" s="191"/>
      <c r="Y95" s="191"/>
      <c r="Z95" s="191"/>
      <c r="AA95" s="191"/>
      <c r="AB95" s="191"/>
      <c r="AC95" s="191"/>
      <c r="AD95" s="191"/>
      <c r="AE95" s="191"/>
      <c r="AF95" s="191"/>
      <c r="AG95" s="191"/>
      <c r="AH95" s="191"/>
      <c r="AI95" s="191"/>
      <c r="AJ95" s="191"/>
      <c r="AK95" s="191"/>
      <c r="AL95" s="191"/>
      <c r="AM95" s="191"/>
      <c r="AN95" s="191"/>
      <c r="AO95" s="81">
        <f t="shared" si="8"/>
        <v>0</v>
      </c>
      <c r="AP95" s="81">
        <f t="shared" si="9"/>
        <v>0</v>
      </c>
      <c r="AQ95" s="81">
        <f t="shared" si="10"/>
        <v>0</v>
      </c>
    </row>
    <row r="96" spans="1:43">
      <c r="A96" s="81" t="str">
        <f t="shared" si="7"/>
        <v>NARM__96</v>
      </c>
      <c r="B96" s="191"/>
      <c r="C96" s="191"/>
      <c r="D96" s="191"/>
      <c r="E96" s="191"/>
      <c r="F96" s="191"/>
      <c r="G96" s="85"/>
      <c r="H96" s="191"/>
      <c r="I96" s="191"/>
      <c r="J96" s="191"/>
      <c r="L96" s="271"/>
      <c r="M96" s="191"/>
      <c r="N96" s="85" t="str">
        <f>IFERROR(INDEX('N0.6_Lookup_References'!$C$13:$C$64,MATCH($C96,'N0.6_Lookup_References'!$B$13:$B$64,0)),"")</f>
        <v/>
      </c>
      <c r="O96" s="191"/>
      <c r="P96" s="191"/>
      <c r="Q96" s="191"/>
      <c r="R96" s="191"/>
      <c r="S96" s="81">
        <f t="shared" si="11"/>
        <v>0</v>
      </c>
      <c r="U96" s="191"/>
      <c r="V96" s="191"/>
      <c r="W96" s="191"/>
      <c r="X96" s="191"/>
      <c r="Y96" s="191"/>
      <c r="Z96" s="191"/>
      <c r="AA96" s="191"/>
      <c r="AB96" s="191"/>
      <c r="AC96" s="191"/>
      <c r="AD96" s="191"/>
      <c r="AE96" s="191"/>
      <c r="AF96" s="191"/>
      <c r="AG96" s="191"/>
      <c r="AH96" s="191"/>
      <c r="AI96" s="191"/>
      <c r="AJ96" s="191"/>
      <c r="AK96" s="191"/>
      <c r="AL96" s="191"/>
      <c r="AM96" s="191"/>
      <c r="AN96" s="191"/>
      <c r="AO96" s="81">
        <f t="shared" si="8"/>
        <v>0</v>
      </c>
      <c r="AP96" s="81">
        <f t="shared" si="9"/>
        <v>0</v>
      </c>
      <c r="AQ96" s="81">
        <f t="shared" si="10"/>
        <v>0</v>
      </c>
    </row>
    <row r="97" spans="1:43">
      <c r="A97" s="81" t="str">
        <f t="shared" si="7"/>
        <v>NARM__97</v>
      </c>
      <c r="B97" s="191"/>
      <c r="C97" s="191"/>
      <c r="D97" s="191"/>
      <c r="E97" s="191"/>
      <c r="F97" s="191"/>
      <c r="G97" s="85"/>
      <c r="H97" s="191"/>
      <c r="I97" s="191"/>
      <c r="J97" s="191"/>
      <c r="L97" s="271"/>
      <c r="M97" s="191"/>
      <c r="N97" s="85" t="str">
        <f>IFERROR(INDEX('N0.6_Lookup_References'!$C$13:$C$64,MATCH($C97,'N0.6_Lookup_References'!$B$13:$B$64,0)),"")</f>
        <v/>
      </c>
      <c r="O97" s="191"/>
      <c r="P97" s="191"/>
      <c r="Q97" s="191"/>
      <c r="R97" s="191"/>
      <c r="S97" s="81">
        <f t="shared" si="11"/>
        <v>0</v>
      </c>
      <c r="U97" s="191"/>
      <c r="V97" s="191"/>
      <c r="W97" s="191"/>
      <c r="X97" s="191"/>
      <c r="Y97" s="191"/>
      <c r="Z97" s="191"/>
      <c r="AA97" s="191"/>
      <c r="AB97" s="191"/>
      <c r="AC97" s="191"/>
      <c r="AD97" s="191"/>
      <c r="AE97" s="191"/>
      <c r="AF97" s="191"/>
      <c r="AG97" s="191"/>
      <c r="AH97" s="191"/>
      <c r="AI97" s="191"/>
      <c r="AJ97" s="191"/>
      <c r="AK97" s="191"/>
      <c r="AL97" s="191"/>
      <c r="AM97" s="191"/>
      <c r="AN97" s="191"/>
      <c r="AO97" s="81">
        <f t="shared" si="8"/>
        <v>0</v>
      </c>
      <c r="AP97" s="81">
        <f t="shared" si="9"/>
        <v>0</v>
      </c>
      <c r="AQ97" s="81">
        <f t="shared" si="10"/>
        <v>0</v>
      </c>
    </row>
    <row r="98" spans="1:43">
      <c r="A98" s="81" t="str">
        <f t="shared" si="7"/>
        <v>NARM__98</v>
      </c>
      <c r="B98" s="191"/>
      <c r="C98" s="191"/>
      <c r="D98" s="191"/>
      <c r="E98" s="191"/>
      <c r="F98" s="191"/>
      <c r="G98" s="85"/>
      <c r="H98" s="191"/>
      <c r="I98" s="191"/>
      <c r="J98" s="191"/>
      <c r="L98" s="271"/>
      <c r="M98" s="191"/>
      <c r="N98" s="85" t="str">
        <f>IFERROR(INDEX('N0.6_Lookup_References'!$C$13:$C$64,MATCH($C98,'N0.6_Lookup_References'!$B$13:$B$64,0)),"")</f>
        <v/>
      </c>
      <c r="O98" s="191"/>
      <c r="P98" s="191"/>
      <c r="Q98" s="191"/>
      <c r="R98" s="191"/>
      <c r="S98" s="81">
        <f t="shared" si="11"/>
        <v>0</v>
      </c>
      <c r="U98" s="191"/>
      <c r="V98" s="191"/>
      <c r="W98" s="191"/>
      <c r="X98" s="191"/>
      <c r="Y98" s="191"/>
      <c r="Z98" s="191"/>
      <c r="AA98" s="191"/>
      <c r="AB98" s="191"/>
      <c r="AC98" s="191"/>
      <c r="AD98" s="191"/>
      <c r="AE98" s="191"/>
      <c r="AF98" s="191"/>
      <c r="AG98" s="191"/>
      <c r="AH98" s="191"/>
      <c r="AI98" s="191"/>
      <c r="AJ98" s="191"/>
      <c r="AK98" s="191"/>
      <c r="AL98" s="191"/>
      <c r="AM98" s="191"/>
      <c r="AN98" s="191"/>
      <c r="AO98" s="81">
        <f t="shared" si="8"/>
        <v>0</v>
      </c>
      <c r="AP98" s="81">
        <f t="shared" si="9"/>
        <v>0</v>
      </c>
      <c r="AQ98" s="81">
        <f t="shared" si="10"/>
        <v>0</v>
      </c>
    </row>
    <row r="99" spans="1:43">
      <c r="A99" s="81" t="str">
        <f t="shared" si="7"/>
        <v>NARM__99</v>
      </c>
      <c r="B99" s="191"/>
      <c r="C99" s="191"/>
      <c r="D99" s="191"/>
      <c r="E99" s="191"/>
      <c r="F99" s="191"/>
      <c r="G99" s="85"/>
      <c r="H99" s="191"/>
      <c r="I99" s="191"/>
      <c r="J99" s="191"/>
      <c r="L99" s="271"/>
      <c r="M99" s="191"/>
      <c r="N99" s="85" t="str">
        <f>IFERROR(INDEX('N0.6_Lookup_References'!$C$13:$C$64,MATCH($C99,'N0.6_Lookup_References'!$B$13:$B$64,0)),"")</f>
        <v/>
      </c>
      <c r="O99" s="191"/>
      <c r="P99" s="191"/>
      <c r="Q99" s="191"/>
      <c r="R99" s="191"/>
      <c r="S99" s="81">
        <f t="shared" si="11"/>
        <v>0</v>
      </c>
      <c r="U99" s="191"/>
      <c r="V99" s="191"/>
      <c r="W99" s="191"/>
      <c r="X99" s="191"/>
      <c r="Y99" s="191"/>
      <c r="Z99" s="191"/>
      <c r="AA99" s="191"/>
      <c r="AB99" s="191"/>
      <c r="AC99" s="191"/>
      <c r="AD99" s="191"/>
      <c r="AE99" s="191"/>
      <c r="AF99" s="191"/>
      <c r="AG99" s="191"/>
      <c r="AH99" s="191"/>
      <c r="AI99" s="191"/>
      <c r="AJ99" s="191"/>
      <c r="AK99" s="191"/>
      <c r="AL99" s="191"/>
      <c r="AM99" s="191"/>
      <c r="AN99" s="191"/>
      <c r="AO99" s="81">
        <f t="shared" si="8"/>
        <v>0</v>
      </c>
      <c r="AP99" s="81">
        <f t="shared" si="9"/>
        <v>0</v>
      </c>
      <c r="AQ99" s="81">
        <f t="shared" si="10"/>
        <v>0</v>
      </c>
    </row>
    <row r="100" spans="1:43">
      <c r="A100" s="81" t="str">
        <f t="shared" si="7"/>
        <v>NARM__100</v>
      </c>
      <c r="B100" s="191"/>
      <c r="C100" s="191"/>
      <c r="D100" s="191"/>
      <c r="E100" s="191"/>
      <c r="F100" s="191"/>
      <c r="G100" s="85"/>
      <c r="H100" s="191"/>
      <c r="I100" s="191"/>
      <c r="J100" s="191"/>
      <c r="L100" s="271"/>
      <c r="M100" s="191"/>
      <c r="N100" s="85" t="str">
        <f>IFERROR(INDEX('N0.6_Lookup_References'!$C$13:$C$64,MATCH($C100,'N0.6_Lookup_References'!$B$13:$B$64,0)),"")</f>
        <v/>
      </c>
      <c r="O100" s="191"/>
      <c r="P100" s="191"/>
      <c r="Q100" s="191"/>
      <c r="R100" s="191"/>
      <c r="S100" s="81">
        <f t="shared" si="11"/>
        <v>0</v>
      </c>
      <c r="U100" s="191"/>
      <c r="V100" s="191"/>
      <c r="W100" s="191"/>
      <c r="X100" s="191"/>
      <c r="Y100" s="191"/>
      <c r="Z100" s="191"/>
      <c r="AA100" s="191"/>
      <c r="AB100" s="191"/>
      <c r="AC100" s="191"/>
      <c r="AD100" s="191"/>
      <c r="AE100" s="191"/>
      <c r="AF100" s="191"/>
      <c r="AG100" s="191"/>
      <c r="AH100" s="191"/>
      <c r="AI100" s="191"/>
      <c r="AJ100" s="191"/>
      <c r="AK100" s="191"/>
      <c r="AL100" s="191"/>
      <c r="AM100" s="191"/>
      <c r="AN100" s="191"/>
      <c r="AO100" s="81">
        <f t="shared" si="8"/>
        <v>0</v>
      </c>
      <c r="AP100" s="81">
        <f t="shared" si="9"/>
        <v>0</v>
      </c>
      <c r="AQ100" s="81">
        <f t="shared" si="10"/>
        <v>0</v>
      </c>
    </row>
    <row r="101" spans="1:43">
      <c r="A101" s="81" t="str">
        <f t="shared" si="7"/>
        <v>NARM__101</v>
      </c>
      <c r="B101" s="191"/>
      <c r="C101" s="191"/>
      <c r="D101" s="191"/>
      <c r="E101" s="191"/>
      <c r="F101" s="191"/>
      <c r="G101" s="85"/>
      <c r="H101" s="191"/>
      <c r="I101" s="191"/>
      <c r="J101" s="191"/>
      <c r="L101" s="271"/>
      <c r="M101" s="191"/>
      <c r="N101" s="85" t="str">
        <f>IFERROR(INDEX('N0.6_Lookup_References'!$C$13:$C$64,MATCH($C101,'N0.6_Lookup_References'!$B$13:$B$64,0)),"")</f>
        <v/>
      </c>
      <c r="O101" s="191"/>
      <c r="P101" s="191"/>
      <c r="Q101" s="191"/>
      <c r="R101" s="191"/>
      <c r="S101" s="81">
        <f t="shared" si="11"/>
        <v>0</v>
      </c>
      <c r="U101" s="191"/>
      <c r="V101" s="191"/>
      <c r="W101" s="191"/>
      <c r="X101" s="191"/>
      <c r="Y101" s="191"/>
      <c r="Z101" s="191"/>
      <c r="AA101" s="191"/>
      <c r="AB101" s="191"/>
      <c r="AC101" s="191"/>
      <c r="AD101" s="191"/>
      <c r="AE101" s="191"/>
      <c r="AF101" s="191"/>
      <c r="AG101" s="191"/>
      <c r="AH101" s="191"/>
      <c r="AI101" s="191"/>
      <c r="AJ101" s="191"/>
      <c r="AK101" s="191"/>
      <c r="AL101" s="191"/>
      <c r="AM101" s="191"/>
      <c r="AN101" s="191"/>
      <c r="AO101" s="81">
        <f t="shared" si="8"/>
        <v>0</v>
      </c>
      <c r="AP101" s="81">
        <f t="shared" si="9"/>
        <v>0</v>
      </c>
      <c r="AQ101" s="81">
        <f t="shared" si="10"/>
        <v>0</v>
      </c>
    </row>
    <row r="102" spans="1:43">
      <c r="A102" s="81" t="str">
        <f t="shared" si="7"/>
        <v>NARM__102</v>
      </c>
      <c r="B102" s="191"/>
      <c r="C102" s="191"/>
      <c r="D102" s="191"/>
      <c r="E102" s="191"/>
      <c r="F102" s="191"/>
      <c r="G102" s="85"/>
      <c r="H102" s="191"/>
      <c r="I102" s="191"/>
      <c r="J102" s="191"/>
      <c r="L102" s="271"/>
      <c r="M102" s="191"/>
      <c r="N102" s="85" t="str">
        <f>IFERROR(INDEX('N0.6_Lookup_References'!$C$13:$C$64,MATCH($C102,'N0.6_Lookup_References'!$B$13:$B$64,0)),"")</f>
        <v/>
      </c>
      <c r="O102" s="191"/>
      <c r="P102" s="191"/>
      <c r="Q102" s="191"/>
      <c r="R102" s="191"/>
      <c r="S102" s="81">
        <f t="shared" si="11"/>
        <v>0</v>
      </c>
      <c r="U102" s="191"/>
      <c r="V102" s="191"/>
      <c r="W102" s="191"/>
      <c r="X102" s="191"/>
      <c r="Y102" s="191"/>
      <c r="Z102" s="191"/>
      <c r="AA102" s="191"/>
      <c r="AB102" s="191"/>
      <c r="AC102" s="191"/>
      <c r="AD102" s="191"/>
      <c r="AE102" s="191"/>
      <c r="AF102" s="191"/>
      <c r="AG102" s="191"/>
      <c r="AH102" s="191"/>
      <c r="AI102" s="191"/>
      <c r="AJ102" s="191"/>
      <c r="AK102" s="191"/>
      <c r="AL102" s="191"/>
      <c r="AM102" s="191"/>
      <c r="AN102" s="191"/>
      <c r="AO102" s="81">
        <f t="shared" si="8"/>
        <v>0</v>
      </c>
      <c r="AP102" s="81">
        <f t="shared" si="9"/>
        <v>0</v>
      </c>
      <c r="AQ102" s="81">
        <f t="shared" si="10"/>
        <v>0</v>
      </c>
    </row>
    <row r="103" spans="1:43">
      <c r="A103" s="81" t="str">
        <f t="shared" si="7"/>
        <v>NARM__103</v>
      </c>
      <c r="B103" s="191"/>
      <c r="C103" s="191"/>
      <c r="D103" s="191"/>
      <c r="E103" s="191"/>
      <c r="F103" s="191"/>
      <c r="G103" s="85"/>
      <c r="H103" s="191"/>
      <c r="I103" s="191"/>
      <c r="J103" s="191"/>
      <c r="L103" s="271"/>
      <c r="M103" s="191"/>
      <c r="N103" s="85" t="str">
        <f>IFERROR(INDEX('N0.6_Lookup_References'!$C$13:$C$64,MATCH($C103,'N0.6_Lookup_References'!$B$13:$B$64,0)),"")</f>
        <v/>
      </c>
      <c r="O103" s="191"/>
      <c r="P103" s="191"/>
      <c r="Q103" s="191"/>
      <c r="R103" s="191"/>
      <c r="S103" s="81">
        <f t="shared" si="11"/>
        <v>0</v>
      </c>
      <c r="U103" s="191"/>
      <c r="V103" s="191"/>
      <c r="W103" s="191"/>
      <c r="X103" s="191"/>
      <c r="Y103" s="191"/>
      <c r="Z103" s="191"/>
      <c r="AA103" s="191"/>
      <c r="AB103" s="191"/>
      <c r="AC103" s="191"/>
      <c r="AD103" s="191"/>
      <c r="AE103" s="191"/>
      <c r="AF103" s="191"/>
      <c r="AG103" s="191"/>
      <c r="AH103" s="191"/>
      <c r="AI103" s="191"/>
      <c r="AJ103" s="191"/>
      <c r="AK103" s="191"/>
      <c r="AL103" s="191"/>
      <c r="AM103" s="191"/>
      <c r="AN103" s="191"/>
      <c r="AO103" s="81">
        <f t="shared" si="8"/>
        <v>0</v>
      </c>
      <c r="AP103" s="81">
        <f t="shared" si="9"/>
        <v>0</v>
      </c>
      <c r="AQ103" s="81">
        <f t="shared" si="10"/>
        <v>0</v>
      </c>
    </row>
    <row r="104" spans="1:43">
      <c r="A104" s="81" t="str">
        <f t="shared" si="7"/>
        <v>NARM__104</v>
      </c>
      <c r="B104" s="191"/>
      <c r="C104" s="191"/>
      <c r="D104" s="191"/>
      <c r="E104" s="191"/>
      <c r="F104" s="191"/>
      <c r="G104" s="85"/>
      <c r="H104" s="191"/>
      <c r="I104" s="191"/>
      <c r="J104" s="191"/>
      <c r="L104" s="271"/>
      <c r="M104" s="191"/>
      <c r="N104" s="85" t="str">
        <f>IFERROR(INDEX('N0.6_Lookup_References'!$C$13:$C$64,MATCH($C104,'N0.6_Lookup_References'!$B$13:$B$64,0)),"")</f>
        <v/>
      </c>
      <c r="O104" s="191"/>
      <c r="P104" s="191"/>
      <c r="Q104" s="191"/>
      <c r="R104" s="191"/>
      <c r="S104" s="81">
        <f t="shared" si="11"/>
        <v>0</v>
      </c>
      <c r="U104" s="191"/>
      <c r="V104" s="191"/>
      <c r="W104" s="191"/>
      <c r="X104" s="191"/>
      <c r="Y104" s="191"/>
      <c r="Z104" s="191"/>
      <c r="AA104" s="191"/>
      <c r="AB104" s="191"/>
      <c r="AC104" s="191"/>
      <c r="AD104" s="191"/>
      <c r="AE104" s="191"/>
      <c r="AF104" s="191"/>
      <c r="AG104" s="191"/>
      <c r="AH104" s="191"/>
      <c r="AI104" s="191"/>
      <c r="AJ104" s="191"/>
      <c r="AK104" s="191"/>
      <c r="AL104" s="191"/>
      <c r="AM104" s="191"/>
      <c r="AN104" s="191"/>
      <c r="AO104" s="81">
        <f t="shared" si="8"/>
        <v>0</v>
      </c>
      <c r="AP104" s="81">
        <f t="shared" si="9"/>
        <v>0</v>
      </c>
      <c r="AQ104" s="81">
        <f t="shared" si="10"/>
        <v>0</v>
      </c>
    </row>
    <row r="105" spans="1:43">
      <c r="A105" s="81" t="str">
        <f t="shared" si="7"/>
        <v>NARM__105</v>
      </c>
      <c r="B105" s="191"/>
      <c r="C105" s="191"/>
      <c r="D105" s="191"/>
      <c r="E105" s="191"/>
      <c r="F105" s="191"/>
      <c r="G105" s="85"/>
      <c r="H105" s="191"/>
      <c r="I105" s="191"/>
      <c r="J105" s="191"/>
      <c r="L105" s="271"/>
      <c r="M105" s="191"/>
      <c r="N105" s="85" t="str">
        <f>IFERROR(INDEX('N0.6_Lookup_References'!$C$13:$C$64,MATCH($C105,'N0.6_Lookup_References'!$B$13:$B$64,0)),"")</f>
        <v/>
      </c>
      <c r="O105" s="191"/>
      <c r="P105" s="191"/>
      <c r="Q105" s="191"/>
      <c r="R105" s="191"/>
      <c r="S105" s="81">
        <f t="shared" si="11"/>
        <v>0</v>
      </c>
      <c r="U105" s="191"/>
      <c r="V105" s="191"/>
      <c r="W105" s="191"/>
      <c r="X105" s="191"/>
      <c r="Y105" s="191"/>
      <c r="Z105" s="191"/>
      <c r="AA105" s="191"/>
      <c r="AB105" s="191"/>
      <c r="AC105" s="191"/>
      <c r="AD105" s="191"/>
      <c r="AE105" s="191"/>
      <c r="AF105" s="191"/>
      <c r="AG105" s="191"/>
      <c r="AH105" s="191"/>
      <c r="AI105" s="191"/>
      <c r="AJ105" s="191"/>
      <c r="AK105" s="191"/>
      <c r="AL105" s="191"/>
      <c r="AM105" s="191"/>
      <c r="AN105" s="191"/>
      <c r="AO105" s="81">
        <f t="shared" si="8"/>
        <v>0</v>
      </c>
      <c r="AP105" s="81">
        <f t="shared" si="9"/>
        <v>0</v>
      </c>
      <c r="AQ105" s="81">
        <f t="shared" si="10"/>
        <v>0</v>
      </c>
    </row>
    <row r="106" spans="1:43">
      <c r="A106" s="81" t="str">
        <f t="shared" si="7"/>
        <v>NARM__106</v>
      </c>
      <c r="B106" s="191"/>
      <c r="C106" s="191"/>
      <c r="D106" s="191"/>
      <c r="E106" s="191"/>
      <c r="F106" s="191"/>
      <c r="G106" s="85"/>
      <c r="H106" s="191"/>
      <c r="I106" s="191"/>
      <c r="J106" s="191"/>
      <c r="L106" s="271"/>
      <c r="M106" s="191"/>
      <c r="N106" s="85" t="str">
        <f>IFERROR(INDEX('N0.6_Lookup_References'!$C$13:$C$64,MATCH($C106,'N0.6_Lookup_References'!$B$13:$B$64,0)),"")</f>
        <v/>
      </c>
      <c r="O106" s="191"/>
      <c r="P106" s="191"/>
      <c r="Q106" s="191"/>
      <c r="R106" s="191"/>
      <c r="S106" s="81">
        <f t="shared" si="11"/>
        <v>0</v>
      </c>
      <c r="U106" s="191"/>
      <c r="V106" s="191"/>
      <c r="W106" s="191"/>
      <c r="X106" s="191"/>
      <c r="Y106" s="191"/>
      <c r="Z106" s="191"/>
      <c r="AA106" s="191"/>
      <c r="AB106" s="191"/>
      <c r="AC106" s="191"/>
      <c r="AD106" s="191"/>
      <c r="AE106" s="191"/>
      <c r="AF106" s="191"/>
      <c r="AG106" s="191"/>
      <c r="AH106" s="191"/>
      <c r="AI106" s="191"/>
      <c r="AJ106" s="191"/>
      <c r="AK106" s="191"/>
      <c r="AL106" s="191"/>
      <c r="AM106" s="191"/>
      <c r="AN106" s="191"/>
      <c r="AO106" s="81">
        <f t="shared" si="8"/>
        <v>0</v>
      </c>
      <c r="AP106" s="81">
        <f t="shared" si="9"/>
        <v>0</v>
      </c>
      <c r="AQ106" s="81">
        <f t="shared" si="10"/>
        <v>0</v>
      </c>
    </row>
    <row r="107" spans="1:43">
      <c r="A107" s="81" t="str">
        <f t="shared" si="7"/>
        <v>NARM__107</v>
      </c>
      <c r="B107" s="191"/>
      <c r="C107" s="191"/>
      <c r="D107" s="191"/>
      <c r="E107" s="191"/>
      <c r="F107" s="191"/>
      <c r="G107" s="85"/>
      <c r="H107" s="191"/>
      <c r="I107" s="191"/>
      <c r="J107" s="191"/>
      <c r="L107" s="271"/>
      <c r="M107" s="191"/>
      <c r="N107" s="85" t="str">
        <f>IFERROR(INDEX('N0.6_Lookup_References'!$C$13:$C$64,MATCH($C107,'N0.6_Lookup_References'!$B$13:$B$64,0)),"")</f>
        <v/>
      </c>
      <c r="O107" s="191"/>
      <c r="P107" s="191"/>
      <c r="Q107" s="191"/>
      <c r="R107" s="191"/>
      <c r="S107" s="81">
        <f t="shared" si="11"/>
        <v>0</v>
      </c>
      <c r="U107" s="191"/>
      <c r="V107" s="191"/>
      <c r="W107" s="191"/>
      <c r="X107" s="191"/>
      <c r="Y107" s="191"/>
      <c r="Z107" s="191"/>
      <c r="AA107" s="191"/>
      <c r="AB107" s="191"/>
      <c r="AC107" s="191"/>
      <c r="AD107" s="191"/>
      <c r="AE107" s="191"/>
      <c r="AF107" s="191"/>
      <c r="AG107" s="191"/>
      <c r="AH107" s="191"/>
      <c r="AI107" s="191"/>
      <c r="AJ107" s="191"/>
      <c r="AK107" s="191"/>
      <c r="AL107" s="191"/>
      <c r="AM107" s="191"/>
      <c r="AN107" s="191"/>
      <c r="AO107" s="81">
        <f t="shared" si="8"/>
        <v>0</v>
      </c>
      <c r="AP107" s="81">
        <f t="shared" si="9"/>
        <v>0</v>
      </c>
      <c r="AQ107" s="81">
        <f t="shared" si="10"/>
        <v>0</v>
      </c>
    </row>
    <row r="108" spans="1:43">
      <c r="A108" s="81" t="str">
        <f t="shared" si="7"/>
        <v>NARM__108</v>
      </c>
      <c r="B108" s="191"/>
      <c r="C108" s="191"/>
      <c r="D108" s="191"/>
      <c r="E108" s="191"/>
      <c r="F108" s="191"/>
      <c r="G108" s="85"/>
      <c r="H108" s="191"/>
      <c r="I108" s="191"/>
      <c r="J108" s="191"/>
      <c r="L108" s="271"/>
      <c r="M108" s="191"/>
      <c r="N108" s="85" t="str">
        <f>IFERROR(INDEX('N0.6_Lookup_References'!$C$13:$C$64,MATCH($C108,'N0.6_Lookup_References'!$B$13:$B$64,0)),"")</f>
        <v/>
      </c>
      <c r="O108" s="191"/>
      <c r="P108" s="191"/>
      <c r="Q108" s="191"/>
      <c r="R108" s="191"/>
      <c r="S108" s="81">
        <f t="shared" si="11"/>
        <v>0</v>
      </c>
      <c r="U108" s="191"/>
      <c r="V108" s="191"/>
      <c r="W108" s="191"/>
      <c r="X108" s="191"/>
      <c r="Y108" s="191"/>
      <c r="Z108" s="191"/>
      <c r="AA108" s="191"/>
      <c r="AB108" s="191"/>
      <c r="AC108" s="191"/>
      <c r="AD108" s="191"/>
      <c r="AE108" s="191"/>
      <c r="AF108" s="191"/>
      <c r="AG108" s="191"/>
      <c r="AH108" s="191"/>
      <c r="AI108" s="191"/>
      <c r="AJ108" s="191"/>
      <c r="AK108" s="191"/>
      <c r="AL108" s="191"/>
      <c r="AM108" s="191"/>
      <c r="AN108" s="191"/>
      <c r="AO108" s="81">
        <f t="shared" si="8"/>
        <v>0</v>
      </c>
      <c r="AP108" s="81">
        <f t="shared" si="9"/>
        <v>0</v>
      </c>
      <c r="AQ108" s="81">
        <f t="shared" si="10"/>
        <v>0</v>
      </c>
    </row>
    <row r="109" spans="1:43">
      <c r="A109" s="81" t="str">
        <f t="shared" si="7"/>
        <v>NARM__109</v>
      </c>
      <c r="B109" s="191"/>
      <c r="C109" s="191"/>
      <c r="D109" s="191"/>
      <c r="E109" s="191"/>
      <c r="F109" s="191"/>
      <c r="G109" s="85"/>
      <c r="H109" s="191"/>
      <c r="I109" s="191"/>
      <c r="J109" s="191"/>
      <c r="L109" s="271"/>
      <c r="M109" s="191"/>
      <c r="N109" s="85" t="str">
        <f>IFERROR(INDEX('N0.6_Lookup_References'!$C$13:$C$64,MATCH($C109,'N0.6_Lookup_References'!$B$13:$B$64,0)),"")</f>
        <v/>
      </c>
      <c r="O109" s="191"/>
      <c r="P109" s="191"/>
      <c r="Q109" s="191"/>
      <c r="R109" s="191"/>
      <c r="S109" s="81">
        <f t="shared" si="11"/>
        <v>0</v>
      </c>
      <c r="U109" s="191"/>
      <c r="V109" s="191"/>
      <c r="W109" s="191"/>
      <c r="X109" s="191"/>
      <c r="Y109" s="191"/>
      <c r="Z109" s="191"/>
      <c r="AA109" s="191"/>
      <c r="AB109" s="191"/>
      <c r="AC109" s="191"/>
      <c r="AD109" s="191"/>
      <c r="AE109" s="191"/>
      <c r="AF109" s="191"/>
      <c r="AG109" s="191"/>
      <c r="AH109" s="191"/>
      <c r="AI109" s="191"/>
      <c r="AJ109" s="191"/>
      <c r="AK109" s="191"/>
      <c r="AL109" s="191"/>
      <c r="AM109" s="191"/>
      <c r="AN109" s="191"/>
      <c r="AO109" s="81">
        <f t="shared" si="8"/>
        <v>0</v>
      </c>
      <c r="AP109" s="81">
        <f t="shared" si="9"/>
        <v>0</v>
      </c>
      <c r="AQ109" s="81">
        <f t="shared" si="10"/>
        <v>0</v>
      </c>
    </row>
    <row r="110" spans="1:43">
      <c r="A110" s="81" t="str">
        <f t="shared" si="7"/>
        <v>NARM__110</v>
      </c>
      <c r="B110" s="191"/>
      <c r="C110" s="191"/>
      <c r="D110" s="191"/>
      <c r="E110" s="191"/>
      <c r="F110" s="191"/>
      <c r="G110" s="85"/>
      <c r="H110" s="191"/>
      <c r="I110" s="191"/>
      <c r="J110" s="191"/>
      <c r="L110" s="271"/>
      <c r="M110" s="191"/>
      <c r="N110" s="85" t="str">
        <f>IFERROR(INDEX('N0.6_Lookup_References'!$C$13:$C$64,MATCH($C110,'N0.6_Lookup_References'!$B$13:$B$64,0)),"")</f>
        <v/>
      </c>
      <c r="O110" s="191"/>
      <c r="P110" s="191"/>
      <c r="Q110" s="191"/>
      <c r="R110" s="191"/>
      <c r="S110" s="81">
        <f t="shared" si="11"/>
        <v>0</v>
      </c>
      <c r="U110" s="191"/>
      <c r="V110" s="191"/>
      <c r="W110" s="191"/>
      <c r="X110" s="191"/>
      <c r="Y110" s="191"/>
      <c r="Z110" s="191"/>
      <c r="AA110" s="191"/>
      <c r="AB110" s="191"/>
      <c r="AC110" s="191"/>
      <c r="AD110" s="191"/>
      <c r="AE110" s="191"/>
      <c r="AF110" s="191"/>
      <c r="AG110" s="191"/>
      <c r="AH110" s="191"/>
      <c r="AI110" s="191"/>
      <c r="AJ110" s="191"/>
      <c r="AK110" s="191"/>
      <c r="AL110" s="191"/>
      <c r="AM110" s="191"/>
      <c r="AN110" s="191"/>
      <c r="AO110" s="81">
        <f t="shared" si="8"/>
        <v>0</v>
      </c>
      <c r="AP110" s="81">
        <f t="shared" si="9"/>
        <v>0</v>
      </c>
      <c r="AQ110" s="81">
        <f t="shared" si="10"/>
        <v>0</v>
      </c>
    </row>
    <row r="111" spans="1:43">
      <c r="A111" s="81" t="str">
        <f t="shared" si="7"/>
        <v>NARM__111</v>
      </c>
      <c r="B111" s="191"/>
      <c r="C111" s="191"/>
      <c r="D111" s="191"/>
      <c r="E111" s="191"/>
      <c r="F111" s="191"/>
      <c r="G111" s="85"/>
      <c r="H111" s="191"/>
      <c r="I111" s="191"/>
      <c r="J111" s="191"/>
      <c r="L111" s="271"/>
      <c r="M111" s="191"/>
      <c r="N111" s="85" t="str">
        <f>IFERROR(INDEX('N0.6_Lookup_References'!$C$13:$C$64,MATCH($C111,'N0.6_Lookup_References'!$B$13:$B$64,0)),"")</f>
        <v/>
      </c>
      <c r="O111" s="191"/>
      <c r="P111" s="191"/>
      <c r="Q111" s="191"/>
      <c r="R111" s="191"/>
      <c r="S111" s="81">
        <f t="shared" si="11"/>
        <v>0</v>
      </c>
      <c r="U111" s="191"/>
      <c r="V111" s="191"/>
      <c r="W111" s="191"/>
      <c r="X111" s="191"/>
      <c r="Y111" s="191"/>
      <c r="Z111" s="191"/>
      <c r="AA111" s="191"/>
      <c r="AB111" s="191"/>
      <c r="AC111" s="191"/>
      <c r="AD111" s="191"/>
      <c r="AE111" s="191"/>
      <c r="AF111" s="191"/>
      <c r="AG111" s="191"/>
      <c r="AH111" s="191"/>
      <c r="AI111" s="191"/>
      <c r="AJ111" s="191"/>
      <c r="AK111" s="191"/>
      <c r="AL111" s="191"/>
      <c r="AM111" s="191"/>
      <c r="AN111" s="191"/>
      <c r="AO111" s="81">
        <f t="shared" si="8"/>
        <v>0</v>
      </c>
      <c r="AP111" s="81">
        <f t="shared" si="9"/>
        <v>0</v>
      </c>
      <c r="AQ111" s="81">
        <f t="shared" si="10"/>
        <v>0</v>
      </c>
    </row>
    <row r="112" spans="1:43">
      <c r="A112" s="81" t="str">
        <f t="shared" si="7"/>
        <v>NARM__112</v>
      </c>
      <c r="B112" s="191"/>
      <c r="C112" s="191"/>
      <c r="D112" s="191"/>
      <c r="E112" s="191"/>
      <c r="F112" s="191"/>
      <c r="G112" s="85"/>
      <c r="H112" s="191"/>
      <c r="I112" s="191"/>
      <c r="J112" s="191"/>
      <c r="L112" s="271"/>
      <c r="M112" s="191"/>
      <c r="N112" s="85" t="str">
        <f>IFERROR(INDEX('N0.6_Lookup_References'!$C$13:$C$64,MATCH($C112,'N0.6_Lookup_References'!$B$13:$B$64,0)),"")</f>
        <v/>
      </c>
      <c r="O112" s="191"/>
      <c r="P112" s="191"/>
      <c r="Q112" s="191"/>
      <c r="R112" s="191"/>
      <c r="S112" s="81">
        <f t="shared" si="11"/>
        <v>0</v>
      </c>
      <c r="U112" s="191"/>
      <c r="V112" s="191"/>
      <c r="W112" s="191"/>
      <c r="X112" s="191"/>
      <c r="Y112" s="191"/>
      <c r="Z112" s="191"/>
      <c r="AA112" s="191"/>
      <c r="AB112" s="191"/>
      <c r="AC112" s="191"/>
      <c r="AD112" s="191"/>
      <c r="AE112" s="191"/>
      <c r="AF112" s="191"/>
      <c r="AG112" s="191"/>
      <c r="AH112" s="191"/>
      <c r="AI112" s="191"/>
      <c r="AJ112" s="191"/>
      <c r="AK112" s="191"/>
      <c r="AL112" s="191"/>
      <c r="AM112" s="191"/>
      <c r="AN112" s="191"/>
      <c r="AO112" s="81">
        <f t="shared" si="8"/>
        <v>0</v>
      </c>
      <c r="AP112" s="81">
        <f t="shared" si="9"/>
        <v>0</v>
      </c>
      <c r="AQ112" s="81">
        <f t="shared" si="10"/>
        <v>0</v>
      </c>
    </row>
    <row r="113" spans="1:43">
      <c r="A113" s="81" t="str">
        <f t="shared" si="7"/>
        <v>NARM__113</v>
      </c>
      <c r="B113" s="191"/>
      <c r="C113" s="191"/>
      <c r="D113" s="191"/>
      <c r="E113" s="191"/>
      <c r="F113" s="191"/>
      <c r="G113" s="85"/>
      <c r="H113" s="191"/>
      <c r="I113" s="191"/>
      <c r="J113" s="191"/>
      <c r="L113" s="271"/>
      <c r="M113" s="191"/>
      <c r="N113" s="85" t="str">
        <f>IFERROR(INDEX('N0.6_Lookup_References'!$C$13:$C$64,MATCH($C113,'N0.6_Lookup_References'!$B$13:$B$64,0)),"")</f>
        <v/>
      </c>
      <c r="O113" s="191"/>
      <c r="P113" s="191"/>
      <c r="Q113" s="191"/>
      <c r="R113" s="191"/>
      <c r="S113" s="81">
        <f t="shared" si="11"/>
        <v>0</v>
      </c>
      <c r="U113" s="191"/>
      <c r="V113" s="191"/>
      <c r="W113" s="191"/>
      <c r="X113" s="191"/>
      <c r="Y113" s="191"/>
      <c r="Z113" s="191"/>
      <c r="AA113" s="191"/>
      <c r="AB113" s="191"/>
      <c r="AC113" s="191"/>
      <c r="AD113" s="191"/>
      <c r="AE113" s="191"/>
      <c r="AF113" s="191"/>
      <c r="AG113" s="191"/>
      <c r="AH113" s="191"/>
      <c r="AI113" s="191"/>
      <c r="AJ113" s="191"/>
      <c r="AK113" s="191"/>
      <c r="AL113" s="191"/>
      <c r="AM113" s="191"/>
      <c r="AN113" s="191"/>
      <c r="AO113" s="81">
        <f t="shared" si="8"/>
        <v>0</v>
      </c>
      <c r="AP113" s="81">
        <f t="shared" si="9"/>
        <v>0</v>
      </c>
      <c r="AQ113" s="81">
        <f t="shared" si="10"/>
        <v>0</v>
      </c>
    </row>
    <row r="114" spans="1:43">
      <c r="A114" s="81" t="str">
        <f t="shared" si="7"/>
        <v>NARM__114</v>
      </c>
      <c r="B114" s="191"/>
      <c r="C114" s="191"/>
      <c r="D114" s="191"/>
      <c r="E114" s="191"/>
      <c r="F114" s="191"/>
      <c r="G114" s="85"/>
      <c r="H114" s="191"/>
      <c r="I114" s="191"/>
      <c r="J114" s="191"/>
      <c r="L114" s="271"/>
      <c r="M114" s="191"/>
      <c r="N114" s="85" t="str">
        <f>IFERROR(INDEX('N0.6_Lookup_References'!$C$13:$C$64,MATCH($C114,'N0.6_Lookup_References'!$B$13:$B$64,0)),"")</f>
        <v/>
      </c>
      <c r="O114" s="191"/>
      <c r="P114" s="191"/>
      <c r="Q114" s="191"/>
      <c r="R114" s="191"/>
      <c r="S114" s="81">
        <f t="shared" si="11"/>
        <v>0</v>
      </c>
      <c r="U114" s="191"/>
      <c r="V114" s="191"/>
      <c r="W114" s="191"/>
      <c r="X114" s="191"/>
      <c r="Y114" s="191"/>
      <c r="Z114" s="191"/>
      <c r="AA114" s="191"/>
      <c r="AB114" s="191"/>
      <c r="AC114" s="191"/>
      <c r="AD114" s="191"/>
      <c r="AE114" s="191"/>
      <c r="AF114" s="191"/>
      <c r="AG114" s="191"/>
      <c r="AH114" s="191"/>
      <c r="AI114" s="191"/>
      <c r="AJ114" s="191"/>
      <c r="AK114" s="191"/>
      <c r="AL114" s="191"/>
      <c r="AM114" s="191"/>
      <c r="AN114" s="191"/>
      <c r="AO114" s="81">
        <f t="shared" si="8"/>
        <v>0</v>
      </c>
      <c r="AP114" s="81">
        <f t="shared" si="9"/>
        <v>0</v>
      </c>
      <c r="AQ114" s="81">
        <f t="shared" si="10"/>
        <v>0</v>
      </c>
    </row>
    <row r="115" spans="1:43">
      <c r="A115" s="81" t="str">
        <f t="shared" si="7"/>
        <v>NARM__115</v>
      </c>
      <c r="B115" s="191"/>
      <c r="C115" s="191"/>
      <c r="D115" s="191"/>
      <c r="E115" s="191"/>
      <c r="F115" s="191"/>
      <c r="G115" s="85"/>
      <c r="H115" s="191"/>
      <c r="I115" s="191"/>
      <c r="J115" s="191"/>
      <c r="L115" s="271"/>
      <c r="M115" s="191"/>
      <c r="N115" s="85" t="str">
        <f>IFERROR(INDEX('N0.6_Lookup_References'!$C$13:$C$64,MATCH($C115,'N0.6_Lookup_References'!$B$13:$B$64,0)),"")</f>
        <v/>
      </c>
      <c r="O115" s="191"/>
      <c r="P115" s="191"/>
      <c r="Q115" s="191"/>
      <c r="R115" s="191"/>
      <c r="S115" s="81">
        <f t="shared" si="11"/>
        <v>0</v>
      </c>
      <c r="U115" s="191"/>
      <c r="V115" s="191"/>
      <c r="W115" s="191"/>
      <c r="X115" s="191"/>
      <c r="Y115" s="191"/>
      <c r="Z115" s="191"/>
      <c r="AA115" s="191"/>
      <c r="AB115" s="191"/>
      <c r="AC115" s="191"/>
      <c r="AD115" s="191"/>
      <c r="AE115" s="191"/>
      <c r="AF115" s="191"/>
      <c r="AG115" s="191"/>
      <c r="AH115" s="191"/>
      <c r="AI115" s="191"/>
      <c r="AJ115" s="191"/>
      <c r="AK115" s="191"/>
      <c r="AL115" s="191"/>
      <c r="AM115" s="191"/>
      <c r="AN115" s="191"/>
      <c r="AO115" s="81">
        <f t="shared" si="8"/>
        <v>0</v>
      </c>
      <c r="AP115" s="81">
        <f t="shared" si="9"/>
        <v>0</v>
      </c>
      <c r="AQ115" s="81">
        <f t="shared" si="10"/>
        <v>0</v>
      </c>
    </row>
    <row r="116" spans="1:43">
      <c r="A116" s="81" t="str">
        <f t="shared" si="7"/>
        <v>NARM__116</v>
      </c>
      <c r="B116" s="191"/>
      <c r="C116" s="191"/>
      <c r="D116" s="191"/>
      <c r="E116" s="191"/>
      <c r="F116" s="191"/>
      <c r="G116" s="85"/>
      <c r="H116" s="191"/>
      <c r="I116" s="191"/>
      <c r="J116" s="191"/>
      <c r="L116" s="271"/>
      <c r="M116" s="191"/>
      <c r="N116" s="85" t="str">
        <f>IFERROR(INDEX('N0.6_Lookup_References'!$C$13:$C$64,MATCH($C116,'N0.6_Lookup_References'!$B$13:$B$64,0)),"")</f>
        <v/>
      </c>
      <c r="O116" s="191"/>
      <c r="P116" s="191"/>
      <c r="Q116" s="191"/>
      <c r="R116" s="191"/>
      <c r="S116" s="81">
        <f t="shared" si="11"/>
        <v>0</v>
      </c>
      <c r="U116" s="191"/>
      <c r="V116" s="191"/>
      <c r="W116" s="191"/>
      <c r="X116" s="191"/>
      <c r="Y116" s="191"/>
      <c r="Z116" s="191"/>
      <c r="AA116" s="191"/>
      <c r="AB116" s="191"/>
      <c r="AC116" s="191"/>
      <c r="AD116" s="191"/>
      <c r="AE116" s="191"/>
      <c r="AF116" s="191"/>
      <c r="AG116" s="191"/>
      <c r="AH116" s="191"/>
      <c r="AI116" s="191"/>
      <c r="AJ116" s="191"/>
      <c r="AK116" s="191"/>
      <c r="AL116" s="191"/>
      <c r="AM116" s="191"/>
      <c r="AN116" s="191"/>
      <c r="AO116" s="81">
        <f t="shared" si="8"/>
        <v>0</v>
      </c>
      <c r="AP116" s="81">
        <f t="shared" si="9"/>
        <v>0</v>
      </c>
      <c r="AQ116" s="81">
        <f t="shared" si="10"/>
        <v>0</v>
      </c>
    </row>
    <row r="117" spans="1:43">
      <c r="A117" s="81" t="str">
        <f t="shared" si="7"/>
        <v>NARM__117</v>
      </c>
      <c r="B117" s="191"/>
      <c r="C117" s="191"/>
      <c r="D117" s="191"/>
      <c r="E117" s="191"/>
      <c r="F117" s="191"/>
      <c r="G117" s="85"/>
      <c r="H117" s="191"/>
      <c r="I117" s="191"/>
      <c r="J117" s="191"/>
      <c r="L117" s="271"/>
      <c r="M117" s="191"/>
      <c r="N117" s="85" t="str">
        <f>IFERROR(INDEX('N0.6_Lookup_References'!$C$13:$C$64,MATCH($C117,'N0.6_Lookup_References'!$B$13:$B$64,0)),"")</f>
        <v/>
      </c>
      <c r="O117" s="191"/>
      <c r="P117" s="191"/>
      <c r="Q117" s="191"/>
      <c r="R117" s="191"/>
      <c r="S117" s="81">
        <f t="shared" si="11"/>
        <v>0</v>
      </c>
      <c r="U117" s="191"/>
      <c r="V117" s="191"/>
      <c r="W117" s="191"/>
      <c r="X117" s="191"/>
      <c r="Y117" s="191"/>
      <c r="Z117" s="191"/>
      <c r="AA117" s="191"/>
      <c r="AB117" s="191"/>
      <c r="AC117" s="191"/>
      <c r="AD117" s="191"/>
      <c r="AE117" s="191"/>
      <c r="AF117" s="191"/>
      <c r="AG117" s="191"/>
      <c r="AH117" s="191"/>
      <c r="AI117" s="191"/>
      <c r="AJ117" s="191"/>
      <c r="AK117" s="191"/>
      <c r="AL117" s="191"/>
      <c r="AM117" s="191"/>
      <c r="AN117" s="191"/>
      <c r="AO117" s="81">
        <f t="shared" si="8"/>
        <v>0</v>
      </c>
      <c r="AP117" s="81">
        <f t="shared" si="9"/>
        <v>0</v>
      </c>
      <c r="AQ117" s="81">
        <f t="shared" si="10"/>
        <v>0</v>
      </c>
    </row>
    <row r="118" spans="1:43">
      <c r="A118" s="81" t="str">
        <f t="shared" si="7"/>
        <v>NARM__118</v>
      </c>
      <c r="B118" s="191"/>
      <c r="C118" s="191"/>
      <c r="D118" s="191"/>
      <c r="E118" s="191"/>
      <c r="F118" s="191"/>
      <c r="G118" s="85"/>
      <c r="H118" s="191"/>
      <c r="I118" s="191"/>
      <c r="J118" s="191"/>
      <c r="L118" s="271"/>
      <c r="M118" s="191"/>
      <c r="N118" s="85" t="str">
        <f>IFERROR(INDEX('N0.6_Lookup_References'!$C$13:$C$64,MATCH($C118,'N0.6_Lookup_References'!$B$13:$B$64,0)),"")</f>
        <v/>
      </c>
      <c r="O118" s="191"/>
      <c r="P118" s="191"/>
      <c r="Q118" s="191"/>
      <c r="R118" s="191"/>
      <c r="S118" s="81">
        <f t="shared" si="11"/>
        <v>0</v>
      </c>
      <c r="U118" s="191"/>
      <c r="V118" s="191"/>
      <c r="W118" s="191"/>
      <c r="X118" s="191"/>
      <c r="Y118" s="191"/>
      <c r="Z118" s="191"/>
      <c r="AA118" s="191"/>
      <c r="AB118" s="191"/>
      <c r="AC118" s="191"/>
      <c r="AD118" s="191"/>
      <c r="AE118" s="191"/>
      <c r="AF118" s="191"/>
      <c r="AG118" s="191"/>
      <c r="AH118" s="191"/>
      <c r="AI118" s="191"/>
      <c r="AJ118" s="191"/>
      <c r="AK118" s="191"/>
      <c r="AL118" s="191"/>
      <c r="AM118" s="191"/>
      <c r="AN118" s="191"/>
      <c r="AO118" s="81">
        <f t="shared" si="8"/>
        <v>0</v>
      </c>
      <c r="AP118" s="81">
        <f t="shared" si="9"/>
        <v>0</v>
      </c>
      <c r="AQ118" s="81">
        <f t="shared" si="10"/>
        <v>0</v>
      </c>
    </row>
    <row r="119" spans="1:43">
      <c r="A119" s="81" t="str">
        <f t="shared" si="7"/>
        <v>NARM__119</v>
      </c>
      <c r="B119" s="191"/>
      <c r="C119" s="191"/>
      <c r="D119" s="191"/>
      <c r="E119" s="191"/>
      <c r="F119" s="191"/>
      <c r="G119" s="85"/>
      <c r="H119" s="191"/>
      <c r="I119" s="191"/>
      <c r="J119" s="191"/>
      <c r="L119" s="271"/>
      <c r="M119" s="191"/>
      <c r="N119" s="85" t="str">
        <f>IFERROR(INDEX('N0.6_Lookup_References'!$C$13:$C$64,MATCH($C119,'N0.6_Lookup_References'!$B$13:$B$64,0)),"")</f>
        <v/>
      </c>
      <c r="O119" s="191"/>
      <c r="P119" s="191"/>
      <c r="Q119" s="191"/>
      <c r="R119" s="191"/>
      <c r="S119" s="81">
        <f t="shared" si="11"/>
        <v>0</v>
      </c>
      <c r="U119" s="191"/>
      <c r="V119" s="191"/>
      <c r="W119" s="191"/>
      <c r="X119" s="191"/>
      <c r="Y119" s="191"/>
      <c r="Z119" s="191"/>
      <c r="AA119" s="191"/>
      <c r="AB119" s="191"/>
      <c r="AC119" s="191"/>
      <c r="AD119" s="191"/>
      <c r="AE119" s="191"/>
      <c r="AF119" s="191"/>
      <c r="AG119" s="191"/>
      <c r="AH119" s="191"/>
      <c r="AI119" s="191"/>
      <c r="AJ119" s="191"/>
      <c r="AK119" s="191"/>
      <c r="AL119" s="191"/>
      <c r="AM119" s="191"/>
      <c r="AN119" s="191"/>
      <c r="AO119" s="81">
        <f t="shared" si="8"/>
        <v>0</v>
      </c>
      <c r="AP119" s="81">
        <f t="shared" si="9"/>
        <v>0</v>
      </c>
      <c r="AQ119" s="81">
        <f t="shared" si="10"/>
        <v>0</v>
      </c>
    </row>
    <row r="120" spans="1:43">
      <c r="A120" s="81" t="str">
        <f t="shared" si="7"/>
        <v>NARM__120</v>
      </c>
      <c r="B120" s="191"/>
      <c r="C120" s="191"/>
      <c r="D120" s="191"/>
      <c r="E120" s="191"/>
      <c r="F120" s="191"/>
      <c r="G120" s="85"/>
      <c r="H120" s="191"/>
      <c r="I120" s="191"/>
      <c r="J120" s="191"/>
      <c r="L120" s="271"/>
      <c r="M120" s="191"/>
      <c r="N120" s="85" t="str">
        <f>IFERROR(INDEX('N0.6_Lookup_References'!$C$13:$C$64,MATCH($C120,'N0.6_Lookup_References'!$B$13:$B$64,0)),"")</f>
        <v/>
      </c>
      <c r="O120" s="191"/>
      <c r="P120" s="191"/>
      <c r="Q120" s="191"/>
      <c r="R120" s="191"/>
      <c r="S120" s="81">
        <f t="shared" ref="S120:S183" si="12">P120-Q120</f>
        <v>0</v>
      </c>
      <c r="U120" s="191"/>
      <c r="V120" s="191"/>
      <c r="W120" s="191"/>
      <c r="X120" s="191"/>
      <c r="Y120" s="191"/>
      <c r="Z120" s="191"/>
      <c r="AA120" s="191"/>
      <c r="AB120" s="191"/>
      <c r="AC120" s="191"/>
      <c r="AD120" s="191"/>
      <c r="AE120" s="191"/>
      <c r="AF120" s="191"/>
      <c r="AG120" s="191"/>
      <c r="AH120" s="191"/>
      <c r="AI120" s="191"/>
      <c r="AJ120" s="191"/>
      <c r="AK120" s="191"/>
      <c r="AL120" s="191"/>
      <c r="AM120" s="191"/>
      <c r="AN120" s="191"/>
      <c r="AO120" s="81">
        <f t="shared" si="8"/>
        <v>0</v>
      </c>
      <c r="AP120" s="81">
        <f t="shared" si="9"/>
        <v>0</v>
      </c>
      <c r="AQ120" s="81">
        <f t="shared" si="10"/>
        <v>0</v>
      </c>
    </row>
    <row r="121" spans="1:43">
      <c r="A121" s="81" t="str">
        <f t="shared" si="7"/>
        <v>NARM__121</v>
      </c>
      <c r="B121" s="191"/>
      <c r="C121" s="191"/>
      <c r="D121" s="191"/>
      <c r="E121" s="191"/>
      <c r="F121" s="191"/>
      <c r="G121" s="85"/>
      <c r="H121" s="191"/>
      <c r="I121" s="191"/>
      <c r="J121" s="191"/>
      <c r="L121" s="271"/>
      <c r="M121" s="191"/>
      <c r="N121" s="85" t="str">
        <f>IFERROR(INDEX('N0.6_Lookup_References'!$C$13:$C$64,MATCH($C121,'N0.6_Lookup_References'!$B$13:$B$64,0)),"")</f>
        <v/>
      </c>
      <c r="O121" s="191"/>
      <c r="P121" s="191"/>
      <c r="Q121" s="191"/>
      <c r="R121" s="191"/>
      <c r="S121" s="81">
        <f t="shared" si="12"/>
        <v>0</v>
      </c>
      <c r="U121" s="191"/>
      <c r="V121" s="191"/>
      <c r="W121" s="191"/>
      <c r="X121" s="191"/>
      <c r="Y121" s="191"/>
      <c r="Z121" s="191"/>
      <c r="AA121" s="191"/>
      <c r="AB121" s="191"/>
      <c r="AC121" s="191"/>
      <c r="AD121" s="191"/>
      <c r="AE121" s="191"/>
      <c r="AF121" s="191"/>
      <c r="AG121" s="191"/>
      <c r="AH121" s="191"/>
      <c r="AI121" s="191"/>
      <c r="AJ121" s="191"/>
      <c r="AK121" s="191"/>
      <c r="AL121" s="191"/>
      <c r="AM121" s="191"/>
      <c r="AN121" s="191"/>
      <c r="AO121" s="81">
        <f t="shared" si="8"/>
        <v>0</v>
      </c>
      <c r="AP121" s="81">
        <f t="shared" si="9"/>
        <v>0</v>
      </c>
      <c r="AQ121" s="81">
        <f t="shared" si="10"/>
        <v>0</v>
      </c>
    </row>
    <row r="122" spans="1:43">
      <c r="A122" s="81" t="str">
        <f t="shared" si="7"/>
        <v>NARM__122</v>
      </c>
      <c r="B122" s="191"/>
      <c r="C122" s="191"/>
      <c r="D122" s="191"/>
      <c r="E122" s="191"/>
      <c r="F122" s="191"/>
      <c r="G122" s="85"/>
      <c r="H122" s="191"/>
      <c r="I122" s="191"/>
      <c r="J122" s="191"/>
      <c r="L122" s="271"/>
      <c r="M122" s="191"/>
      <c r="N122" s="85" t="str">
        <f>IFERROR(INDEX('N0.6_Lookup_References'!$C$13:$C$64,MATCH($C122,'N0.6_Lookup_References'!$B$13:$B$64,0)),"")</f>
        <v/>
      </c>
      <c r="O122" s="191"/>
      <c r="P122" s="191"/>
      <c r="Q122" s="191"/>
      <c r="R122" s="191"/>
      <c r="S122" s="81">
        <f t="shared" si="12"/>
        <v>0</v>
      </c>
      <c r="U122" s="191"/>
      <c r="V122" s="191"/>
      <c r="W122" s="191"/>
      <c r="X122" s="191"/>
      <c r="Y122" s="191"/>
      <c r="Z122" s="191"/>
      <c r="AA122" s="191"/>
      <c r="AB122" s="191"/>
      <c r="AC122" s="191"/>
      <c r="AD122" s="191"/>
      <c r="AE122" s="191"/>
      <c r="AF122" s="191"/>
      <c r="AG122" s="191"/>
      <c r="AH122" s="191"/>
      <c r="AI122" s="191"/>
      <c r="AJ122" s="191"/>
      <c r="AK122" s="191"/>
      <c r="AL122" s="191"/>
      <c r="AM122" s="191"/>
      <c r="AN122" s="191"/>
      <c r="AO122" s="81">
        <f t="shared" si="8"/>
        <v>0</v>
      </c>
      <c r="AP122" s="81">
        <f t="shared" si="9"/>
        <v>0</v>
      </c>
      <c r="AQ122" s="81">
        <f t="shared" si="10"/>
        <v>0</v>
      </c>
    </row>
    <row r="123" spans="1:43">
      <c r="A123" s="81" t="str">
        <f t="shared" si="7"/>
        <v>NARM__123</v>
      </c>
      <c r="B123" s="191"/>
      <c r="C123" s="191"/>
      <c r="D123" s="191"/>
      <c r="E123" s="191"/>
      <c r="F123" s="191"/>
      <c r="G123" s="85"/>
      <c r="H123" s="191"/>
      <c r="I123" s="191"/>
      <c r="J123" s="191"/>
      <c r="L123" s="271"/>
      <c r="M123" s="191"/>
      <c r="N123" s="85" t="str">
        <f>IFERROR(INDEX('N0.6_Lookup_References'!$C$13:$C$64,MATCH($C123,'N0.6_Lookup_References'!$B$13:$B$64,0)),"")</f>
        <v/>
      </c>
      <c r="O123" s="191"/>
      <c r="P123" s="191"/>
      <c r="Q123" s="191"/>
      <c r="R123" s="191"/>
      <c r="S123" s="81">
        <f t="shared" si="12"/>
        <v>0</v>
      </c>
      <c r="U123" s="191"/>
      <c r="V123" s="191"/>
      <c r="W123" s="191"/>
      <c r="X123" s="191"/>
      <c r="Y123" s="191"/>
      <c r="Z123" s="191"/>
      <c r="AA123" s="191"/>
      <c r="AB123" s="191"/>
      <c r="AC123" s="191"/>
      <c r="AD123" s="191"/>
      <c r="AE123" s="191"/>
      <c r="AF123" s="191"/>
      <c r="AG123" s="191"/>
      <c r="AH123" s="191"/>
      <c r="AI123" s="191"/>
      <c r="AJ123" s="191"/>
      <c r="AK123" s="191"/>
      <c r="AL123" s="191"/>
      <c r="AM123" s="191"/>
      <c r="AN123" s="191"/>
      <c r="AO123" s="81">
        <f t="shared" si="8"/>
        <v>0</v>
      </c>
      <c r="AP123" s="81">
        <f t="shared" si="9"/>
        <v>0</v>
      </c>
      <c r="AQ123" s="81">
        <f t="shared" si="10"/>
        <v>0</v>
      </c>
    </row>
    <row r="124" spans="1:43">
      <c r="A124" s="81" t="str">
        <f t="shared" si="7"/>
        <v>NARM__124</v>
      </c>
      <c r="B124" s="191"/>
      <c r="C124" s="191"/>
      <c r="D124" s="191"/>
      <c r="E124" s="191"/>
      <c r="F124" s="191"/>
      <c r="G124" s="85"/>
      <c r="H124" s="191"/>
      <c r="I124" s="191"/>
      <c r="J124" s="191"/>
      <c r="L124" s="271"/>
      <c r="M124" s="191"/>
      <c r="N124" s="85" t="str">
        <f>IFERROR(INDEX('N0.6_Lookup_References'!$C$13:$C$64,MATCH($C124,'N0.6_Lookup_References'!$B$13:$B$64,0)),"")</f>
        <v/>
      </c>
      <c r="O124" s="191"/>
      <c r="P124" s="191"/>
      <c r="Q124" s="191"/>
      <c r="R124" s="191"/>
      <c r="S124" s="81">
        <f t="shared" si="12"/>
        <v>0</v>
      </c>
      <c r="U124" s="191"/>
      <c r="V124" s="191"/>
      <c r="W124" s="191"/>
      <c r="X124" s="191"/>
      <c r="Y124" s="191"/>
      <c r="Z124" s="191"/>
      <c r="AA124" s="191"/>
      <c r="AB124" s="191"/>
      <c r="AC124" s="191"/>
      <c r="AD124" s="191"/>
      <c r="AE124" s="191"/>
      <c r="AF124" s="191"/>
      <c r="AG124" s="191"/>
      <c r="AH124" s="191"/>
      <c r="AI124" s="191"/>
      <c r="AJ124" s="191"/>
      <c r="AK124" s="191"/>
      <c r="AL124" s="191"/>
      <c r="AM124" s="191"/>
      <c r="AN124" s="191"/>
      <c r="AO124" s="81">
        <f t="shared" si="8"/>
        <v>0</v>
      </c>
      <c r="AP124" s="81">
        <f t="shared" si="9"/>
        <v>0</v>
      </c>
      <c r="AQ124" s="81">
        <f t="shared" si="10"/>
        <v>0</v>
      </c>
    </row>
    <row r="125" spans="1:43">
      <c r="A125" s="81" t="str">
        <f t="shared" si="7"/>
        <v>NARM__125</v>
      </c>
      <c r="B125" s="191"/>
      <c r="C125" s="191"/>
      <c r="D125" s="191"/>
      <c r="E125" s="191"/>
      <c r="F125" s="191"/>
      <c r="G125" s="85"/>
      <c r="H125" s="191"/>
      <c r="I125" s="191"/>
      <c r="J125" s="191"/>
      <c r="L125" s="271"/>
      <c r="M125" s="191"/>
      <c r="N125" s="85" t="str">
        <f>IFERROR(INDEX('N0.6_Lookup_References'!$C$13:$C$64,MATCH($C125,'N0.6_Lookup_References'!$B$13:$B$64,0)),"")</f>
        <v/>
      </c>
      <c r="O125" s="191"/>
      <c r="P125" s="191"/>
      <c r="Q125" s="191"/>
      <c r="R125" s="191"/>
      <c r="S125" s="81">
        <f t="shared" si="12"/>
        <v>0</v>
      </c>
      <c r="U125" s="191"/>
      <c r="V125" s="191"/>
      <c r="W125" s="191"/>
      <c r="X125" s="191"/>
      <c r="Y125" s="191"/>
      <c r="Z125" s="191"/>
      <c r="AA125" s="191"/>
      <c r="AB125" s="191"/>
      <c r="AC125" s="191"/>
      <c r="AD125" s="191"/>
      <c r="AE125" s="191"/>
      <c r="AF125" s="191"/>
      <c r="AG125" s="191"/>
      <c r="AH125" s="191"/>
      <c r="AI125" s="191"/>
      <c r="AJ125" s="191"/>
      <c r="AK125" s="191"/>
      <c r="AL125" s="191"/>
      <c r="AM125" s="191"/>
      <c r="AN125" s="191"/>
      <c r="AO125" s="81">
        <f t="shared" si="8"/>
        <v>0</v>
      </c>
      <c r="AP125" s="81">
        <f t="shared" si="9"/>
        <v>0</v>
      </c>
      <c r="AQ125" s="81">
        <f t="shared" si="10"/>
        <v>0</v>
      </c>
    </row>
    <row r="126" spans="1:43">
      <c r="A126" s="81" t="str">
        <f t="shared" si="7"/>
        <v>NARM__126</v>
      </c>
      <c r="B126" s="191"/>
      <c r="C126" s="191"/>
      <c r="D126" s="191"/>
      <c r="E126" s="191"/>
      <c r="F126" s="191"/>
      <c r="G126" s="85"/>
      <c r="H126" s="191"/>
      <c r="I126" s="191"/>
      <c r="J126" s="191"/>
      <c r="L126" s="271"/>
      <c r="M126" s="191"/>
      <c r="N126" s="85" t="str">
        <f>IFERROR(INDEX('N0.6_Lookup_References'!$C$13:$C$64,MATCH($C126,'N0.6_Lookup_References'!$B$13:$B$64,0)),"")</f>
        <v/>
      </c>
      <c r="O126" s="191"/>
      <c r="P126" s="191"/>
      <c r="Q126" s="191"/>
      <c r="R126" s="191"/>
      <c r="S126" s="81">
        <f t="shared" si="12"/>
        <v>0</v>
      </c>
      <c r="U126" s="191"/>
      <c r="V126" s="191"/>
      <c r="W126" s="191"/>
      <c r="X126" s="191"/>
      <c r="Y126" s="191"/>
      <c r="Z126" s="191"/>
      <c r="AA126" s="191"/>
      <c r="AB126" s="191"/>
      <c r="AC126" s="191"/>
      <c r="AD126" s="191"/>
      <c r="AE126" s="191"/>
      <c r="AF126" s="191"/>
      <c r="AG126" s="191"/>
      <c r="AH126" s="191"/>
      <c r="AI126" s="191"/>
      <c r="AJ126" s="191"/>
      <c r="AK126" s="191"/>
      <c r="AL126" s="191"/>
      <c r="AM126" s="191"/>
      <c r="AN126" s="191"/>
      <c r="AO126" s="81">
        <f t="shared" si="8"/>
        <v>0</v>
      </c>
      <c r="AP126" s="81">
        <f t="shared" si="9"/>
        <v>0</v>
      </c>
      <c r="AQ126" s="81">
        <f t="shared" si="10"/>
        <v>0</v>
      </c>
    </row>
    <row r="127" spans="1:43">
      <c r="A127" s="81" t="str">
        <f t="shared" si="7"/>
        <v>NARM__127</v>
      </c>
      <c r="B127" s="191"/>
      <c r="C127" s="191"/>
      <c r="D127" s="191"/>
      <c r="E127" s="191"/>
      <c r="F127" s="191"/>
      <c r="G127" s="85"/>
      <c r="H127" s="191"/>
      <c r="I127" s="191"/>
      <c r="J127" s="191"/>
      <c r="L127" s="271"/>
      <c r="M127" s="191"/>
      <c r="N127" s="85" t="str">
        <f>IFERROR(INDEX('N0.6_Lookup_References'!$C$13:$C$64,MATCH($C127,'N0.6_Lookup_References'!$B$13:$B$64,0)),"")</f>
        <v/>
      </c>
      <c r="O127" s="191"/>
      <c r="P127" s="191"/>
      <c r="Q127" s="191"/>
      <c r="R127" s="191"/>
      <c r="S127" s="81">
        <f t="shared" si="12"/>
        <v>0</v>
      </c>
      <c r="U127" s="191"/>
      <c r="V127" s="191"/>
      <c r="W127" s="191"/>
      <c r="X127" s="191"/>
      <c r="Y127" s="191"/>
      <c r="Z127" s="191"/>
      <c r="AA127" s="191"/>
      <c r="AB127" s="191"/>
      <c r="AC127" s="191"/>
      <c r="AD127" s="191"/>
      <c r="AE127" s="191"/>
      <c r="AF127" s="191"/>
      <c r="AG127" s="191"/>
      <c r="AH127" s="191"/>
      <c r="AI127" s="191"/>
      <c r="AJ127" s="191"/>
      <c r="AK127" s="191"/>
      <c r="AL127" s="191"/>
      <c r="AM127" s="191"/>
      <c r="AN127" s="191"/>
      <c r="AO127" s="81">
        <f t="shared" si="8"/>
        <v>0</v>
      </c>
      <c r="AP127" s="81">
        <f t="shared" si="9"/>
        <v>0</v>
      </c>
      <c r="AQ127" s="81">
        <f t="shared" si="10"/>
        <v>0</v>
      </c>
    </row>
    <row r="128" spans="1:43">
      <c r="A128" s="81" t="str">
        <f t="shared" si="7"/>
        <v>NARM__128</v>
      </c>
      <c r="B128" s="191"/>
      <c r="C128" s="191"/>
      <c r="D128" s="191"/>
      <c r="E128" s="191"/>
      <c r="F128" s="191"/>
      <c r="G128" s="85"/>
      <c r="H128" s="191"/>
      <c r="I128" s="191"/>
      <c r="J128" s="191"/>
      <c r="L128" s="271"/>
      <c r="M128" s="191"/>
      <c r="N128" s="85" t="str">
        <f>IFERROR(INDEX('N0.6_Lookup_References'!$C$13:$C$64,MATCH($C128,'N0.6_Lookup_References'!$B$13:$B$64,0)),"")</f>
        <v/>
      </c>
      <c r="O128" s="191"/>
      <c r="P128" s="191"/>
      <c r="Q128" s="191"/>
      <c r="R128" s="191"/>
      <c r="S128" s="81">
        <f t="shared" si="12"/>
        <v>0</v>
      </c>
      <c r="U128" s="191"/>
      <c r="V128" s="191"/>
      <c r="W128" s="191"/>
      <c r="X128" s="191"/>
      <c r="Y128" s="191"/>
      <c r="Z128" s="191"/>
      <c r="AA128" s="191"/>
      <c r="AB128" s="191"/>
      <c r="AC128" s="191"/>
      <c r="AD128" s="191"/>
      <c r="AE128" s="191"/>
      <c r="AF128" s="191"/>
      <c r="AG128" s="191"/>
      <c r="AH128" s="191"/>
      <c r="AI128" s="191"/>
      <c r="AJ128" s="191"/>
      <c r="AK128" s="191"/>
      <c r="AL128" s="191"/>
      <c r="AM128" s="191"/>
      <c r="AN128" s="191"/>
      <c r="AO128" s="81">
        <f t="shared" si="8"/>
        <v>0</v>
      </c>
      <c r="AP128" s="81">
        <f t="shared" si="9"/>
        <v>0</v>
      </c>
      <c r="AQ128" s="81">
        <f t="shared" si="10"/>
        <v>0</v>
      </c>
    </row>
    <row r="129" spans="1:43">
      <c r="A129" s="81" t="str">
        <f t="shared" si="7"/>
        <v>NARM__129</v>
      </c>
      <c r="B129" s="191"/>
      <c r="C129" s="191"/>
      <c r="D129" s="191"/>
      <c r="E129" s="191"/>
      <c r="F129" s="191"/>
      <c r="G129" s="85"/>
      <c r="H129" s="191"/>
      <c r="I129" s="191"/>
      <c r="J129" s="191"/>
      <c r="L129" s="271"/>
      <c r="M129" s="191"/>
      <c r="N129" s="85" t="str">
        <f>IFERROR(INDEX('N0.6_Lookup_References'!$C$13:$C$64,MATCH($C129,'N0.6_Lookup_References'!$B$13:$B$64,0)),"")</f>
        <v/>
      </c>
      <c r="O129" s="191"/>
      <c r="P129" s="191"/>
      <c r="Q129" s="191"/>
      <c r="R129" s="191"/>
      <c r="S129" s="81">
        <f t="shared" si="12"/>
        <v>0</v>
      </c>
      <c r="U129" s="191"/>
      <c r="V129" s="191"/>
      <c r="W129" s="191"/>
      <c r="X129" s="191"/>
      <c r="Y129" s="191"/>
      <c r="Z129" s="191"/>
      <c r="AA129" s="191"/>
      <c r="AB129" s="191"/>
      <c r="AC129" s="191"/>
      <c r="AD129" s="191"/>
      <c r="AE129" s="191"/>
      <c r="AF129" s="191"/>
      <c r="AG129" s="191"/>
      <c r="AH129" s="191"/>
      <c r="AI129" s="191"/>
      <c r="AJ129" s="191"/>
      <c r="AK129" s="191"/>
      <c r="AL129" s="191"/>
      <c r="AM129" s="191"/>
      <c r="AN129" s="191"/>
      <c r="AO129" s="81">
        <f t="shared" si="8"/>
        <v>0</v>
      </c>
      <c r="AP129" s="81">
        <f t="shared" si="9"/>
        <v>0</v>
      </c>
      <c r="AQ129" s="81">
        <f t="shared" si="10"/>
        <v>0</v>
      </c>
    </row>
    <row r="130" spans="1:43">
      <c r="A130" s="81" t="str">
        <f t="shared" si="7"/>
        <v>NARM__130</v>
      </c>
      <c r="B130" s="191"/>
      <c r="C130" s="191"/>
      <c r="D130" s="191"/>
      <c r="E130" s="191"/>
      <c r="F130" s="191"/>
      <c r="G130" s="85"/>
      <c r="H130" s="191"/>
      <c r="I130" s="191"/>
      <c r="J130" s="191"/>
      <c r="L130" s="271"/>
      <c r="M130" s="191"/>
      <c r="N130" s="85" t="str">
        <f>IFERROR(INDEX('N0.6_Lookup_References'!$C$13:$C$64,MATCH($C130,'N0.6_Lookup_References'!$B$13:$B$64,0)),"")</f>
        <v/>
      </c>
      <c r="O130" s="191"/>
      <c r="P130" s="191"/>
      <c r="Q130" s="191"/>
      <c r="R130" s="191"/>
      <c r="S130" s="81">
        <f t="shared" si="12"/>
        <v>0</v>
      </c>
      <c r="U130" s="191"/>
      <c r="V130" s="191"/>
      <c r="W130" s="191"/>
      <c r="X130" s="191"/>
      <c r="Y130" s="191"/>
      <c r="Z130" s="191"/>
      <c r="AA130" s="191"/>
      <c r="AB130" s="191"/>
      <c r="AC130" s="191"/>
      <c r="AD130" s="191"/>
      <c r="AE130" s="191"/>
      <c r="AF130" s="191"/>
      <c r="AG130" s="191"/>
      <c r="AH130" s="191"/>
      <c r="AI130" s="191"/>
      <c r="AJ130" s="191"/>
      <c r="AK130" s="191"/>
      <c r="AL130" s="191"/>
      <c r="AM130" s="191"/>
      <c r="AN130" s="191"/>
      <c r="AO130" s="81">
        <f t="shared" si="8"/>
        <v>0</v>
      </c>
      <c r="AP130" s="81">
        <f t="shared" si="9"/>
        <v>0</v>
      </c>
      <c r="AQ130" s="81">
        <f t="shared" si="10"/>
        <v>0</v>
      </c>
    </row>
    <row r="131" spans="1:43">
      <c r="A131" s="81" t="str">
        <f t="shared" si="7"/>
        <v>NARM__131</v>
      </c>
      <c r="B131" s="191"/>
      <c r="C131" s="191"/>
      <c r="D131" s="191"/>
      <c r="E131" s="191"/>
      <c r="F131" s="191"/>
      <c r="G131" s="85"/>
      <c r="H131" s="191"/>
      <c r="I131" s="191"/>
      <c r="J131" s="191"/>
      <c r="L131" s="271"/>
      <c r="M131" s="191"/>
      <c r="N131" s="85" t="str">
        <f>IFERROR(INDEX('N0.6_Lookup_References'!$C$13:$C$64,MATCH($C131,'N0.6_Lookup_References'!$B$13:$B$64,0)),"")</f>
        <v/>
      </c>
      <c r="O131" s="191"/>
      <c r="P131" s="191"/>
      <c r="Q131" s="191"/>
      <c r="R131" s="191"/>
      <c r="S131" s="81">
        <f t="shared" si="12"/>
        <v>0</v>
      </c>
      <c r="U131" s="191"/>
      <c r="V131" s="191"/>
      <c r="W131" s="191"/>
      <c r="X131" s="191"/>
      <c r="Y131" s="191"/>
      <c r="Z131" s="191"/>
      <c r="AA131" s="191"/>
      <c r="AB131" s="191"/>
      <c r="AC131" s="191"/>
      <c r="AD131" s="191"/>
      <c r="AE131" s="191"/>
      <c r="AF131" s="191"/>
      <c r="AG131" s="191"/>
      <c r="AH131" s="191"/>
      <c r="AI131" s="191"/>
      <c r="AJ131" s="191"/>
      <c r="AK131" s="191"/>
      <c r="AL131" s="191"/>
      <c r="AM131" s="191"/>
      <c r="AN131" s="191"/>
      <c r="AO131" s="81">
        <f t="shared" si="8"/>
        <v>0</v>
      </c>
      <c r="AP131" s="81">
        <f t="shared" si="9"/>
        <v>0</v>
      </c>
      <c r="AQ131" s="81">
        <f t="shared" si="10"/>
        <v>0</v>
      </c>
    </row>
    <row r="132" spans="1:43">
      <c r="A132" s="81" t="str">
        <f t="shared" si="7"/>
        <v>NARM__132</v>
      </c>
      <c r="B132" s="191"/>
      <c r="C132" s="191"/>
      <c r="D132" s="191"/>
      <c r="E132" s="191"/>
      <c r="F132" s="191"/>
      <c r="G132" s="85"/>
      <c r="H132" s="191"/>
      <c r="I132" s="191"/>
      <c r="J132" s="191"/>
      <c r="L132" s="271"/>
      <c r="M132" s="191"/>
      <c r="N132" s="85" t="str">
        <f>IFERROR(INDEX('N0.6_Lookup_References'!$C$13:$C$64,MATCH($C132,'N0.6_Lookup_References'!$B$13:$B$64,0)),"")</f>
        <v/>
      </c>
      <c r="O132" s="191"/>
      <c r="P132" s="191"/>
      <c r="Q132" s="191"/>
      <c r="R132" s="191"/>
      <c r="S132" s="81">
        <f t="shared" si="12"/>
        <v>0</v>
      </c>
      <c r="U132" s="191"/>
      <c r="V132" s="191"/>
      <c r="W132" s="191"/>
      <c r="X132" s="191"/>
      <c r="Y132" s="191"/>
      <c r="Z132" s="191"/>
      <c r="AA132" s="191"/>
      <c r="AB132" s="191"/>
      <c r="AC132" s="191"/>
      <c r="AD132" s="191"/>
      <c r="AE132" s="191"/>
      <c r="AF132" s="191"/>
      <c r="AG132" s="191"/>
      <c r="AH132" s="191"/>
      <c r="AI132" s="191"/>
      <c r="AJ132" s="191"/>
      <c r="AK132" s="191"/>
      <c r="AL132" s="191"/>
      <c r="AM132" s="191"/>
      <c r="AN132" s="191"/>
      <c r="AO132" s="81">
        <f t="shared" si="8"/>
        <v>0</v>
      </c>
      <c r="AP132" s="81">
        <f t="shared" si="9"/>
        <v>0</v>
      </c>
      <c r="AQ132" s="81">
        <f t="shared" si="10"/>
        <v>0</v>
      </c>
    </row>
    <row r="133" spans="1:43">
      <c r="A133" s="81" t="str">
        <f t="shared" si="7"/>
        <v>NARM__133</v>
      </c>
      <c r="B133" s="191"/>
      <c r="C133" s="191"/>
      <c r="D133" s="191"/>
      <c r="E133" s="191"/>
      <c r="F133" s="191"/>
      <c r="G133" s="85"/>
      <c r="H133" s="191"/>
      <c r="I133" s="191"/>
      <c r="J133" s="191"/>
      <c r="L133" s="271"/>
      <c r="M133" s="191"/>
      <c r="N133" s="85" t="str">
        <f>IFERROR(INDEX('N0.6_Lookup_References'!$C$13:$C$64,MATCH($C133,'N0.6_Lookup_References'!$B$13:$B$64,0)),"")</f>
        <v/>
      </c>
      <c r="O133" s="191"/>
      <c r="P133" s="191"/>
      <c r="Q133" s="191"/>
      <c r="R133" s="191"/>
      <c r="S133" s="81">
        <f t="shared" si="12"/>
        <v>0</v>
      </c>
      <c r="U133" s="191"/>
      <c r="V133" s="191"/>
      <c r="W133" s="191"/>
      <c r="X133" s="191"/>
      <c r="Y133" s="191"/>
      <c r="Z133" s="191"/>
      <c r="AA133" s="191"/>
      <c r="AB133" s="191"/>
      <c r="AC133" s="191"/>
      <c r="AD133" s="191"/>
      <c r="AE133" s="191"/>
      <c r="AF133" s="191"/>
      <c r="AG133" s="191"/>
      <c r="AH133" s="191"/>
      <c r="AI133" s="191"/>
      <c r="AJ133" s="191"/>
      <c r="AK133" s="191"/>
      <c r="AL133" s="191"/>
      <c r="AM133" s="191"/>
      <c r="AN133" s="191"/>
      <c r="AO133" s="81">
        <f t="shared" si="8"/>
        <v>0</v>
      </c>
      <c r="AP133" s="81">
        <f t="shared" si="9"/>
        <v>0</v>
      </c>
      <c r="AQ133" s="81">
        <f t="shared" si="10"/>
        <v>0</v>
      </c>
    </row>
    <row r="134" spans="1:43">
      <c r="A134" s="81" t="str">
        <f t="shared" si="7"/>
        <v>NARM__134</v>
      </c>
      <c r="B134" s="191"/>
      <c r="C134" s="191"/>
      <c r="D134" s="191"/>
      <c r="E134" s="191"/>
      <c r="F134" s="191"/>
      <c r="G134" s="85"/>
      <c r="H134" s="191"/>
      <c r="I134" s="191"/>
      <c r="J134" s="191"/>
      <c r="L134" s="271"/>
      <c r="M134" s="191"/>
      <c r="N134" s="85" t="str">
        <f>IFERROR(INDEX('N0.6_Lookup_References'!$C$13:$C$64,MATCH($C134,'N0.6_Lookup_References'!$B$13:$B$64,0)),"")</f>
        <v/>
      </c>
      <c r="O134" s="191"/>
      <c r="P134" s="191"/>
      <c r="Q134" s="191"/>
      <c r="R134" s="191"/>
      <c r="S134" s="81">
        <f t="shared" si="12"/>
        <v>0</v>
      </c>
      <c r="U134" s="191"/>
      <c r="V134" s="191"/>
      <c r="W134" s="191"/>
      <c r="X134" s="191"/>
      <c r="Y134" s="191"/>
      <c r="Z134" s="191"/>
      <c r="AA134" s="191"/>
      <c r="AB134" s="191"/>
      <c r="AC134" s="191"/>
      <c r="AD134" s="191"/>
      <c r="AE134" s="191"/>
      <c r="AF134" s="191"/>
      <c r="AG134" s="191"/>
      <c r="AH134" s="191"/>
      <c r="AI134" s="191"/>
      <c r="AJ134" s="191"/>
      <c r="AK134" s="191"/>
      <c r="AL134" s="191"/>
      <c r="AM134" s="191"/>
      <c r="AN134" s="191"/>
      <c r="AO134" s="81">
        <f t="shared" si="8"/>
        <v>0</v>
      </c>
      <c r="AP134" s="81">
        <f t="shared" si="9"/>
        <v>0</v>
      </c>
      <c r="AQ134" s="81">
        <f t="shared" si="10"/>
        <v>0</v>
      </c>
    </row>
    <row r="135" spans="1:43">
      <c r="A135" s="81" t="str">
        <f t="shared" si="7"/>
        <v>NARM__135</v>
      </c>
      <c r="B135" s="191"/>
      <c r="C135" s="191"/>
      <c r="D135" s="191"/>
      <c r="E135" s="191"/>
      <c r="F135" s="191"/>
      <c r="G135" s="85"/>
      <c r="H135" s="191"/>
      <c r="I135" s="191"/>
      <c r="J135" s="191"/>
      <c r="L135" s="271"/>
      <c r="M135" s="191"/>
      <c r="N135" s="85" t="str">
        <f>IFERROR(INDEX('N0.6_Lookup_References'!$C$13:$C$64,MATCH($C135,'N0.6_Lookup_References'!$B$13:$B$64,0)),"")</f>
        <v/>
      </c>
      <c r="O135" s="191"/>
      <c r="P135" s="191"/>
      <c r="Q135" s="191"/>
      <c r="R135" s="191"/>
      <c r="S135" s="81">
        <f t="shared" si="12"/>
        <v>0</v>
      </c>
      <c r="U135" s="191"/>
      <c r="V135" s="191"/>
      <c r="W135" s="191"/>
      <c r="X135" s="191"/>
      <c r="Y135" s="191"/>
      <c r="Z135" s="191"/>
      <c r="AA135" s="191"/>
      <c r="AB135" s="191"/>
      <c r="AC135" s="191"/>
      <c r="AD135" s="191"/>
      <c r="AE135" s="191"/>
      <c r="AF135" s="191"/>
      <c r="AG135" s="191"/>
      <c r="AH135" s="191"/>
      <c r="AI135" s="191"/>
      <c r="AJ135" s="191"/>
      <c r="AK135" s="191"/>
      <c r="AL135" s="191"/>
      <c r="AM135" s="191"/>
      <c r="AN135" s="191"/>
      <c r="AO135" s="81">
        <f t="shared" si="8"/>
        <v>0</v>
      </c>
      <c r="AP135" s="81">
        <f t="shared" si="9"/>
        <v>0</v>
      </c>
      <c r="AQ135" s="81">
        <f t="shared" si="10"/>
        <v>0</v>
      </c>
    </row>
    <row r="136" spans="1:43">
      <c r="A136" s="81" t="str">
        <f t="shared" si="7"/>
        <v>NARM__136</v>
      </c>
      <c r="B136" s="191"/>
      <c r="C136" s="191"/>
      <c r="D136" s="191"/>
      <c r="E136" s="191"/>
      <c r="F136" s="191"/>
      <c r="G136" s="85"/>
      <c r="H136" s="191"/>
      <c r="I136" s="191"/>
      <c r="J136" s="191"/>
      <c r="L136" s="271"/>
      <c r="M136" s="191"/>
      <c r="N136" s="85" t="str">
        <f>IFERROR(INDEX('N0.6_Lookup_References'!$C$13:$C$64,MATCH($C136,'N0.6_Lookup_References'!$B$13:$B$64,0)),"")</f>
        <v/>
      </c>
      <c r="O136" s="191"/>
      <c r="P136" s="191"/>
      <c r="Q136" s="191"/>
      <c r="R136" s="191"/>
      <c r="S136" s="81">
        <f t="shared" si="12"/>
        <v>0</v>
      </c>
      <c r="U136" s="191"/>
      <c r="V136" s="191"/>
      <c r="W136" s="191"/>
      <c r="X136" s="191"/>
      <c r="Y136" s="191"/>
      <c r="Z136" s="191"/>
      <c r="AA136" s="191"/>
      <c r="AB136" s="191"/>
      <c r="AC136" s="191"/>
      <c r="AD136" s="191"/>
      <c r="AE136" s="191"/>
      <c r="AF136" s="191"/>
      <c r="AG136" s="191"/>
      <c r="AH136" s="191"/>
      <c r="AI136" s="191"/>
      <c r="AJ136" s="191"/>
      <c r="AK136" s="191"/>
      <c r="AL136" s="191"/>
      <c r="AM136" s="191"/>
      <c r="AN136" s="191"/>
      <c r="AO136" s="81">
        <f t="shared" si="8"/>
        <v>0</v>
      </c>
      <c r="AP136" s="81">
        <f t="shared" si="9"/>
        <v>0</v>
      </c>
      <c r="AQ136" s="81">
        <f t="shared" si="10"/>
        <v>0</v>
      </c>
    </row>
    <row r="137" spans="1:43">
      <c r="A137" s="81" t="str">
        <f t="shared" si="7"/>
        <v>NARM__137</v>
      </c>
      <c r="B137" s="191"/>
      <c r="C137" s="191"/>
      <c r="D137" s="191"/>
      <c r="E137" s="191"/>
      <c r="F137" s="191"/>
      <c r="G137" s="85"/>
      <c r="H137" s="191"/>
      <c r="I137" s="191"/>
      <c r="J137" s="191"/>
      <c r="L137" s="271"/>
      <c r="M137" s="191"/>
      <c r="N137" s="85" t="str">
        <f>IFERROR(INDEX('N0.6_Lookup_References'!$C$13:$C$64,MATCH($C137,'N0.6_Lookup_References'!$B$13:$B$64,0)),"")</f>
        <v/>
      </c>
      <c r="O137" s="191"/>
      <c r="P137" s="191"/>
      <c r="Q137" s="191"/>
      <c r="R137" s="191"/>
      <c r="S137" s="81">
        <f t="shared" si="12"/>
        <v>0</v>
      </c>
      <c r="U137" s="191"/>
      <c r="V137" s="191"/>
      <c r="W137" s="191"/>
      <c r="X137" s="191"/>
      <c r="Y137" s="191"/>
      <c r="Z137" s="191"/>
      <c r="AA137" s="191"/>
      <c r="AB137" s="191"/>
      <c r="AC137" s="191"/>
      <c r="AD137" s="191"/>
      <c r="AE137" s="191"/>
      <c r="AF137" s="191"/>
      <c r="AG137" s="191"/>
      <c r="AH137" s="191"/>
      <c r="AI137" s="191"/>
      <c r="AJ137" s="191"/>
      <c r="AK137" s="191"/>
      <c r="AL137" s="191"/>
      <c r="AM137" s="191"/>
      <c r="AN137" s="191"/>
      <c r="AO137" s="81">
        <f t="shared" si="8"/>
        <v>0</v>
      </c>
      <c r="AP137" s="81">
        <f t="shared" si="9"/>
        <v>0</v>
      </c>
      <c r="AQ137" s="81">
        <f t="shared" si="10"/>
        <v>0</v>
      </c>
    </row>
    <row r="138" spans="1:43">
      <c r="A138" s="81" t="str">
        <f t="shared" si="7"/>
        <v>NARM__138</v>
      </c>
      <c r="B138" s="191"/>
      <c r="C138" s="191"/>
      <c r="D138" s="191"/>
      <c r="E138" s="191"/>
      <c r="F138" s="191"/>
      <c r="G138" s="85"/>
      <c r="H138" s="191"/>
      <c r="I138" s="191"/>
      <c r="J138" s="191"/>
      <c r="L138" s="271"/>
      <c r="M138" s="191"/>
      <c r="N138" s="85" t="str">
        <f>IFERROR(INDEX('N0.6_Lookup_References'!$C$13:$C$64,MATCH($C138,'N0.6_Lookup_References'!$B$13:$B$64,0)),"")</f>
        <v/>
      </c>
      <c r="O138" s="191"/>
      <c r="P138" s="191"/>
      <c r="Q138" s="191"/>
      <c r="R138" s="191"/>
      <c r="S138" s="81">
        <f>P138-Q138</f>
        <v>0</v>
      </c>
      <c r="U138" s="191"/>
      <c r="V138" s="191"/>
      <c r="W138" s="191"/>
      <c r="X138" s="191"/>
      <c r="Y138" s="191"/>
      <c r="Z138" s="191"/>
      <c r="AA138" s="191"/>
      <c r="AB138" s="191"/>
      <c r="AC138" s="191"/>
      <c r="AD138" s="191"/>
      <c r="AE138" s="191"/>
      <c r="AF138" s="191"/>
      <c r="AG138" s="191"/>
      <c r="AH138" s="191"/>
      <c r="AI138" s="191"/>
      <c r="AJ138" s="191"/>
      <c r="AK138" s="191"/>
      <c r="AL138" s="191"/>
      <c r="AM138" s="191"/>
      <c r="AN138" s="191"/>
      <c r="AO138" s="81">
        <f t="shared" si="8"/>
        <v>0</v>
      </c>
      <c r="AP138" s="81">
        <f t="shared" si="9"/>
        <v>0</v>
      </c>
      <c r="AQ138" s="81">
        <f t="shared" si="10"/>
        <v>0</v>
      </c>
    </row>
    <row r="139" spans="1:43">
      <c r="A139" s="81" t="str">
        <f t="shared" si="7"/>
        <v>NARM__139</v>
      </c>
      <c r="B139" s="191"/>
      <c r="C139" s="191"/>
      <c r="D139" s="191"/>
      <c r="E139" s="191"/>
      <c r="F139" s="191"/>
      <c r="G139" s="85"/>
      <c r="H139" s="191"/>
      <c r="I139" s="191"/>
      <c r="J139" s="191"/>
      <c r="L139" s="271"/>
      <c r="M139" s="191"/>
      <c r="N139" s="85" t="str">
        <f>IFERROR(INDEX('N0.6_Lookup_References'!$C$13:$C$64,MATCH($C139,'N0.6_Lookup_References'!$B$13:$B$64,0)),"")</f>
        <v/>
      </c>
      <c r="O139" s="191"/>
      <c r="P139" s="191"/>
      <c r="Q139" s="191"/>
      <c r="R139" s="191"/>
      <c r="S139" s="81">
        <f t="shared" si="12"/>
        <v>0</v>
      </c>
      <c r="U139" s="191"/>
      <c r="V139" s="191"/>
      <c r="W139" s="191"/>
      <c r="X139" s="191"/>
      <c r="Y139" s="191"/>
      <c r="Z139" s="191"/>
      <c r="AA139" s="191"/>
      <c r="AB139" s="191"/>
      <c r="AC139" s="191"/>
      <c r="AD139" s="191"/>
      <c r="AE139" s="191"/>
      <c r="AF139" s="191"/>
      <c r="AG139" s="191"/>
      <c r="AH139" s="191"/>
      <c r="AI139" s="191"/>
      <c r="AJ139" s="191"/>
      <c r="AK139" s="191"/>
      <c r="AL139" s="191"/>
      <c r="AM139" s="191"/>
      <c r="AN139" s="191"/>
      <c r="AO139" s="81">
        <f t="shared" si="8"/>
        <v>0</v>
      </c>
      <c r="AP139" s="81">
        <f t="shared" si="9"/>
        <v>0</v>
      </c>
      <c r="AQ139" s="81">
        <f t="shared" si="10"/>
        <v>0</v>
      </c>
    </row>
    <row r="140" spans="1:43">
      <c r="A140" s="81" t="str">
        <f t="shared" si="7"/>
        <v>NARM__140</v>
      </c>
      <c r="B140" s="191"/>
      <c r="C140" s="191"/>
      <c r="D140" s="191"/>
      <c r="E140" s="191"/>
      <c r="F140" s="191"/>
      <c r="G140" s="85"/>
      <c r="H140" s="191"/>
      <c r="I140" s="191"/>
      <c r="J140" s="191"/>
      <c r="L140" s="271"/>
      <c r="M140" s="191"/>
      <c r="N140" s="85" t="str">
        <f>IFERROR(INDEX('N0.6_Lookup_References'!$C$13:$C$64,MATCH($C140,'N0.6_Lookup_References'!$B$13:$B$64,0)),"")</f>
        <v/>
      </c>
      <c r="O140" s="191"/>
      <c r="P140" s="191"/>
      <c r="Q140" s="191"/>
      <c r="R140" s="191"/>
      <c r="S140" s="81">
        <f t="shared" si="12"/>
        <v>0</v>
      </c>
      <c r="U140" s="191"/>
      <c r="V140" s="191"/>
      <c r="W140" s="191"/>
      <c r="X140" s="191"/>
      <c r="Y140" s="191"/>
      <c r="Z140" s="191"/>
      <c r="AA140" s="191"/>
      <c r="AB140" s="191"/>
      <c r="AC140" s="191"/>
      <c r="AD140" s="191"/>
      <c r="AE140" s="191"/>
      <c r="AF140" s="191"/>
      <c r="AG140" s="191"/>
      <c r="AH140" s="191"/>
      <c r="AI140" s="191"/>
      <c r="AJ140" s="191"/>
      <c r="AK140" s="191"/>
      <c r="AL140" s="191"/>
      <c r="AM140" s="191"/>
      <c r="AN140" s="191"/>
      <c r="AO140" s="81">
        <f t="shared" si="8"/>
        <v>0</v>
      </c>
      <c r="AP140" s="81">
        <f t="shared" si="9"/>
        <v>0</v>
      </c>
      <c r="AQ140" s="81">
        <f t="shared" si="10"/>
        <v>0</v>
      </c>
    </row>
    <row r="141" spans="1:43">
      <c r="A141" s="81" t="str">
        <f t="shared" si="7"/>
        <v>NARM__141</v>
      </c>
      <c r="B141" s="191"/>
      <c r="C141" s="191"/>
      <c r="D141" s="191"/>
      <c r="E141" s="191"/>
      <c r="F141" s="191"/>
      <c r="G141" s="85"/>
      <c r="H141" s="191"/>
      <c r="I141" s="191"/>
      <c r="J141" s="191"/>
      <c r="L141" s="271"/>
      <c r="M141" s="191"/>
      <c r="N141" s="85" t="str">
        <f>IFERROR(INDEX('N0.6_Lookup_References'!$C$13:$C$64,MATCH($C141,'N0.6_Lookup_References'!$B$13:$B$64,0)),"")</f>
        <v/>
      </c>
      <c r="O141" s="191"/>
      <c r="P141" s="191"/>
      <c r="Q141" s="191"/>
      <c r="R141" s="191"/>
      <c r="S141" s="81">
        <f t="shared" si="12"/>
        <v>0</v>
      </c>
      <c r="U141" s="191"/>
      <c r="V141" s="191"/>
      <c r="W141" s="191"/>
      <c r="X141" s="191"/>
      <c r="Y141" s="191"/>
      <c r="Z141" s="191"/>
      <c r="AA141" s="191"/>
      <c r="AB141" s="191"/>
      <c r="AC141" s="191"/>
      <c r="AD141" s="191"/>
      <c r="AE141" s="191"/>
      <c r="AF141" s="191"/>
      <c r="AG141" s="191"/>
      <c r="AH141" s="191"/>
      <c r="AI141" s="191"/>
      <c r="AJ141" s="191"/>
      <c r="AK141" s="191"/>
      <c r="AL141" s="191"/>
      <c r="AM141" s="191"/>
      <c r="AN141" s="191"/>
      <c r="AO141" s="81">
        <f t="shared" si="8"/>
        <v>0</v>
      </c>
      <c r="AP141" s="81">
        <f t="shared" si="9"/>
        <v>0</v>
      </c>
      <c r="AQ141" s="81">
        <f t="shared" si="10"/>
        <v>0</v>
      </c>
    </row>
    <row r="142" spans="1:43">
      <c r="A142" s="81" t="str">
        <f t="shared" si="7"/>
        <v>NARM__142</v>
      </c>
      <c r="B142" s="191"/>
      <c r="C142" s="191"/>
      <c r="D142" s="191"/>
      <c r="E142" s="191"/>
      <c r="F142" s="191"/>
      <c r="G142" s="85"/>
      <c r="H142" s="191"/>
      <c r="I142" s="191"/>
      <c r="J142" s="191"/>
      <c r="L142" s="271"/>
      <c r="M142" s="191"/>
      <c r="N142" s="85" t="str">
        <f>IFERROR(INDEX('N0.6_Lookup_References'!$C$13:$C$64,MATCH($C142,'N0.6_Lookup_References'!$B$13:$B$64,0)),"")</f>
        <v/>
      </c>
      <c r="O142" s="191"/>
      <c r="P142" s="191"/>
      <c r="Q142" s="191"/>
      <c r="R142" s="191"/>
      <c r="S142" s="81">
        <f t="shared" si="12"/>
        <v>0</v>
      </c>
      <c r="U142" s="191"/>
      <c r="V142" s="191"/>
      <c r="W142" s="191"/>
      <c r="X142" s="191"/>
      <c r="Y142" s="191"/>
      <c r="Z142" s="191"/>
      <c r="AA142" s="191"/>
      <c r="AB142" s="191"/>
      <c r="AC142" s="191"/>
      <c r="AD142" s="191"/>
      <c r="AE142" s="191"/>
      <c r="AF142" s="191"/>
      <c r="AG142" s="191"/>
      <c r="AH142" s="191"/>
      <c r="AI142" s="191"/>
      <c r="AJ142" s="191"/>
      <c r="AK142" s="191"/>
      <c r="AL142" s="191"/>
      <c r="AM142" s="191"/>
      <c r="AN142" s="191"/>
      <c r="AO142" s="81">
        <f t="shared" si="8"/>
        <v>0</v>
      </c>
      <c r="AP142" s="81">
        <f t="shared" si="9"/>
        <v>0</v>
      </c>
      <c r="AQ142" s="81">
        <f t="shared" si="10"/>
        <v>0</v>
      </c>
    </row>
    <row r="143" spans="1:43">
      <c r="A143" s="81" t="str">
        <f t="shared" si="7"/>
        <v>NARM__143</v>
      </c>
      <c r="B143" s="11"/>
      <c r="C143" s="191"/>
      <c r="D143" s="191"/>
      <c r="E143" s="191"/>
      <c r="F143" s="191"/>
      <c r="G143" s="85"/>
      <c r="H143" s="191"/>
      <c r="I143" s="191"/>
      <c r="J143" s="189"/>
      <c r="L143" s="271"/>
      <c r="M143" s="191"/>
      <c r="N143" s="85" t="str">
        <f>IFERROR(INDEX('N0.6_Lookup_References'!$C$13:$C$64,MATCH($C143,'N0.6_Lookup_References'!$B$13:$B$64,0)),"")</f>
        <v/>
      </c>
      <c r="O143" s="189"/>
      <c r="P143" s="12"/>
      <c r="Q143" s="12"/>
      <c r="R143" s="12"/>
      <c r="S143" s="81">
        <f t="shared" si="12"/>
        <v>0</v>
      </c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81">
        <f t="shared" si="8"/>
        <v>0</v>
      </c>
      <c r="AP143" s="81">
        <f t="shared" si="9"/>
        <v>0</v>
      </c>
      <c r="AQ143" s="81">
        <f t="shared" si="10"/>
        <v>0</v>
      </c>
    </row>
    <row r="144" spans="1:43">
      <c r="A144" s="81" t="str">
        <f t="shared" ref="A144:A198" si="13">"NARM_"&amp;B144&amp;"_"&amp;ROW()</f>
        <v>NARM__144</v>
      </c>
      <c r="B144" s="11"/>
      <c r="C144" s="191"/>
      <c r="D144" s="191"/>
      <c r="E144" s="191"/>
      <c r="F144" s="191"/>
      <c r="G144" s="85"/>
      <c r="H144" s="191"/>
      <c r="I144" s="191"/>
      <c r="J144" s="189"/>
      <c r="L144" s="271"/>
      <c r="M144" s="191"/>
      <c r="N144" s="85" t="str">
        <f>IFERROR(INDEX('N0.6_Lookup_References'!$C$13:$C$64,MATCH($C144,'N0.6_Lookup_References'!$B$13:$B$64,0)),"")</f>
        <v/>
      </c>
      <c r="O144" s="189"/>
      <c r="P144" s="12"/>
      <c r="Q144" s="12"/>
      <c r="R144" s="12"/>
      <c r="S144" s="81">
        <f t="shared" si="12"/>
        <v>0</v>
      </c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81">
        <f t="shared" ref="AO144:AO198" si="14">SUM(U144:AD144)</f>
        <v>0</v>
      </c>
      <c r="AP144" s="81">
        <f t="shared" ref="AP144:AP198" si="15">SUM(AE144:AN144)</f>
        <v>0</v>
      </c>
      <c r="AQ144" s="81">
        <f t="shared" ref="AQ144:AQ198" si="16">AP144-AO144</f>
        <v>0</v>
      </c>
    </row>
    <row r="145" spans="1:43">
      <c r="A145" s="81" t="str">
        <f t="shared" si="13"/>
        <v>NARM__145</v>
      </c>
      <c r="B145" s="11"/>
      <c r="C145" s="191"/>
      <c r="D145" s="191"/>
      <c r="E145" s="191"/>
      <c r="F145" s="191"/>
      <c r="G145" s="85"/>
      <c r="H145" s="191"/>
      <c r="I145" s="191"/>
      <c r="J145" s="189"/>
      <c r="L145" s="271"/>
      <c r="M145" s="191"/>
      <c r="N145" s="85" t="str">
        <f>IFERROR(INDEX('N0.6_Lookup_References'!$C$13:$C$64,MATCH($C145,'N0.6_Lookup_References'!$B$13:$B$64,0)),"")</f>
        <v/>
      </c>
      <c r="O145" s="189"/>
      <c r="P145" s="12"/>
      <c r="Q145" s="12"/>
      <c r="R145" s="12"/>
      <c r="S145" s="81">
        <f t="shared" si="12"/>
        <v>0</v>
      </c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81">
        <f t="shared" si="14"/>
        <v>0</v>
      </c>
      <c r="AP145" s="81">
        <f t="shared" si="15"/>
        <v>0</v>
      </c>
      <c r="AQ145" s="81">
        <f t="shared" si="16"/>
        <v>0</v>
      </c>
    </row>
    <row r="146" spans="1:43">
      <c r="A146" s="81" t="str">
        <f t="shared" si="13"/>
        <v>NARM__146</v>
      </c>
      <c r="B146" s="11"/>
      <c r="C146" s="191"/>
      <c r="D146" s="191"/>
      <c r="E146" s="191"/>
      <c r="F146" s="191"/>
      <c r="G146" s="85"/>
      <c r="H146" s="191"/>
      <c r="I146" s="191"/>
      <c r="J146" s="189"/>
      <c r="L146" s="271"/>
      <c r="M146" s="191"/>
      <c r="N146" s="85" t="str">
        <f>IFERROR(INDEX('N0.6_Lookup_References'!$C$13:$C$64,MATCH($C146,'N0.6_Lookup_References'!$B$13:$B$64,0)),"")</f>
        <v/>
      </c>
      <c r="O146" s="189"/>
      <c r="P146" s="12"/>
      <c r="Q146" s="12"/>
      <c r="R146" s="12"/>
      <c r="S146" s="81">
        <f t="shared" si="12"/>
        <v>0</v>
      </c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81">
        <f t="shared" si="14"/>
        <v>0</v>
      </c>
      <c r="AP146" s="81">
        <f t="shared" si="15"/>
        <v>0</v>
      </c>
      <c r="AQ146" s="81">
        <f t="shared" si="16"/>
        <v>0</v>
      </c>
    </row>
    <row r="147" spans="1:43">
      <c r="A147" s="81" t="str">
        <f t="shared" si="13"/>
        <v>NARM__147</v>
      </c>
      <c r="B147" s="11"/>
      <c r="C147" s="191"/>
      <c r="D147" s="191"/>
      <c r="E147" s="191"/>
      <c r="F147" s="191"/>
      <c r="G147" s="85"/>
      <c r="H147" s="191"/>
      <c r="I147" s="191"/>
      <c r="J147" s="189"/>
      <c r="L147" s="271"/>
      <c r="M147" s="191"/>
      <c r="N147" s="85" t="str">
        <f>IFERROR(INDEX('N0.6_Lookup_References'!$C$13:$C$64,MATCH($C147,'N0.6_Lookup_References'!$B$13:$B$64,0)),"")</f>
        <v/>
      </c>
      <c r="O147" s="189"/>
      <c r="P147" s="12"/>
      <c r="Q147" s="12"/>
      <c r="R147" s="12"/>
      <c r="S147" s="81">
        <f t="shared" si="12"/>
        <v>0</v>
      </c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81">
        <f t="shared" si="14"/>
        <v>0</v>
      </c>
      <c r="AP147" s="81">
        <f t="shared" si="15"/>
        <v>0</v>
      </c>
      <c r="AQ147" s="81">
        <f t="shared" si="16"/>
        <v>0</v>
      </c>
    </row>
    <row r="148" spans="1:43">
      <c r="A148" s="81" t="str">
        <f t="shared" si="13"/>
        <v>NARM__148</v>
      </c>
      <c r="B148" s="11"/>
      <c r="C148" s="191"/>
      <c r="D148" s="191"/>
      <c r="E148" s="191"/>
      <c r="F148" s="191"/>
      <c r="G148" s="85"/>
      <c r="H148" s="191"/>
      <c r="I148" s="191"/>
      <c r="J148" s="189"/>
      <c r="L148" s="271"/>
      <c r="M148" s="191"/>
      <c r="N148" s="85" t="str">
        <f>IFERROR(INDEX('N0.6_Lookup_References'!$C$13:$C$64,MATCH($C148,'N0.6_Lookup_References'!$B$13:$B$64,0)),"")</f>
        <v/>
      </c>
      <c r="O148" s="189"/>
      <c r="P148" s="12"/>
      <c r="Q148" s="12"/>
      <c r="R148" s="12"/>
      <c r="S148" s="81">
        <f t="shared" si="12"/>
        <v>0</v>
      </c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81">
        <f t="shared" si="14"/>
        <v>0</v>
      </c>
      <c r="AP148" s="81">
        <f t="shared" si="15"/>
        <v>0</v>
      </c>
      <c r="AQ148" s="81">
        <f t="shared" si="16"/>
        <v>0</v>
      </c>
    </row>
    <row r="149" spans="1:43">
      <c r="A149" s="81" t="str">
        <f t="shared" si="13"/>
        <v>NARM__149</v>
      </c>
      <c r="B149" s="11"/>
      <c r="C149" s="191"/>
      <c r="D149" s="191"/>
      <c r="E149" s="191"/>
      <c r="F149" s="191"/>
      <c r="G149" s="85"/>
      <c r="H149" s="191"/>
      <c r="I149" s="191"/>
      <c r="J149" s="189"/>
      <c r="L149" s="271"/>
      <c r="M149" s="191"/>
      <c r="N149" s="85" t="str">
        <f>IFERROR(INDEX('N0.6_Lookup_References'!$C$13:$C$64,MATCH($C149,'N0.6_Lookup_References'!$B$13:$B$64,0)),"")</f>
        <v/>
      </c>
      <c r="O149" s="189"/>
      <c r="P149" s="12"/>
      <c r="Q149" s="12"/>
      <c r="R149" s="12"/>
      <c r="S149" s="81">
        <f t="shared" si="12"/>
        <v>0</v>
      </c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81">
        <f t="shared" si="14"/>
        <v>0</v>
      </c>
      <c r="AP149" s="81">
        <f t="shared" si="15"/>
        <v>0</v>
      </c>
      <c r="AQ149" s="81">
        <f t="shared" si="16"/>
        <v>0</v>
      </c>
    </row>
    <row r="150" spans="1:43">
      <c r="A150" s="81" t="str">
        <f t="shared" si="13"/>
        <v>NARM__150</v>
      </c>
      <c r="B150" s="11"/>
      <c r="C150" s="191"/>
      <c r="D150" s="191"/>
      <c r="E150" s="191"/>
      <c r="F150" s="191"/>
      <c r="G150" s="85"/>
      <c r="H150" s="191"/>
      <c r="I150" s="191"/>
      <c r="J150" s="189"/>
      <c r="L150" s="271"/>
      <c r="M150" s="191"/>
      <c r="N150" s="85" t="str">
        <f>IFERROR(INDEX('N0.6_Lookup_References'!$C$13:$C$64,MATCH($C150,'N0.6_Lookup_References'!$B$13:$B$64,0)),"")</f>
        <v/>
      </c>
      <c r="O150" s="189"/>
      <c r="P150" s="12"/>
      <c r="Q150" s="12"/>
      <c r="R150" s="12"/>
      <c r="S150" s="81">
        <f t="shared" si="12"/>
        <v>0</v>
      </c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81">
        <f t="shared" si="14"/>
        <v>0</v>
      </c>
      <c r="AP150" s="81">
        <f t="shared" si="15"/>
        <v>0</v>
      </c>
      <c r="AQ150" s="81">
        <f t="shared" si="16"/>
        <v>0</v>
      </c>
    </row>
    <row r="151" spans="1:43">
      <c r="A151" s="81" t="str">
        <f t="shared" si="13"/>
        <v>NARM__151</v>
      </c>
      <c r="B151" s="11"/>
      <c r="C151" s="191"/>
      <c r="D151" s="191"/>
      <c r="E151" s="191"/>
      <c r="F151" s="191"/>
      <c r="G151" s="85"/>
      <c r="H151" s="191"/>
      <c r="I151" s="191"/>
      <c r="J151" s="189"/>
      <c r="L151" s="271"/>
      <c r="M151" s="191"/>
      <c r="N151" s="85" t="str">
        <f>IFERROR(INDEX('N0.6_Lookup_References'!$C$13:$C$64,MATCH($C151,'N0.6_Lookup_References'!$B$13:$B$64,0)),"")</f>
        <v/>
      </c>
      <c r="O151" s="189"/>
      <c r="P151" s="12"/>
      <c r="Q151" s="12"/>
      <c r="R151" s="12"/>
      <c r="S151" s="81">
        <f t="shared" si="12"/>
        <v>0</v>
      </c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81">
        <f t="shared" si="14"/>
        <v>0</v>
      </c>
      <c r="AP151" s="81">
        <f t="shared" si="15"/>
        <v>0</v>
      </c>
      <c r="AQ151" s="81">
        <f t="shared" si="16"/>
        <v>0</v>
      </c>
    </row>
    <row r="152" spans="1:43">
      <c r="A152" s="81" t="str">
        <f t="shared" si="13"/>
        <v>NARM__152</v>
      </c>
      <c r="B152" s="11"/>
      <c r="C152" s="191"/>
      <c r="D152" s="191"/>
      <c r="E152" s="191"/>
      <c r="F152" s="191"/>
      <c r="G152" s="85"/>
      <c r="H152" s="191"/>
      <c r="I152" s="191"/>
      <c r="J152" s="189"/>
      <c r="L152" s="271"/>
      <c r="M152" s="191"/>
      <c r="N152" s="85" t="str">
        <f>IFERROR(INDEX('N0.6_Lookup_References'!$C$13:$C$64,MATCH($C152,'N0.6_Lookup_References'!$B$13:$B$64,0)),"")</f>
        <v/>
      </c>
      <c r="O152" s="189"/>
      <c r="P152" s="12"/>
      <c r="Q152" s="12"/>
      <c r="R152" s="12"/>
      <c r="S152" s="81">
        <f t="shared" si="12"/>
        <v>0</v>
      </c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81">
        <f t="shared" si="14"/>
        <v>0</v>
      </c>
      <c r="AP152" s="81">
        <f t="shared" si="15"/>
        <v>0</v>
      </c>
      <c r="AQ152" s="81">
        <f t="shared" si="16"/>
        <v>0</v>
      </c>
    </row>
    <row r="153" spans="1:43">
      <c r="A153" s="81" t="str">
        <f t="shared" si="13"/>
        <v>NARM__153</v>
      </c>
      <c r="B153" s="11"/>
      <c r="C153" s="191"/>
      <c r="D153" s="191"/>
      <c r="E153" s="191"/>
      <c r="F153" s="191"/>
      <c r="G153" s="85"/>
      <c r="H153" s="191"/>
      <c r="I153" s="191"/>
      <c r="J153" s="189"/>
      <c r="L153" s="271"/>
      <c r="M153" s="191"/>
      <c r="N153" s="85" t="str">
        <f>IFERROR(INDEX('N0.6_Lookup_References'!$C$13:$C$64,MATCH($C153,'N0.6_Lookup_References'!$B$13:$B$64,0)),"")</f>
        <v/>
      </c>
      <c r="O153" s="189"/>
      <c r="P153" s="12"/>
      <c r="Q153" s="12"/>
      <c r="R153" s="12"/>
      <c r="S153" s="81">
        <f t="shared" si="12"/>
        <v>0</v>
      </c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81">
        <f t="shared" si="14"/>
        <v>0</v>
      </c>
      <c r="AP153" s="81">
        <f t="shared" si="15"/>
        <v>0</v>
      </c>
      <c r="AQ153" s="81">
        <f t="shared" si="16"/>
        <v>0</v>
      </c>
    </row>
    <row r="154" spans="1:43">
      <c r="A154" s="81" t="str">
        <f t="shared" si="13"/>
        <v>NARM__154</v>
      </c>
      <c r="B154" s="11"/>
      <c r="C154" s="191"/>
      <c r="D154" s="191"/>
      <c r="E154" s="191"/>
      <c r="F154" s="191"/>
      <c r="G154" s="85"/>
      <c r="H154" s="191"/>
      <c r="I154" s="191"/>
      <c r="J154" s="189"/>
      <c r="L154" s="271"/>
      <c r="M154" s="191"/>
      <c r="N154" s="85" t="str">
        <f>IFERROR(INDEX('N0.6_Lookup_References'!$C$13:$C$64,MATCH($C154,'N0.6_Lookup_References'!$B$13:$B$64,0)),"")</f>
        <v/>
      </c>
      <c r="O154" s="189"/>
      <c r="P154" s="12"/>
      <c r="Q154" s="12"/>
      <c r="R154" s="12"/>
      <c r="S154" s="81">
        <f t="shared" si="12"/>
        <v>0</v>
      </c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81">
        <f t="shared" si="14"/>
        <v>0</v>
      </c>
      <c r="AP154" s="81">
        <f t="shared" si="15"/>
        <v>0</v>
      </c>
      <c r="AQ154" s="81">
        <f t="shared" si="16"/>
        <v>0</v>
      </c>
    </row>
    <row r="155" spans="1:43">
      <c r="A155" s="81" t="str">
        <f t="shared" si="13"/>
        <v>NARM__155</v>
      </c>
      <c r="B155" s="11"/>
      <c r="C155" s="191"/>
      <c r="D155" s="191"/>
      <c r="E155" s="191"/>
      <c r="F155" s="191"/>
      <c r="G155" s="85"/>
      <c r="H155" s="191"/>
      <c r="I155" s="191"/>
      <c r="J155" s="189"/>
      <c r="L155" s="271"/>
      <c r="M155" s="191"/>
      <c r="N155" s="85" t="str">
        <f>IFERROR(INDEX('N0.6_Lookup_References'!$C$13:$C$64,MATCH($C155,'N0.6_Lookup_References'!$B$13:$B$64,0)),"")</f>
        <v/>
      </c>
      <c r="O155" s="189"/>
      <c r="P155" s="12"/>
      <c r="Q155" s="12"/>
      <c r="R155" s="12"/>
      <c r="S155" s="81">
        <f t="shared" si="12"/>
        <v>0</v>
      </c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81">
        <f t="shared" si="14"/>
        <v>0</v>
      </c>
      <c r="AP155" s="81">
        <f t="shared" si="15"/>
        <v>0</v>
      </c>
      <c r="AQ155" s="81">
        <f t="shared" si="16"/>
        <v>0</v>
      </c>
    </row>
    <row r="156" spans="1:43">
      <c r="A156" s="81" t="str">
        <f t="shared" si="13"/>
        <v>NARM__156</v>
      </c>
      <c r="B156" s="11"/>
      <c r="C156" s="191"/>
      <c r="D156" s="191"/>
      <c r="E156" s="191"/>
      <c r="F156" s="191"/>
      <c r="G156" s="85"/>
      <c r="H156" s="191"/>
      <c r="I156" s="191"/>
      <c r="J156" s="189"/>
      <c r="L156" s="271"/>
      <c r="M156" s="191"/>
      <c r="N156" s="85" t="str">
        <f>IFERROR(INDEX('N0.6_Lookup_References'!$C$13:$C$64,MATCH($C156,'N0.6_Lookup_References'!$B$13:$B$64,0)),"")</f>
        <v/>
      </c>
      <c r="O156" s="189"/>
      <c r="P156" s="12"/>
      <c r="Q156" s="12"/>
      <c r="R156" s="12"/>
      <c r="S156" s="81">
        <f t="shared" si="12"/>
        <v>0</v>
      </c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81">
        <f t="shared" si="14"/>
        <v>0</v>
      </c>
      <c r="AP156" s="81">
        <f t="shared" si="15"/>
        <v>0</v>
      </c>
      <c r="AQ156" s="81">
        <f t="shared" si="16"/>
        <v>0</v>
      </c>
    </row>
    <row r="157" spans="1:43">
      <c r="A157" s="81" t="str">
        <f t="shared" si="13"/>
        <v>NARM__157</v>
      </c>
      <c r="B157" s="11"/>
      <c r="C157" s="191"/>
      <c r="D157" s="191"/>
      <c r="E157" s="191"/>
      <c r="F157" s="191"/>
      <c r="G157" s="85"/>
      <c r="H157" s="191"/>
      <c r="I157" s="191"/>
      <c r="J157" s="189"/>
      <c r="L157" s="271"/>
      <c r="M157" s="191"/>
      <c r="N157" s="85" t="str">
        <f>IFERROR(INDEX('N0.6_Lookup_References'!$C$13:$C$64,MATCH($C157,'N0.6_Lookup_References'!$B$13:$B$64,0)),"")</f>
        <v/>
      </c>
      <c r="O157" s="189"/>
      <c r="P157" s="12"/>
      <c r="Q157" s="12"/>
      <c r="R157" s="12"/>
      <c r="S157" s="81">
        <f t="shared" si="12"/>
        <v>0</v>
      </c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81">
        <f t="shared" si="14"/>
        <v>0</v>
      </c>
      <c r="AP157" s="81">
        <f t="shared" si="15"/>
        <v>0</v>
      </c>
      <c r="AQ157" s="81">
        <f t="shared" si="16"/>
        <v>0</v>
      </c>
    </row>
    <row r="158" spans="1:43">
      <c r="A158" s="81" t="str">
        <f t="shared" si="13"/>
        <v>NARM__158</v>
      </c>
      <c r="B158" s="11"/>
      <c r="C158" s="191"/>
      <c r="D158" s="191"/>
      <c r="E158" s="191"/>
      <c r="F158" s="191"/>
      <c r="G158" s="85"/>
      <c r="H158" s="191"/>
      <c r="I158" s="191"/>
      <c r="J158" s="189"/>
      <c r="L158" s="271"/>
      <c r="M158" s="191"/>
      <c r="N158" s="85" t="str">
        <f>IFERROR(INDEX('N0.6_Lookup_References'!$C$13:$C$64,MATCH($C158,'N0.6_Lookup_References'!$B$13:$B$64,0)),"")</f>
        <v/>
      </c>
      <c r="O158" s="189"/>
      <c r="P158" s="12"/>
      <c r="Q158" s="12"/>
      <c r="R158" s="12"/>
      <c r="S158" s="81">
        <f t="shared" si="12"/>
        <v>0</v>
      </c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81">
        <f t="shared" si="14"/>
        <v>0</v>
      </c>
      <c r="AP158" s="81">
        <f t="shared" si="15"/>
        <v>0</v>
      </c>
      <c r="AQ158" s="81">
        <f t="shared" si="16"/>
        <v>0</v>
      </c>
    </row>
    <row r="159" spans="1:43">
      <c r="A159" s="81" t="str">
        <f t="shared" si="13"/>
        <v>NARM__159</v>
      </c>
      <c r="B159" s="11"/>
      <c r="C159" s="191"/>
      <c r="D159" s="191"/>
      <c r="E159" s="191"/>
      <c r="F159" s="191"/>
      <c r="G159" s="85"/>
      <c r="H159" s="191"/>
      <c r="I159" s="191"/>
      <c r="J159" s="189"/>
      <c r="L159" s="271"/>
      <c r="M159" s="191"/>
      <c r="N159" s="85" t="str">
        <f>IFERROR(INDEX('N0.6_Lookup_References'!$C$13:$C$64,MATCH($C159,'N0.6_Lookup_References'!$B$13:$B$64,0)),"")</f>
        <v/>
      </c>
      <c r="O159" s="189"/>
      <c r="P159" s="12"/>
      <c r="Q159" s="12"/>
      <c r="R159" s="12"/>
      <c r="S159" s="81">
        <f t="shared" si="12"/>
        <v>0</v>
      </c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81">
        <f t="shared" si="14"/>
        <v>0</v>
      </c>
      <c r="AP159" s="81">
        <f t="shared" si="15"/>
        <v>0</v>
      </c>
      <c r="AQ159" s="81">
        <f t="shared" si="16"/>
        <v>0</v>
      </c>
    </row>
    <row r="160" spans="1:43">
      <c r="A160" s="81" t="str">
        <f t="shared" si="13"/>
        <v>NARM__160</v>
      </c>
      <c r="B160" s="11"/>
      <c r="C160" s="191"/>
      <c r="D160" s="191"/>
      <c r="E160" s="191"/>
      <c r="F160" s="191"/>
      <c r="G160" s="85"/>
      <c r="H160" s="191"/>
      <c r="I160" s="191"/>
      <c r="J160" s="189"/>
      <c r="L160" s="271"/>
      <c r="M160" s="191"/>
      <c r="N160" s="85" t="str">
        <f>IFERROR(INDEX('N0.6_Lookup_References'!$C$13:$C$64,MATCH($C160,'N0.6_Lookup_References'!$B$13:$B$64,0)),"")</f>
        <v/>
      </c>
      <c r="O160" s="189"/>
      <c r="P160" s="12"/>
      <c r="Q160" s="12"/>
      <c r="R160" s="12"/>
      <c r="S160" s="81">
        <f t="shared" si="12"/>
        <v>0</v>
      </c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81">
        <f t="shared" si="14"/>
        <v>0</v>
      </c>
      <c r="AP160" s="81">
        <f t="shared" si="15"/>
        <v>0</v>
      </c>
      <c r="AQ160" s="81">
        <f t="shared" si="16"/>
        <v>0</v>
      </c>
    </row>
    <row r="161" spans="1:43">
      <c r="A161" s="81" t="str">
        <f t="shared" si="13"/>
        <v>NARM__161</v>
      </c>
      <c r="B161" s="11"/>
      <c r="C161" s="191"/>
      <c r="D161" s="191"/>
      <c r="E161" s="191"/>
      <c r="F161" s="191"/>
      <c r="G161" s="85"/>
      <c r="H161" s="191"/>
      <c r="I161" s="191"/>
      <c r="J161" s="189"/>
      <c r="L161" s="271"/>
      <c r="M161" s="191"/>
      <c r="N161" s="85" t="str">
        <f>IFERROR(INDEX('N0.6_Lookup_References'!$C$13:$C$64,MATCH($C161,'N0.6_Lookup_References'!$B$13:$B$64,0)),"")</f>
        <v/>
      </c>
      <c r="O161" s="189"/>
      <c r="P161" s="12"/>
      <c r="Q161" s="12"/>
      <c r="R161" s="12"/>
      <c r="S161" s="81">
        <f t="shared" si="12"/>
        <v>0</v>
      </c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81">
        <f t="shared" si="14"/>
        <v>0</v>
      </c>
      <c r="AP161" s="81">
        <f t="shared" si="15"/>
        <v>0</v>
      </c>
      <c r="AQ161" s="81">
        <f t="shared" si="16"/>
        <v>0</v>
      </c>
    </row>
    <row r="162" spans="1:43">
      <c r="A162" s="81" t="str">
        <f t="shared" si="13"/>
        <v>NARM__162</v>
      </c>
      <c r="B162" s="11"/>
      <c r="C162" s="191"/>
      <c r="D162" s="191"/>
      <c r="E162" s="191"/>
      <c r="F162" s="191"/>
      <c r="G162" s="85"/>
      <c r="H162" s="191"/>
      <c r="I162" s="191"/>
      <c r="J162" s="189"/>
      <c r="L162" s="271"/>
      <c r="M162" s="191"/>
      <c r="N162" s="85" t="str">
        <f>IFERROR(INDEX('N0.6_Lookup_References'!$C$13:$C$64,MATCH($C162,'N0.6_Lookup_References'!$B$13:$B$64,0)),"")</f>
        <v/>
      </c>
      <c r="O162" s="189"/>
      <c r="P162" s="12"/>
      <c r="Q162" s="12"/>
      <c r="R162" s="12"/>
      <c r="S162" s="81">
        <f t="shared" si="12"/>
        <v>0</v>
      </c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81">
        <f t="shared" si="14"/>
        <v>0</v>
      </c>
      <c r="AP162" s="81">
        <f t="shared" si="15"/>
        <v>0</v>
      </c>
      <c r="AQ162" s="81">
        <f t="shared" si="16"/>
        <v>0</v>
      </c>
    </row>
    <row r="163" spans="1:43">
      <c r="A163" s="81" t="str">
        <f t="shared" si="13"/>
        <v>NARM__163</v>
      </c>
      <c r="B163" s="11"/>
      <c r="C163" s="191"/>
      <c r="D163" s="191"/>
      <c r="E163" s="191"/>
      <c r="F163" s="191"/>
      <c r="G163" s="85"/>
      <c r="H163" s="191"/>
      <c r="I163" s="191"/>
      <c r="J163" s="189"/>
      <c r="L163" s="271"/>
      <c r="M163" s="191"/>
      <c r="N163" s="85" t="str">
        <f>IFERROR(INDEX('N0.6_Lookup_References'!$C$13:$C$64,MATCH($C163,'N0.6_Lookup_References'!$B$13:$B$64,0)),"")</f>
        <v/>
      </c>
      <c r="O163" s="189"/>
      <c r="P163" s="12"/>
      <c r="Q163" s="12"/>
      <c r="R163" s="12"/>
      <c r="S163" s="81">
        <f t="shared" si="12"/>
        <v>0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81">
        <f t="shared" si="14"/>
        <v>0</v>
      </c>
      <c r="AP163" s="81">
        <f t="shared" si="15"/>
        <v>0</v>
      </c>
      <c r="AQ163" s="81">
        <f t="shared" si="16"/>
        <v>0</v>
      </c>
    </row>
    <row r="164" spans="1:43">
      <c r="A164" s="81" t="str">
        <f t="shared" si="13"/>
        <v>NARM__164</v>
      </c>
      <c r="B164" s="11"/>
      <c r="C164" s="191"/>
      <c r="D164" s="191"/>
      <c r="E164" s="191"/>
      <c r="F164" s="191"/>
      <c r="G164" s="85"/>
      <c r="H164" s="191"/>
      <c r="I164" s="191"/>
      <c r="J164" s="189"/>
      <c r="L164" s="271"/>
      <c r="M164" s="191"/>
      <c r="N164" s="85" t="str">
        <f>IFERROR(INDEX('N0.6_Lookup_References'!$C$13:$C$64,MATCH($C164,'N0.6_Lookup_References'!$B$13:$B$64,0)),"")</f>
        <v/>
      </c>
      <c r="O164" s="189"/>
      <c r="P164" s="12"/>
      <c r="Q164" s="12"/>
      <c r="R164" s="12"/>
      <c r="S164" s="81">
        <f t="shared" si="12"/>
        <v>0</v>
      </c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81">
        <f t="shared" si="14"/>
        <v>0</v>
      </c>
      <c r="AP164" s="81">
        <f t="shared" si="15"/>
        <v>0</v>
      </c>
      <c r="AQ164" s="81">
        <f t="shared" si="16"/>
        <v>0</v>
      </c>
    </row>
    <row r="165" spans="1:43">
      <c r="A165" s="81" t="str">
        <f t="shared" si="13"/>
        <v>NARM__165</v>
      </c>
      <c r="B165" s="11"/>
      <c r="C165" s="191"/>
      <c r="D165" s="191"/>
      <c r="E165" s="191"/>
      <c r="F165" s="191"/>
      <c r="G165" s="85"/>
      <c r="H165" s="191"/>
      <c r="I165" s="191"/>
      <c r="J165" s="189"/>
      <c r="L165" s="271"/>
      <c r="M165" s="191"/>
      <c r="N165" s="85" t="str">
        <f>IFERROR(INDEX('N0.6_Lookup_References'!$C$13:$C$64,MATCH($C165,'N0.6_Lookup_References'!$B$13:$B$64,0)),"")</f>
        <v/>
      </c>
      <c r="O165" s="189"/>
      <c r="P165" s="12"/>
      <c r="Q165" s="12"/>
      <c r="R165" s="12"/>
      <c r="S165" s="81">
        <f t="shared" si="12"/>
        <v>0</v>
      </c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81">
        <f t="shared" si="14"/>
        <v>0</v>
      </c>
      <c r="AP165" s="81">
        <f t="shared" si="15"/>
        <v>0</v>
      </c>
      <c r="AQ165" s="81">
        <f t="shared" si="16"/>
        <v>0</v>
      </c>
    </row>
    <row r="166" spans="1:43">
      <c r="A166" s="81" t="str">
        <f t="shared" si="13"/>
        <v>NARM__166</v>
      </c>
      <c r="B166" s="11"/>
      <c r="C166" s="191"/>
      <c r="D166" s="191"/>
      <c r="E166" s="191"/>
      <c r="F166" s="191"/>
      <c r="G166" s="85"/>
      <c r="H166" s="191"/>
      <c r="I166" s="191"/>
      <c r="J166" s="189"/>
      <c r="L166" s="271"/>
      <c r="M166" s="191"/>
      <c r="N166" s="85" t="str">
        <f>IFERROR(INDEX('N0.6_Lookup_References'!$C$13:$C$64,MATCH($C166,'N0.6_Lookup_References'!$B$13:$B$64,0)),"")</f>
        <v/>
      </c>
      <c r="O166" s="189"/>
      <c r="P166" s="12"/>
      <c r="Q166" s="12"/>
      <c r="R166" s="12"/>
      <c r="S166" s="81">
        <f t="shared" si="12"/>
        <v>0</v>
      </c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81">
        <f t="shared" si="14"/>
        <v>0</v>
      </c>
      <c r="AP166" s="81">
        <f t="shared" si="15"/>
        <v>0</v>
      </c>
      <c r="AQ166" s="81">
        <f t="shared" si="16"/>
        <v>0</v>
      </c>
    </row>
    <row r="167" spans="1:43">
      <c r="A167" s="81" t="str">
        <f t="shared" si="13"/>
        <v>NARM__167</v>
      </c>
      <c r="B167" s="11"/>
      <c r="C167" s="191"/>
      <c r="D167" s="191"/>
      <c r="E167" s="191"/>
      <c r="F167" s="191"/>
      <c r="G167" s="85"/>
      <c r="H167" s="191"/>
      <c r="I167" s="191"/>
      <c r="J167" s="189"/>
      <c r="L167" s="271"/>
      <c r="M167" s="191"/>
      <c r="N167" s="85" t="str">
        <f>IFERROR(INDEX('N0.6_Lookup_References'!$C$13:$C$64,MATCH($C167,'N0.6_Lookup_References'!$B$13:$B$64,0)),"")</f>
        <v/>
      </c>
      <c r="O167" s="189"/>
      <c r="P167" s="12"/>
      <c r="Q167" s="12"/>
      <c r="R167" s="12"/>
      <c r="S167" s="81">
        <f t="shared" si="12"/>
        <v>0</v>
      </c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81">
        <f t="shared" si="14"/>
        <v>0</v>
      </c>
      <c r="AP167" s="81">
        <f t="shared" si="15"/>
        <v>0</v>
      </c>
      <c r="AQ167" s="81">
        <f t="shared" si="16"/>
        <v>0</v>
      </c>
    </row>
    <row r="168" spans="1:43">
      <c r="A168" s="81" t="str">
        <f t="shared" si="13"/>
        <v>NARM__168</v>
      </c>
      <c r="B168" s="11"/>
      <c r="C168" s="191"/>
      <c r="D168" s="191"/>
      <c r="E168" s="191"/>
      <c r="F168" s="191"/>
      <c r="G168" s="85"/>
      <c r="H168" s="191"/>
      <c r="I168" s="191"/>
      <c r="J168" s="189"/>
      <c r="L168" s="271"/>
      <c r="M168" s="191"/>
      <c r="N168" s="85" t="str">
        <f>IFERROR(INDEX('N0.6_Lookup_References'!$C$13:$C$64,MATCH($C168,'N0.6_Lookup_References'!$B$13:$B$64,0)),"")</f>
        <v/>
      </c>
      <c r="O168" s="189"/>
      <c r="P168" s="12"/>
      <c r="Q168" s="12"/>
      <c r="R168" s="12"/>
      <c r="S168" s="81">
        <f t="shared" si="12"/>
        <v>0</v>
      </c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81">
        <f t="shared" si="14"/>
        <v>0</v>
      </c>
      <c r="AP168" s="81">
        <f t="shared" si="15"/>
        <v>0</v>
      </c>
      <c r="AQ168" s="81">
        <f t="shared" si="16"/>
        <v>0</v>
      </c>
    </row>
    <row r="169" spans="1:43">
      <c r="A169" s="81" t="str">
        <f t="shared" si="13"/>
        <v>NARM__169</v>
      </c>
      <c r="B169" s="11"/>
      <c r="C169" s="191"/>
      <c r="D169" s="191"/>
      <c r="E169" s="191"/>
      <c r="F169" s="191"/>
      <c r="G169" s="85"/>
      <c r="H169" s="191"/>
      <c r="I169" s="191"/>
      <c r="J169" s="189"/>
      <c r="L169" s="271"/>
      <c r="M169" s="191"/>
      <c r="N169" s="85" t="str">
        <f>IFERROR(INDEX('N0.6_Lookup_References'!$C$13:$C$64,MATCH($C169,'N0.6_Lookup_References'!$B$13:$B$64,0)),"")</f>
        <v/>
      </c>
      <c r="O169" s="189"/>
      <c r="P169" s="12"/>
      <c r="Q169" s="12"/>
      <c r="R169" s="12"/>
      <c r="S169" s="81">
        <f t="shared" si="12"/>
        <v>0</v>
      </c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81">
        <f t="shared" si="14"/>
        <v>0</v>
      </c>
      <c r="AP169" s="81">
        <f t="shared" si="15"/>
        <v>0</v>
      </c>
      <c r="AQ169" s="81">
        <f t="shared" si="16"/>
        <v>0</v>
      </c>
    </row>
    <row r="170" spans="1:43">
      <c r="A170" s="81" t="str">
        <f t="shared" si="13"/>
        <v>NARM__170</v>
      </c>
      <c r="B170" s="11"/>
      <c r="C170" s="191"/>
      <c r="D170" s="191"/>
      <c r="E170" s="191"/>
      <c r="F170" s="191"/>
      <c r="G170" s="85"/>
      <c r="H170" s="191"/>
      <c r="I170" s="191"/>
      <c r="J170" s="189"/>
      <c r="L170" s="271"/>
      <c r="M170" s="191"/>
      <c r="N170" s="85" t="str">
        <f>IFERROR(INDEX('N0.6_Lookup_References'!$C$13:$C$64,MATCH($C170,'N0.6_Lookup_References'!$B$13:$B$64,0)),"")</f>
        <v/>
      </c>
      <c r="O170" s="189"/>
      <c r="P170" s="12"/>
      <c r="Q170" s="12"/>
      <c r="R170" s="12"/>
      <c r="S170" s="81">
        <f t="shared" si="12"/>
        <v>0</v>
      </c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81">
        <f t="shared" si="14"/>
        <v>0</v>
      </c>
      <c r="AP170" s="81">
        <f t="shared" si="15"/>
        <v>0</v>
      </c>
      <c r="AQ170" s="81">
        <f t="shared" si="16"/>
        <v>0</v>
      </c>
    </row>
    <row r="171" spans="1:43">
      <c r="A171" s="81" t="str">
        <f t="shared" si="13"/>
        <v>NARM__171</v>
      </c>
      <c r="B171" s="11"/>
      <c r="C171" s="191"/>
      <c r="D171" s="191"/>
      <c r="E171" s="191"/>
      <c r="F171" s="191"/>
      <c r="G171" s="85"/>
      <c r="H171" s="191"/>
      <c r="I171" s="191"/>
      <c r="J171" s="189"/>
      <c r="L171" s="271"/>
      <c r="M171" s="191"/>
      <c r="N171" s="85" t="str">
        <f>IFERROR(INDEX('N0.6_Lookup_References'!$C$13:$C$64,MATCH($C171,'N0.6_Lookup_References'!$B$13:$B$64,0)),"")</f>
        <v/>
      </c>
      <c r="O171" s="189"/>
      <c r="P171" s="12"/>
      <c r="Q171" s="12"/>
      <c r="R171" s="12"/>
      <c r="S171" s="81">
        <f t="shared" si="12"/>
        <v>0</v>
      </c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81">
        <f t="shared" si="14"/>
        <v>0</v>
      </c>
      <c r="AP171" s="81">
        <f t="shared" si="15"/>
        <v>0</v>
      </c>
      <c r="AQ171" s="81">
        <f t="shared" si="16"/>
        <v>0</v>
      </c>
    </row>
    <row r="172" spans="1:43">
      <c r="A172" s="81" t="str">
        <f t="shared" si="13"/>
        <v>NARM__172</v>
      </c>
      <c r="B172" s="11"/>
      <c r="C172" s="191"/>
      <c r="D172" s="191"/>
      <c r="E172" s="191"/>
      <c r="F172" s="191"/>
      <c r="G172" s="85"/>
      <c r="H172" s="191"/>
      <c r="I172" s="191"/>
      <c r="J172" s="189"/>
      <c r="L172" s="271"/>
      <c r="M172" s="191"/>
      <c r="N172" s="85" t="str">
        <f>IFERROR(INDEX('N0.6_Lookup_References'!$C$13:$C$64,MATCH($C172,'N0.6_Lookup_References'!$B$13:$B$64,0)),"")</f>
        <v/>
      </c>
      <c r="O172" s="189"/>
      <c r="P172" s="12"/>
      <c r="Q172" s="12"/>
      <c r="R172" s="12"/>
      <c r="S172" s="81">
        <f t="shared" si="12"/>
        <v>0</v>
      </c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81">
        <f t="shared" si="14"/>
        <v>0</v>
      </c>
      <c r="AP172" s="81">
        <f t="shared" si="15"/>
        <v>0</v>
      </c>
      <c r="AQ172" s="81">
        <f t="shared" si="16"/>
        <v>0</v>
      </c>
    </row>
    <row r="173" spans="1:43">
      <c r="A173" s="81" t="str">
        <f t="shared" si="13"/>
        <v>NARM__173</v>
      </c>
      <c r="B173" s="11"/>
      <c r="C173" s="191"/>
      <c r="D173" s="191"/>
      <c r="E173" s="191"/>
      <c r="F173" s="191"/>
      <c r="G173" s="85"/>
      <c r="H173" s="191"/>
      <c r="I173" s="191"/>
      <c r="J173" s="189"/>
      <c r="L173" s="271"/>
      <c r="M173" s="191"/>
      <c r="N173" s="85" t="str">
        <f>IFERROR(INDEX('N0.6_Lookup_References'!$C$13:$C$64,MATCH($C173,'N0.6_Lookup_References'!$B$13:$B$64,0)),"")</f>
        <v/>
      </c>
      <c r="O173" s="189"/>
      <c r="P173" s="12"/>
      <c r="Q173" s="12"/>
      <c r="R173" s="12"/>
      <c r="S173" s="81">
        <f t="shared" si="12"/>
        <v>0</v>
      </c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81">
        <f t="shared" si="14"/>
        <v>0</v>
      </c>
      <c r="AP173" s="81">
        <f t="shared" si="15"/>
        <v>0</v>
      </c>
      <c r="AQ173" s="81">
        <f t="shared" si="16"/>
        <v>0</v>
      </c>
    </row>
    <row r="174" spans="1:43">
      <c r="A174" s="81" t="str">
        <f t="shared" si="13"/>
        <v>NARM__174</v>
      </c>
      <c r="B174" s="11"/>
      <c r="C174" s="191"/>
      <c r="D174" s="191"/>
      <c r="E174" s="191"/>
      <c r="F174" s="191"/>
      <c r="G174" s="85"/>
      <c r="H174" s="191"/>
      <c r="I174" s="191"/>
      <c r="J174" s="189"/>
      <c r="L174" s="271"/>
      <c r="M174" s="191"/>
      <c r="N174" s="85" t="str">
        <f>IFERROR(INDEX('N0.6_Lookup_References'!$C$13:$C$64,MATCH($C174,'N0.6_Lookup_References'!$B$13:$B$64,0)),"")</f>
        <v/>
      </c>
      <c r="O174" s="189"/>
      <c r="P174" s="12"/>
      <c r="Q174" s="12"/>
      <c r="R174" s="12"/>
      <c r="S174" s="81">
        <f t="shared" si="12"/>
        <v>0</v>
      </c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81">
        <f t="shared" si="14"/>
        <v>0</v>
      </c>
      <c r="AP174" s="81">
        <f t="shared" si="15"/>
        <v>0</v>
      </c>
      <c r="AQ174" s="81">
        <f t="shared" si="16"/>
        <v>0</v>
      </c>
    </row>
    <row r="175" spans="1:43">
      <c r="A175" s="81" t="str">
        <f t="shared" si="13"/>
        <v>NARM__175</v>
      </c>
      <c r="B175" s="11"/>
      <c r="C175" s="191"/>
      <c r="D175" s="191"/>
      <c r="E175" s="191"/>
      <c r="F175" s="191"/>
      <c r="G175" s="85"/>
      <c r="H175" s="191"/>
      <c r="I175" s="191"/>
      <c r="J175" s="189"/>
      <c r="L175" s="271"/>
      <c r="M175" s="191"/>
      <c r="N175" s="85" t="str">
        <f>IFERROR(INDEX('N0.6_Lookup_References'!$C$13:$C$64,MATCH($C175,'N0.6_Lookup_References'!$B$13:$B$64,0)),"")</f>
        <v/>
      </c>
      <c r="O175" s="189"/>
      <c r="P175" s="12"/>
      <c r="Q175" s="12"/>
      <c r="R175" s="12"/>
      <c r="S175" s="81">
        <f t="shared" si="12"/>
        <v>0</v>
      </c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81">
        <f t="shared" si="14"/>
        <v>0</v>
      </c>
      <c r="AP175" s="81">
        <f t="shared" si="15"/>
        <v>0</v>
      </c>
      <c r="AQ175" s="81">
        <f t="shared" si="16"/>
        <v>0</v>
      </c>
    </row>
    <row r="176" spans="1:43">
      <c r="A176" s="81" t="str">
        <f t="shared" si="13"/>
        <v>NARM__176</v>
      </c>
      <c r="B176" s="11"/>
      <c r="C176" s="191"/>
      <c r="D176" s="191"/>
      <c r="E176" s="191"/>
      <c r="F176" s="191"/>
      <c r="G176" s="85"/>
      <c r="H176" s="191"/>
      <c r="I176" s="191"/>
      <c r="J176" s="189"/>
      <c r="L176" s="271"/>
      <c r="M176" s="191"/>
      <c r="N176" s="85" t="str">
        <f>IFERROR(INDEX('N0.6_Lookup_References'!$C$13:$C$64,MATCH($C176,'N0.6_Lookup_References'!$B$13:$B$64,0)),"")</f>
        <v/>
      </c>
      <c r="O176" s="189"/>
      <c r="P176" s="12"/>
      <c r="Q176" s="12"/>
      <c r="R176" s="12"/>
      <c r="S176" s="81">
        <f t="shared" si="12"/>
        <v>0</v>
      </c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81">
        <f t="shared" si="14"/>
        <v>0</v>
      </c>
      <c r="AP176" s="81">
        <f t="shared" si="15"/>
        <v>0</v>
      </c>
      <c r="AQ176" s="81">
        <f t="shared" si="16"/>
        <v>0</v>
      </c>
    </row>
    <row r="177" spans="1:43">
      <c r="A177" s="81" t="str">
        <f t="shared" si="13"/>
        <v>NARM__177</v>
      </c>
      <c r="B177" s="11"/>
      <c r="C177" s="191"/>
      <c r="D177" s="191"/>
      <c r="E177" s="191"/>
      <c r="F177" s="191"/>
      <c r="G177" s="85"/>
      <c r="H177" s="191"/>
      <c r="I177" s="191"/>
      <c r="J177" s="189"/>
      <c r="L177" s="271"/>
      <c r="M177" s="191"/>
      <c r="N177" s="85" t="str">
        <f>IFERROR(INDEX('N0.6_Lookup_References'!$C$13:$C$64,MATCH($C177,'N0.6_Lookup_References'!$B$13:$B$64,0)),"")</f>
        <v/>
      </c>
      <c r="O177" s="189"/>
      <c r="P177" s="12"/>
      <c r="Q177" s="12"/>
      <c r="R177" s="12"/>
      <c r="S177" s="81">
        <f t="shared" si="12"/>
        <v>0</v>
      </c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81">
        <f t="shared" si="14"/>
        <v>0</v>
      </c>
      <c r="AP177" s="81">
        <f t="shared" si="15"/>
        <v>0</v>
      </c>
      <c r="AQ177" s="81">
        <f t="shared" si="16"/>
        <v>0</v>
      </c>
    </row>
    <row r="178" spans="1:43">
      <c r="A178" s="81" t="str">
        <f t="shared" si="13"/>
        <v>NARM__178</v>
      </c>
      <c r="B178" s="11"/>
      <c r="C178" s="191"/>
      <c r="D178" s="191"/>
      <c r="E178" s="191"/>
      <c r="F178" s="191"/>
      <c r="G178" s="85"/>
      <c r="H178" s="191"/>
      <c r="I178" s="191"/>
      <c r="J178" s="189"/>
      <c r="L178" s="271"/>
      <c r="M178" s="191"/>
      <c r="N178" s="85" t="str">
        <f>IFERROR(INDEX('N0.6_Lookup_References'!$C$13:$C$64,MATCH($C178,'N0.6_Lookup_References'!$B$13:$B$64,0)),"")</f>
        <v/>
      </c>
      <c r="O178" s="189"/>
      <c r="P178" s="12"/>
      <c r="Q178" s="12"/>
      <c r="R178" s="12"/>
      <c r="S178" s="81">
        <f t="shared" si="12"/>
        <v>0</v>
      </c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81">
        <f t="shared" si="14"/>
        <v>0</v>
      </c>
      <c r="AP178" s="81">
        <f t="shared" si="15"/>
        <v>0</v>
      </c>
      <c r="AQ178" s="81">
        <f t="shared" si="16"/>
        <v>0</v>
      </c>
    </row>
    <row r="179" spans="1:43">
      <c r="A179" s="81" t="str">
        <f t="shared" si="13"/>
        <v>NARM__179</v>
      </c>
      <c r="B179" s="11"/>
      <c r="C179" s="191"/>
      <c r="D179" s="191"/>
      <c r="E179" s="191"/>
      <c r="F179" s="191"/>
      <c r="G179" s="85"/>
      <c r="H179" s="191"/>
      <c r="I179" s="191"/>
      <c r="J179" s="189"/>
      <c r="L179" s="271"/>
      <c r="M179" s="191"/>
      <c r="N179" s="85" t="str">
        <f>IFERROR(INDEX('N0.6_Lookup_References'!$C$13:$C$64,MATCH($C179,'N0.6_Lookup_References'!$B$13:$B$64,0)),"")</f>
        <v/>
      </c>
      <c r="O179" s="189"/>
      <c r="P179" s="12"/>
      <c r="Q179" s="12"/>
      <c r="R179" s="12"/>
      <c r="S179" s="81">
        <f t="shared" si="12"/>
        <v>0</v>
      </c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81">
        <f t="shared" si="14"/>
        <v>0</v>
      </c>
      <c r="AP179" s="81">
        <f t="shared" si="15"/>
        <v>0</v>
      </c>
      <c r="AQ179" s="81">
        <f t="shared" si="16"/>
        <v>0</v>
      </c>
    </row>
    <row r="180" spans="1:43">
      <c r="A180" s="81" t="str">
        <f t="shared" si="13"/>
        <v>NARM__180</v>
      </c>
      <c r="B180" s="11"/>
      <c r="C180" s="191"/>
      <c r="D180" s="191"/>
      <c r="E180" s="191"/>
      <c r="F180" s="191"/>
      <c r="G180" s="85"/>
      <c r="H180" s="191"/>
      <c r="I180" s="191"/>
      <c r="J180" s="189"/>
      <c r="L180" s="271"/>
      <c r="M180" s="191"/>
      <c r="N180" s="85" t="str">
        <f>IFERROR(INDEX('N0.6_Lookup_References'!$C$13:$C$64,MATCH($C180,'N0.6_Lookup_References'!$B$13:$B$64,0)),"")</f>
        <v/>
      </c>
      <c r="O180" s="189"/>
      <c r="P180" s="12"/>
      <c r="Q180" s="12"/>
      <c r="R180" s="12"/>
      <c r="S180" s="81">
        <f t="shared" si="12"/>
        <v>0</v>
      </c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81">
        <f t="shared" si="14"/>
        <v>0</v>
      </c>
      <c r="AP180" s="81">
        <f t="shared" si="15"/>
        <v>0</v>
      </c>
      <c r="AQ180" s="81">
        <f t="shared" si="16"/>
        <v>0</v>
      </c>
    </row>
    <row r="181" spans="1:43">
      <c r="A181" s="81" t="str">
        <f t="shared" si="13"/>
        <v>NARM__181</v>
      </c>
      <c r="B181" s="11"/>
      <c r="C181" s="191"/>
      <c r="D181" s="191"/>
      <c r="E181" s="191"/>
      <c r="F181" s="191"/>
      <c r="G181" s="85"/>
      <c r="H181" s="191"/>
      <c r="I181" s="191"/>
      <c r="J181" s="189"/>
      <c r="L181" s="271"/>
      <c r="M181" s="191"/>
      <c r="N181" s="85" t="str">
        <f>IFERROR(INDEX('N0.6_Lookup_References'!$C$13:$C$64,MATCH($C181,'N0.6_Lookup_References'!$B$13:$B$64,0)),"")</f>
        <v/>
      </c>
      <c r="O181" s="189"/>
      <c r="P181" s="12"/>
      <c r="Q181" s="12"/>
      <c r="R181" s="12"/>
      <c r="S181" s="81">
        <f t="shared" si="12"/>
        <v>0</v>
      </c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81">
        <f t="shared" si="14"/>
        <v>0</v>
      </c>
      <c r="AP181" s="81">
        <f t="shared" si="15"/>
        <v>0</v>
      </c>
      <c r="AQ181" s="81">
        <f t="shared" si="16"/>
        <v>0</v>
      </c>
    </row>
    <row r="182" spans="1:43">
      <c r="A182" s="81" t="str">
        <f t="shared" si="13"/>
        <v>NARM__182</v>
      </c>
      <c r="B182" s="11"/>
      <c r="C182" s="191"/>
      <c r="D182" s="191"/>
      <c r="E182" s="191"/>
      <c r="F182" s="191"/>
      <c r="G182" s="85"/>
      <c r="H182" s="191"/>
      <c r="I182" s="191"/>
      <c r="J182" s="189"/>
      <c r="L182" s="271"/>
      <c r="M182" s="191"/>
      <c r="N182" s="85" t="str">
        <f>IFERROR(INDEX('N0.6_Lookup_References'!$C$13:$C$64,MATCH($C182,'N0.6_Lookup_References'!$B$13:$B$64,0)),"")</f>
        <v/>
      </c>
      <c r="O182" s="189"/>
      <c r="P182" s="12"/>
      <c r="Q182" s="12"/>
      <c r="R182" s="12"/>
      <c r="S182" s="81">
        <f t="shared" si="12"/>
        <v>0</v>
      </c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81">
        <f t="shared" si="14"/>
        <v>0</v>
      </c>
      <c r="AP182" s="81">
        <f t="shared" si="15"/>
        <v>0</v>
      </c>
      <c r="AQ182" s="81">
        <f t="shared" si="16"/>
        <v>0</v>
      </c>
    </row>
    <row r="183" spans="1:43">
      <c r="A183" s="81" t="str">
        <f t="shared" si="13"/>
        <v>NARM__183</v>
      </c>
      <c r="B183" s="11"/>
      <c r="C183" s="191"/>
      <c r="D183" s="191"/>
      <c r="E183" s="191"/>
      <c r="F183" s="191"/>
      <c r="G183" s="85"/>
      <c r="H183" s="191"/>
      <c r="I183" s="191"/>
      <c r="J183" s="189"/>
      <c r="L183" s="271"/>
      <c r="M183" s="191"/>
      <c r="N183" s="85" t="str">
        <f>IFERROR(INDEX('N0.6_Lookup_References'!$C$13:$C$64,MATCH($C183,'N0.6_Lookup_References'!$B$13:$B$64,0)),"")</f>
        <v/>
      </c>
      <c r="O183" s="189"/>
      <c r="P183" s="12"/>
      <c r="Q183" s="12"/>
      <c r="R183" s="12"/>
      <c r="S183" s="81">
        <f t="shared" si="12"/>
        <v>0</v>
      </c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81">
        <f t="shared" si="14"/>
        <v>0</v>
      </c>
      <c r="AP183" s="81">
        <f t="shared" si="15"/>
        <v>0</v>
      </c>
      <c r="AQ183" s="81">
        <f t="shared" si="16"/>
        <v>0</v>
      </c>
    </row>
    <row r="184" spans="1:43">
      <c r="A184" s="81" t="str">
        <f t="shared" si="13"/>
        <v>NARM__184</v>
      </c>
      <c r="B184" s="11"/>
      <c r="C184" s="191"/>
      <c r="D184" s="191"/>
      <c r="E184" s="191"/>
      <c r="F184" s="191"/>
      <c r="G184" s="85"/>
      <c r="H184" s="191"/>
      <c r="I184" s="191"/>
      <c r="J184" s="189"/>
      <c r="L184" s="271"/>
      <c r="M184" s="191"/>
      <c r="N184" s="85" t="str">
        <f>IFERROR(INDEX('N0.6_Lookup_References'!$C$13:$C$64,MATCH($C184,'N0.6_Lookup_References'!$B$13:$B$64,0)),"")</f>
        <v/>
      </c>
      <c r="O184" s="189"/>
      <c r="P184" s="12"/>
      <c r="Q184" s="12"/>
      <c r="R184" s="12"/>
      <c r="S184" s="81">
        <f t="shared" ref="S184:S198" si="17">P184-Q184</f>
        <v>0</v>
      </c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81">
        <f t="shared" si="14"/>
        <v>0</v>
      </c>
      <c r="AP184" s="81">
        <f t="shared" si="15"/>
        <v>0</v>
      </c>
      <c r="AQ184" s="81">
        <f t="shared" si="16"/>
        <v>0</v>
      </c>
    </row>
    <row r="185" spans="1:43">
      <c r="A185" s="81" t="str">
        <f t="shared" si="13"/>
        <v>NARM__185</v>
      </c>
      <c r="B185" s="11"/>
      <c r="C185" s="191"/>
      <c r="D185" s="191"/>
      <c r="E185" s="191"/>
      <c r="F185" s="191"/>
      <c r="G185" s="85"/>
      <c r="H185" s="191"/>
      <c r="I185" s="191"/>
      <c r="J185" s="189"/>
      <c r="L185" s="271"/>
      <c r="M185" s="191"/>
      <c r="N185" s="85" t="str">
        <f>IFERROR(INDEX('N0.6_Lookup_References'!$C$13:$C$64,MATCH($C185,'N0.6_Lookup_References'!$B$13:$B$64,0)),"")</f>
        <v/>
      </c>
      <c r="O185" s="189"/>
      <c r="P185" s="12"/>
      <c r="Q185" s="12"/>
      <c r="R185" s="12"/>
      <c r="S185" s="81">
        <f t="shared" si="17"/>
        <v>0</v>
      </c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81">
        <f t="shared" si="14"/>
        <v>0</v>
      </c>
      <c r="AP185" s="81">
        <f t="shared" si="15"/>
        <v>0</v>
      </c>
      <c r="AQ185" s="81">
        <f t="shared" si="16"/>
        <v>0</v>
      </c>
    </row>
    <row r="186" spans="1:43">
      <c r="A186" s="81" t="str">
        <f t="shared" si="13"/>
        <v>NARM__186</v>
      </c>
      <c r="B186" s="11"/>
      <c r="C186" s="191"/>
      <c r="D186" s="191"/>
      <c r="E186" s="191"/>
      <c r="F186" s="191"/>
      <c r="G186" s="85"/>
      <c r="H186" s="191"/>
      <c r="I186" s="191"/>
      <c r="J186" s="189"/>
      <c r="L186" s="271"/>
      <c r="M186" s="191"/>
      <c r="N186" s="85" t="str">
        <f>IFERROR(INDEX('N0.6_Lookup_References'!$C$13:$C$64,MATCH($C186,'N0.6_Lookup_References'!$B$13:$B$64,0)),"")</f>
        <v/>
      </c>
      <c r="O186" s="189"/>
      <c r="P186" s="12"/>
      <c r="Q186" s="12"/>
      <c r="R186" s="12"/>
      <c r="S186" s="81">
        <f t="shared" si="17"/>
        <v>0</v>
      </c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81">
        <f t="shared" si="14"/>
        <v>0</v>
      </c>
      <c r="AP186" s="81">
        <f t="shared" si="15"/>
        <v>0</v>
      </c>
      <c r="AQ186" s="81">
        <f t="shared" si="16"/>
        <v>0</v>
      </c>
    </row>
    <row r="187" spans="1:43">
      <c r="A187" s="81" t="str">
        <f t="shared" si="13"/>
        <v>NARM__187</v>
      </c>
      <c r="B187" s="11"/>
      <c r="C187" s="191"/>
      <c r="D187" s="191"/>
      <c r="E187" s="191"/>
      <c r="F187" s="191"/>
      <c r="G187" s="85"/>
      <c r="H187" s="191"/>
      <c r="I187" s="191"/>
      <c r="J187" s="189"/>
      <c r="L187" s="271"/>
      <c r="M187" s="191"/>
      <c r="N187" s="85" t="str">
        <f>IFERROR(INDEX('N0.6_Lookup_References'!$C$13:$C$64,MATCH($C187,'N0.6_Lookup_References'!$B$13:$B$64,0)),"")</f>
        <v/>
      </c>
      <c r="O187" s="189"/>
      <c r="P187" s="12"/>
      <c r="Q187" s="12"/>
      <c r="R187" s="12"/>
      <c r="S187" s="81">
        <f t="shared" si="17"/>
        <v>0</v>
      </c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81">
        <f t="shared" si="14"/>
        <v>0</v>
      </c>
      <c r="AP187" s="81">
        <f t="shared" si="15"/>
        <v>0</v>
      </c>
      <c r="AQ187" s="81">
        <f t="shared" si="16"/>
        <v>0</v>
      </c>
    </row>
    <row r="188" spans="1:43">
      <c r="A188" s="81" t="str">
        <f t="shared" si="13"/>
        <v>NARM__188</v>
      </c>
      <c r="B188" s="11"/>
      <c r="C188" s="191"/>
      <c r="D188" s="191"/>
      <c r="E188" s="191"/>
      <c r="F188" s="191"/>
      <c r="G188" s="85"/>
      <c r="H188" s="191"/>
      <c r="I188" s="191"/>
      <c r="J188" s="189"/>
      <c r="L188" s="271"/>
      <c r="M188" s="191"/>
      <c r="N188" s="85" t="str">
        <f>IFERROR(INDEX('N0.6_Lookup_References'!$C$13:$C$64,MATCH($C188,'N0.6_Lookup_References'!$B$13:$B$64,0)),"")</f>
        <v/>
      </c>
      <c r="O188" s="189"/>
      <c r="P188" s="12"/>
      <c r="Q188" s="12"/>
      <c r="R188" s="12"/>
      <c r="S188" s="81">
        <f t="shared" si="17"/>
        <v>0</v>
      </c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81">
        <f t="shared" si="14"/>
        <v>0</v>
      </c>
      <c r="AP188" s="81">
        <f t="shared" si="15"/>
        <v>0</v>
      </c>
      <c r="AQ188" s="81">
        <f t="shared" si="16"/>
        <v>0</v>
      </c>
    </row>
    <row r="189" spans="1:43">
      <c r="A189" s="81" t="str">
        <f t="shared" si="13"/>
        <v>NARM__189</v>
      </c>
      <c r="B189" s="11"/>
      <c r="C189" s="191"/>
      <c r="D189" s="191"/>
      <c r="E189" s="191"/>
      <c r="F189" s="191"/>
      <c r="G189" s="85"/>
      <c r="H189" s="191"/>
      <c r="I189" s="191"/>
      <c r="J189" s="189"/>
      <c r="L189" s="271"/>
      <c r="M189" s="191"/>
      <c r="N189" s="85" t="str">
        <f>IFERROR(INDEX('N0.6_Lookup_References'!$C$13:$C$64,MATCH($C189,'N0.6_Lookup_References'!$B$13:$B$64,0)),"")</f>
        <v/>
      </c>
      <c r="O189" s="189"/>
      <c r="P189" s="12"/>
      <c r="Q189" s="12"/>
      <c r="R189" s="12"/>
      <c r="S189" s="81">
        <f t="shared" si="17"/>
        <v>0</v>
      </c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81">
        <f t="shared" si="14"/>
        <v>0</v>
      </c>
      <c r="AP189" s="81">
        <f t="shared" si="15"/>
        <v>0</v>
      </c>
      <c r="AQ189" s="81">
        <f t="shared" si="16"/>
        <v>0</v>
      </c>
    </row>
    <row r="190" spans="1:43">
      <c r="A190" s="81" t="str">
        <f t="shared" si="13"/>
        <v>NARM__190</v>
      </c>
      <c r="B190" s="11"/>
      <c r="C190" s="191"/>
      <c r="D190" s="191"/>
      <c r="E190" s="191"/>
      <c r="F190" s="191"/>
      <c r="G190" s="85"/>
      <c r="H190" s="191"/>
      <c r="I190" s="191"/>
      <c r="J190" s="189"/>
      <c r="L190" s="271"/>
      <c r="M190" s="191"/>
      <c r="N190" s="85" t="str">
        <f>IFERROR(INDEX('N0.6_Lookup_References'!$C$13:$C$64,MATCH($C190,'N0.6_Lookup_References'!$B$13:$B$64,0)),"")</f>
        <v/>
      </c>
      <c r="O190" s="189"/>
      <c r="P190" s="12"/>
      <c r="Q190" s="12"/>
      <c r="R190" s="12"/>
      <c r="S190" s="81">
        <f t="shared" si="17"/>
        <v>0</v>
      </c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81">
        <f t="shared" si="14"/>
        <v>0</v>
      </c>
      <c r="AP190" s="81">
        <f t="shared" si="15"/>
        <v>0</v>
      </c>
      <c r="AQ190" s="81">
        <f t="shared" si="16"/>
        <v>0</v>
      </c>
    </row>
    <row r="191" spans="1:43">
      <c r="A191" s="81" t="str">
        <f t="shared" si="13"/>
        <v>NARM__191</v>
      </c>
      <c r="B191" s="11"/>
      <c r="C191" s="191"/>
      <c r="D191" s="191"/>
      <c r="E191" s="191"/>
      <c r="F191" s="191"/>
      <c r="G191" s="85"/>
      <c r="H191" s="191"/>
      <c r="I191" s="191"/>
      <c r="J191" s="189"/>
      <c r="L191" s="271"/>
      <c r="M191" s="191"/>
      <c r="N191" s="85" t="str">
        <f>IFERROR(INDEX('N0.6_Lookup_References'!$C$13:$C$64,MATCH($C191,'N0.6_Lookup_References'!$B$13:$B$64,0)),"")</f>
        <v/>
      </c>
      <c r="O191" s="189"/>
      <c r="P191" s="12"/>
      <c r="Q191" s="12"/>
      <c r="R191" s="12"/>
      <c r="S191" s="81">
        <f t="shared" si="17"/>
        <v>0</v>
      </c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81">
        <f t="shared" si="14"/>
        <v>0</v>
      </c>
      <c r="AP191" s="81">
        <f t="shared" si="15"/>
        <v>0</v>
      </c>
      <c r="AQ191" s="81">
        <f t="shared" si="16"/>
        <v>0</v>
      </c>
    </row>
    <row r="192" spans="1:43">
      <c r="A192" s="81" t="str">
        <f t="shared" si="13"/>
        <v>NARM__192</v>
      </c>
      <c r="B192" s="11"/>
      <c r="C192" s="191"/>
      <c r="D192" s="191"/>
      <c r="E192" s="191"/>
      <c r="F192" s="191"/>
      <c r="G192" s="85"/>
      <c r="H192" s="191"/>
      <c r="I192" s="191"/>
      <c r="J192" s="189"/>
      <c r="L192" s="271"/>
      <c r="M192" s="191"/>
      <c r="N192" s="85" t="str">
        <f>IFERROR(INDEX('N0.6_Lookup_References'!$C$13:$C$64,MATCH($C192,'N0.6_Lookup_References'!$B$13:$B$64,0)),"")</f>
        <v/>
      </c>
      <c r="O192" s="189"/>
      <c r="P192" s="12"/>
      <c r="Q192" s="12"/>
      <c r="R192" s="12"/>
      <c r="S192" s="81">
        <f t="shared" si="17"/>
        <v>0</v>
      </c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81">
        <f t="shared" si="14"/>
        <v>0</v>
      </c>
      <c r="AP192" s="81">
        <f t="shared" si="15"/>
        <v>0</v>
      </c>
      <c r="AQ192" s="81">
        <f t="shared" si="16"/>
        <v>0</v>
      </c>
    </row>
    <row r="193" spans="1:43">
      <c r="A193" s="81" t="str">
        <f t="shared" si="13"/>
        <v>NARM__193</v>
      </c>
      <c r="B193" s="11"/>
      <c r="C193" s="191"/>
      <c r="D193" s="191"/>
      <c r="E193" s="191"/>
      <c r="F193" s="191"/>
      <c r="G193" s="85"/>
      <c r="H193" s="191"/>
      <c r="I193" s="191"/>
      <c r="J193" s="189"/>
      <c r="L193" s="271"/>
      <c r="M193" s="191"/>
      <c r="N193" s="85" t="str">
        <f>IFERROR(INDEX('N0.6_Lookup_References'!$C$13:$C$64,MATCH($C193,'N0.6_Lookup_References'!$B$13:$B$64,0)),"")</f>
        <v/>
      </c>
      <c r="O193" s="189"/>
      <c r="P193" s="12"/>
      <c r="Q193" s="12"/>
      <c r="R193" s="12"/>
      <c r="S193" s="81">
        <f t="shared" si="17"/>
        <v>0</v>
      </c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81">
        <f t="shared" si="14"/>
        <v>0</v>
      </c>
      <c r="AP193" s="81">
        <f t="shared" si="15"/>
        <v>0</v>
      </c>
      <c r="AQ193" s="81">
        <f t="shared" si="16"/>
        <v>0</v>
      </c>
    </row>
    <row r="194" spans="1:43">
      <c r="A194" s="81" t="str">
        <f t="shared" si="13"/>
        <v>NARM__194</v>
      </c>
      <c r="B194" s="11"/>
      <c r="C194" s="191"/>
      <c r="D194" s="191"/>
      <c r="E194" s="191"/>
      <c r="F194" s="191"/>
      <c r="G194" s="85"/>
      <c r="H194" s="191"/>
      <c r="I194" s="191"/>
      <c r="J194" s="189"/>
      <c r="L194" s="271"/>
      <c r="M194" s="191"/>
      <c r="N194" s="85" t="str">
        <f>IFERROR(INDEX('N0.6_Lookup_References'!$C$13:$C$64,MATCH($C194,'N0.6_Lookup_References'!$B$13:$B$64,0)),"")</f>
        <v/>
      </c>
      <c r="O194" s="189"/>
      <c r="P194" s="12"/>
      <c r="Q194" s="12"/>
      <c r="R194" s="12"/>
      <c r="S194" s="81">
        <f t="shared" si="17"/>
        <v>0</v>
      </c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81">
        <f t="shared" si="14"/>
        <v>0</v>
      </c>
      <c r="AP194" s="81">
        <f t="shared" si="15"/>
        <v>0</v>
      </c>
      <c r="AQ194" s="81">
        <f t="shared" si="16"/>
        <v>0</v>
      </c>
    </row>
    <row r="195" spans="1:43">
      <c r="A195" s="81" t="str">
        <f t="shared" si="13"/>
        <v>NARM__195</v>
      </c>
      <c r="B195" s="11"/>
      <c r="C195" s="191"/>
      <c r="D195" s="191"/>
      <c r="E195" s="191"/>
      <c r="F195" s="191"/>
      <c r="G195" s="85"/>
      <c r="H195" s="191"/>
      <c r="I195" s="191"/>
      <c r="J195" s="189"/>
      <c r="L195" s="271"/>
      <c r="M195" s="191"/>
      <c r="N195" s="85" t="str">
        <f>IFERROR(INDEX('N0.6_Lookup_References'!$C$13:$C$64,MATCH($C195,'N0.6_Lookup_References'!$B$13:$B$64,0)),"")</f>
        <v/>
      </c>
      <c r="O195" s="189"/>
      <c r="P195" s="12"/>
      <c r="Q195" s="12"/>
      <c r="R195" s="12"/>
      <c r="S195" s="81">
        <f t="shared" si="17"/>
        <v>0</v>
      </c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81">
        <f t="shared" si="14"/>
        <v>0</v>
      </c>
      <c r="AP195" s="81">
        <f t="shared" si="15"/>
        <v>0</v>
      </c>
      <c r="AQ195" s="81">
        <f t="shared" si="16"/>
        <v>0</v>
      </c>
    </row>
    <row r="196" spans="1:43">
      <c r="A196" s="81" t="str">
        <f t="shared" si="13"/>
        <v>NARM__196</v>
      </c>
      <c r="B196" s="11"/>
      <c r="C196" s="191"/>
      <c r="D196" s="191"/>
      <c r="E196" s="191"/>
      <c r="F196" s="191"/>
      <c r="G196" s="85"/>
      <c r="H196" s="191"/>
      <c r="I196" s="191"/>
      <c r="J196" s="189"/>
      <c r="L196" s="271"/>
      <c r="M196" s="191"/>
      <c r="N196" s="85" t="str">
        <f>IFERROR(INDEX('N0.6_Lookup_References'!$C$13:$C$64,MATCH($C196,'N0.6_Lookup_References'!$B$13:$B$64,0)),"")</f>
        <v/>
      </c>
      <c r="O196" s="189"/>
      <c r="P196" s="12"/>
      <c r="Q196" s="12"/>
      <c r="R196" s="12"/>
      <c r="S196" s="81">
        <f t="shared" si="17"/>
        <v>0</v>
      </c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81">
        <f t="shared" si="14"/>
        <v>0</v>
      </c>
      <c r="AP196" s="81">
        <f t="shared" si="15"/>
        <v>0</v>
      </c>
      <c r="AQ196" s="81">
        <f t="shared" si="16"/>
        <v>0</v>
      </c>
    </row>
    <row r="197" spans="1:43">
      <c r="A197" s="81" t="str">
        <f t="shared" si="13"/>
        <v>NARM__197</v>
      </c>
      <c r="B197" s="11"/>
      <c r="C197" s="191"/>
      <c r="D197" s="191"/>
      <c r="E197" s="191"/>
      <c r="F197" s="191"/>
      <c r="G197" s="85"/>
      <c r="H197" s="191"/>
      <c r="I197" s="191"/>
      <c r="J197" s="189"/>
      <c r="L197" s="271"/>
      <c r="M197" s="191"/>
      <c r="N197" s="85" t="str">
        <f>IFERROR(INDEX('N0.6_Lookup_References'!$C$13:$C$64,MATCH($C197,'N0.6_Lookup_References'!$B$13:$B$64,0)),"")</f>
        <v/>
      </c>
      <c r="O197" s="189"/>
      <c r="P197" s="12"/>
      <c r="Q197" s="12"/>
      <c r="R197" s="12"/>
      <c r="S197" s="81">
        <f t="shared" si="17"/>
        <v>0</v>
      </c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81">
        <f t="shared" si="14"/>
        <v>0</v>
      </c>
      <c r="AP197" s="81">
        <f t="shared" si="15"/>
        <v>0</v>
      </c>
      <c r="AQ197" s="81">
        <f t="shared" si="16"/>
        <v>0</v>
      </c>
    </row>
    <row r="198" spans="1:43">
      <c r="A198" s="81" t="str">
        <f t="shared" si="13"/>
        <v>NARM__198</v>
      </c>
      <c r="B198" s="11"/>
      <c r="C198" s="191"/>
      <c r="D198" s="191"/>
      <c r="E198" s="191"/>
      <c r="F198" s="191"/>
      <c r="G198" s="85"/>
      <c r="H198" s="191"/>
      <c r="I198" s="191"/>
      <c r="J198" s="189"/>
      <c r="L198" s="271"/>
      <c r="M198" s="191"/>
      <c r="N198" s="85" t="str">
        <f>IFERROR(INDEX('N0.6_Lookup_References'!$C$13:$C$64,MATCH($C198,'N0.6_Lookup_References'!$B$13:$B$64,0)),"")</f>
        <v/>
      </c>
      <c r="O198" s="189"/>
      <c r="P198" s="12"/>
      <c r="Q198" s="12"/>
      <c r="R198" s="12"/>
      <c r="S198" s="81">
        <f t="shared" si="17"/>
        <v>0</v>
      </c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81">
        <f t="shared" si="14"/>
        <v>0</v>
      </c>
      <c r="AP198" s="81">
        <f t="shared" si="15"/>
        <v>0</v>
      </c>
      <c r="AQ198" s="81">
        <f t="shared" si="16"/>
        <v>0</v>
      </c>
    </row>
    <row r="199" spans="1:43">
      <c r="A199" s="232" t="s">
        <v>77</v>
      </c>
      <c r="B199" s="232" t="s">
        <v>77</v>
      </c>
      <c r="C199" s="232" t="s">
        <v>77</v>
      </c>
      <c r="D199" s="232" t="s">
        <v>77</v>
      </c>
      <c r="E199" s="232" t="s">
        <v>77</v>
      </c>
      <c r="F199" s="232" t="s">
        <v>77</v>
      </c>
      <c r="G199" s="232" t="s">
        <v>77</v>
      </c>
      <c r="H199" s="232" t="s">
        <v>77</v>
      </c>
      <c r="I199" s="232" t="s">
        <v>77</v>
      </c>
      <c r="J199" s="232" t="s">
        <v>77</v>
      </c>
      <c r="K199" s="232" t="s">
        <v>77</v>
      </c>
      <c r="L199" s="232" t="s">
        <v>77</v>
      </c>
      <c r="M199" s="232" t="s">
        <v>77</v>
      </c>
      <c r="N199" s="232" t="s">
        <v>77</v>
      </c>
      <c r="O199" s="232" t="s">
        <v>77</v>
      </c>
      <c r="P199" s="232" t="s">
        <v>77</v>
      </c>
      <c r="Q199" s="232" t="s">
        <v>77</v>
      </c>
      <c r="R199" s="232" t="s">
        <v>77</v>
      </c>
      <c r="S199" s="232" t="s">
        <v>77</v>
      </c>
      <c r="T199" s="232" t="s">
        <v>77</v>
      </c>
      <c r="U199" s="232" t="s">
        <v>77</v>
      </c>
      <c r="V199" s="232" t="s">
        <v>77</v>
      </c>
      <c r="W199" s="232" t="s">
        <v>77</v>
      </c>
      <c r="X199" s="232" t="s">
        <v>77</v>
      </c>
      <c r="Y199" s="232" t="s">
        <v>77</v>
      </c>
      <c r="Z199" s="232" t="s">
        <v>77</v>
      </c>
      <c r="AA199" s="232" t="s">
        <v>77</v>
      </c>
      <c r="AB199" s="232" t="s">
        <v>77</v>
      </c>
      <c r="AC199" s="232" t="s">
        <v>77</v>
      </c>
      <c r="AD199" s="232" t="s">
        <v>77</v>
      </c>
      <c r="AE199" s="232" t="s">
        <v>77</v>
      </c>
      <c r="AF199" s="232" t="s">
        <v>77</v>
      </c>
      <c r="AG199" s="232" t="s">
        <v>77</v>
      </c>
      <c r="AH199" s="232" t="s">
        <v>77</v>
      </c>
      <c r="AI199" s="232" t="s">
        <v>77</v>
      </c>
      <c r="AJ199" s="232" t="s">
        <v>77</v>
      </c>
      <c r="AK199" s="232" t="s">
        <v>77</v>
      </c>
      <c r="AL199" s="232" t="s">
        <v>77</v>
      </c>
      <c r="AM199" s="232" t="s">
        <v>77</v>
      </c>
      <c r="AN199" s="232" t="s">
        <v>77</v>
      </c>
      <c r="AO199" s="232" t="s">
        <v>77</v>
      </c>
      <c r="AP199" s="232" t="s">
        <v>77</v>
      </c>
      <c r="AQ199" s="232" t="s">
        <v>77</v>
      </c>
    </row>
  </sheetData>
  <autoFilter ref="B14:AN199" xr:uid="{00000000-0009-0000-0000-00000B000000}"/>
  <mergeCells count="5">
    <mergeCell ref="H13:J13"/>
    <mergeCell ref="A13:G13"/>
    <mergeCell ref="U13:AD13"/>
    <mergeCell ref="AE13:AN13"/>
    <mergeCell ref="L13:S13"/>
  </mergeCells>
  <phoneticPr fontId="56" type="noConversion"/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00000000-0002-0000-0B00-000000000000}">
          <x14:formula1>
            <xm:f>'N0.6_Lookup_References'!$B$13:$B$64</xm:f>
          </x14:formula1>
          <xm:sqref>C15:C198</xm:sqref>
        </x14:dataValidation>
        <x14:dataValidation type="list" allowBlank="1" showInputMessage="1" showErrorMessage="1" xr:uid="{00000000-0002-0000-0B00-000002000000}">
          <x14:formula1>
            <xm:f>'N1.2_Intervention_Listing'!$A$13:$A$212</xm:f>
          </x14:formula1>
          <xm:sqref>J143:J198 G143:G198 O143:R198</xm:sqref>
        </x14:dataValidation>
        <x14:dataValidation type="list" allowBlank="1" showInputMessage="1" showErrorMessage="1" xr:uid="{039BBB88-3DE7-4602-9D03-D8E0B7B8B522}">
          <x14:formula1>
            <xm:f>'N1.2_Intervention_Listing'!$A$12:$A$212</xm:f>
          </x14:formula1>
          <xm:sqref>F15:F198</xm:sqref>
        </x14:dataValidation>
        <x14:dataValidation type="list" allowBlank="1" showInputMessage="1" showErrorMessage="1" xr:uid="{ED4EA2BE-936E-4093-A7DB-EE29E7053104}">
          <x14:formula1>
            <xm:f>'N0.6_Lookup_References'!$N$13:$N$17</xm:f>
          </x14:formula1>
          <xm:sqref>D15:D198</xm:sqref>
        </x14:dataValidation>
        <x14:dataValidation type="list" allowBlank="1" showInputMessage="1" showErrorMessage="1" xr:uid="{7D27D938-CF71-4C1D-9EC9-CB0E76DC898A}">
          <x14:formula1>
            <xm:f>'N0.6_Lookup_References'!$Q$13:$Q$25</xm:f>
          </x14:formula1>
          <xm:sqref>E15:E198</xm:sqref>
        </x14:dataValidation>
        <x14:dataValidation type="list" allowBlank="1" showInputMessage="1" showErrorMessage="1" xr:uid="{76010C2B-EBD3-41F6-8BF9-8DD8E3A5217A}">
          <x14:formula1>
            <xm:f>'N0.6_Lookup_References'!$U$14:$U$15</xm:f>
          </x14:formula1>
          <xm:sqref>H15:H198</xm:sqref>
        </x14:dataValidation>
        <x14:dataValidation type="list" allowBlank="1" showInputMessage="1" showErrorMessage="1" xr:uid="{2125BD7D-7F39-4BDB-BA55-3A4BC4E719A4}">
          <x14:formula1>
            <xm:f>'N0.6_Lookup_References'!$V$14:$V$17</xm:f>
          </x14:formula1>
          <xm:sqref>I15:I198</xm:sqref>
        </x14:dataValidation>
        <x14:dataValidation type="list" allowBlank="1" showInputMessage="1" showErrorMessage="1" xr:uid="{F4846C18-DA0E-472E-AA34-5AECBD29AA6C}">
          <x14:formula1>
            <xm:f>'N0.6_Lookup_References'!$W$14:$W$18</xm:f>
          </x14:formula1>
          <xm:sqref>L15:L198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>
    <tabColor theme="9" tint="-0.499984740745262"/>
  </sheetPr>
  <dimension ref="A1:P13"/>
  <sheetViews>
    <sheetView workbookViewId="0">
      <selection activeCell="B21" sqref="B21"/>
    </sheetView>
  </sheetViews>
  <sheetFormatPr defaultColWidth="7.796875" defaultRowHeight="12.4"/>
  <cols>
    <col min="1" max="1" width="25.796875" style="3" customWidth="1"/>
    <col min="2" max="2" width="40.33203125" style="3" customWidth="1"/>
    <col min="3" max="3" width="9" style="13" customWidth="1"/>
    <col min="4" max="46" width="7.796875" style="3"/>
    <col min="47" max="47" width="9.33203125" style="3" bestFit="1" customWidth="1"/>
    <col min="48" max="16384" width="7.796875" style="3"/>
  </cols>
  <sheetData>
    <row r="1" spans="1:16" ht="25.15">
      <c r="A1" s="1" t="str">
        <f>N0_Cover!A1</f>
        <v>RIIO-2 Regulatory Reporting Pack</v>
      </c>
      <c r="B1" s="2"/>
      <c r="C1" s="2"/>
      <c r="D1" s="2"/>
      <c r="E1" s="2"/>
      <c r="F1" s="71"/>
      <c r="G1" s="2"/>
      <c r="H1" s="2"/>
      <c r="I1" s="2"/>
      <c r="J1" s="2"/>
      <c r="K1" s="2"/>
      <c r="L1" s="2"/>
      <c r="M1" s="2"/>
      <c r="N1" s="2"/>
      <c r="O1" s="2"/>
      <c r="P1" s="2"/>
    </row>
    <row r="2" spans="1:16" ht="22.9">
      <c r="A2" s="1">
        <f>N0_Cover!$B$12</f>
        <v>0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</row>
    <row r="3" spans="1:16" ht="19.899999999999999">
      <c r="A3" s="5" t="str">
        <f>"Workbook " &amp; N0_Cover!$B$14</f>
        <v>Workbook N: NARM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</row>
    <row r="4" spans="1:16" ht="17.649999999999999">
      <c r="A4" s="7" t="str">
        <f>"Submission Version " &amp; N0_Cover!$B$15 &amp; " - Submitted on " &amp; TEXT(N0_Cover!$B$16,"dd mmm yyyy")</f>
        <v>Submission Version  - Submitted on 00 Jan 1900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</row>
    <row r="5" spans="1:16" ht="17.649999999999999">
      <c r="A5" s="7" t="str">
        <f>"Template Version: " &amp; N0_Cover!$B$11</f>
        <v>Template Version: v1.0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</row>
    <row r="6" spans="1:16" ht="19.899999999999999">
      <c r="A6" s="5" t="str">
        <f ca="1">"Sheet: " &amp;VLOOKUP(RIGHT(CELL("filename",A1),LEN(CELL("filename",A1))-FIND("]",CELL("filename",A1))),'N0.1_Contents'!$A$11:$B$98,2,FALSE)</f>
        <v>Sheet: N2 Network Risk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ht="17.649999999999999">
      <c r="A7" s="7" t="str">
        <f>"Prices Base: " &amp; 'N0.5_Data_Constants'!C13</f>
        <v>Prices Base: 2018/19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</row>
    <row r="8" spans="1:16" s="138" customFormat="1">
      <c r="A8" s="140" t="str">
        <f>"Error Checks: " &amp; IF(ISERROR(MATCH("Error",$A$9:$P$9,0)),"OK","Error")</f>
        <v>Error Checks: OK</v>
      </c>
      <c r="B8" s="141"/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</row>
    <row r="9" spans="1:16" s="138" customFormat="1">
      <c r="A9" s="144" t="str">
        <f t="shared" ref="A9:P9" si="0">IF(ISERROR(MATCH("Error",A10:A165,0)),"-","Error")</f>
        <v>-</v>
      </c>
      <c r="B9" s="144" t="str">
        <f t="shared" si="0"/>
        <v>-</v>
      </c>
      <c r="C9" s="144" t="str">
        <f t="shared" si="0"/>
        <v>-</v>
      </c>
      <c r="D9" s="144" t="str">
        <f t="shared" si="0"/>
        <v>-</v>
      </c>
      <c r="E9" s="144" t="str">
        <f t="shared" si="0"/>
        <v>-</v>
      </c>
      <c r="F9" s="144" t="str">
        <f t="shared" si="0"/>
        <v>-</v>
      </c>
      <c r="G9" s="144" t="str">
        <f t="shared" si="0"/>
        <v>-</v>
      </c>
      <c r="H9" s="144" t="str">
        <f t="shared" si="0"/>
        <v>-</v>
      </c>
      <c r="I9" s="144" t="str">
        <f t="shared" si="0"/>
        <v>-</v>
      </c>
      <c r="J9" s="144" t="str">
        <f t="shared" si="0"/>
        <v>-</v>
      </c>
      <c r="K9" s="144" t="str">
        <f t="shared" si="0"/>
        <v>-</v>
      </c>
      <c r="L9" s="144" t="str">
        <f t="shared" si="0"/>
        <v>-</v>
      </c>
      <c r="M9" s="144" t="str">
        <f t="shared" si="0"/>
        <v>-</v>
      </c>
      <c r="N9" s="144" t="str">
        <f t="shared" si="0"/>
        <v>-</v>
      </c>
      <c r="O9" s="144" t="str">
        <f t="shared" si="0"/>
        <v>-</v>
      </c>
      <c r="P9" s="144" t="str">
        <f t="shared" si="0"/>
        <v>-</v>
      </c>
    </row>
    <row r="12" spans="1:16" ht="17.649999999999999">
      <c r="A12" s="9"/>
      <c r="C12" s="3"/>
    </row>
    <row r="13" spans="1:16">
      <c r="C13" s="3"/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>
    <tabColor theme="9" tint="-0.499984740745262"/>
  </sheetPr>
  <dimension ref="A1:BI94"/>
  <sheetViews>
    <sheetView topLeftCell="A6" zoomScale="70" zoomScaleNormal="70" workbookViewId="0">
      <selection activeCell="AD21" sqref="AD21"/>
    </sheetView>
  </sheetViews>
  <sheetFormatPr defaultRowHeight="14.25"/>
  <cols>
    <col min="2" max="2" width="44" style="155" bestFit="1" customWidth="1"/>
    <col min="3" max="3" width="9" customWidth="1"/>
    <col min="4" max="6" width="9.1328125" customWidth="1"/>
    <col min="7" max="7" width="10.19921875" bestFit="1" customWidth="1"/>
    <col min="12" max="12" width="1" customWidth="1"/>
    <col min="13" max="13" width="9" customWidth="1"/>
    <col min="20" max="20" width="0.796875" customWidth="1"/>
    <col min="21" max="21" width="9" customWidth="1"/>
    <col min="29" max="29" width="0.796875" customWidth="1"/>
    <col min="31" max="31" width="1.1328125" customWidth="1"/>
    <col min="47" max="47" width="9.33203125" bestFit="1" customWidth="1"/>
  </cols>
  <sheetData>
    <row r="1" spans="1:61" s="3" customFormat="1" ht="25.15">
      <c r="A1" s="1" t="str">
        <f>N0_Cover!A1</f>
        <v>RIIO-2 Regulatory Reporting Pack</v>
      </c>
      <c r="B1" s="2"/>
      <c r="C1" s="2"/>
      <c r="D1" s="2"/>
      <c r="E1" s="2"/>
      <c r="F1" s="71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</row>
    <row r="2" spans="1:61" s="3" customFormat="1" ht="22.9">
      <c r="A2" s="1">
        <f>N0_Cover!$B$12</f>
        <v>0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</row>
    <row r="3" spans="1:61" s="3" customFormat="1" ht="19.899999999999999">
      <c r="A3" s="5" t="str">
        <f>"Workbook " &amp; N0_Cover!$B$14</f>
        <v>Workbook N: NARM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</row>
    <row r="4" spans="1:61" s="3" customFormat="1" ht="17.649999999999999">
      <c r="A4" s="7" t="str">
        <f>"Submission Version " &amp; N0_Cover!$B$15 &amp; " - Submitted on " &amp; TEXT(N0_Cover!$B$16,"dd mmm yyyy")</f>
        <v>Submission Version  - Submitted on 00 Jan 1900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</row>
    <row r="5" spans="1:61" s="3" customFormat="1" ht="17.649999999999999">
      <c r="A5" s="7" t="str">
        <f>"Template Version: " &amp; N0_Cover!$B$11</f>
        <v>Template Version: v1.0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</row>
    <row r="6" spans="1:61" s="3" customFormat="1" ht="19.899999999999999">
      <c r="A6" s="5" t="str">
        <f ca="1">"Sheet: " &amp;VLOOKUP(RIGHT(CELL("filename",A1),LEN(CELL("filename",A1))-FIND("]",CELL("filename",A1))),'N0.1_Contents'!$A$11:$B$98,2,FALSE)</f>
        <v>Sheet: N2.1 Network Risk Summary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</row>
    <row r="7" spans="1:61" s="3" customFormat="1" ht="17.649999999999999">
      <c r="A7" s="7" t="str">
        <f>"Prices Base: " &amp; 'N0.5_Data_Constants'!C13</f>
        <v>Prices Base: 2018/19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</row>
    <row r="8" spans="1:61" s="138" customFormat="1" ht="13.15">
      <c r="A8" s="140" t="str">
        <f ca="1">"Error Checks: " &amp; IF(ISERROR(MATCH("Error",$A$9:$AI$9,0)),"OK","Error")</f>
        <v>Error Checks: OK</v>
      </c>
      <c r="B8" s="141"/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1"/>
      <c r="AE8" s="141"/>
      <c r="AF8" s="141"/>
      <c r="AG8" s="141"/>
      <c r="AH8" s="141"/>
      <c r="AI8" s="141"/>
      <c r="AJ8" s="139"/>
      <c r="AK8" s="139"/>
      <c r="AL8" s="139"/>
      <c r="AM8" s="139"/>
      <c r="AN8" s="139"/>
      <c r="AO8" s="139"/>
      <c r="AP8" s="139"/>
      <c r="AQ8" s="139"/>
      <c r="AR8" s="139"/>
      <c r="AS8" s="139"/>
      <c r="AT8" s="139"/>
      <c r="AU8" s="139"/>
      <c r="AV8" s="139"/>
      <c r="AW8" s="139"/>
      <c r="AX8" s="139"/>
      <c r="AY8" s="139"/>
      <c r="AZ8" s="139"/>
      <c r="BA8" s="139"/>
      <c r="BB8" s="139"/>
      <c r="BC8" s="139"/>
      <c r="BD8" s="139"/>
      <c r="BE8" s="139"/>
      <c r="BF8" s="139"/>
      <c r="BG8" s="139"/>
      <c r="BH8" s="139"/>
      <c r="BI8" s="139"/>
    </row>
    <row r="9" spans="1:61" s="138" customFormat="1" ht="13.15">
      <c r="A9" s="145" t="str">
        <f t="shared" ref="A9:AI9" si="0">IF(ISERROR(MATCH("Error",A10:A185,0)),"-","Error")</f>
        <v>-</v>
      </c>
      <c r="B9" s="154" t="str">
        <f t="shared" ca="1" si="0"/>
        <v>-</v>
      </c>
      <c r="C9" s="145" t="str">
        <f t="shared" si="0"/>
        <v>-</v>
      </c>
      <c r="D9" s="145" t="str">
        <f t="shared" ca="1" si="0"/>
        <v>-</v>
      </c>
      <c r="E9" s="145" t="str">
        <f t="shared" ca="1" si="0"/>
        <v>-</v>
      </c>
      <c r="F9" s="145" t="str">
        <f t="shared" ca="1" si="0"/>
        <v>-</v>
      </c>
      <c r="G9" s="145" t="str">
        <f t="shared" ca="1" si="0"/>
        <v>-</v>
      </c>
      <c r="H9" s="145" t="str">
        <f t="shared" ca="1" si="0"/>
        <v>-</v>
      </c>
      <c r="I9" s="145" t="str">
        <f t="shared" ca="1" si="0"/>
        <v>-</v>
      </c>
      <c r="J9" s="145" t="str">
        <f t="shared" ca="1" si="0"/>
        <v>-</v>
      </c>
      <c r="K9" s="145" t="str">
        <f t="shared" ca="1" si="0"/>
        <v>-</v>
      </c>
      <c r="L9" s="145" t="str">
        <f t="shared" si="0"/>
        <v>-</v>
      </c>
      <c r="M9" s="145" t="str">
        <f t="shared" si="0"/>
        <v>-</v>
      </c>
      <c r="N9" s="145" t="str">
        <f t="shared" ca="1" si="0"/>
        <v>-</v>
      </c>
      <c r="O9" s="145" t="str">
        <f t="shared" ca="1" si="0"/>
        <v>-</v>
      </c>
      <c r="P9" s="145" t="str">
        <f t="shared" ca="1" si="0"/>
        <v>-</v>
      </c>
      <c r="Q9" s="145" t="str">
        <f t="shared" ca="1" si="0"/>
        <v>-</v>
      </c>
      <c r="R9" s="145" t="str">
        <f t="shared" ca="1" si="0"/>
        <v>-</v>
      </c>
      <c r="S9" s="145" t="str">
        <f t="shared" ca="1" si="0"/>
        <v>-</v>
      </c>
      <c r="T9" s="145" t="str">
        <f t="shared" si="0"/>
        <v>-</v>
      </c>
      <c r="U9" s="145" t="str">
        <f t="shared" si="0"/>
        <v>-</v>
      </c>
      <c r="V9" s="145" t="str">
        <f t="shared" ca="1" si="0"/>
        <v>-</v>
      </c>
      <c r="W9" s="145" t="str">
        <f t="shared" ca="1" si="0"/>
        <v>-</v>
      </c>
      <c r="X9" s="145" t="str">
        <f t="shared" ca="1" si="0"/>
        <v>-</v>
      </c>
      <c r="Y9" s="145" t="str">
        <f t="shared" ca="1" si="0"/>
        <v>-</v>
      </c>
      <c r="Z9" s="145" t="str">
        <f t="shared" ca="1" si="0"/>
        <v>-</v>
      </c>
      <c r="AA9" s="145" t="str">
        <f t="shared" ca="1" si="0"/>
        <v>-</v>
      </c>
      <c r="AB9" s="145" t="str">
        <f t="shared" ca="1" si="0"/>
        <v>-</v>
      </c>
      <c r="AC9" s="145" t="str">
        <f t="shared" si="0"/>
        <v>-</v>
      </c>
      <c r="AD9" s="145" t="str">
        <f t="shared" ca="1" si="0"/>
        <v>-</v>
      </c>
      <c r="AE9" s="145" t="str">
        <f t="shared" si="0"/>
        <v>-</v>
      </c>
      <c r="AF9" s="145" t="str">
        <f t="shared" si="0"/>
        <v>-</v>
      </c>
      <c r="AG9" s="145" t="str">
        <f t="shared" si="0"/>
        <v>-</v>
      </c>
      <c r="AH9" s="145" t="str">
        <f t="shared" si="0"/>
        <v>-</v>
      </c>
      <c r="AI9" s="145" t="str">
        <f t="shared" si="0"/>
        <v>-</v>
      </c>
      <c r="AJ9" s="139"/>
      <c r="AK9" s="139"/>
      <c r="AL9" s="139"/>
      <c r="AM9" s="139"/>
      <c r="AN9" s="139"/>
      <c r="AO9" s="139"/>
      <c r="AP9" s="139"/>
      <c r="AQ9" s="139"/>
      <c r="AR9" s="139"/>
      <c r="AS9" s="139"/>
      <c r="AT9" s="139"/>
      <c r="AU9" s="139"/>
      <c r="AV9" s="139"/>
      <c r="AW9" s="139"/>
      <c r="AX9" s="139"/>
      <c r="AY9" s="139"/>
      <c r="AZ9" s="139"/>
      <c r="BA9" s="139"/>
      <c r="BB9" s="139"/>
      <c r="BC9" s="139"/>
      <c r="BD9" s="139"/>
      <c r="BE9" s="139"/>
      <c r="BF9" s="139"/>
      <c r="BG9" s="139"/>
      <c r="BH9" s="139"/>
      <c r="BI9" s="139"/>
    </row>
    <row r="13" spans="1:61" ht="17.649999999999999">
      <c r="D13" s="9" t="s">
        <v>0</v>
      </c>
      <c r="M13" s="9" t="s">
        <v>2</v>
      </c>
      <c r="U13" s="9" t="s">
        <v>108</v>
      </c>
      <c r="AF13" s="9" t="s">
        <v>124</v>
      </c>
    </row>
    <row r="15" spans="1:61">
      <c r="A15" s="15"/>
      <c r="B15" s="156"/>
      <c r="C15" s="16"/>
      <c r="D15" s="293" t="s">
        <v>24</v>
      </c>
      <c r="E15" s="294"/>
      <c r="F15" s="294"/>
      <c r="G15" s="292" t="s">
        <v>106</v>
      </c>
      <c r="H15" s="292"/>
      <c r="I15" s="292"/>
      <c r="J15" s="292"/>
      <c r="K15" s="292"/>
      <c r="M15" s="16"/>
      <c r="N15" s="292" t="s">
        <v>107</v>
      </c>
      <c r="O15" s="292"/>
      <c r="P15" s="292"/>
      <c r="Q15" s="292" t="s">
        <v>109</v>
      </c>
      <c r="R15" s="292"/>
      <c r="S15" s="292"/>
      <c r="U15" s="16"/>
      <c r="V15" s="292" t="s">
        <v>121</v>
      </c>
      <c r="W15" s="292"/>
      <c r="X15" s="292"/>
      <c r="Y15" s="292" t="s">
        <v>123</v>
      </c>
      <c r="Z15" s="292"/>
      <c r="AA15" s="292"/>
      <c r="AB15" s="292"/>
      <c r="AF15" s="292" t="s">
        <v>113</v>
      </c>
      <c r="AG15" s="292"/>
      <c r="AH15" s="292"/>
      <c r="AI15" s="292"/>
    </row>
    <row r="16" spans="1:61" ht="94.9">
      <c r="A16" s="17"/>
      <c r="B16" s="157" t="s">
        <v>3</v>
      </c>
      <c r="C16" s="63" t="s">
        <v>49</v>
      </c>
      <c r="D16" s="107" t="s">
        <v>467</v>
      </c>
      <c r="E16" s="107" t="s">
        <v>105</v>
      </c>
      <c r="F16" s="107" t="s">
        <v>126</v>
      </c>
      <c r="G16" s="107" t="s">
        <v>26</v>
      </c>
      <c r="H16" s="107" t="str">
        <f>'N3.00_Summary'!AN16</f>
        <v>Replacement</v>
      </c>
      <c r="I16" s="107" t="str">
        <f>'N3.00_Summary'!AO16</f>
        <v>Refurbishment</v>
      </c>
      <c r="J16" s="107" t="str">
        <f>'N3.00_Summary'!AP16</f>
        <v>Other Interventions</v>
      </c>
      <c r="K16" s="107" t="str">
        <f>'N3.00_Summary'!AR16</f>
        <v>RIIO-2 Non-Intervention Risk Changes</v>
      </c>
      <c r="L16" s="108"/>
      <c r="M16" s="98" t="s">
        <v>49</v>
      </c>
      <c r="N16" s="107" t="s">
        <v>467</v>
      </c>
      <c r="O16" s="107" t="s">
        <v>105</v>
      </c>
      <c r="P16" s="107" t="s">
        <v>126</v>
      </c>
      <c r="Q16" s="107" t="s">
        <v>54</v>
      </c>
      <c r="R16" s="107" t="s">
        <v>55</v>
      </c>
      <c r="S16" s="107" t="s">
        <v>117</v>
      </c>
      <c r="T16" s="108"/>
      <c r="U16" s="98" t="s">
        <v>49</v>
      </c>
      <c r="V16" s="107" t="s">
        <v>467</v>
      </c>
      <c r="W16" s="107" t="s">
        <v>105</v>
      </c>
      <c r="X16" s="107" t="s">
        <v>105</v>
      </c>
      <c r="Y16" s="107" t="s">
        <v>122</v>
      </c>
      <c r="Z16" s="107" t="s">
        <v>54</v>
      </c>
      <c r="AA16" s="107" t="s">
        <v>55</v>
      </c>
      <c r="AB16" s="107" t="s">
        <v>117</v>
      </c>
      <c r="AC16" s="108"/>
      <c r="AD16" s="107" t="s">
        <v>120</v>
      </c>
      <c r="AF16" s="107" t="s">
        <v>467</v>
      </c>
      <c r="AG16" s="107" t="s">
        <v>105</v>
      </c>
      <c r="AH16" s="107" t="s">
        <v>126</v>
      </c>
      <c r="AI16" s="107" t="s">
        <v>125</v>
      </c>
    </row>
    <row r="17" spans="1:35">
      <c r="A17" s="153" t="s">
        <v>203</v>
      </c>
      <c r="B17" s="237" t="e">
        <f ca="1">INDIRECT("N3." &amp; $A17 &amp; "!$A$12")</f>
        <v>#N/A</v>
      </c>
      <c r="C17" s="64" t="s">
        <v>51</v>
      </c>
      <c r="D17" s="85">
        <f ca="1">'N2.3_RIIO2_Risk_Start_2021'!$N17</f>
        <v>0</v>
      </c>
      <c r="E17" s="85">
        <f ca="1">'N2.4_RIIO2_Risk_Without_2026'!$N17</f>
        <v>0</v>
      </c>
      <c r="F17" s="85">
        <f ca="1">'N2.5_RIIO2_Risk_With_2026'!$N17</f>
        <v>0</v>
      </c>
      <c r="G17" s="164">
        <f ca="1">SUM(H17:J17)</f>
        <v>0</v>
      </c>
      <c r="H17" s="85">
        <f ca="1">'N3.00_Summary'!AN17</f>
        <v>0</v>
      </c>
      <c r="I17" s="85">
        <f ca="1">'N3.00_Summary'!AO17</f>
        <v>0</v>
      </c>
      <c r="J17" s="85">
        <f ca="1">'N3.00_Summary'!AP17</f>
        <v>0</v>
      </c>
      <c r="K17" s="85">
        <f ca="1">'N3.00_Summary'!AR17</f>
        <v>0</v>
      </c>
      <c r="M17" s="64" t="e">
        <f>'N0.6_Lookup_References'!C14</f>
        <v>#N/A</v>
      </c>
      <c r="N17" s="85">
        <f ca="1">'N2.3_RIIO2_Risk_Start_2021'!$AA17</f>
        <v>0</v>
      </c>
      <c r="O17" s="85">
        <f ca="1">'N2.4_RIIO2_Risk_Without_2026'!$AA17</f>
        <v>0</v>
      </c>
      <c r="P17" s="85">
        <f ca="1">'N2.5_RIIO2_Risk_With_2026'!$AA17</f>
        <v>0</v>
      </c>
      <c r="Q17" s="85">
        <f ca="1">'N3.00_Summary'!AN73</f>
        <v>0</v>
      </c>
      <c r="R17" s="85">
        <f ca="1">'N3.00_Summary'!AO73</f>
        <v>0</v>
      </c>
      <c r="S17" s="85">
        <f ca="1">'N3.00_Summary'!AP73</f>
        <v>0</v>
      </c>
      <c r="U17" s="64" t="s">
        <v>51</v>
      </c>
      <c r="V17" s="84">
        <f ca="1">IFERROR(D17/N17,0)</f>
        <v>0</v>
      </c>
      <c r="W17" s="84">
        <f t="shared" ref="W17:W57" ca="1" si="1">IFERROR(E17/O17,0)</f>
        <v>0</v>
      </c>
      <c r="X17" s="84">
        <f t="shared" ref="X17:X57" ca="1" si="2">IFERROR(F17/P17,0)</f>
        <v>0</v>
      </c>
      <c r="Y17" s="84">
        <f ca="1">IFERROR(SUM(H17:J17)/SUM(Q17:S17),0)</f>
        <v>0</v>
      </c>
      <c r="Z17" s="84">
        <f ca="1">IFERROR(H17/Q17,0)</f>
        <v>0</v>
      </c>
      <c r="AA17" s="84">
        <f ca="1">IFERROR(I17/R17,0)</f>
        <v>0</v>
      </c>
      <c r="AB17" s="84">
        <f ca="1">IFERROR(J17/S17,0)</f>
        <v>0</v>
      </c>
      <c r="AD17" s="106" t="str">
        <f ca="1">IF(ABS(F17-E17-SUM(H17:J17))&lt;0.1,"OK","Error")</f>
        <v>OK</v>
      </c>
      <c r="AF17" s="85">
        <f>'N2.3_RIIO2_Risk_Start_2021'!$N73</f>
        <v>0</v>
      </c>
      <c r="AG17" s="85">
        <f>'N2.4_RIIO2_Risk_Without_2026'!$N73</f>
        <v>0</v>
      </c>
      <c r="AH17" s="85">
        <f>'N2.5_RIIO2_Risk_With_2026'!$N73</f>
        <v>0</v>
      </c>
      <c r="AI17" s="84">
        <f>AH17-AG17</f>
        <v>0</v>
      </c>
    </row>
    <row r="18" spans="1:35">
      <c r="A18" s="153" t="s">
        <v>204</v>
      </c>
      <c r="B18" s="237" t="e">
        <f t="shared" ref="B18:B57" ca="1" si="3">INDIRECT("N3." &amp; $A18 &amp; "!$A$12")</f>
        <v>#N/A</v>
      </c>
      <c r="C18" s="64" t="s">
        <v>51</v>
      </c>
      <c r="D18" s="85">
        <f ca="1">'N2.3_RIIO2_Risk_Start_2021'!$N18</f>
        <v>0</v>
      </c>
      <c r="E18" s="85">
        <f ca="1">'N2.4_RIIO2_Risk_Without_2026'!$N18</f>
        <v>0</v>
      </c>
      <c r="F18" s="85">
        <f ca="1">'N2.5_RIIO2_Risk_With_2026'!$N18</f>
        <v>0</v>
      </c>
      <c r="G18" s="164">
        <f t="shared" ref="G18:G57" ca="1" si="4">SUM(H18:J18)</f>
        <v>0</v>
      </c>
      <c r="H18" s="85">
        <f ca="1">'N3.00_Summary'!AN18</f>
        <v>0</v>
      </c>
      <c r="I18" s="85">
        <f ca="1">'N3.00_Summary'!AO18</f>
        <v>0</v>
      </c>
      <c r="J18" s="85">
        <f ca="1">'N3.00_Summary'!AP18</f>
        <v>0</v>
      </c>
      <c r="K18" s="85">
        <f ca="1">'N3.00_Summary'!AR18</f>
        <v>0</v>
      </c>
      <c r="M18" s="64" t="e">
        <f>'N0.6_Lookup_References'!C15</f>
        <v>#N/A</v>
      </c>
      <c r="N18" s="85">
        <f ca="1">'N2.3_RIIO2_Risk_Start_2021'!$AA18</f>
        <v>0</v>
      </c>
      <c r="O18" s="85">
        <f ca="1">'N2.4_RIIO2_Risk_Without_2026'!$AA18</f>
        <v>0</v>
      </c>
      <c r="P18" s="85">
        <f ca="1">'N2.5_RIIO2_Risk_With_2026'!$AA18</f>
        <v>0</v>
      </c>
      <c r="Q18" s="85">
        <f ca="1">'N3.00_Summary'!AN74</f>
        <v>0</v>
      </c>
      <c r="R18" s="85">
        <f ca="1">'N3.00_Summary'!AO74</f>
        <v>0</v>
      </c>
      <c r="S18" s="85">
        <f ca="1">'N3.00_Summary'!AP74</f>
        <v>0</v>
      </c>
      <c r="U18" s="64" t="s">
        <v>51</v>
      </c>
      <c r="V18" s="84">
        <f t="shared" ref="V18:V57" ca="1" si="5">IFERROR(D18/N18,0)</f>
        <v>0</v>
      </c>
      <c r="W18" s="84">
        <f t="shared" ca="1" si="1"/>
        <v>0</v>
      </c>
      <c r="X18" s="84">
        <f t="shared" ca="1" si="2"/>
        <v>0</v>
      </c>
      <c r="Y18" s="84">
        <f t="shared" ref="Y18:Y57" ca="1" si="6">IFERROR(SUM(H18:J18)/SUM(Q18:S18),0)</f>
        <v>0</v>
      </c>
      <c r="Z18" s="84">
        <f t="shared" ref="Z18:Z57" ca="1" si="7">IFERROR(H18/Q18,0)</f>
        <v>0</v>
      </c>
      <c r="AA18" s="84">
        <f t="shared" ref="AA18:AA57" ca="1" si="8">IFERROR(I18/R18,0)</f>
        <v>0</v>
      </c>
      <c r="AB18" s="84">
        <f t="shared" ref="AB18:AB57" ca="1" si="9">IFERROR(J18/S18,0)</f>
        <v>0</v>
      </c>
      <c r="AD18" s="106" t="str">
        <f t="shared" ref="AD18:AD57" ca="1" si="10">IF(ABS(F18-E18-SUM(H18:J18))&lt;0.1,"OK","Error")</f>
        <v>OK</v>
      </c>
      <c r="AF18" s="85">
        <f>'N2.3_RIIO2_Risk_Start_2021'!$N74</f>
        <v>0</v>
      </c>
      <c r="AG18" s="85">
        <f>'N2.4_RIIO2_Risk_Without_2026'!$N74</f>
        <v>0</v>
      </c>
      <c r="AH18" s="85">
        <f>'N2.5_RIIO2_Risk_With_2026'!$N74</f>
        <v>0</v>
      </c>
      <c r="AI18" s="84">
        <f t="shared" ref="AI18:AI57" si="11">AH18-AG18</f>
        <v>0</v>
      </c>
    </row>
    <row r="19" spans="1:35">
      <c r="A19" s="153" t="s">
        <v>205</v>
      </c>
      <c r="B19" s="237" t="e">
        <f t="shared" ca="1" si="3"/>
        <v>#N/A</v>
      </c>
      <c r="C19" s="64" t="s">
        <v>51</v>
      </c>
      <c r="D19" s="85">
        <f ca="1">'N2.3_RIIO2_Risk_Start_2021'!$N19</f>
        <v>0</v>
      </c>
      <c r="E19" s="85">
        <f ca="1">'N2.4_RIIO2_Risk_Without_2026'!$N19</f>
        <v>0</v>
      </c>
      <c r="F19" s="85">
        <f ca="1">'N2.5_RIIO2_Risk_With_2026'!$N19</f>
        <v>0</v>
      </c>
      <c r="G19" s="164">
        <f t="shared" ca="1" si="4"/>
        <v>0</v>
      </c>
      <c r="H19" s="85">
        <f ca="1">'N3.00_Summary'!AN19</f>
        <v>0</v>
      </c>
      <c r="I19" s="85">
        <f ca="1">'N3.00_Summary'!AO19</f>
        <v>0</v>
      </c>
      <c r="J19" s="85">
        <f ca="1">'N3.00_Summary'!AP19</f>
        <v>0</v>
      </c>
      <c r="K19" s="85">
        <f ca="1">'N3.00_Summary'!AR19</f>
        <v>0</v>
      </c>
      <c r="M19" s="64" t="e">
        <f>'N0.6_Lookup_References'!C16</f>
        <v>#N/A</v>
      </c>
      <c r="N19" s="85">
        <f ca="1">'N2.3_RIIO2_Risk_Start_2021'!$AA19</f>
        <v>0</v>
      </c>
      <c r="O19" s="85">
        <f ca="1">'N2.4_RIIO2_Risk_Without_2026'!$AA19</f>
        <v>0</v>
      </c>
      <c r="P19" s="85">
        <f ca="1">'N2.5_RIIO2_Risk_With_2026'!$AA19</f>
        <v>0</v>
      </c>
      <c r="Q19" s="85">
        <f ca="1">'N3.00_Summary'!AN75</f>
        <v>0</v>
      </c>
      <c r="R19" s="85">
        <f ca="1">'N3.00_Summary'!AO75</f>
        <v>0</v>
      </c>
      <c r="S19" s="85">
        <f ca="1">'N3.00_Summary'!AP75</f>
        <v>0</v>
      </c>
      <c r="U19" s="64" t="s">
        <v>51</v>
      </c>
      <c r="V19" s="84">
        <f t="shared" ca="1" si="5"/>
        <v>0</v>
      </c>
      <c r="W19" s="84">
        <f t="shared" ca="1" si="1"/>
        <v>0</v>
      </c>
      <c r="X19" s="84">
        <f t="shared" ca="1" si="2"/>
        <v>0</v>
      </c>
      <c r="Y19" s="84">
        <f t="shared" ca="1" si="6"/>
        <v>0</v>
      </c>
      <c r="Z19" s="84">
        <f t="shared" ca="1" si="7"/>
        <v>0</v>
      </c>
      <c r="AA19" s="84">
        <f t="shared" ca="1" si="8"/>
        <v>0</v>
      </c>
      <c r="AB19" s="84">
        <f t="shared" ca="1" si="9"/>
        <v>0</v>
      </c>
      <c r="AD19" s="106" t="str">
        <f t="shared" ca="1" si="10"/>
        <v>OK</v>
      </c>
      <c r="AF19" s="85">
        <f>'N2.3_RIIO2_Risk_Start_2021'!$N75</f>
        <v>0</v>
      </c>
      <c r="AG19" s="85">
        <f>'N2.4_RIIO2_Risk_Without_2026'!$N75</f>
        <v>0</v>
      </c>
      <c r="AH19" s="85">
        <f>'N2.5_RIIO2_Risk_With_2026'!$N75</f>
        <v>0</v>
      </c>
      <c r="AI19" s="84">
        <f t="shared" si="11"/>
        <v>0</v>
      </c>
    </row>
    <row r="20" spans="1:35">
      <c r="A20" s="153" t="s">
        <v>206</v>
      </c>
      <c r="B20" s="237" t="e">
        <f t="shared" ca="1" si="3"/>
        <v>#N/A</v>
      </c>
      <c r="C20" s="64" t="s">
        <v>51</v>
      </c>
      <c r="D20" s="85">
        <f ca="1">'N2.3_RIIO2_Risk_Start_2021'!$N20</f>
        <v>0</v>
      </c>
      <c r="E20" s="85">
        <f ca="1">'N2.4_RIIO2_Risk_Without_2026'!$N20</f>
        <v>0</v>
      </c>
      <c r="F20" s="85">
        <f ca="1">'N2.5_RIIO2_Risk_With_2026'!$N20</f>
        <v>0</v>
      </c>
      <c r="G20" s="164">
        <f ca="1">SUM(H20:J20)</f>
        <v>0</v>
      </c>
      <c r="H20" s="85">
        <f ca="1">'N3.00_Summary'!AN20</f>
        <v>0</v>
      </c>
      <c r="I20" s="85">
        <f ca="1">'N3.00_Summary'!AO20</f>
        <v>0</v>
      </c>
      <c r="J20" s="85">
        <f ca="1">'N3.00_Summary'!AP20</f>
        <v>0</v>
      </c>
      <c r="K20" s="85">
        <f ca="1">'N3.00_Summary'!AR20</f>
        <v>0</v>
      </c>
      <c r="M20" s="64" t="e">
        <f>'N0.6_Lookup_References'!C17</f>
        <v>#N/A</v>
      </c>
      <c r="N20" s="85">
        <f ca="1">'N2.3_RIIO2_Risk_Start_2021'!$AA20</f>
        <v>0</v>
      </c>
      <c r="O20" s="85">
        <f ca="1">'N2.4_RIIO2_Risk_Without_2026'!$AA20</f>
        <v>0</v>
      </c>
      <c r="P20" s="85">
        <f ca="1">'N2.5_RIIO2_Risk_With_2026'!$AA20</f>
        <v>0</v>
      </c>
      <c r="Q20" s="85">
        <f ca="1">'N3.00_Summary'!AN76</f>
        <v>0</v>
      </c>
      <c r="R20" s="85">
        <f ca="1">'N3.00_Summary'!AO76</f>
        <v>0</v>
      </c>
      <c r="S20" s="85">
        <f ca="1">'N3.00_Summary'!AP76</f>
        <v>0</v>
      </c>
      <c r="U20" s="64" t="s">
        <v>51</v>
      </c>
      <c r="V20" s="84">
        <f t="shared" ca="1" si="5"/>
        <v>0</v>
      </c>
      <c r="W20" s="84">
        <f t="shared" ca="1" si="1"/>
        <v>0</v>
      </c>
      <c r="X20" s="84">
        <f t="shared" ca="1" si="2"/>
        <v>0</v>
      </c>
      <c r="Y20" s="84">
        <f t="shared" ca="1" si="6"/>
        <v>0</v>
      </c>
      <c r="Z20" s="84">
        <f t="shared" ca="1" si="7"/>
        <v>0</v>
      </c>
      <c r="AA20" s="84">
        <f t="shared" ca="1" si="8"/>
        <v>0</v>
      </c>
      <c r="AB20" s="84">
        <f t="shared" ca="1" si="9"/>
        <v>0</v>
      </c>
      <c r="AD20" s="106" t="str">
        <f ca="1">IF(ABS(F20-E20-SUM(H20:J20))&lt;0.1,"OK","Error")</f>
        <v>OK</v>
      </c>
      <c r="AF20" s="85">
        <f>'N2.3_RIIO2_Risk_Start_2021'!$N76</f>
        <v>0</v>
      </c>
      <c r="AG20" s="85">
        <f>'N2.4_RIIO2_Risk_Without_2026'!$N76</f>
        <v>0</v>
      </c>
      <c r="AH20" s="85">
        <f>'N2.5_RIIO2_Risk_With_2026'!$N76</f>
        <v>0</v>
      </c>
      <c r="AI20" s="84">
        <f t="shared" si="11"/>
        <v>0</v>
      </c>
    </row>
    <row r="21" spans="1:35">
      <c r="A21" s="153" t="s">
        <v>207</v>
      </c>
      <c r="B21" s="237" t="e">
        <f t="shared" ca="1" si="3"/>
        <v>#N/A</v>
      </c>
      <c r="C21" s="64" t="s">
        <v>51</v>
      </c>
      <c r="D21" s="85">
        <f ca="1">'N2.3_RIIO2_Risk_Start_2021'!$N21</f>
        <v>0</v>
      </c>
      <c r="E21" s="85">
        <f ca="1">'N2.4_RIIO2_Risk_Without_2026'!$N21</f>
        <v>0</v>
      </c>
      <c r="F21" s="85">
        <f ca="1">'N2.5_RIIO2_Risk_With_2026'!$N21</f>
        <v>0</v>
      </c>
      <c r="G21" s="164">
        <f t="shared" ca="1" si="4"/>
        <v>0</v>
      </c>
      <c r="H21" s="85">
        <f ca="1">'N3.00_Summary'!AN21</f>
        <v>0</v>
      </c>
      <c r="I21" s="85">
        <f ca="1">'N3.00_Summary'!AO21</f>
        <v>0</v>
      </c>
      <c r="J21" s="85">
        <f ca="1">'N3.00_Summary'!AP21</f>
        <v>0</v>
      </c>
      <c r="K21" s="85">
        <f ca="1">'N3.00_Summary'!AR21</f>
        <v>0</v>
      </c>
      <c r="M21" s="64" t="e">
        <f>'N0.6_Lookup_References'!C18</f>
        <v>#N/A</v>
      </c>
      <c r="N21" s="85">
        <f ca="1">'N2.3_RIIO2_Risk_Start_2021'!$AA21</f>
        <v>0</v>
      </c>
      <c r="O21" s="85">
        <f ca="1">'N2.4_RIIO2_Risk_Without_2026'!$AA21</f>
        <v>0</v>
      </c>
      <c r="P21" s="85">
        <f ca="1">'N2.5_RIIO2_Risk_With_2026'!$AA21</f>
        <v>0</v>
      </c>
      <c r="Q21" s="85">
        <f ca="1">'N3.00_Summary'!AN77</f>
        <v>0</v>
      </c>
      <c r="R21" s="85">
        <f ca="1">'N3.00_Summary'!AO77</f>
        <v>0</v>
      </c>
      <c r="S21" s="85">
        <f ca="1">'N3.00_Summary'!AP77</f>
        <v>0</v>
      </c>
      <c r="U21" s="64" t="s">
        <v>51</v>
      </c>
      <c r="V21" s="84">
        <f t="shared" ca="1" si="5"/>
        <v>0</v>
      </c>
      <c r="W21" s="84">
        <f t="shared" ca="1" si="1"/>
        <v>0</v>
      </c>
      <c r="X21" s="84">
        <f t="shared" ca="1" si="2"/>
        <v>0</v>
      </c>
      <c r="Y21" s="84">
        <f t="shared" ca="1" si="6"/>
        <v>0</v>
      </c>
      <c r="Z21" s="84">
        <f t="shared" ca="1" si="7"/>
        <v>0</v>
      </c>
      <c r="AA21" s="84">
        <f t="shared" ca="1" si="8"/>
        <v>0</v>
      </c>
      <c r="AB21" s="84">
        <f t="shared" ca="1" si="9"/>
        <v>0</v>
      </c>
      <c r="AD21" s="106" t="str">
        <f ca="1">IF(ABS(F21-E21-SUM(H21:J21))&lt;0.1,"OK","Error")</f>
        <v>OK</v>
      </c>
      <c r="AF21" s="85">
        <f>'N2.3_RIIO2_Risk_Start_2021'!$N77</f>
        <v>0</v>
      </c>
      <c r="AG21" s="85">
        <f>'N2.4_RIIO2_Risk_Without_2026'!$N77</f>
        <v>0</v>
      </c>
      <c r="AH21" s="85">
        <f>'N2.5_RIIO2_Risk_With_2026'!$N77</f>
        <v>0</v>
      </c>
      <c r="AI21" s="84">
        <f t="shared" si="11"/>
        <v>0</v>
      </c>
    </row>
    <row r="22" spans="1:35">
      <c r="A22" s="153" t="s">
        <v>208</v>
      </c>
      <c r="B22" s="237" t="e">
        <f t="shared" ca="1" si="3"/>
        <v>#N/A</v>
      </c>
      <c r="C22" s="64" t="s">
        <v>51</v>
      </c>
      <c r="D22" s="85">
        <f ca="1">'N2.3_RIIO2_Risk_Start_2021'!$N22</f>
        <v>0</v>
      </c>
      <c r="E22" s="85">
        <f ca="1">'N2.4_RIIO2_Risk_Without_2026'!$N22</f>
        <v>0</v>
      </c>
      <c r="F22" s="85">
        <f ca="1">'N2.5_RIIO2_Risk_With_2026'!$N22</f>
        <v>0</v>
      </c>
      <c r="G22" s="164">
        <f t="shared" ca="1" si="4"/>
        <v>0</v>
      </c>
      <c r="H22" s="85">
        <f ca="1">'N3.00_Summary'!AN22</f>
        <v>0</v>
      </c>
      <c r="I22" s="85">
        <f ca="1">'N3.00_Summary'!AO22</f>
        <v>0</v>
      </c>
      <c r="J22" s="85">
        <f ca="1">'N3.00_Summary'!AP22</f>
        <v>0</v>
      </c>
      <c r="K22" s="85">
        <f ca="1">'N3.00_Summary'!AR22</f>
        <v>0</v>
      </c>
      <c r="M22" s="64" t="e">
        <f>'N0.6_Lookup_References'!C19</f>
        <v>#N/A</v>
      </c>
      <c r="N22" s="85">
        <f ca="1">'N2.3_RIIO2_Risk_Start_2021'!$AA22</f>
        <v>0</v>
      </c>
      <c r="O22" s="85">
        <f ca="1">'N2.4_RIIO2_Risk_Without_2026'!$AA22</f>
        <v>0</v>
      </c>
      <c r="P22" s="85">
        <f ca="1">'N2.5_RIIO2_Risk_With_2026'!$AA22</f>
        <v>0</v>
      </c>
      <c r="Q22" s="85">
        <f ca="1">'N3.00_Summary'!AN78</f>
        <v>0</v>
      </c>
      <c r="R22" s="85">
        <f ca="1">'N3.00_Summary'!AO78</f>
        <v>0</v>
      </c>
      <c r="S22" s="85">
        <f ca="1">'N3.00_Summary'!AP78</f>
        <v>0</v>
      </c>
      <c r="U22" s="64" t="s">
        <v>51</v>
      </c>
      <c r="V22" s="84">
        <f t="shared" ca="1" si="5"/>
        <v>0</v>
      </c>
      <c r="W22" s="84">
        <f t="shared" ca="1" si="1"/>
        <v>0</v>
      </c>
      <c r="X22" s="84">
        <f t="shared" ca="1" si="2"/>
        <v>0</v>
      </c>
      <c r="Y22" s="84">
        <f t="shared" ca="1" si="6"/>
        <v>0</v>
      </c>
      <c r="Z22" s="84">
        <f t="shared" ca="1" si="7"/>
        <v>0</v>
      </c>
      <c r="AA22" s="84">
        <f t="shared" ca="1" si="8"/>
        <v>0</v>
      </c>
      <c r="AB22" s="84">
        <f t="shared" ca="1" si="9"/>
        <v>0</v>
      </c>
      <c r="AD22" s="106" t="str">
        <f t="shared" ca="1" si="10"/>
        <v>OK</v>
      </c>
      <c r="AF22" s="85">
        <f>'N2.3_RIIO2_Risk_Start_2021'!$N78</f>
        <v>0</v>
      </c>
      <c r="AG22" s="85">
        <f>'N2.4_RIIO2_Risk_Without_2026'!$N78</f>
        <v>0</v>
      </c>
      <c r="AH22" s="85">
        <f>'N2.5_RIIO2_Risk_With_2026'!$N78</f>
        <v>0</v>
      </c>
      <c r="AI22" s="84">
        <f t="shared" si="11"/>
        <v>0</v>
      </c>
    </row>
    <row r="23" spans="1:35">
      <c r="A23" s="153" t="s">
        <v>209</v>
      </c>
      <c r="B23" s="237" t="e">
        <f t="shared" ca="1" si="3"/>
        <v>#N/A</v>
      </c>
      <c r="C23" s="64" t="s">
        <v>51</v>
      </c>
      <c r="D23" s="85">
        <f ca="1">'N2.3_RIIO2_Risk_Start_2021'!$N23</f>
        <v>0</v>
      </c>
      <c r="E23" s="85">
        <f ca="1">'N2.4_RIIO2_Risk_Without_2026'!$N23</f>
        <v>0</v>
      </c>
      <c r="F23" s="85">
        <f ca="1">'N2.5_RIIO2_Risk_With_2026'!$N23</f>
        <v>0</v>
      </c>
      <c r="G23" s="164">
        <f t="shared" ca="1" si="4"/>
        <v>0</v>
      </c>
      <c r="H23" s="85">
        <f ca="1">'N3.00_Summary'!AN23</f>
        <v>0</v>
      </c>
      <c r="I23" s="85">
        <f ca="1">'N3.00_Summary'!AO23</f>
        <v>0</v>
      </c>
      <c r="J23" s="85">
        <f ca="1">'N3.00_Summary'!AP23</f>
        <v>0</v>
      </c>
      <c r="K23" s="85">
        <f ca="1">'N3.00_Summary'!AR23</f>
        <v>0</v>
      </c>
      <c r="M23" s="64" t="e">
        <f>'N0.6_Lookup_References'!C20</f>
        <v>#N/A</v>
      </c>
      <c r="N23" s="85">
        <f ca="1">'N2.3_RIIO2_Risk_Start_2021'!$AA23</f>
        <v>0</v>
      </c>
      <c r="O23" s="85">
        <f ca="1">'N2.4_RIIO2_Risk_Without_2026'!$AA23</f>
        <v>0</v>
      </c>
      <c r="P23" s="85">
        <f ca="1">'N2.5_RIIO2_Risk_With_2026'!$AA23</f>
        <v>0</v>
      </c>
      <c r="Q23" s="85">
        <f ca="1">'N3.00_Summary'!AN79</f>
        <v>0</v>
      </c>
      <c r="R23" s="85">
        <f ca="1">'N3.00_Summary'!AO79</f>
        <v>0</v>
      </c>
      <c r="S23" s="85">
        <f ca="1">'N3.00_Summary'!AP79</f>
        <v>0</v>
      </c>
      <c r="U23" s="64" t="s">
        <v>51</v>
      </c>
      <c r="V23" s="84">
        <f t="shared" ca="1" si="5"/>
        <v>0</v>
      </c>
      <c r="W23" s="84">
        <f t="shared" ca="1" si="1"/>
        <v>0</v>
      </c>
      <c r="X23" s="84">
        <f t="shared" ca="1" si="2"/>
        <v>0</v>
      </c>
      <c r="Y23" s="84">
        <f t="shared" ca="1" si="6"/>
        <v>0</v>
      </c>
      <c r="Z23" s="84">
        <f t="shared" ca="1" si="7"/>
        <v>0</v>
      </c>
      <c r="AA23" s="84">
        <f t="shared" ca="1" si="8"/>
        <v>0</v>
      </c>
      <c r="AB23" s="84">
        <f t="shared" ca="1" si="9"/>
        <v>0</v>
      </c>
      <c r="AD23" s="106" t="str">
        <f t="shared" ca="1" si="10"/>
        <v>OK</v>
      </c>
      <c r="AF23" s="85">
        <f>'N2.3_RIIO2_Risk_Start_2021'!$N79</f>
        <v>0</v>
      </c>
      <c r="AG23" s="85">
        <f>'N2.4_RIIO2_Risk_Without_2026'!$N79</f>
        <v>0</v>
      </c>
      <c r="AH23" s="85">
        <f>'N2.5_RIIO2_Risk_With_2026'!$N79</f>
        <v>0</v>
      </c>
      <c r="AI23" s="84">
        <f t="shared" si="11"/>
        <v>0</v>
      </c>
    </row>
    <row r="24" spans="1:35">
      <c r="A24" s="153" t="s">
        <v>210</v>
      </c>
      <c r="B24" s="237" t="e">
        <f t="shared" ca="1" si="3"/>
        <v>#N/A</v>
      </c>
      <c r="C24" s="64" t="s">
        <v>51</v>
      </c>
      <c r="D24" s="85">
        <f ca="1">'N2.3_RIIO2_Risk_Start_2021'!$N24</f>
        <v>0</v>
      </c>
      <c r="E24" s="85">
        <f ca="1">'N2.4_RIIO2_Risk_Without_2026'!$N24</f>
        <v>0</v>
      </c>
      <c r="F24" s="85">
        <f ca="1">'N2.5_RIIO2_Risk_With_2026'!$N24</f>
        <v>0</v>
      </c>
      <c r="G24" s="164">
        <f t="shared" ca="1" si="4"/>
        <v>0</v>
      </c>
      <c r="H24" s="85">
        <f ca="1">'N3.00_Summary'!AN24</f>
        <v>0</v>
      </c>
      <c r="I24" s="85">
        <f ca="1">'N3.00_Summary'!AO24</f>
        <v>0</v>
      </c>
      <c r="J24" s="85">
        <f ca="1">'N3.00_Summary'!AP24</f>
        <v>0</v>
      </c>
      <c r="K24" s="85">
        <f ca="1">'N3.00_Summary'!AR24</f>
        <v>0</v>
      </c>
      <c r="M24" s="64" t="e">
        <f>'N0.6_Lookup_References'!C21</f>
        <v>#N/A</v>
      </c>
      <c r="N24" s="85">
        <f ca="1">'N2.3_RIIO2_Risk_Start_2021'!$AA24</f>
        <v>0</v>
      </c>
      <c r="O24" s="85">
        <f ca="1">'N2.4_RIIO2_Risk_Without_2026'!$AA24</f>
        <v>0</v>
      </c>
      <c r="P24" s="85">
        <f ca="1">'N2.5_RIIO2_Risk_With_2026'!$AA24</f>
        <v>0</v>
      </c>
      <c r="Q24" s="85">
        <f ca="1">'N3.00_Summary'!AN80</f>
        <v>0</v>
      </c>
      <c r="R24" s="85">
        <f ca="1">'N3.00_Summary'!AO80</f>
        <v>0</v>
      </c>
      <c r="S24" s="85">
        <f ca="1">'N3.00_Summary'!AP80</f>
        <v>0</v>
      </c>
      <c r="U24" s="64" t="s">
        <v>51</v>
      </c>
      <c r="V24" s="84">
        <f t="shared" ca="1" si="5"/>
        <v>0</v>
      </c>
      <c r="W24" s="84">
        <f t="shared" ca="1" si="1"/>
        <v>0</v>
      </c>
      <c r="X24" s="84">
        <f t="shared" ca="1" si="2"/>
        <v>0</v>
      </c>
      <c r="Y24" s="84">
        <f t="shared" ca="1" si="6"/>
        <v>0</v>
      </c>
      <c r="Z24" s="84">
        <f t="shared" ca="1" si="7"/>
        <v>0</v>
      </c>
      <c r="AA24" s="84">
        <f t="shared" ca="1" si="8"/>
        <v>0</v>
      </c>
      <c r="AB24" s="84">
        <f t="shared" ca="1" si="9"/>
        <v>0</v>
      </c>
      <c r="AD24" s="106" t="str">
        <f t="shared" ca="1" si="10"/>
        <v>OK</v>
      </c>
      <c r="AF24" s="85">
        <f>'N2.3_RIIO2_Risk_Start_2021'!$N80</f>
        <v>0</v>
      </c>
      <c r="AG24" s="85">
        <f>'N2.4_RIIO2_Risk_Without_2026'!$N80</f>
        <v>0</v>
      </c>
      <c r="AH24" s="85">
        <f>'N2.5_RIIO2_Risk_With_2026'!$N80</f>
        <v>0</v>
      </c>
      <c r="AI24" s="84">
        <f t="shared" si="11"/>
        <v>0</v>
      </c>
    </row>
    <row r="25" spans="1:35">
      <c r="A25" s="153" t="s">
        <v>211</v>
      </c>
      <c r="B25" s="237" t="e">
        <f t="shared" ca="1" si="3"/>
        <v>#N/A</v>
      </c>
      <c r="C25" s="64" t="s">
        <v>51</v>
      </c>
      <c r="D25" s="85">
        <f ca="1">'N2.3_RIIO2_Risk_Start_2021'!$N25</f>
        <v>0</v>
      </c>
      <c r="E25" s="85">
        <f ca="1">'N2.4_RIIO2_Risk_Without_2026'!$N25</f>
        <v>0</v>
      </c>
      <c r="F25" s="85">
        <f ca="1">'N2.5_RIIO2_Risk_With_2026'!$N25</f>
        <v>0</v>
      </c>
      <c r="G25" s="164">
        <f t="shared" ca="1" si="4"/>
        <v>0</v>
      </c>
      <c r="H25" s="85">
        <f ca="1">'N3.00_Summary'!AN25</f>
        <v>0</v>
      </c>
      <c r="I25" s="85">
        <f ca="1">'N3.00_Summary'!AO25</f>
        <v>0</v>
      </c>
      <c r="J25" s="85">
        <f ca="1">'N3.00_Summary'!AP25</f>
        <v>0</v>
      </c>
      <c r="K25" s="85">
        <f ca="1">'N3.00_Summary'!AR25</f>
        <v>0</v>
      </c>
      <c r="M25" s="64" t="e">
        <f>'N0.6_Lookup_References'!C22</f>
        <v>#N/A</v>
      </c>
      <c r="N25" s="85">
        <f ca="1">'N2.3_RIIO2_Risk_Start_2021'!$AA25</f>
        <v>0</v>
      </c>
      <c r="O25" s="85">
        <f ca="1">'N2.4_RIIO2_Risk_Without_2026'!$AA25</f>
        <v>0</v>
      </c>
      <c r="P25" s="85">
        <f ca="1">'N2.5_RIIO2_Risk_With_2026'!$AA25</f>
        <v>0</v>
      </c>
      <c r="Q25" s="85">
        <f ca="1">'N3.00_Summary'!AN81</f>
        <v>0</v>
      </c>
      <c r="R25" s="85">
        <f ca="1">'N3.00_Summary'!AO81</f>
        <v>0</v>
      </c>
      <c r="S25" s="85">
        <f ca="1">'N3.00_Summary'!AP81</f>
        <v>0</v>
      </c>
      <c r="U25" s="64" t="s">
        <v>51</v>
      </c>
      <c r="V25" s="84">
        <f t="shared" ca="1" si="5"/>
        <v>0</v>
      </c>
      <c r="W25" s="84">
        <f t="shared" ca="1" si="1"/>
        <v>0</v>
      </c>
      <c r="X25" s="84">
        <f t="shared" ca="1" si="2"/>
        <v>0</v>
      </c>
      <c r="Y25" s="84">
        <f t="shared" ca="1" si="6"/>
        <v>0</v>
      </c>
      <c r="Z25" s="84">
        <f t="shared" ca="1" si="7"/>
        <v>0</v>
      </c>
      <c r="AA25" s="84">
        <f t="shared" ca="1" si="8"/>
        <v>0</v>
      </c>
      <c r="AB25" s="84">
        <f t="shared" ca="1" si="9"/>
        <v>0</v>
      </c>
      <c r="AD25" s="106" t="str">
        <f t="shared" ca="1" si="10"/>
        <v>OK</v>
      </c>
      <c r="AF25" s="85">
        <f>'N2.3_RIIO2_Risk_Start_2021'!$N81</f>
        <v>0</v>
      </c>
      <c r="AG25" s="85">
        <f>'N2.4_RIIO2_Risk_Without_2026'!$N81</f>
        <v>0</v>
      </c>
      <c r="AH25" s="85">
        <f>'N2.5_RIIO2_Risk_With_2026'!$N81</f>
        <v>0</v>
      </c>
      <c r="AI25" s="84">
        <f t="shared" si="11"/>
        <v>0</v>
      </c>
    </row>
    <row r="26" spans="1:35">
      <c r="A26" s="153" t="s">
        <v>212</v>
      </c>
      <c r="B26" s="237" t="e">
        <f t="shared" ca="1" si="3"/>
        <v>#N/A</v>
      </c>
      <c r="C26" s="64" t="s">
        <v>51</v>
      </c>
      <c r="D26" s="85">
        <f ca="1">'N2.3_RIIO2_Risk_Start_2021'!$N26</f>
        <v>0</v>
      </c>
      <c r="E26" s="85">
        <f ca="1">'N2.4_RIIO2_Risk_Without_2026'!$N26</f>
        <v>0</v>
      </c>
      <c r="F26" s="85">
        <f ca="1">'N2.5_RIIO2_Risk_With_2026'!$N26</f>
        <v>0</v>
      </c>
      <c r="G26" s="164">
        <f t="shared" ca="1" si="4"/>
        <v>0</v>
      </c>
      <c r="H26" s="85">
        <f ca="1">'N3.00_Summary'!AN26</f>
        <v>0</v>
      </c>
      <c r="I26" s="85">
        <f ca="1">'N3.00_Summary'!AO26</f>
        <v>0</v>
      </c>
      <c r="J26" s="85">
        <f ca="1">'N3.00_Summary'!AP26</f>
        <v>0</v>
      </c>
      <c r="K26" s="85">
        <f ca="1">'N3.00_Summary'!AR26</f>
        <v>0</v>
      </c>
      <c r="M26" s="64" t="e">
        <f>'N0.6_Lookup_References'!C23</f>
        <v>#N/A</v>
      </c>
      <c r="N26" s="85">
        <f ca="1">'N2.3_RIIO2_Risk_Start_2021'!$AA26</f>
        <v>0</v>
      </c>
      <c r="O26" s="85">
        <f ca="1">'N2.4_RIIO2_Risk_Without_2026'!$AA26</f>
        <v>0</v>
      </c>
      <c r="P26" s="85">
        <f ca="1">'N2.5_RIIO2_Risk_With_2026'!$AA26</f>
        <v>0</v>
      </c>
      <c r="Q26" s="85">
        <f ca="1">'N3.00_Summary'!AN82</f>
        <v>0</v>
      </c>
      <c r="R26" s="85">
        <f ca="1">'N3.00_Summary'!AO82</f>
        <v>0</v>
      </c>
      <c r="S26" s="85">
        <f ca="1">'N3.00_Summary'!AP82</f>
        <v>0</v>
      </c>
      <c r="U26" s="64" t="s">
        <v>51</v>
      </c>
      <c r="V26" s="84">
        <f t="shared" ca="1" si="5"/>
        <v>0</v>
      </c>
      <c r="W26" s="84">
        <f t="shared" ca="1" si="1"/>
        <v>0</v>
      </c>
      <c r="X26" s="84">
        <f t="shared" ca="1" si="2"/>
        <v>0</v>
      </c>
      <c r="Y26" s="84">
        <f t="shared" ca="1" si="6"/>
        <v>0</v>
      </c>
      <c r="Z26" s="84">
        <f t="shared" ca="1" si="7"/>
        <v>0</v>
      </c>
      <c r="AA26" s="84">
        <f t="shared" ca="1" si="8"/>
        <v>0</v>
      </c>
      <c r="AB26" s="84">
        <f t="shared" ca="1" si="9"/>
        <v>0</v>
      </c>
      <c r="AD26" s="106" t="str">
        <f t="shared" ca="1" si="10"/>
        <v>OK</v>
      </c>
      <c r="AF26" s="85">
        <f>'N2.3_RIIO2_Risk_Start_2021'!$N82</f>
        <v>0</v>
      </c>
      <c r="AG26" s="85">
        <f>'N2.4_RIIO2_Risk_Without_2026'!$N82</f>
        <v>0</v>
      </c>
      <c r="AH26" s="85">
        <f>'N2.5_RIIO2_Risk_With_2026'!$N82</f>
        <v>0</v>
      </c>
      <c r="AI26" s="84">
        <f t="shared" si="11"/>
        <v>0</v>
      </c>
    </row>
    <row r="27" spans="1:35">
      <c r="A27" s="153" t="s">
        <v>213</v>
      </c>
      <c r="B27" s="237" t="e">
        <f t="shared" ca="1" si="3"/>
        <v>#N/A</v>
      </c>
      <c r="C27" s="64" t="s">
        <v>51</v>
      </c>
      <c r="D27" s="85">
        <f ca="1">'N2.3_RIIO2_Risk_Start_2021'!$N27</f>
        <v>0</v>
      </c>
      <c r="E27" s="85">
        <f ca="1">'N2.4_RIIO2_Risk_Without_2026'!$N27</f>
        <v>0</v>
      </c>
      <c r="F27" s="85">
        <f ca="1">'N2.5_RIIO2_Risk_With_2026'!$N27</f>
        <v>0</v>
      </c>
      <c r="G27" s="164">
        <f t="shared" ca="1" si="4"/>
        <v>0</v>
      </c>
      <c r="H27" s="85">
        <f ca="1">'N3.00_Summary'!AN27</f>
        <v>0</v>
      </c>
      <c r="I27" s="85">
        <f ca="1">'N3.00_Summary'!AO27</f>
        <v>0</v>
      </c>
      <c r="J27" s="85">
        <f ca="1">'N3.00_Summary'!AP27</f>
        <v>0</v>
      </c>
      <c r="K27" s="85">
        <f ca="1">'N3.00_Summary'!AR27</f>
        <v>0</v>
      </c>
      <c r="M27" s="64" t="e">
        <f>'N0.6_Lookup_References'!C24</f>
        <v>#N/A</v>
      </c>
      <c r="N27" s="85">
        <f ca="1">'N2.3_RIIO2_Risk_Start_2021'!$AA27</f>
        <v>0</v>
      </c>
      <c r="O27" s="85">
        <f ca="1">'N2.4_RIIO2_Risk_Without_2026'!$AA27</f>
        <v>0</v>
      </c>
      <c r="P27" s="85">
        <f ca="1">'N2.5_RIIO2_Risk_With_2026'!$AA27</f>
        <v>0</v>
      </c>
      <c r="Q27" s="85">
        <f ca="1">'N3.00_Summary'!AN83</f>
        <v>0</v>
      </c>
      <c r="R27" s="85">
        <f ca="1">'N3.00_Summary'!AO83</f>
        <v>0</v>
      </c>
      <c r="S27" s="85">
        <f ca="1">'N3.00_Summary'!AP83</f>
        <v>0</v>
      </c>
      <c r="U27" s="64" t="s">
        <v>51</v>
      </c>
      <c r="V27" s="84">
        <f t="shared" ca="1" si="5"/>
        <v>0</v>
      </c>
      <c r="W27" s="84">
        <f t="shared" ca="1" si="1"/>
        <v>0</v>
      </c>
      <c r="X27" s="84">
        <f t="shared" ca="1" si="2"/>
        <v>0</v>
      </c>
      <c r="Y27" s="84">
        <f t="shared" ca="1" si="6"/>
        <v>0</v>
      </c>
      <c r="Z27" s="84">
        <f t="shared" ca="1" si="7"/>
        <v>0</v>
      </c>
      <c r="AA27" s="84">
        <f t="shared" ca="1" si="8"/>
        <v>0</v>
      </c>
      <c r="AB27" s="84">
        <f t="shared" ca="1" si="9"/>
        <v>0</v>
      </c>
      <c r="AD27" s="106" t="str">
        <f t="shared" ca="1" si="10"/>
        <v>OK</v>
      </c>
      <c r="AF27" s="85">
        <f>'N2.3_RIIO2_Risk_Start_2021'!$N83</f>
        <v>0</v>
      </c>
      <c r="AG27" s="85">
        <f>'N2.4_RIIO2_Risk_Without_2026'!$N83</f>
        <v>0</v>
      </c>
      <c r="AH27" s="85">
        <f>'N2.5_RIIO2_Risk_With_2026'!$N83</f>
        <v>0</v>
      </c>
      <c r="AI27" s="84">
        <f t="shared" si="11"/>
        <v>0</v>
      </c>
    </row>
    <row r="28" spans="1:35">
      <c r="A28" s="153" t="s">
        <v>214</v>
      </c>
      <c r="B28" s="237" t="e">
        <f t="shared" ca="1" si="3"/>
        <v>#N/A</v>
      </c>
      <c r="C28" s="64" t="s">
        <v>51</v>
      </c>
      <c r="D28" s="85">
        <f ca="1">'N2.3_RIIO2_Risk_Start_2021'!$N28</f>
        <v>0</v>
      </c>
      <c r="E28" s="85">
        <f ca="1">'N2.4_RIIO2_Risk_Without_2026'!$N28</f>
        <v>0</v>
      </c>
      <c r="F28" s="85">
        <f ca="1">'N2.5_RIIO2_Risk_With_2026'!$N28</f>
        <v>0</v>
      </c>
      <c r="G28" s="164">
        <f t="shared" ca="1" si="4"/>
        <v>0</v>
      </c>
      <c r="H28" s="85">
        <f ca="1">'N3.00_Summary'!AN28</f>
        <v>0</v>
      </c>
      <c r="I28" s="85">
        <f ca="1">'N3.00_Summary'!AO28</f>
        <v>0</v>
      </c>
      <c r="J28" s="85">
        <f ca="1">'N3.00_Summary'!AP28</f>
        <v>0</v>
      </c>
      <c r="K28" s="85">
        <f ca="1">'N3.00_Summary'!AR28</f>
        <v>0</v>
      </c>
      <c r="M28" s="64" t="e">
        <f>'N0.6_Lookup_References'!C25</f>
        <v>#N/A</v>
      </c>
      <c r="N28" s="85">
        <f ca="1">'N2.3_RIIO2_Risk_Start_2021'!$AA28</f>
        <v>0</v>
      </c>
      <c r="O28" s="85">
        <f ca="1">'N2.4_RIIO2_Risk_Without_2026'!$AA28</f>
        <v>0</v>
      </c>
      <c r="P28" s="85">
        <f ca="1">'N2.5_RIIO2_Risk_With_2026'!$AA28</f>
        <v>0</v>
      </c>
      <c r="Q28" s="85">
        <f ca="1">'N3.00_Summary'!AN84</f>
        <v>0</v>
      </c>
      <c r="R28" s="85">
        <f ca="1">'N3.00_Summary'!AO84</f>
        <v>0</v>
      </c>
      <c r="S28" s="85">
        <f ca="1">'N3.00_Summary'!AP84</f>
        <v>0</v>
      </c>
      <c r="U28" s="64" t="s">
        <v>51</v>
      </c>
      <c r="V28" s="84">
        <f t="shared" ca="1" si="5"/>
        <v>0</v>
      </c>
      <c r="W28" s="84">
        <f t="shared" ca="1" si="1"/>
        <v>0</v>
      </c>
      <c r="X28" s="84">
        <f t="shared" ca="1" si="2"/>
        <v>0</v>
      </c>
      <c r="Y28" s="84">
        <f t="shared" ca="1" si="6"/>
        <v>0</v>
      </c>
      <c r="Z28" s="84">
        <f t="shared" ca="1" si="7"/>
        <v>0</v>
      </c>
      <c r="AA28" s="84">
        <f t="shared" ca="1" si="8"/>
        <v>0</v>
      </c>
      <c r="AB28" s="84">
        <f t="shared" ca="1" si="9"/>
        <v>0</v>
      </c>
      <c r="AD28" s="106" t="str">
        <f t="shared" ca="1" si="10"/>
        <v>OK</v>
      </c>
      <c r="AF28" s="85">
        <f>'N2.3_RIIO2_Risk_Start_2021'!$N84</f>
        <v>0</v>
      </c>
      <c r="AG28" s="85">
        <f>'N2.4_RIIO2_Risk_Without_2026'!$N84</f>
        <v>0</v>
      </c>
      <c r="AH28" s="85">
        <f>'N2.5_RIIO2_Risk_With_2026'!$N84</f>
        <v>0</v>
      </c>
      <c r="AI28" s="84">
        <f t="shared" si="11"/>
        <v>0</v>
      </c>
    </row>
    <row r="29" spans="1:35">
      <c r="A29" s="153" t="s">
        <v>215</v>
      </c>
      <c r="B29" s="237" t="e">
        <f t="shared" ca="1" si="3"/>
        <v>#N/A</v>
      </c>
      <c r="C29" s="64" t="s">
        <v>51</v>
      </c>
      <c r="D29" s="85">
        <f ca="1">'N2.3_RIIO2_Risk_Start_2021'!$N29</f>
        <v>0</v>
      </c>
      <c r="E29" s="85">
        <f ca="1">'N2.4_RIIO2_Risk_Without_2026'!$N29</f>
        <v>0</v>
      </c>
      <c r="F29" s="85">
        <f ca="1">'N2.5_RIIO2_Risk_With_2026'!$N29</f>
        <v>0</v>
      </c>
      <c r="G29" s="164">
        <f t="shared" ca="1" si="4"/>
        <v>0</v>
      </c>
      <c r="H29" s="85">
        <f ca="1">'N3.00_Summary'!AN29</f>
        <v>0</v>
      </c>
      <c r="I29" s="85">
        <f ca="1">'N3.00_Summary'!AO29</f>
        <v>0</v>
      </c>
      <c r="J29" s="85">
        <f ca="1">'N3.00_Summary'!AP29</f>
        <v>0</v>
      </c>
      <c r="K29" s="85">
        <f ca="1">'N3.00_Summary'!AR29</f>
        <v>0</v>
      </c>
      <c r="M29" s="64" t="e">
        <f>'N0.6_Lookup_References'!C26</f>
        <v>#N/A</v>
      </c>
      <c r="N29" s="85">
        <f ca="1">'N2.3_RIIO2_Risk_Start_2021'!$AA29</f>
        <v>0</v>
      </c>
      <c r="O29" s="85">
        <f ca="1">'N2.4_RIIO2_Risk_Without_2026'!$AA29</f>
        <v>0</v>
      </c>
      <c r="P29" s="85">
        <f ca="1">'N2.5_RIIO2_Risk_With_2026'!$AA29</f>
        <v>0</v>
      </c>
      <c r="Q29" s="85">
        <f ca="1">'N3.00_Summary'!AN85</f>
        <v>0</v>
      </c>
      <c r="R29" s="85">
        <f ca="1">'N3.00_Summary'!AO85</f>
        <v>0</v>
      </c>
      <c r="S29" s="85">
        <f ca="1">'N3.00_Summary'!AP85</f>
        <v>0</v>
      </c>
      <c r="U29" s="64" t="s">
        <v>51</v>
      </c>
      <c r="V29" s="84">
        <f t="shared" ca="1" si="5"/>
        <v>0</v>
      </c>
      <c r="W29" s="84">
        <f t="shared" ca="1" si="1"/>
        <v>0</v>
      </c>
      <c r="X29" s="84">
        <f t="shared" ca="1" si="2"/>
        <v>0</v>
      </c>
      <c r="Y29" s="84">
        <f t="shared" ca="1" si="6"/>
        <v>0</v>
      </c>
      <c r="Z29" s="84">
        <f t="shared" ca="1" si="7"/>
        <v>0</v>
      </c>
      <c r="AA29" s="84">
        <f t="shared" ca="1" si="8"/>
        <v>0</v>
      </c>
      <c r="AB29" s="84">
        <f t="shared" ca="1" si="9"/>
        <v>0</v>
      </c>
      <c r="AD29" s="106" t="str">
        <f t="shared" ca="1" si="10"/>
        <v>OK</v>
      </c>
      <c r="AF29" s="85">
        <f>'N2.3_RIIO2_Risk_Start_2021'!$N85</f>
        <v>0</v>
      </c>
      <c r="AG29" s="85">
        <f>'N2.4_RIIO2_Risk_Without_2026'!$N85</f>
        <v>0</v>
      </c>
      <c r="AH29" s="85">
        <f>'N2.5_RIIO2_Risk_With_2026'!$N85</f>
        <v>0</v>
      </c>
      <c r="AI29" s="84">
        <f t="shared" si="11"/>
        <v>0</v>
      </c>
    </row>
    <row r="30" spans="1:35">
      <c r="A30" s="153" t="s">
        <v>216</v>
      </c>
      <c r="B30" s="237" t="e">
        <f t="shared" ca="1" si="3"/>
        <v>#N/A</v>
      </c>
      <c r="C30" s="64" t="s">
        <v>51</v>
      </c>
      <c r="D30" s="85">
        <f ca="1">'N2.3_RIIO2_Risk_Start_2021'!$N30</f>
        <v>0</v>
      </c>
      <c r="E30" s="85">
        <f ca="1">'N2.4_RIIO2_Risk_Without_2026'!$N30</f>
        <v>0</v>
      </c>
      <c r="F30" s="85">
        <f ca="1">'N2.5_RIIO2_Risk_With_2026'!$N30</f>
        <v>0</v>
      </c>
      <c r="G30" s="164">
        <f t="shared" ca="1" si="4"/>
        <v>0</v>
      </c>
      <c r="H30" s="85">
        <f ca="1">'N3.00_Summary'!AN30</f>
        <v>0</v>
      </c>
      <c r="I30" s="85">
        <f ca="1">'N3.00_Summary'!AO30</f>
        <v>0</v>
      </c>
      <c r="J30" s="85">
        <f ca="1">'N3.00_Summary'!AP30</f>
        <v>0</v>
      </c>
      <c r="K30" s="85">
        <f ca="1">'N3.00_Summary'!AR30</f>
        <v>0</v>
      </c>
      <c r="M30" s="64" t="e">
        <f>'N0.6_Lookup_References'!C27</f>
        <v>#N/A</v>
      </c>
      <c r="N30" s="85">
        <f ca="1">'N2.3_RIIO2_Risk_Start_2021'!$AA30</f>
        <v>0</v>
      </c>
      <c r="O30" s="85">
        <f ca="1">'N2.4_RIIO2_Risk_Without_2026'!$AA30</f>
        <v>0</v>
      </c>
      <c r="P30" s="85">
        <f ca="1">'N2.5_RIIO2_Risk_With_2026'!$AA30</f>
        <v>0</v>
      </c>
      <c r="Q30" s="85">
        <f ca="1">'N3.00_Summary'!AN86</f>
        <v>0</v>
      </c>
      <c r="R30" s="85">
        <f ca="1">'N3.00_Summary'!AO86</f>
        <v>0</v>
      </c>
      <c r="S30" s="85">
        <f ca="1">'N3.00_Summary'!AP86</f>
        <v>0</v>
      </c>
      <c r="U30" s="64" t="s">
        <v>51</v>
      </c>
      <c r="V30" s="84">
        <f t="shared" ca="1" si="5"/>
        <v>0</v>
      </c>
      <c r="W30" s="84">
        <f t="shared" ca="1" si="1"/>
        <v>0</v>
      </c>
      <c r="X30" s="84">
        <f t="shared" ca="1" si="2"/>
        <v>0</v>
      </c>
      <c r="Y30" s="84">
        <f t="shared" ca="1" si="6"/>
        <v>0</v>
      </c>
      <c r="Z30" s="84">
        <f t="shared" ca="1" si="7"/>
        <v>0</v>
      </c>
      <c r="AA30" s="84">
        <f t="shared" ca="1" si="8"/>
        <v>0</v>
      </c>
      <c r="AB30" s="84">
        <f t="shared" ca="1" si="9"/>
        <v>0</v>
      </c>
      <c r="AD30" s="106" t="str">
        <f t="shared" ca="1" si="10"/>
        <v>OK</v>
      </c>
      <c r="AF30" s="85">
        <f>'N2.3_RIIO2_Risk_Start_2021'!$N86</f>
        <v>0</v>
      </c>
      <c r="AG30" s="85">
        <f>'N2.4_RIIO2_Risk_Without_2026'!$N86</f>
        <v>0</v>
      </c>
      <c r="AH30" s="85">
        <f>'N2.5_RIIO2_Risk_With_2026'!$N86</f>
        <v>0</v>
      </c>
      <c r="AI30" s="84">
        <f t="shared" si="11"/>
        <v>0</v>
      </c>
    </row>
    <row r="31" spans="1:35">
      <c r="A31" s="153" t="s">
        <v>217</v>
      </c>
      <c r="B31" s="237" t="e">
        <f t="shared" ca="1" si="3"/>
        <v>#N/A</v>
      </c>
      <c r="C31" s="64" t="s">
        <v>51</v>
      </c>
      <c r="D31" s="85">
        <f ca="1">'N2.3_RIIO2_Risk_Start_2021'!$N31</f>
        <v>0</v>
      </c>
      <c r="E31" s="85">
        <f ca="1">'N2.4_RIIO2_Risk_Without_2026'!$N31</f>
        <v>0</v>
      </c>
      <c r="F31" s="85">
        <f ca="1">'N2.5_RIIO2_Risk_With_2026'!$N31</f>
        <v>0</v>
      </c>
      <c r="G31" s="164">
        <f t="shared" ca="1" si="4"/>
        <v>0</v>
      </c>
      <c r="H31" s="85">
        <f ca="1">'N3.00_Summary'!AN31</f>
        <v>0</v>
      </c>
      <c r="I31" s="85">
        <f ca="1">'N3.00_Summary'!AO31</f>
        <v>0</v>
      </c>
      <c r="J31" s="85">
        <f ca="1">'N3.00_Summary'!AP31</f>
        <v>0</v>
      </c>
      <c r="K31" s="85">
        <f ca="1">'N3.00_Summary'!AR31</f>
        <v>0</v>
      </c>
      <c r="M31" s="64" t="e">
        <f>'N0.6_Lookup_References'!C28</f>
        <v>#N/A</v>
      </c>
      <c r="N31" s="85">
        <f ca="1">'N2.3_RIIO2_Risk_Start_2021'!$AA31</f>
        <v>0</v>
      </c>
      <c r="O31" s="85">
        <f ca="1">'N2.4_RIIO2_Risk_Without_2026'!$AA31</f>
        <v>0</v>
      </c>
      <c r="P31" s="85">
        <f ca="1">'N2.5_RIIO2_Risk_With_2026'!$AA31</f>
        <v>0</v>
      </c>
      <c r="Q31" s="85">
        <f ca="1">'N3.00_Summary'!AN87</f>
        <v>0</v>
      </c>
      <c r="R31" s="85">
        <f ca="1">'N3.00_Summary'!AO87</f>
        <v>0</v>
      </c>
      <c r="S31" s="85">
        <f ca="1">'N3.00_Summary'!AP87</f>
        <v>0</v>
      </c>
      <c r="U31" s="64" t="s">
        <v>51</v>
      </c>
      <c r="V31" s="84">
        <f t="shared" ca="1" si="5"/>
        <v>0</v>
      </c>
      <c r="W31" s="84">
        <f t="shared" ca="1" si="1"/>
        <v>0</v>
      </c>
      <c r="X31" s="84">
        <f t="shared" ca="1" si="2"/>
        <v>0</v>
      </c>
      <c r="Y31" s="84">
        <f t="shared" ca="1" si="6"/>
        <v>0</v>
      </c>
      <c r="Z31" s="84">
        <f t="shared" ca="1" si="7"/>
        <v>0</v>
      </c>
      <c r="AA31" s="84">
        <f t="shared" ca="1" si="8"/>
        <v>0</v>
      </c>
      <c r="AB31" s="84">
        <f t="shared" ca="1" si="9"/>
        <v>0</v>
      </c>
      <c r="AD31" s="106" t="str">
        <f t="shared" ca="1" si="10"/>
        <v>OK</v>
      </c>
      <c r="AF31" s="85">
        <f>'N2.3_RIIO2_Risk_Start_2021'!$N87</f>
        <v>0</v>
      </c>
      <c r="AG31" s="85">
        <f>'N2.4_RIIO2_Risk_Without_2026'!$N87</f>
        <v>0</v>
      </c>
      <c r="AH31" s="85">
        <f>'N2.5_RIIO2_Risk_With_2026'!$N87</f>
        <v>0</v>
      </c>
      <c r="AI31" s="84">
        <f t="shared" si="11"/>
        <v>0</v>
      </c>
    </row>
    <row r="32" spans="1:35">
      <c r="A32" s="153" t="s">
        <v>218</v>
      </c>
      <c r="B32" s="237" t="e">
        <f t="shared" ca="1" si="3"/>
        <v>#N/A</v>
      </c>
      <c r="C32" s="64" t="s">
        <v>51</v>
      </c>
      <c r="D32" s="85">
        <f ca="1">'N2.3_RIIO2_Risk_Start_2021'!$N32</f>
        <v>0</v>
      </c>
      <c r="E32" s="85">
        <f ca="1">'N2.4_RIIO2_Risk_Without_2026'!$N32</f>
        <v>0</v>
      </c>
      <c r="F32" s="85">
        <f ca="1">'N2.5_RIIO2_Risk_With_2026'!$N32</f>
        <v>0</v>
      </c>
      <c r="G32" s="164">
        <f t="shared" ca="1" si="4"/>
        <v>0</v>
      </c>
      <c r="H32" s="85">
        <f ca="1">'N3.00_Summary'!AN32</f>
        <v>0</v>
      </c>
      <c r="I32" s="85">
        <f ca="1">'N3.00_Summary'!AO32</f>
        <v>0</v>
      </c>
      <c r="J32" s="85">
        <f ca="1">'N3.00_Summary'!AP32</f>
        <v>0</v>
      </c>
      <c r="K32" s="85">
        <f ca="1">'N3.00_Summary'!AR32</f>
        <v>0</v>
      </c>
      <c r="M32" s="64" t="e">
        <f>'N0.6_Lookup_References'!C29</f>
        <v>#N/A</v>
      </c>
      <c r="N32" s="85">
        <f ca="1">'N2.3_RIIO2_Risk_Start_2021'!$AA32</f>
        <v>0</v>
      </c>
      <c r="O32" s="85">
        <f ca="1">'N2.4_RIIO2_Risk_Without_2026'!$AA32</f>
        <v>0</v>
      </c>
      <c r="P32" s="85">
        <f ca="1">'N2.5_RIIO2_Risk_With_2026'!$AA32</f>
        <v>0</v>
      </c>
      <c r="Q32" s="85">
        <f ca="1">'N3.00_Summary'!AN88</f>
        <v>0</v>
      </c>
      <c r="R32" s="85">
        <f ca="1">'N3.00_Summary'!AO88</f>
        <v>0</v>
      </c>
      <c r="S32" s="85">
        <f ca="1">'N3.00_Summary'!AP88</f>
        <v>0</v>
      </c>
      <c r="U32" s="64" t="s">
        <v>51</v>
      </c>
      <c r="V32" s="84">
        <f t="shared" ca="1" si="5"/>
        <v>0</v>
      </c>
      <c r="W32" s="84">
        <f t="shared" ca="1" si="1"/>
        <v>0</v>
      </c>
      <c r="X32" s="84">
        <f t="shared" ca="1" si="2"/>
        <v>0</v>
      </c>
      <c r="Y32" s="84">
        <f t="shared" ca="1" si="6"/>
        <v>0</v>
      </c>
      <c r="Z32" s="84">
        <f t="shared" ca="1" si="7"/>
        <v>0</v>
      </c>
      <c r="AA32" s="84">
        <f t="shared" ca="1" si="8"/>
        <v>0</v>
      </c>
      <c r="AB32" s="84">
        <f t="shared" ca="1" si="9"/>
        <v>0</v>
      </c>
      <c r="AD32" s="106" t="str">
        <f ca="1">IF(ABS(F32-E32-SUM(H32:J32))&lt;0.1,"OK","Error")</f>
        <v>OK</v>
      </c>
      <c r="AF32" s="85">
        <f>'N2.3_RIIO2_Risk_Start_2021'!$N88</f>
        <v>0</v>
      </c>
      <c r="AG32" s="85">
        <f>'N2.4_RIIO2_Risk_Without_2026'!$N88</f>
        <v>0</v>
      </c>
      <c r="AH32" s="85">
        <f>'N2.5_RIIO2_Risk_With_2026'!$N88</f>
        <v>0</v>
      </c>
      <c r="AI32" s="84">
        <f t="shared" si="11"/>
        <v>0</v>
      </c>
    </row>
    <row r="33" spans="1:35">
      <c r="A33" s="153" t="s">
        <v>219</v>
      </c>
      <c r="B33" s="237" t="e">
        <f t="shared" ca="1" si="3"/>
        <v>#N/A</v>
      </c>
      <c r="C33" s="64" t="s">
        <v>51</v>
      </c>
      <c r="D33" s="85">
        <f ca="1">'N2.3_RIIO2_Risk_Start_2021'!$N33</f>
        <v>0</v>
      </c>
      <c r="E33" s="85">
        <f ca="1">'N2.4_RIIO2_Risk_Without_2026'!$N33</f>
        <v>0</v>
      </c>
      <c r="F33" s="85">
        <f ca="1">'N2.5_RIIO2_Risk_With_2026'!$N33</f>
        <v>0</v>
      </c>
      <c r="G33" s="164">
        <f t="shared" ca="1" si="4"/>
        <v>0</v>
      </c>
      <c r="H33" s="85">
        <f ca="1">'N3.00_Summary'!AN33</f>
        <v>0</v>
      </c>
      <c r="I33" s="85">
        <f ca="1">'N3.00_Summary'!AO33</f>
        <v>0</v>
      </c>
      <c r="J33" s="85">
        <f ca="1">'N3.00_Summary'!AP33</f>
        <v>0</v>
      </c>
      <c r="K33" s="85">
        <f ca="1">'N3.00_Summary'!AR33</f>
        <v>0</v>
      </c>
      <c r="M33" s="64" t="e">
        <f>'N0.6_Lookup_References'!C30</f>
        <v>#N/A</v>
      </c>
      <c r="N33" s="85">
        <f ca="1">'N2.3_RIIO2_Risk_Start_2021'!$AA33</f>
        <v>0</v>
      </c>
      <c r="O33" s="85">
        <f ca="1">'N2.4_RIIO2_Risk_Without_2026'!$AA33</f>
        <v>0</v>
      </c>
      <c r="P33" s="85">
        <f ca="1">'N2.5_RIIO2_Risk_With_2026'!$AA33</f>
        <v>0</v>
      </c>
      <c r="Q33" s="85">
        <f ca="1">'N3.00_Summary'!AN89</f>
        <v>0</v>
      </c>
      <c r="R33" s="85">
        <f ca="1">'N3.00_Summary'!AO89</f>
        <v>0</v>
      </c>
      <c r="S33" s="85">
        <f ca="1">'N3.00_Summary'!AP89</f>
        <v>0</v>
      </c>
      <c r="U33" s="64" t="s">
        <v>51</v>
      </c>
      <c r="V33" s="84">
        <f t="shared" ca="1" si="5"/>
        <v>0</v>
      </c>
      <c r="W33" s="84">
        <f t="shared" ca="1" si="1"/>
        <v>0</v>
      </c>
      <c r="X33" s="84">
        <f t="shared" ca="1" si="2"/>
        <v>0</v>
      </c>
      <c r="Y33" s="84">
        <f t="shared" ca="1" si="6"/>
        <v>0</v>
      </c>
      <c r="Z33" s="84">
        <f t="shared" ca="1" si="7"/>
        <v>0</v>
      </c>
      <c r="AA33" s="84">
        <f t="shared" ca="1" si="8"/>
        <v>0</v>
      </c>
      <c r="AB33" s="84">
        <f t="shared" ca="1" si="9"/>
        <v>0</v>
      </c>
      <c r="AD33" s="106" t="str">
        <f t="shared" ca="1" si="10"/>
        <v>OK</v>
      </c>
      <c r="AF33" s="85">
        <f>'N2.3_RIIO2_Risk_Start_2021'!$N89</f>
        <v>0</v>
      </c>
      <c r="AG33" s="85">
        <f>'N2.4_RIIO2_Risk_Without_2026'!$N89</f>
        <v>0</v>
      </c>
      <c r="AH33" s="85">
        <f>'N2.5_RIIO2_Risk_With_2026'!$N89</f>
        <v>0</v>
      </c>
      <c r="AI33" s="84">
        <f t="shared" si="11"/>
        <v>0</v>
      </c>
    </row>
    <row r="34" spans="1:35">
      <c r="A34" s="153" t="s">
        <v>220</v>
      </c>
      <c r="B34" s="237" t="e">
        <f t="shared" ca="1" si="3"/>
        <v>#N/A</v>
      </c>
      <c r="C34" s="64" t="s">
        <v>51</v>
      </c>
      <c r="D34" s="85">
        <f ca="1">'N2.3_RIIO2_Risk_Start_2021'!$N34</f>
        <v>0</v>
      </c>
      <c r="E34" s="85">
        <f ca="1">'N2.4_RIIO2_Risk_Without_2026'!$N34</f>
        <v>0</v>
      </c>
      <c r="F34" s="85">
        <f ca="1">'N2.5_RIIO2_Risk_With_2026'!$N34</f>
        <v>0</v>
      </c>
      <c r="G34" s="164">
        <f t="shared" ca="1" si="4"/>
        <v>0</v>
      </c>
      <c r="H34" s="85">
        <f ca="1">'N3.00_Summary'!AN34</f>
        <v>0</v>
      </c>
      <c r="I34" s="85">
        <f ca="1">'N3.00_Summary'!AO34</f>
        <v>0</v>
      </c>
      <c r="J34" s="85">
        <f ca="1">'N3.00_Summary'!AP34</f>
        <v>0</v>
      </c>
      <c r="K34" s="85">
        <f ca="1">'N3.00_Summary'!AR34</f>
        <v>0</v>
      </c>
      <c r="M34" s="64" t="e">
        <f>'N0.6_Lookup_References'!C31</f>
        <v>#N/A</v>
      </c>
      <c r="N34" s="85">
        <f ca="1">'N2.3_RIIO2_Risk_Start_2021'!$AA34</f>
        <v>0</v>
      </c>
      <c r="O34" s="85">
        <f ca="1">'N2.4_RIIO2_Risk_Without_2026'!$AA34</f>
        <v>0</v>
      </c>
      <c r="P34" s="85">
        <f ca="1">'N2.5_RIIO2_Risk_With_2026'!$AA34</f>
        <v>0</v>
      </c>
      <c r="Q34" s="85">
        <f ca="1">'N3.00_Summary'!AN90</f>
        <v>0</v>
      </c>
      <c r="R34" s="85">
        <f ca="1">'N3.00_Summary'!AO90</f>
        <v>0</v>
      </c>
      <c r="S34" s="85">
        <f ca="1">'N3.00_Summary'!AP90</f>
        <v>0</v>
      </c>
      <c r="U34" s="64" t="s">
        <v>51</v>
      </c>
      <c r="V34" s="84">
        <f t="shared" ca="1" si="5"/>
        <v>0</v>
      </c>
      <c r="W34" s="84">
        <f t="shared" ca="1" si="1"/>
        <v>0</v>
      </c>
      <c r="X34" s="84">
        <f t="shared" ca="1" si="2"/>
        <v>0</v>
      </c>
      <c r="Y34" s="84">
        <f t="shared" ca="1" si="6"/>
        <v>0</v>
      </c>
      <c r="Z34" s="84">
        <f t="shared" ca="1" si="7"/>
        <v>0</v>
      </c>
      <c r="AA34" s="84">
        <f t="shared" ca="1" si="8"/>
        <v>0</v>
      </c>
      <c r="AB34" s="84">
        <f t="shared" ca="1" si="9"/>
        <v>0</v>
      </c>
      <c r="AD34" s="106" t="str">
        <f t="shared" ca="1" si="10"/>
        <v>OK</v>
      </c>
      <c r="AF34" s="85">
        <f>'N2.3_RIIO2_Risk_Start_2021'!$N90</f>
        <v>0</v>
      </c>
      <c r="AG34" s="85">
        <f>'N2.4_RIIO2_Risk_Without_2026'!$N90</f>
        <v>0</v>
      </c>
      <c r="AH34" s="85">
        <f>'N2.5_RIIO2_Risk_With_2026'!$N90</f>
        <v>0</v>
      </c>
      <c r="AI34" s="84">
        <f t="shared" si="11"/>
        <v>0</v>
      </c>
    </row>
    <row r="35" spans="1:35">
      <c r="A35" s="153" t="s">
        <v>221</v>
      </c>
      <c r="B35" s="237" t="e">
        <f t="shared" ca="1" si="3"/>
        <v>#N/A</v>
      </c>
      <c r="C35" s="64" t="s">
        <v>51</v>
      </c>
      <c r="D35" s="85">
        <f ca="1">'N2.3_RIIO2_Risk_Start_2021'!$N35</f>
        <v>0</v>
      </c>
      <c r="E35" s="85">
        <f ca="1">'N2.4_RIIO2_Risk_Without_2026'!$N35</f>
        <v>0</v>
      </c>
      <c r="F35" s="85">
        <f ca="1">'N2.5_RIIO2_Risk_With_2026'!$N35</f>
        <v>0</v>
      </c>
      <c r="G35" s="164">
        <f t="shared" ca="1" si="4"/>
        <v>0</v>
      </c>
      <c r="H35" s="85">
        <f ca="1">'N3.00_Summary'!AN35</f>
        <v>0</v>
      </c>
      <c r="I35" s="85">
        <f ca="1">'N3.00_Summary'!AO35</f>
        <v>0</v>
      </c>
      <c r="J35" s="85">
        <f ca="1">'N3.00_Summary'!AP35</f>
        <v>0</v>
      </c>
      <c r="K35" s="85">
        <f ca="1">'N3.00_Summary'!AR35</f>
        <v>0</v>
      </c>
      <c r="M35" s="64" t="e">
        <f>'N0.6_Lookup_References'!C32</f>
        <v>#N/A</v>
      </c>
      <c r="N35" s="85">
        <f ca="1">'N2.3_RIIO2_Risk_Start_2021'!$AA35</f>
        <v>0</v>
      </c>
      <c r="O35" s="85">
        <f ca="1">'N2.4_RIIO2_Risk_Without_2026'!$AA35</f>
        <v>0</v>
      </c>
      <c r="P35" s="85">
        <f ca="1">'N2.5_RIIO2_Risk_With_2026'!$AA35</f>
        <v>0</v>
      </c>
      <c r="Q35" s="85">
        <f ca="1">'N3.00_Summary'!AN91</f>
        <v>0</v>
      </c>
      <c r="R35" s="85">
        <f ca="1">'N3.00_Summary'!AO91</f>
        <v>0</v>
      </c>
      <c r="S35" s="85">
        <f ca="1">'N3.00_Summary'!AP91</f>
        <v>0</v>
      </c>
      <c r="U35" s="64" t="s">
        <v>51</v>
      </c>
      <c r="V35" s="84">
        <f t="shared" ca="1" si="5"/>
        <v>0</v>
      </c>
      <c r="W35" s="84">
        <f t="shared" ca="1" si="1"/>
        <v>0</v>
      </c>
      <c r="X35" s="84">
        <f t="shared" ca="1" si="2"/>
        <v>0</v>
      </c>
      <c r="Y35" s="84">
        <f t="shared" ca="1" si="6"/>
        <v>0</v>
      </c>
      <c r="Z35" s="84">
        <f t="shared" ca="1" si="7"/>
        <v>0</v>
      </c>
      <c r="AA35" s="84">
        <f t="shared" ca="1" si="8"/>
        <v>0</v>
      </c>
      <c r="AB35" s="84">
        <f t="shared" ca="1" si="9"/>
        <v>0</v>
      </c>
      <c r="AD35" s="106" t="str">
        <f t="shared" ca="1" si="10"/>
        <v>OK</v>
      </c>
      <c r="AF35" s="85">
        <f>'N2.3_RIIO2_Risk_Start_2021'!$N91</f>
        <v>0</v>
      </c>
      <c r="AG35" s="85">
        <f>'N2.4_RIIO2_Risk_Without_2026'!$N91</f>
        <v>0</v>
      </c>
      <c r="AH35" s="85">
        <f>'N2.5_RIIO2_Risk_With_2026'!$N91</f>
        <v>0</v>
      </c>
      <c r="AI35" s="84">
        <f t="shared" si="11"/>
        <v>0</v>
      </c>
    </row>
    <row r="36" spans="1:35">
      <c r="A36" s="153" t="s">
        <v>222</v>
      </c>
      <c r="B36" s="237" t="e">
        <f t="shared" ca="1" si="3"/>
        <v>#N/A</v>
      </c>
      <c r="C36" s="64" t="s">
        <v>51</v>
      </c>
      <c r="D36" s="85">
        <f ca="1">'N2.3_RIIO2_Risk_Start_2021'!$N36</f>
        <v>0</v>
      </c>
      <c r="E36" s="85">
        <f ca="1">'N2.4_RIIO2_Risk_Without_2026'!$N36</f>
        <v>0</v>
      </c>
      <c r="F36" s="85">
        <f ca="1">'N2.5_RIIO2_Risk_With_2026'!$N36</f>
        <v>0</v>
      </c>
      <c r="G36" s="164">
        <f t="shared" ca="1" si="4"/>
        <v>0</v>
      </c>
      <c r="H36" s="85">
        <f ca="1">'N3.00_Summary'!AN36</f>
        <v>0</v>
      </c>
      <c r="I36" s="85">
        <f ca="1">'N3.00_Summary'!AO36</f>
        <v>0</v>
      </c>
      <c r="J36" s="85">
        <f ca="1">'N3.00_Summary'!AP36</f>
        <v>0</v>
      </c>
      <c r="K36" s="85">
        <f ca="1">'N3.00_Summary'!AR36</f>
        <v>0</v>
      </c>
      <c r="M36" s="64" t="e">
        <f>'N0.6_Lookup_References'!C33</f>
        <v>#N/A</v>
      </c>
      <c r="N36" s="85">
        <f ca="1">'N2.3_RIIO2_Risk_Start_2021'!$AA36</f>
        <v>0</v>
      </c>
      <c r="O36" s="85">
        <f ca="1">'N2.4_RIIO2_Risk_Without_2026'!$AA36</f>
        <v>0</v>
      </c>
      <c r="P36" s="85">
        <f ca="1">'N2.5_RIIO2_Risk_With_2026'!$AA36</f>
        <v>0</v>
      </c>
      <c r="Q36" s="85">
        <f ca="1">'N3.00_Summary'!AN92</f>
        <v>0</v>
      </c>
      <c r="R36" s="85">
        <f ca="1">'N3.00_Summary'!AO92</f>
        <v>0</v>
      </c>
      <c r="S36" s="85">
        <f ca="1">'N3.00_Summary'!AP92</f>
        <v>0</v>
      </c>
      <c r="U36" s="64" t="s">
        <v>51</v>
      </c>
      <c r="V36" s="84">
        <f t="shared" ca="1" si="5"/>
        <v>0</v>
      </c>
      <c r="W36" s="84">
        <f t="shared" ca="1" si="1"/>
        <v>0</v>
      </c>
      <c r="X36" s="84">
        <f t="shared" ca="1" si="2"/>
        <v>0</v>
      </c>
      <c r="Y36" s="84">
        <f t="shared" ca="1" si="6"/>
        <v>0</v>
      </c>
      <c r="Z36" s="84">
        <f t="shared" ca="1" si="7"/>
        <v>0</v>
      </c>
      <c r="AA36" s="84">
        <f t="shared" ca="1" si="8"/>
        <v>0</v>
      </c>
      <c r="AB36" s="84">
        <f t="shared" ca="1" si="9"/>
        <v>0</v>
      </c>
      <c r="AD36" s="106" t="str">
        <f t="shared" ca="1" si="10"/>
        <v>OK</v>
      </c>
      <c r="AF36" s="85">
        <f>'N2.3_RIIO2_Risk_Start_2021'!$N92</f>
        <v>0</v>
      </c>
      <c r="AG36" s="85">
        <f>'N2.4_RIIO2_Risk_Without_2026'!$N92</f>
        <v>0</v>
      </c>
      <c r="AH36" s="85">
        <f>'N2.5_RIIO2_Risk_With_2026'!$N92</f>
        <v>0</v>
      </c>
      <c r="AI36" s="84">
        <f t="shared" si="11"/>
        <v>0</v>
      </c>
    </row>
    <row r="37" spans="1:35">
      <c r="A37" s="153" t="s">
        <v>223</v>
      </c>
      <c r="B37" s="237" t="e">
        <f t="shared" ca="1" si="3"/>
        <v>#N/A</v>
      </c>
      <c r="C37" s="64" t="s">
        <v>51</v>
      </c>
      <c r="D37" s="85">
        <f ca="1">'N2.3_RIIO2_Risk_Start_2021'!$N37</f>
        <v>0</v>
      </c>
      <c r="E37" s="85">
        <f ca="1">'N2.4_RIIO2_Risk_Without_2026'!$N37</f>
        <v>0</v>
      </c>
      <c r="F37" s="85">
        <f ca="1">'N2.5_RIIO2_Risk_With_2026'!$N37</f>
        <v>0</v>
      </c>
      <c r="G37" s="164">
        <f t="shared" ca="1" si="4"/>
        <v>0</v>
      </c>
      <c r="H37" s="85">
        <f ca="1">'N3.00_Summary'!AN37</f>
        <v>0</v>
      </c>
      <c r="I37" s="85">
        <f ca="1">'N3.00_Summary'!AO37</f>
        <v>0</v>
      </c>
      <c r="J37" s="85">
        <f ca="1">'N3.00_Summary'!AP37</f>
        <v>0</v>
      </c>
      <c r="K37" s="85">
        <f ca="1">'N3.00_Summary'!AR37</f>
        <v>0</v>
      </c>
      <c r="M37" s="64" t="e">
        <f>'N0.6_Lookup_References'!C34</f>
        <v>#N/A</v>
      </c>
      <c r="N37" s="85">
        <f ca="1">'N2.3_RIIO2_Risk_Start_2021'!$AA37</f>
        <v>0</v>
      </c>
      <c r="O37" s="85">
        <f ca="1">'N2.4_RIIO2_Risk_Without_2026'!$AA37</f>
        <v>0</v>
      </c>
      <c r="P37" s="85">
        <f ca="1">'N2.5_RIIO2_Risk_With_2026'!$AA37</f>
        <v>0</v>
      </c>
      <c r="Q37" s="85">
        <f ca="1">'N3.00_Summary'!AN93</f>
        <v>0</v>
      </c>
      <c r="R37" s="85">
        <f ca="1">'N3.00_Summary'!AO93</f>
        <v>0</v>
      </c>
      <c r="S37" s="85">
        <f ca="1">'N3.00_Summary'!AP93</f>
        <v>0</v>
      </c>
      <c r="U37" s="64" t="s">
        <v>51</v>
      </c>
      <c r="V37" s="84">
        <f t="shared" ca="1" si="5"/>
        <v>0</v>
      </c>
      <c r="W37" s="84">
        <f t="shared" ca="1" si="1"/>
        <v>0</v>
      </c>
      <c r="X37" s="84">
        <f t="shared" ca="1" si="2"/>
        <v>0</v>
      </c>
      <c r="Y37" s="84">
        <f t="shared" ca="1" si="6"/>
        <v>0</v>
      </c>
      <c r="Z37" s="84">
        <f t="shared" ca="1" si="7"/>
        <v>0</v>
      </c>
      <c r="AA37" s="84">
        <f t="shared" ca="1" si="8"/>
        <v>0</v>
      </c>
      <c r="AB37" s="84">
        <f t="shared" ca="1" si="9"/>
        <v>0</v>
      </c>
      <c r="AD37" s="106" t="str">
        <f t="shared" ca="1" si="10"/>
        <v>OK</v>
      </c>
      <c r="AF37" s="85">
        <f>'N2.3_RIIO2_Risk_Start_2021'!$N93</f>
        <v>0</v>
      </c>
      <c r="AG37" s="85">
        <f>'N2.4_RIIO2_Risk_Without_2026'!$N93</f>
        <v>0</v>
      </c>
      <c r="AH37" s="85">
        <f>'N2.5_RIIO2_Risk_With_2026'!$N93</f>
        <v>0</v>
      </c>
      <c r="AI37" s="84">
        <f t="shared" si="11"/>
        <v>0</v>
      </c>
    </row>
    <row r="38" spans="1:35">
      <c r="A38" s="153" t="s">
        <v>224</v>
      </c>
      <c r="B38" s="237" t="e">
        <f t="shared" ca="1" si="3"/>
        <v>#N/A</v>
      </c>
      <c r="C38" s="64" t="s">
        <v>51</v>
      </c>
      <c r="D38" s="85">
        <f ca="1">'N2.3_RIIO2_Risk_Start_2021'!$N38</f>
        <v>0</v>
      </c>
      <c r="E38" s="85">
        <f ca="1">'N2.4_RIIO2_Risk_Without_2026'!$N38</f>
        <v>0</v>
      </c>
      <c r="F38" s="85">
        <f ca="1">'N2.5_RIIO2_Risk_With_2026'!$N38</f>
        <v>0</v>
      </c>
      <c r="G38" s="164">
        <f t="shared" ca="1" si="4"/>
        <v>0</v>
      </c>
      <c r="H38" s="85">
        <f ca="1">'N3.00_Summary'!AN38</f>
        <v>0</v>
      </c>
      <c r="I38" s="85">
        <f ca="1">'N3.00_Summary'!AO38</f>
        <v>0</v>
      </c>
      <c r="J38" s="85">
        <f ca="1">'N3.00_Summary'!AP38</f>
        <v>0</v>
      </c>
      <c r="K38" s="85">
        <f ca="1">'N3.00_Summary'!AR38</f>
        <v>0</v>
      </c>
      <c r="M38" s="64" t="e">
        <f>'N0.6_Lookup_References'!C35</f>
        <v>#N/A</v>
      </c>
      <c r="N38" s="85">
        <f ca="1">'N2.3_RIIO2_Risk_Start_2021'!$AA38</f>
        <v>0</v>
      </c>
      <c r="O38" s="85">
        <f ca="1">'N2.4_RIIO2_Risk_Without_2026'!$AA38</f>
        <v>0</v>
      </c>
      <c r="P38" s="85">
        <f ca="1">'N2.5_RIIO2_Risk_With_2026'!$AA38</f>
        <v>0</v>
      </c>
      <c r="Q38" s="85">
        <f ca="1">'N3.00_Summary'!AN94</f>
        <v>0</v>
      </c>
      <c r="R38" s="85">
        <f ca="1">'N3.00_Summary'!AO94</f>
        <v>0</v>
      </c>
      <c r="S38" s="85">
        <f ca="1">'N3.00_Summary'!AP94</f>
        <v>0</v>
      </c>
      <c r="U38" s="64" t="s">
        <v>51</v>
      </c>
      <c r="V38" s="84">
        <f t="shared" ca="1" si="5"/>
        <v>0</v>
      </c>
      <c r="W38" s="84">
        <f t="shared" ca="1" si="1"/>
        <v>0</v>
      </c>
      <c r="X38" s="84">
        <f t="shared" ca="1" si="2"/>
        <v>0</v>
      </c>
      <c r="Y38" s="84">
        <f t="shared" ca="1" si="6"/>
        <v>0</v>
      </c>
      <c r="Z38" s="84">
        <f t="shared" ca="1" si="7"/>
        <v>0</v>
      </c>
      <c r="AA38" s="84">
        <f t="shared" ca="1" si="8"/>
        <v>0</v>
      </c>
      <c r="AB38" s="84">
        <f t="shared" ca="1" si="9"/>
        <v>0</v>
      </c>
      <c r="AD38" s="106" t="str">
        <f t="shared" ca="1" si="10"/>
        <v>OK</v>
      </c>
      <c r="AF38" s="85">
        <f>'N2.3_RIIO2_Risk_Start_2021'!$N94</f>
        <v>0</v>
      </c>
      <c r="AG38" s="85">
        <f>'N2.4_RIIO2_Risk_Without_2026'!$N94</f>
        <v>0</v>
      </c>
      <c r="AH38" s="85">
        <f>'N2.5_RIIO2_Risk_With_2026'!$N94</f>
        <v>0</v>
      </c>
      <c r="AI38" s="84">
        <f t="shared" si="11"/>
        <v>0</v>
      </c>
    </row>
    <row r="39" spans="1:35">
      <c r="A39" s="153" t="s">
        <v>225</v>
      </c>
      <c r="B39" s="237" t="e">
        <f t="shared" ca="1" si="3"/>
        <v>#N/A</v>
      </c>
      <c r="C39" s="64" t="s">
        <v>51</v>
      </c>
      <c r="D39" s="85">
        <f ca="1">'N2.3_RIIO2_Risk_Start_2021'!$N39</f>
        <v>0</v>
      </c>
      <c r="E39" s="85">
        <f ca="1">'N2.4_RIIO2_Risk_Without_2026'!$N39</f>
        <v>0</v>
      </c>
      <c r="F39" s="85">
        <f ca="1">'N2.5_RIIO2_Risk_With_2026'!$N39</f>
        <v>0</v>
      </c>
      <c r="G39" s="164">
        <f t="shared" ref="G39:G49" ca="1" si="12">SUM(H39:J39)</f>
        <v>0</v>
      </c>
      <c r="H39" s="85">
        <f ca="1">'N3.00_Summary'!AN39</f>
        <v>0</v>
      </c>
      <c r="I39" s="85">
        <f ca="1">'N3.00_Summary'!AO39</f>
        <v>0</v>
      </c>
      <c r="J39" s="85">
        <f ca="1">'N3.00_Summary'!AP39</f>
        <v>0</v>
      </c>
      <c r="K39" s="85">
        <f ca="1">'N3.00_Summary'!AR39</f>
        <v>0</v>
      </c>
      <c r="M39" s="64" t="e">
        <f>'N0.6_Lookup_References'!C36</f>
        <v>#N/A</v>
      </c>
      <c r="N39" s="85">
        <f ca="1">'N2.3_RIIO2_Risk_Start_2021'!$AA39</f>
        <v>0</v>
      </c>
      <c r="O39" s="85">
        <f ca="1">'N2.4_RIIO2_Risk_Without_2026'!$AA39</f>
        <v>0</v>
      </c>
      <c r="P39" s="85">
        <f ca="1">'N2.5_RIIO2_Risk_With_2026'!$AA39</f>
        <v>0</v>
      </c>
      <c r="Q39" s="85">
        <f ca="1">'N3.00_Summary'!AN95</f>
        <v>0</v>
      </c>
      <c r="R39" s="85">
        <f ca="1">'N3.00_Summary'!AO95</f>
        <v>0</v>
      </c>
      <c r="S39" s="85">
        <f ca="1">'N3.00_Summary'!AP95</f>
        <v>0</v>
      </c>
      <c r="U39" s="64" t="s">
        <v>51</v>
      </c>
      <c r="V39" s="84">
        <f t="shared" ca="1" si="5"/>
        <v>0</v>
      </c>
      <c r="W39" s="84">
        <f t="shared" ca="1" si="1"/>
        <v>0</v>
      </c>
      <c r="X39" s="84">
        <f t="shared" ca="1" si="2"/>
        <v>0</v>
      </c>
      <c r="Y39" s="84">
        <f t="shared" ref="Y39:Y52" ca="1" si="13">IFERROR(SUM(H39:J39)/SUM(Q39:S39),0)</f>
        <v>0</v>
      </c>
      <c r="Z39" s="84">
        <f t="shared" ref="Z39:Z52" ca="1" si="14">IFERROR(H39/Q39,0)</f>
        <v>0</v>
      </c>
      <c r="AA39" s="84">
        <f t="shared" ref="AA39:AA52" ca="1" si="15">IFERROR(I39/R39,0)</f>
        <v>0</v>
      </c>
      <c r="AB39" s="84">
        <f t="shared" ref="AB39:AB52" ca="1" si="16">IFERROR(J39/S39,0)</f>
        <v>0</v>
      </c>
      <c r="AD39" s="106" t="str">
        <f t="shared" ca="1" si="10"/>
        <v>OK</v>
      </c>
      <c r="AF39" s="85">
        <f>'N2.3_RIIO2_Risk_Start_2021'!$N95</f>
        <v>0</v>
      </c>
      <c r="AG39" s="85">
        <f>'N2.4_RIIO2_Risk_Without_2026'!$N95</f>
        <v>0</v>
      </c>
      <c r="AH39" s="85">
        <f>'N2.5_RIIO2_Risk_With_2026'!$N95</f>
        <v>0</v>
      </c>
      <c r="AI39" s="84">
        <f t="shared" si="11"/>
        <v>0</v>
      </c>
    </row>
    <row r="40" spans="1:35">
      <c r="A40" s="153" t="s">
        <v>226</v>
      </c>
      <c r="B40" s="237" t="e">
        <f t="shared" ca="1" si="3"/>
        <v>#N/A</v>
      </c>
      <c r="C40" s="64" t="s">
        <v>51</v>
      </c>
      <c r="D40" s="85">
        <f ca="1">'N2.3_RIIO2_Risk_Start_2021'!$N40</f>
        <v>0</v>
      </c>
      <c r="E40" s="85">
        <f ca="1">'N2.4_RIIO2_Risk_Without_2026'!$N40</f>
        <v>0</v>
      </c>
      <c r="F40" s="85">
        <f ca="1">'N2.5_RIIO2_Risk_With_2026'!$N40</f>
        <v>0</v>
      </c>
      <c r="G40" s="164">
        <f t="shared" ca="1" si="12"/>
        <v>0</v>
      </c>
      <c r="H40" s="85">
        <f ca="1">'N3.00_Summary'!AN40</f>
        <v>0</v>
      </c>
      <c r="I40" s="85">
        <f ca="1">'N3.00_Summary'!AO40</f>
        <v>0</v>
      </c>
      <c r="J40" s="85">
        <f ca="1">'N3.00_Summary'!AP40</f>
        <v>0</v>
      </c>
      <c r="K40" s="85">
        <f ca="1">'N3.00_Summary'!AR40</f>
        <v>0</v>
      </c>
      <c r="M40" s="64" t="e">
        <f>'N0.6_Lookup_References'!C37</f>
        <v>#N/A</v>
      </c>
      <c r="N40" s="85">
        <f ca="1">'N2.3_RIIO2_Risk_Start_2021'!$AA40</f>
        <v>0</v>
      </c>
      <c r="O40" s="85">
        <f ca="1">'N2.4_RIIO2_Risk_Without_2026'!$AA40</f>
        <v>0</v>
      </c>
      <c r="P40" s="85">
        <f ca="1">'N2.5_RIIO2_Risk_With_2026'!$AA40</f>
        <v>0</v>
      </c>
      <c r="Q40" s="85">
        <f ca="1">'N3.00_Summary'!AN96</f>
        <v>0</v>
      </c>
      <c r="R40" s="85">
        <f ca="1">'N3.00_Summary'!AO96</f>
        <v>0</v>
      </c>
      <c r="S40" s="85">
        <f ca="1">'N3.00_Summary'!AP96</f>
        <v>0</v>
      </c>
      <c r="U40" s="64" t="s">
        <v>51</v>
      </c>
      <c r="V40" s="84">
        <f t="shared" ca="1" si="5"/>
        <v>0</v>
      </c>
      <c r="W40" s="84">
        <f t="shared" ca="1" si="1"/>
        <v>0</v>
      </c>
      <c r="X40" s="84">
        <f t="shared" ca="1" si="2"/>
        <v>0</v>
      </c>
      <c r="Y40" s="84">
        <f t="shared" ca="1" si="13"/>
        <v>0</v>
      </c>
      <c r="Z40" s="84">
        <f t="shared" ca="1" si="14"/>
        <v>0</v>
      </c>
      <c r="AA40" s="84">
        <f t="shared" ca="1" si="15"/>
        <v>0</v>
      </c>
      <c r="AB40" s="84">
        <f t="shared" ca="1" si="16"/>
        <v>0</v>
      </c>
      <c r="AD40" s="106" t="str">
        <f t="shared" ca="1" si="10"/>
        <v>OK</v>
      </c>
      <c r="AF40" s="85">
        <f>'N2.3_RIIO2_Risk_Start_2021'!$N96</f>
        <v>0</v>
      </c>
      <c r="AG40" s="85">
        <f>'N2.4_RIIO2_Risk_Without_2026'!$N96</f>
        <v>0</v>
      </c>
      <c r="AH40" s="85">
        <f>'N2.5_RIIO2_Risk_With_2026'!$N96</f>
        <v>0</v>
      </c>
      <c r="AI40" s="84">
        <f t="shared" si="11"/>
        <v>0</v>
      </c>
    </row>
    <row r="41" spans="1:35">
      <c r="A41" s="153" t="s">
        <v>227</v>
      </c>
      <c r="B41" s="237" t="e">
        <f t="shared" ca="1" si="3"/>
        <v>#N/A</v>
      </c>
      <c r="C41" s="64" t="s">
        <v>51</v>
      </c>
      <c r="D41" s="85">
        <f ca="1">'N2.3_RIIO2_Risk_Start_2021'!$N41</f>
        <v>0</v>
      </c>
      <c r="E41" s="85">
        <f ca="1">'N2.4_RIIO2_Risk_Without_2026'!$N41</f>
        <v>0</v>
      </c>
      <c r="F41" s="85">
        <f ca="1">'N2.5_RIIO2_Risk_With_2026'!$N41</f>
        <v>0</v>
      </c>
      <c r="G41" s="164">
        <f t="shared" ca="1" si="12"/>
        <v>0</v>
      </c>
      <c r="H41" s="85">
        <f ca="1">'N3.00_Summary'!AN41</f>
        <v>0</v>
      </c>
      <c r="I41" s="85">
        <f ca="1">'N3.00_Summary'!AO41</f>
        <v>0</v>
      </c>
      <c r="J41" s="85">
        <f ca="1">'N3.00_Summary'!AP41</f>
        <v>0</v>
      </c>
      <c r="K41" s="85">
        <f ca="1">'N3.00_Summary'!AR41</f>
        <v>0</v>
      </c>
      <c r="M41" s="64" t="e">
        <f>'N0.6_Lookup_References'!C38</f>
        <v>#N/A</v>
      </c>
      <c r="N41" s="85">
        <f ca="1">'N2.3_RIIO2_Risk_Start_2021'!$AA41</f>
        <v>0</v>
      </c>
      <c r="O41" s="85">
        <f ca="1">'N2.4_RIIO2_Risk_Without_2026'!$AA41</f>
        <v>0</v>
      </c>
      <c r="P41" s="85">
        <f ca="1">'N2.5_RIIO2_Risk_With_2026'!$AA41</f>
        <v>0</v>
      </c>
      <c r="Q41" s="85">
        <f ca="1">'N3.00_Summary'!AN97</f>
        <v>0</v>
      </c>
      <c r="R41" s="85">
        <f ca="1">'N3.00_Summary'!AO97</f>
        <v>0</v>
      </c>
      <c r="S41" s="85">
        <f ca="1">'N3.00_Summary'!AP97</f>
        <v>0</v>
      </c>
      <c r="U41" s="64" t="s">
        <v>51</v>
      </c>
      <c r="V41" s="84">
        <f t="shared" ca="1" si="5"/>
        <v>0</v>
      </c>
      <c r="W41" s="84">
        <f t="shared" ca="1" si="1"/>
        <v>0</v>
      </c>
      <c r="X41" s="84">
        <f t="shared" ca="1" si="2"/>
        <v>0</v>
      </c>
      <c r="Y41" s="84">
        <f t="shared" ca="1" si="13"/>
        <v>0</v>
      </c>
      <c r="Z41" s="84">
        <f t="shared" ca="1" si="14"/>
        <v>0</v>
      </c>
      <c r="AA41" s="84">
        <f t="shared" ca="1" si="15"/>
        <v>0</v>
      </c>
      <c r="AB41" s="84">
        <f t="shared" ca="1" si="16"/>
        <v>0</v>
      </c>
      <c r="AD41" s="106" t="str">
        <f t="shared" ca="1" si="10"/>
        <v>OK</v>
      </c>
      <c r="AF41" s="85">
        <f>'N2.3_RIIO2_Risk_Start_2021'!$N97</f>
        <v>0</v>
      </c>
      <c r="AG41" s="85">
        <f>'N2.4_RIIO2_Risk_Without_2026'!$N97</f>
        <v>0</v>
      </c>
      <c r="AH41" s="85">
        <f>'N2.5_RIIO2_Risk_With_2026'!$N97</f>
        <v>0</v>
      </c>
      <c r="AI41" s="84">
        <f t="shared" si="11"/>
        <v>0</v>
      </c>
    </row>
    <row r="42" spans="1:35">
      <c r="A42" s="153" t="s">
        <v>228</v>
      </c>
      <c r="B42" s="237" t="e">
        <f t="shared" ca="1" si="3"/>
        <v>#N/A</v>
      </c>
      <c r="C42" s="64" t="s">
        <v>51</v>
      </c>
      <c r="D42" s="85">
        <f ca="1">'N2.3_RIIO2_Risk_Start_2021'!$N42</f>
        <v>0</v>
      </c>
      <c r="E42" s="85">
        <f ca="1">'N2.4_RIIO2_Risk_Without_2026'!$N42</f>
        <v>0</v>
      </c>
      <c r="F42" s="85">
        <f ca="1">'N2.5_RIIO2_Risk_With_2026'!$N42</f>
        <v>0</v>
      </c>
      <c r="G42" s="164">
        <f t="shared" ca="1" si="12"/>
        <v>0</v>
      </c>
      <c r="H42" s="85">
        <f ca="1">'N3.00_Summary'!AN42</f>
        <v>0</v>
      </c>
      <c r="I42" s="85">
        <f ca="1">'N3.00_Summary'!AO42</f>
        <v>0</v>
      </c>
      <c r="J42" s="85">
        <f ca="1">'N3.00_Summary'!AP42</f>
        <v>0</v>
      </c>
      <c r="K42" s="85">
        <f ca="1">'N3.00_Summary'!AR42</f>
        <v>0</v>
      </c>
      <c r="M42" s="64" t="e">
        <f>'N0.6_Lookup_References'!C39</f>
        <v>#N/A</v>
      </c>
      <c r="N42" s="85">
        <f ca="1">'N2.3_RIIO2_Risk_Start_2021'!$AA42</f>
        <v>0</v>
      </c>
      <c r="O42" s="85">
        <f ca="1">'N2.4_RIIO2_Risk_Without_2026'!$AA42</f>
        <v>0</v>
      </c>
      <c r="P42" s="85">
        <f ca="1">'N2.5_RIIO2_Risk_With_2026'!$AA42</f>
        <v>0</v>
      </c>
      <c r="Q42" s="85">
        <f ca="1">'N3.00_Summary'!AN98</f>
        <v>0</v>
      </c>
      <c r="R42" s="85">
        <f ca="1">'N3.00_Summary'!AO98</f>
        <v>0</v>
      </c>
      <c r="S42" s="85">
        <f ca="1">'N3.00_Summary'!AP98</f>
        <v>0</v>
      </c>
      <c r="U42" s="64" t="s">
        <v>51</v>
      </c>
      <c r="V42" s="84">
        <f t="shared" ca="1" si="5"/>
        <v>0</v>
      </c>
      <c r="W42" s="84">
        <f t="shared" ca="1" si="1"/>
        <v>0</v>
      </c>
      <c r="X42" s="84">
        <f t="shared" ca="1" si="2"/>
        <v>0</v>
      </c>
      <c r="Y42" s="84">
        <f t="shared" ca="1" si="13"/>
        <v>0</v>
      </c>
      <c r="Z42" s="84">
        <f t="shared" ca="1" si="14"/>
        <v>0</v>
      </c>
      <c r="AA42" s="84">
        <f t="shared" ca="1" si="15"/>
        <v>0</v>
      </c>
      <c r="AB42" s="84">
        <f t="shared" ca="1" si="16"/>
        <v>0</v>
      </c>
      <c r="AD42" s="106" t="str">
        <f t="shared" ca="1" si="10"/>
        <v>OK</v>
      </c>
      <c r="AF42" s="85">
        <f>'N2.3_RIIO2_Risk_Start_2021'!$N98</f>
        <v>0</v>
      </c>
      <c r="AG42" s="85">
        <f>'N2.4_RIIO2_Risk_Without_2026'!$N98</f>
        <v>0</v>
      </c>
      <c r="AH42" s="85">
        <f>'N2.5_RIIO2_Risk_With_2026'!$N98</f>
        <v>0</v>
      </c>
      <c r="AI42" s="84">
        <f t="shared" si="11"/>
        <v>0</v>
      </c>
    </row>
    <row r="43" spans="1:35">
      <c r="A43" s="153" t="s">
        <v>240</v>
      </c>
      <c r="B43" s="237" t="e">
        <f t="shared" ca="1" si="3"/>
        <v>#N/A</v>
      </c>
      <c r="C43" s="64" t="s">
        <v>51</v>
      </c>
      <c r="D43" s="85">
        <f ca="1">'N2.3_RIIO2_Risk_Start_2021'!$N43</f>
        <v>0</v>
      </c>
      <c r="E43" s="85">
        <f ca="1">'N2.4_RIIO2_Risk_Without_2026'!$N43</f>
        <v>0</v>
      </c>
      <c r="F43" s="85">
        <f ca="1">'N2.5_RIIO2_Risk_With_2026'!$N43</f>
        <v>0</v>
      </c>
      <c r="G43" s="164">
        <f t="shared" ca="1" si="12"/>
        <v>0</v>
      </c>
      <c r="H43" s="85">
        <f ca="1">'N3.00_Summary'!AN43</f>
        <v>0</v>
      </c>
      <c r="I43" s="85">
        <f ca="1">'N3.00_Summary'!AO43</f>
        <v>0</v>
      </c>
      <c r="J43" s="85">
        <f ca="1">'N3.00_Summary'!AP43</f>
        <v>0</v>
      </c>
      <c r="K43" s="85">
        <f ca="1">'N3.00_Summary'!AR43</f>
        <v>0</v>
      </c>
      <c r="M43" s="64" t="e">
        <f>'N0.6_Lookup_References'!C40</f>
        <v>#N/A</v>
      </c>
      <c r="N43" s="85">
        <f ca="1">'N2.3_RIIO2_Risk_Start_2021'!$AA43</f>
        <v>0</v>
      </c>
      <c r="O43" s="85">
        <f ca="1">'N2.4_RIIO2_Risk_Without_2026'!$AA43</f>
        <v>0</v>
      </c>
      <c r="P43" s="85">
        <f ca="1">'N2.5_RIIO2_Risk_With_2026'!$AA43</f>
        <v>0</v>
      </c>
      <c r="Q43" s="85">
        <f ca="1">'N3.00_Summary'!AN99</f>
        <v>0</v>
      </c>
      <c r="R43" s="85">
        <f ca="1">'N3.00_Summary'!AO99</f>
        <v>0</v>
      </c>
      <c r="S43" s="85">
        <f ca="1">'N3.00_Summary'!AP99</f>
        <v>0</v>
      </c>
      <c r="U43" s="64" t="s">
        <v>51</v>
      </c>
      <c r="V43" s="84">
        <f t="shared" ca="1" si="5"/>
        <v>0</v>
      </c>
      <c r="W43" s="84">
        <f t="shared" ca="1" si="1"/>
        <v>0</v>
      </c>
      <c r="X43" s="84">
        <f t="shared" ca="1" si="2"/>
        <v>0</v>
      </c>
      <c r="Y43" s="84">
        <f t="shared" ca="1" si="13"/>
        <v>0</v>
      </c>
      <c r="Z43" s="84">
        <f t="shared" ca="1" si="14"/>
        <v>0</v>
      </c>
      <c r="AA43" s="84">
        <f t="shared" ca="1" si="15"/>
        <v>0</v>
      </c>
      <c r="AB43" s="84">
        <f t="shared" ca="1" si="16"/>
        <v>0</v>
      </c>
      <c r="AD43" s="106" t="str">
        <f t="shared" ca="1" si="10"/>
        <v>OK</v>
      </c>
      <c r="AF43" s="85">
        <f>'N2.3_RIIO2_Risk_Start_2021'!$N99</f>
        <v>0</v>
      </c>
      <c r="AG43" s="85">
        <f>'N2.4_RIIO2_Risk_Without_2026'!$N99</f>
        <v>0</v>
      </c>
      <c r="AH43" s="85">
        <f>'N2.5_RIIO2_Risk_With_2026'!$N99</f>
        <v>0</v>
      </c>
      <c r="AI43" s="84">
        <f t="shared" si="11"/>
        <v>0</v>
      </c>
    </row>
    <row r="44" spans="1:35">
      <c r="A44" s="153" t="s">
        <v>241</v>
      </c>
      <c r="B44" s="237" t="e">
        <f t="shared" ca="1" si="3"/>
        <v>#N/A</v>
      </c>
      <c r="C44" s="64" t="s">
        <v>51</v>
      </c>
      <c r="D44" s="85">
        <f ca="1">'N2.3_RIIO2_Risk_Start_2021'!$N44</f>
        <v>0</v>
      </c>
      <c r="E44" s="85">
        <f ca="1">'N2.4_RIIO2_Risk_Without_2026'!$N44</f>
        <v>0</v>
      </c>
      <c r="F44" s="85">
        <f ca="1">'N2.5_RIIO2_Risk_With_2026'!$N44</f>
        <v>0</v>
      </c>
      <c r="G44" s="164">
        <f t="shared" ca="1" si="12"/>
        <v>0</v>
      </c>
      <c r="H44" s="85">
        <f ca="1">'N3.00_Summary'!AN44</f>
        <v>0</v>
      </c>
      <c r="I44" s="85">
        <f ca="1">'N3.00_Summary'!AO44</f>
        <v>0</v>
      </c>
      <c r="J44" s="85">
        <f ca="1">'N3.00_Summary'!AP44</f>
        <v>0</v>
      </c>
      <c r="K44" s="85">
        <f ca="1">'N3.00_Summary'!AR44</f>
        <v>0</v>
      </c>
      <c r="M44" s="64" t="e">
        <f>'N0.6_Lookup_References'!C41</f>
        <v>#N/A</v>
      </c>
      <c r="N44" s="85">
        <f ca="1">'N2.3_RIIO2_Risk_Start_2021'!$AA44</f>
        <v>0</v>
      </c>
      <c r="O44" s="85">
        <f ca="1">'N2.4_RIIO2_Risk_Without_2026'!$AA44</f>
        <v>0</v>
      </c>
      <c r="P44" s="85">
        <f ca="1">'N2.5_RIIO2_Risk_With_2026'!$AA44</f>
        <v>0</v>
      </c>
      <c r="Q44" s="85">
        <f ca="1">'N3.00_Summary'!AN100</f>
        <v>0</v>
      </c>
      <c r="R44" s="85">
        <f ca="1">'N3.00_Summary'!AO100</f>
        <v>0</v>
      </c>
      <c r="S44" s="85">
        <f ca="1">'N3.00_Summary'!AP100</f>
        <v>0</v>
      </c>
      <c r="U44" s="64" t="s">
        <v>51</v>
      </c>
      <c r="V44" s="84">
        <f t="shared" ca="1" si="5"/>
        <v>0</v>
      </c>
      <c r="W44" s="84">
        <f t="shared" ca="1" si="1"/>
        <v>0</v>
      </c>
      <c r="X44" s="84">
        <f t="shared" ca="1" si="2"/>
        <v>0</v>
      </c>
      <c r="Y44" s="84">
        <f t="shared" ca="1" si="13"/>
        <v>0</v>
      </c>
      <c r="Z44" s="84">
        <f t="shared" ca="1" si="14"/>
        <v>0</v>
      </c>
      <c r="AA44" s="84">
        <f t="shared" ca="1" si="15"/>
        <v>0</v>
      </c>
      <c r="AB44" s="84">
        <f t="shared" ca="1" si="16"/>
        <v>0</v>
      </c>
      <c r="AD44" s="106" t="str">
        <f t="shared" ca="1" si="10"/>
        <v>OK</v>
      </c>
      <c r="AF44" s="85">
        <f>'N2.3_RIIO2_Risk_Start_2021'!$N100</f>
        <v>0</v>
      </c>
      <c r="AG44" s="85">
        <f>'N2.4_RIIO2_Risk_Without_2026'!$N100</f>
        <v>0</v>
      </c>
      <c r="AH44" s="85">
        <f>'N2.5_RIIO2_Risk_With_2026'!$N100</f>
        <v>0</v>
      </c>
      <c r="AI44" s="84">
        <f t="shared" si="11"/>
        <v>0</v>
      </c>
    </row>
    <row r="45" spans="1:35">
      <c r="A45" s="153" t="s">
        <v>242</v>
      </c>
      <c r="B45" s="237" t="e">
        <f t="shared" ca="1" si="3"/>
        <v>#N/A</v>
      </c>
      <c r="C45" s="64" t="s">
        <v>51</v>
      </c>
      <c r="D45" s="85">
        <f ca="1">'N2.3_RIIO2_Risk_Start_2021'!$N45</f>
        <v>0</v>
      </c>
      <c r="E45" s="85">
        <f ca="1">'N2.4_RIIO2_Risk_Without_2026'!$N45</f>
        <v>0</v>
      </c>
      <c r="F45" s="85">
        <f ca="1">'N2.5_RIIO2_Risk_With_2026'!$N45</f>
        <v>0</v>
      </c>
      <c r="G45" s="164">
        <f t="shared" ca="1" si="12"/>
        <v>0</v>
      </c>
      <c r="H45" s="85">
        <f ca="1">'N3.00_Summary'!AN45</f>
        <v>0</v>
      </c>
      <c r="I45" s="85">
        <f ca="1">'N3.00_Summary'!AO45</f>
        <v>0</v>
      </c>
      <c r="J45" s="85">
        <f ca="1">'N3.00_Summary'!AP45</f>
        <v>0</v>
      </c>
      <c r="K45" s="85">
        <f ca="1">'N3.00_Summary'!AR45</f>
        <v>0</v>
      </c>
      <c r="M45" s="64" t="e">
        <f>'N0.6_Lookup_References'!C42</f>
        <v>#N/A</v>
      </c>
      <c r="N45" s="85">
        <f ca="1">'N2.3_RIIO2_Risk_Start_2021'!$AA45</f>
        <v>0</v>
      </c>
      <c r="O45" s="85">
        <f ca="1">'N2.4_RIIO2_Risk_Without_2026'!$AA45</f>
        <v>0</v>
      </c>
      <c r="P45" s="85">
        <f ca="1">'N2.5_RIIO2_Risk_With_2026'!$AA45</f>
        <v>0</v>
      </c>
      <c r="Q45" s="85">
        <f ca="1">'N3.00_Summary'!AN101</f>
        <v>0</v>
      </c>
      <c r="R45" s="85">
        <f ca="1">'N3.00_Summary'!AO101</f>
        <v>0</v>
      </c>
      <c r="S45" s="85">
        <f ca="1">'N3.00_Summary'!AP101</f>
        <v>0</v>
      </c>
      <c r="U45" s="64" t="s">
        <v>51</v>
      </c>
      <c r="V45" s="84">
        <f t="shared" ca="1" si="5"/>
        <v>0</v>
      </c>
      <c r="W45" s="84">
        <f t="shared" ca="1" si="1"/>
        <v>0</v>
      </c>
      <c r="X45" s="84">
        <f t="shared" ca="1" si="2"/>
        <v>0</v>
      </c>
      <c r="Y45" s="84">
        <f t="shared" ca="1" si="13"/>
        <v>0</v>
      </c>
      <c r="Z45" s="84">
        <f t="shared" ca="1" si="14"/>
        <v>0</v>
      </c>
      <c r="AA45" s="84">
        <f t="shared" ca="1" si="15"/>
        <v>0</v>
      </c>
      <c r="AB45" s="84">
        <f t="shared" ca="1" si="16"/>
        <v>0</v>
      </c>
      <c r="AD45" s="106" t="str">
        <f t="shared" ca="1" si="10"/>
        <v>OK</v>
      </c>
      <c r="AF45" s="85">
        <f>'N2.3_RIIO2_Risk_Start_2021'!$N101</f>
        <v>0</v>
      </c>
      <c r="AG45" s="85">
        <f>'N2.4_RIIO2_Risk_Without_2026'!$N101</f>
        <v>0</v>
      </c>
      <c r="AH45" s="85">
        <f>'N2.5_RIIO2_Risk_With_2026'!$N101</f>
        <v>0</v>
      </c>
      <c r="AI45" s="84">
        <f t="shared" si="11"/>
        <v>0</v>
      </c>
    </row>
    <row r="46" spans="1:35">
      <c r="A46" s="153" t="s">
        <v>434</v>
      </c>
      <c r="B46" s="237" t="e">
        <f t="shared" ca="1" si="3"/>
        <v>#N/A</v>
      </c>
      <c r="C46" s="64" t="s">
        <v>51</v>
      </c>
      <c r="D46" s="85">
        <f ca="1">'N2.3_RIIO2_Risk_Start_2021'!$N46</f>
        <v>0</v>
      </c>
      <c r="E46" s="85">
        <f ca="1">'N2.4_RIIO2_Risk_Without_2026'!$N46</f>
        <v>0</v>
      </c>
      <c r="F46" s="85">
        <f ca="1">'N2.5_RIIO2_Risk_With_2026'!$N46</f>
        <v>0</v>
      </c>
      <c r="G46" s="164">
        <f t="shared" ca="1" si="12"/>
        <v>0</v>
      </c>
      <c r="H46" s="85">
        <f ca="1">'N3.00_Summary'!AN46</f>
        <v>0</v>
      </c>
      <c r="I46" s="85">
        <f ca="1">'N3.00_Summary'!AO46</f>
        <v>0</v>
      </c>
      <c r="J46" s="85">
        <f ca="1">'N3.00_Summary'!AP46</f>
        <v>0</v>
      </c>
      <c r="K46" s="85">
        <f ca="1">'N3.00_Summary'!AR46</f>
        <v>0</v>
      </c>
      <c r="M46" s="64" t="e">
        <f>'N0.6_Lookup_References'!C43</f>
        <v>#N/A</v>
      </c>
      <c r="N46" s="85">
        <f ca="1">'N2.3_RIIO2_Risk_Start_2021'!$AA46</f>
        <v>0</v>
      </c>
      <c r="O46" s="85">
        <f ca="1">'N2.4_RIIO2_Risk_Without_2026'!$AA46</f>
        <v>0</v>
      </c>
      <c r="P46" s="85">
        <f ca="1">'N2.5_RIIO2_Risk_With_2026'!$AA46</f>
        <v>0</v>
      </c>
      <c r="Q46" s="85">
        <f ca="1">'N3.00_Summary'!AN102</f>
        <v>0</v>
      </c>
      <c r="R46" s="85">
        <f ca="1">'N3.00_Summary'!AO102</f>
        <v>0</v>
      </c>
      <c r="S46" s="85">
        <f ca="1">'N3.00_Summary'!AP102</f>
        <v>0</v>
      </c>
      <c r="U46" s="64" t="s">
        <v>51</v>
      </c>
      <c r="V46" s="84">
        <f t="shared" ca="1" si="5"/>
        <v>0</v>
      </c>
      <c r="W46" s="84">
        <f t="shared" ca="1" si="1"/>
        <v>0</v>
      </c>
      <c r="X46" s="84">
        <f t="shared" ca="1" si="2"/>
        <v>0</v>
      </c>
      <c r="Y46" s="84">
        <f t="shared" ca="1" si="13"/>
        <v>0</v>
      </c>
      <c r="Z46" s="84">
        <f t="shared" ca="1" si="14"/>
        <v>0</v>
      </c>
      <c r="AA46" s="84">
        <f t="shared" ca="1" si="15"/>
        <v>0</v>
      </c>
      <c r="AB46" s="84">
        <f t="shared" ca="1" si="16"/>
        <v>0</v>
      </c>
      <c r="AD46" s="106" t="str">
        <f t="shared" ca="1" si="10"/>
        <v>OK</v>
      </c>
      <c r="AF46" s="85">
        <f>'N2.3_RIIO2_Risk_Start_2021'!$N102</f>
        <v>0</v>
      </c>
      <c r="AG46" s="85">
        <f>'N2.4_RIIO2_Risk_Without_2026'!$N102</f>
        <v>0</v>
      </c>
      <c r="AH46" s="85">
        <f>'N2.5_RIIO2_Risk_With_2026'!$N102</f>
        <v>0</v>
      </c>
      <c r="AI46" s="84">
        <f t="shared" si="11"/>
        <v>0</v>
      </c>
    </row>
    <row r="47" spans="1:35">
      <c r="A47" s="153" t="s">
        <v>243</v>
      </c>
      <c r="B47" s="237" t="e">
        <f t="shared" ca="1" si="3"/>
        <v>#N/A</v>
      </c>
      <c r="C47" s="64" t="s">
        <v>51</v>
      </c>
      <c r="D47" s="85">
        <f ca="1">'N2.3_RIIO2_Risk_Start_2021'!$N47</f>
        <v>0</v>
      </c>
      <c r="E47" s="85">
        <f ca="1">'N2.4_RIIO2_Risk_Without_2026'!$N47</f>
        <v>0</v>
      </c>
      <c r="F47" s="85">
        <f ca="1">'N2.5_RIIO2_Risk_With_2026'!$N47</f>
        <v>0</v>
      </c>
      <c r="G47" s="164">
        <f t="shared" ca="1" si="12"/>
        <v>0</v>
      </c>
      <c r="H47" s="85">
        <f ca="1">'N3.00_Summary'!AN47</f>
        <v>0</v>
      </c>
      <c r="I47" s="85">
        <f ca="1">'N3.00_Summary'!AO47</f>
        <v>0</v>
      </c>
      <c r="J47" s="85">
        <f ca="1">'N3.00_Summary'!AP47</f>
        <v>0</v>
      </c>
      <c r="K47" s="85">
        <f ca="1">'N3.00_Summary'!AR47</f>
        <v>0</v>
      </c>
      <c r="M47" s="64" t="e">
        <f>'N0.6_Lookup_References'!C44</f>
        <v>#N/A</v>
      </c>
      <c r="N47" s="85">
        <f ca="1">'N2.3_RIIO2_Risk_Start_2021'!$AA47</f>
        <v>0</v>
      </c>
      <c r="O47" s="85">
        <f ca="1">'N2.4_RIIO2_Risk_Without_2026'!$AA47</f>
        <v>0</v>
      </c>
      <c r="P47" s="85">
        <f ca="1">'N2.5_RIIO2_Risk_With_2026'!$AA47</f>
        <v>0</v>
      </c>
      <c r="Q47" s="85">
        <f ca="1">'N3.00_Summary'!AN103</f>
        <v>0</v>
      </c>
      <c r="R47" s="85">
        <f ca="1">'N3.00_Summary'!AO103</f>
        <v>0</v>
      </c>
      <c r="S47" s="85">
        <f ca="1">'N3.00_Summary'!AP103</f>
        <v>0</v>
      </c>
      <c r="U47" s="64" t="s">
        <v>51</v>
      </c>
      <c r="V47" s="84">
        <f t="shared" ca="1" si="5"/>
        <v>0</v>
      </c>
      <c r="W47" s="84">
        <f t="shared" ca="1" si="1"/>
        <v>0</v>
      </c>
      <c r="X47" s="84">
        <f t="shared" ca="1" si="2"/>
        <v>0</v>
      </c>
      <c r="Y47" s="84">
        <f t="shared" ca="1" si="13"/>
        <v>0</v>
      </c>
      <c r="Z47" s="84">
        <f t="shared" ca="1" si="14"/>
        <v>0</v>
      </c>
      <c r="AA47" s="84">
        <f t="shared" ca="1" si="15"/>
        <v>0</v>
      </c>
      <c r="AB47" s="84">
        <f t="shared" ca="1" si="16"/>
        <v>0</v>
      </c>
      <c r="AD47" s="106" t="str">
        <f t="shared" ca="1" si="10"/>
        <v>OK</v>
      </c>
      <c r="AF47" s="85">
        <f>'N2.3_RIIO2_Risk_Start_2021'!$N103</f>
        <v>0</v>
      </c>
      <c r="AG47" s="85">
        <f>'N2.4_RIIO2_Risk_Without_2026'!$N103</f>
        <v>0</v>
      </c>
      <c r="AH47" s="85">
        <f>'N2.5_RIIO2_Risk_With_2026'!$N103</f>
        <v>0</v>
      </c>
      <c r="AI47" s="84">
        <f t="shared" si="11"/>
        <v>0</v>
      </c>
    </row>
    <row r="48" spans="1:35">
      <c r="A48" s="153" t="s">
        <v>244</v>
      </c>
      <c r="B48" s="237" t="e">
        <f t="shared" ca="1" si="3"/>
        <v>#N/A</v>
      </c>
      <c r="C48" s="64" t="s">
        <v>51</v>
      </c>
      <c r="D48" s="85">
        <f ca="1">'N2.3_RIIO2_Risk_Start_2021'!$N48</f>
        <v>0</v>
      </c>
      <c r="E48" s="85">
        <f ca="1">'N2.4_RIIO2_Risk_Without_2026'!$N48</f>
        <v>0</v>
      </c>
      <c r="F48" s="85">
        <f ca="1">'N2.5_RIIO2_Risk_With_2026'!$N48</f>
        <v>0</v>
      </c>
      <c r="G48" s="164">
        <f t="shared" ca="1" si="12"/>
        <v>0</v>
      </c>
      <c r="H48" s="85">
        <f ca="1">'N3.00_Summary'!AN48</f>
        <v>0</v>
      </c>
      <c r="I48" s="85">
        <f ca="1">'N3.00_Summary'!AO48</f>
        <v>0</v>
      </c>
      <c r="J48" s="85">
        <f ca="1">'N3.00_Summary'!AP48</f>
        <v>0</v>
      </c>
      <c r="K48" s="85">
        <f ca="1">'N3.00_Summary'!AR48</f>
        <v>0</v>
      </c>
      <c r="M48" s="64" t="e">
        <f>'N0.6_Lookup_References'!C45</f>
        <v>#N/A</v>
      </c>
      <c r="N48" s="85">
        <f ca="1">'N2.3_RIIO2_Risk_Start_2021'!$AA48</f>
        <v>0</v>
      </c>
      <c r="O48" s="85">
        <f ca="1">'N2.4_RIIO2_Risk_Without_2026'!$AA48</f>
        <v>0</v>
      </c>
      <c r="P48" s="85">
        <f ca="1">'N2.5_RIIO2_Risk_With_2026'!$AA48</f>
        <v>0</v>
      </c>
      <c r="Q48" s="85">
        <f ca="1">'N3.00_Summary'!AN104</f>
        <v>0</v>
      </c>
      <c r="R48" s="85">
        <f ca="1">'N3.00_Summary'!AO104</f>
        <v>0</v>
      </c>
      <c r="S48" s="85">
        <f ca="1">'N3.00_Summary'!AP104</f>
        <v>0</v>
      </c>
      <c r="U48" s="64" t="s">
        <v>51</v>
      </c>
      <c r="V48" s="84">
        <f t="shared" ca="1" si="5"/>
        <v>0</v>
      </c>
      <c r="W48" s="84">
        <f t="shared" ca="1" si="1"/>
        <v>0</v>
      </c>
      <c r="X48" s="84">
        <f t="shared" ca="1" si="2"/>
        <v>0</v>
      </c>
      <c r="Y48" s="84">
        <f t="shared" ca="1" si="13"/>
        <v>0</v>
      </c>
      <c r="Z48" s="84">
        <f t="shared" ca="1" si="14"/>
        <v>0</v>
      </c>
      <c r="AA48" s="84">
        <f t="shared" ca="1" si="15"/>
        <v>0</v>
      </c>
      <c r="AB48" s="84">
        <f t="shared" ca="1" si="16"/>
        <v>0</v>
      </c>
      <c r="AD48" s="106" t="str">
        <f t="shared" ca="1" si="10"/>
        <v>OK</v>
      </c>
      <c r="AF48" s="85">
        <f>'N2.3_RIIO2_Risk_Start_2021'!$N104</f>
        <v>0</v>
      </c>
      <c r="AG48" s="85">
        <f>'N2.4_RIIO2_Risk_Without_2026'!$N104</f>
        <v>0</v>
      </c>
      <c r="AH48" s="85">
        <f>'N2.5_RIIO2_Risk_With_2026'!$N104</f>
        <v>0</v>
      </c>
      <c r="AI48" s="84">
        <f t="shared" si="11"/>
        <v>0</v>
      </c>
    </row>
    <row r="49" spans="1:35">
      <c r="A49" s="153" t="s">
        <v>245</v>
      </c>
      <c r="B49" s="237" t="e">
        <f t="shared" ca="1" si="3"/>
        <v>#N/A</v>
      </c>
      <c r="C49" s="64" t="s">
        <v>51</v>
      </c>
      <c r="D49" s="85">
        <f ca="1">'N2.3_RIIO2_Risk_Start_2021'!$N49</f>
        <v>0</v>
      </c>
      <c r="E49" s="85">
        <f ca="1">'N2.4_RIIO2_Risk_Without_2026'!$N49</f>
        <v>0</v>
      </c>
      <c r="F49" s="85">
        <f ca="1">'N2.5_RIIO2_Risk_With_2026'!$N49</f>
        <v>0</v>
      </c>
      <c r="G49" s="164">
        <f t="shared" ca="1" si="12"/>
        <v>0</v>
      </c>
      <c r="H49" s="85">
        <f ca="1">'N3.00_Summary'!AN49</f>
        <v>0</v>
      </c>
      <c r="I49" s="85">
        <f ca="1">'N3.00_Summary'!AO49</f>
        <v>0</v>
      </c>
      <c r="J49" s="85">
        <f ca="1">'N3.00_Summary'!AP49</f>
        <v>0</v>
      </c>
      <c r="K49" s="85">
        <f ca="1">'N3.00_Summary'!AR49</f>
        <v>0</v>
      </c>
      <c r="M49" s="64" t="e">
        <f>'N0.6_Lookup_References'!C46</f>
        <v>#N/A</v>
      </c>
      <c r="N49" s="85">
        <f ca="1">'N2.3_RIIO2_Risk_Start_2021'!$AA49</f>
        <v>0</v>
      </c>
      <c r="O49" s="85">
        <f ca="1">'N2.4_RIIO2_Risk_Without_2026'!$AA49</f>
        <v>0</v>
      </c>
      <c r="P49" s="85">
        <f ca="1">'N2.5_RIIO2_Risk_With_2026'!$AA49</f>
        <v>0</v>
      </c>
      <c r="Q49" s="85">
        <f ca="1">'N3.00_Summary'!AN105</f>
        <v>0</v>
      </c>
      <c r="R49" s="85">
        <f ca="1">'N3.00_Summary'!AO105</f>
        <v>0</v>
      </c>
      <c r="S49" s="85">
        <f ca="1">'N3.00_Summary'!AP105</f>
        <v>0</v>
      </c>
      <c r="U49" s="64" t="s">
        <v>51</v>
      </c>
      <c r="V49" s="84">
        <f t="shared" ca="1" si="5"/>
        <v>0</v>
      </c>
      <c r="W49" s="84">
        <f t="shared" ca="1" si="1"/>
        <v>0</v>
      </c>
      <c r="X49" s="84">
        <f t="shared" ca="1" si="2"/>
        <v>0</v>
      </c>
      <c r="Y49" s="84">
        <f t="shared" ca="1" si="13"/>
        <v>0</v>
      </c>
      <c r="Z49" s="84">
        <f t="shared" ca="1" si="14"/>
        <v>0</v>
      </c>
      <c r="AA49" s="84">
        <f t="shared" ca="1" si="15"/>
        <v>0</v>
      </c>
      <c r="AB49" s="84">
        <f t="shared" ca="1" si="16"/>
        <v>0</v>
      </c>
      <c r="AD49" s="106" t="str">
        <f t="shared" ca="1" si="10"/>
        <v>OK</v>
      </c>
      <c r="AF49" s="85">
        <f>'N2.3_RIIO2_Risk_Start_2021'!$N105</f>
        <v>0</v>
      </c>
      <c r="AG49" s="85">
        <f>'N2.4_RIIO2_Risk_Without_2026'!$N105</f>
        <v>0</v>
      </c>
      <c r="AH49" s="85">
        <f>'N2.5_RIIO2_Risk_With_2026'!$N105</f>
        <v>0</v>
      </c>
      <c r="AI49" s="84">
        <f t="shared" si="11"/>
        <v>0</v>
      </c>
    </row>
    <row r="50" spans="1:35">
      <c r="A50" s="153" t="s">
        <v>246</v>
      </c>
      <c r="B50" s="237" t="e">
        <f t="shared" ca="1" si="3"/>
        <v>#N/A</v>
      </c>
      <c r="C50" s="64" t="s">
        <v>51</v>
      </c>
      <c r="D50" s="85">
        <f ca="1">'N2.3_RIIO2_Risk_Start_2021'!$N50</f>
        <v>0</v>
      </c>
      <c r="E50" s="85">
        <f ca="1">'N2.4_RIIO2_Risk_Without_2026'!$N50</f>
        <v>0</v>
      </c>
      <c r="F50" s="85">
        <f ca="1">'N2.5_RIIO2_Risk_With_2026'!$N50</f>
        <v>0</v>
      </c>
      <c r="G50" s="164">
        <f t="shared" ca="1" si="4"/>
        <v>0</v>
      </c>
      <c r="H50" s="85">
        <f ca="1">'N3.00_Summary'!AN50</f>
        <v>0</v>
      </c>
      <c r="I50" s="85">
        <f ca="1">'N3.00_Summary'!AO50</f>
        <v>0</v>
      </c>
      <c r="J50" s="85">
        <f ca="1">'N3.00_Summary'!AP50</f>
        <v>0</v>
      </c>
      <c r="K50" s="85">
        <f ca="1">'N3.00_Summary'!AR50</f>
        <v>0</v>
      </c>
      <c r="M50" s="64" t="e">
        <f>'N0.6_Lookup_References'!C47</f>
        <v>#N/A</v>
      </c>
      <c r="N50" s="85">
        <f ca="1">'N2.3_RIIO2_Risk_Start_2021'!$AA50</f>
        <v>0</v>
      </c>
      <c r="O50" s="85">
        <f ca="1">'N2.4_RIIO2_Risk_Without_2026'!$AA50</f>
        <v>0</v>
      </c>
      <c r="P50" s="85">
        <f ca="1">'N2.5_RIIO2_Risk_With_2026'!$AA50</f>
        <v>0</v>
      </c>
      <c r="Q50" s="85">
        <f ca="1">'N3.00_Summary'!AN106</f>
        <v>0</v>
      </c>
      <c r="R50" s="85">
        <f ca="1">'N3.00_Summary'!AO106</f>
        <v>0</v>
      </c>
      <c r="S50" s="85">
        <f ca="1">'N3.00_Summary'!AP106</f>
        <v>0</v>
      </c>
      <c r="U50" s="64" t="s">
        <v>51</v>
      </c>
      <c r="V50" s="84">
        <f t="shared" ca="1" si="5"/>
        <v>0</v>
      </c>
      <c r="W50" s="84">
        <f t="shared" ca="1" si="1"/>
        <v>0</v>
      </c>
      <c r="X50" s="84">
        <f t="shared" ca="1" si="2"/>
        <v>0</v>
      </c>
      <c r="Y50" s="84">
        <f t="shared" ca="1" si="13"/>
        <v>0</v>
      </c>
      <c r="Z50" s="84">
        <f t="shared" ca="1" si="14"/>
        <v>0</v>
      </c>
      <c r="AA50" s="84">
        <f t="shared" ca="1" si="15"/>
        <v>0</v>
      </c>
      <c r="AB50" s="84">
        <f t="shared" ca="1" si="16"/>
        <v>0</v>
      </c>
      <c r="AD50" s="106" t="str">
        <f t="shared" ca="1" si="10"/>
        <v>OK</v>
      </c>
      <c r="AF50" s="85">
        <f>'N2.3_RIIO2_Risk_Start_2021'!$N106</f>
        <v>0</v>
      </c>
      <c r="AG50" s="85">
        <f>'N2.4_RIIO2_Risk_Without_2026'!$N106</f>
        <v>0</v>
      </c>
      <c r="AH50" s="85">
        <f>'N2.5_RIIO2_Risk_With_2026'!$N106</f>
        <v>0</v>
      </c>
      <c r="AI50" s="84">
        <f t="shared" si="11"/>
        <v>0</v>
      </c>
    </row>
    <row r="51" spans="1:35">
      <c r="A51" s="153" t="s">
        <v>247</v>
      </c>
      <c r="B51" s="237" t="e">
        <f t="shared" ca="1" si="3"/>
        <v>#N/A</v>
      </c>
      <c r="C51" s="64" t="s">
        <v>51</v>
      </c>
      <c r="D51" s="85">
        <f ca="1">'N2.3_RIIO2_Risk_Start_2021'!$N51</f>
        <v>0</v>
      </c>
      <c r="E51" s="85">
        <f ca="1">'N2.4_RIIO2_Risk_Without_2026'!$N51</f>
        <v>0</v>
      </c>
      <c r="F51" s="85">
        <f ca="1">'N2.5_RIIO2_Risk_With_2026'!$N51</f>
        <v>0</v>
      </c>
      <c r="G51" s="164">
        <f t="shared" ca="1" si="4"/>
        <v>0</v>
      </c>
      <c r="H51" s="85">
        <f ca="1">'N3.00_Summary'!AN51</f>
        <v>0</v>
      </c>
      <c r="I51" s="85">
        <f ca="1">'N3.00_Summary'!AO51</f>
        <v>0</v>
      </c>
      <c r="J51" s="85">
        <f ca="1">'N3.00_Summary'!AP51</f>
        <v>0</v>
      </c>
      <c r="K51" s="85">
        <f ca="1">'N3.00_Summary'!AR51</f>
        <v>0</v>
      </c>
      <c r="M51" s="64" t="e">
        <f>'N0.6_Lookup_References'!C38</f>
        <v>#N/A</v>
      </c>
      <c r="N51" s="85">
        <f ca="1">'N2.3_RIIO2_Risk_Start_2021'!$AA51</f>
        <v>0</v>
      </c>
      <c r="O51" s="85">
        <f ca="1">'N2.4_RIIO2_Risk_Without_2026'!$AA51</f>
        <v>0</v>
      </c>
      <c r="P51" s="85">
        <f ca="1">'N2.5_RIIO2_Risk_With_2026'!$AA51</f>
        <v>0</v>
      </c>
      <c r="Q51" s="85">
        <f ca="1">'N3.00_Summary'!AN107</f>
        <v>0</v>
      </c>
      <c r="R51" s="85">
        <f ca="1">'N3.00_Summary'!AO107</f>
        <v>0</v>
      </c>
      <c r="S51" s="85">
        <f ca="1">'N3.00_Summary'!AP107</f>
        <v>0</v>
      </c>
      <c r="U51" s="64" t="s">
        <v>51</v>
      </c>
      <c r="V51" s="84">
        <f t="shared" ca="1" si="5"/>
        <v>0</v>
      </c>
      <c r="W51" s="84">
        <f t="shared" ca="1" si="1"/>
        <v>0</v>
      </c>
      <c r="X51" s="84">
        <f t="shared" ca="1" si="2"/>
        <v>0</v>
      </c>
      <c r="Y51" s="84">
        <f t="shared" ca="1" si="13"/>
        <v>0</v>
      </c>
      <c r="Z51" s="84">
        <f t="shared" ca="1" si="14"/>
        <v>0</v>
      </c>
      <c r="AA51" s="84">
        <f t="shared" ca="1" si="15"/>
        <v>0</v>
      </c>
      <c r="AB51" s="84">
        <f t="shared" ca="1" si="16"/>
        <v>0</v>
      </c>
      <c r="AD51" s="106" t="str">
        <f t="shared" ca="1" si="10"/>
        <v>OK</v>
      </c>
      <c r="AF51" s="85">
        <f>'N2.3_RIIO2_Risk_Start_2021'!$N107</f>
        <v>0</v>
      </c>
      <c r="AG51" s="85">
        <f>'N2.4_RIIO2_Risk_Without_2026'!$N107</f>
        <v>0</v>
      </c>
      <c r="AH51" s="85">
        <f>'N2.5_RIIO2_Risk_With_2026'!$N107</f>
        <v>0</v>
      </c>
      <c r="AI51" s="84">
        <f t="shared" si="11"/>
        <v>0</v>
      </c>
    </row>
    <row r="52" spans="1:35">
      <c r="A52" s="153" t="s">
        <v>248</v>
      </c>
      <c r="B52" s="237" t="e">
        <f t="shared" ca="1" si="3"/>
        <v>#N/A</v>
      </c>
      <c r="C52" s="64" t="s">
        <v>51</v>
      </c>
      <c r="D52" s="85">
        <f ca="1">'N2.3_RIIO2_Risk_Start_2021'!$N52</f>
        <v>0</v>
      </c>
      <c r="E52" s="85">
        <f ca="1">'N2.4_RIIO2_Risk_Without_2026'!$N52</f>
        <v>0</v>
      </c>
      <c r="F52" s="85">
        <f ca="1">'N2.5_RIIO2_Risk_With_2026'!$N52</f>
        <v>0</v>
      </c>
      <c r="G52" s="164">
        <f t="shared" ca="1" si="4"/>
        <v>0</v>
      </c>
      <c r="H52" s="85">
        <f ca="1">'N3.00_Summary'!AN52</f>
        <v>0</v>
      </c>
      <c r="I52" s="85">
        <f ca="1">'N3.00_Summary'!AO52</f>
        <v>0</v>
      </c>
      <c r="J52" s="85">
        <f ca="1">'N3.00_Summary'!AP52</f>
        <v>0</v>
      </c>
      <c r="K52" s="85">
        <f ca="1">'N3.00_Summary'!AR52</f>
        <v>0</v>
      </c>
      <c r="M52" s="64" t="e">
        <f>'N0.6_Lookup_References'!C39</f>
        <v>#N/A</v>
      </c>
      <c r="N52" s="85">
        <f ca="1">'N2.3_RIIO2_Risk_Start_2021'!$AA52</f>
        <v>0</v>
      </c>
      <c r="O52" s="85">
        <f ca="1">'N2.4_RIIO2_Risk_Without_2026'!$AA52</f>
        <v>0</v>
      </c>
      <c r="P52" s="85">
        <f ca="1">'N2.5_RIIO2_Risk_With_2026'!$AA52</f>
        <v>0</v>
      </c>
      <c r="Q52" s="85">
        <f ca="1">'N3.00_Summary'!AN108</f>
        <v>0</v>
      </c>
      <c r="R52" s="85">
        <f ca="1">'N3.00_Summary'!AO108</f>
        <v>0</v>
      </c>
      <c r="S52" s="85">
        <f ca="1">'N3.00_Summary'!AP108</f>
        <v>0</v>
      </c>
      <c r="U52" s="64" t="s">
        <v>51</v>
      </c>
      <c r="V52" s="84">
        <f t="shared" ca="1" si="5"/>
        <v>0</v>
      </c>
      <c r="W52" s="84">
        <f t="shared" ca="1" si="1"/>
        <v>0</v>
      </c>
      <c r="X52" s="84">
        <f t="shared" ca="1" si="2"/>
        <v>0</v>
      </c>
      <c r="Y52" s="84">
        <f t="shared" ca="1" si="13"/>
        <v>0</v>
      </c>
      <c r="Z52" s="84">
        <f t="shared" ca="1" si="14"/>
        <v>0</v>
      </c>
      <c r="AA52" s="84">
        <f t="shared" ca="1" si="15"/>
        <v>0</v>
      </c>
      <c r="AB52" s="84">
        <f t="shared" ca="1" si="16"/>
        <v>0</v>
      </c>
      <c r="AD52" s="106" t="str">
        <f t="shared" ca="1" si="10"/>
        <v>OK</v>
      </c>
      <c r="AF52" s="85">
        <f>'N2.3_RIIO2_Risk_Start_2021'!$N108</f>
        <v>0</v>
      </c>
      <c r="AG52" s="85">
        <f>'N2.4_RIIO2_Risk_Without_2026'!$N108</f>
        <v>0</v>
      </c>
      <c r="AH52" s="85">
        <f>'N2.5_RIIO2_Risk_With_2026'!$N108</f>
        <v>0</v>
      </c>
      <c r="AI52" s="84">
        <f t="shared" si="11"/>
        <v>0</v>
      </c>
    </row>
    <row r="53" spans="1:35">
      <c r="A53" s="153" t="s">
        <v>249</v>
      </c>
      <c r="B53" s="237" t="e">
        <f t="shared" ca="1" si="3"/>
        <v>#N/A</v>
      </c>
      <c r="C53" s="64" t="s">
        <v>51</v>
      </c>
      <c r="D53" s="85">
        <f ca="1">'N2.3_RIIO2_Risk_Start_2021'!$N53</f>
        <v>0</v>
      </c>
      <c r="E53" s="85">
        <f ca="1">'N2.4_RIIO2_Risk_Without_2026'!$N53</f>
        <v>0</v>
      </c>
      <c r="F53" s="85">
        <f ca="1">'N2.5_RIIO2_Risk_With_2026'!$N53</f>
        <v>0</v>
      </c>
      <c r="G53" s="164">
        <f t="shared" ca="1" si="4"/>
        <v>0</v>
      </c>
      <c r="H53" s="85">
        <f ca="1">'N3.00_Summary'!AN53</f>
        <v>0</v>
      </c>
      <c r="I53" s="85">
        <f ca="1">'N3.00_Summary'!AO53</f>
        <v>0</v>
      </c>
      <c r="J53" s="85">
        <f ca="1">'N3.00_Summary'!AP53</f>
        <v>0</v>
      </c>
      <c r="K53" s="85">
        <f ca="1">'N3.00_Summary'!AR53</f>
        <v>0</v>
      </c>
      <c r="M53" s="64" t="e">
        <f>'N0.6_Lookup_References'!C40</f>
        <v>#N/A</v>
      </c>
      <c r="N53" s="85">
        <f ca="1">'N2.3_RIIO2_Risk_Start_2021'!$AA53</f>
        <v>0</v>
      </c>
      <c r="O53" s="85">
        <f ca="1">'N2.4_RIIO2_Risk_Without_2026'!$AA53</f>
        <v>0</v>
      </c>
      <c r="P53" s="85">
        <f ca="1">'N2.5_RIIO2_Risk_With_2026'!$AA53</f>
        <v>0</v>
      </c>
      <c r="Q53" s="85">
        <f ca="1">'N3.00_Summary'!AN109</f>
        <v>0</v>
      </c>
      <c r="R53" s="85">
        <f ca="1">'N3.00_Summary'!AO109</f>
        <v>0</v>
      </c>
      <c r="S53" s="85">
        <f ca="1">'N3.00_Summary'!AP109</f>
        <v>0</v>
      </c>
      <c r="U53" s="64" t="s">
        <v>51</v>
      </c>
      <c r="V53" s="84">
        <f t="shared" ca="1" si="5"/>
        <v>0</v>
      </c>
      <c r="W53" s="84">
        <f t="shared" ca="1" si="1"/>
        <v>0</v>
      </c>
      <c r="X53" s="84">
        <f t="shared" ca="1" si="2"/>
        <v>0</v>
      </c>
      <c r="Y53" s="84">
        <f t="shared" ca="1" si="6"/>
        <v>0</v>
      </c>
      <c r="Z53" s="84">
        <f t="shared" ca="1" si="7"/>
        <v>0</v>
      </c>
      <c r="AA53" s="84">
        <f t="shared" ca="1" si="8"/>
        <v>0</v>
      </c>
      <c r="AB53" s="84">
        <f t="shared" ca="1" si="9"/>
        <v>0</v>
      </c>
      <c r="AD53" s="106" t="str">
        <f t="shared" ca="1" si="10"/>
        <v>OK</v>
      </c>
      <c r="AF53" s="85">
        <f>'N2.3_RIIO2_Risk_Start_2021'!$N109</f>
        <v>0</v>
      </c>
      <c r="AG53" s="85">
        <f>'N2.4_RIIO2_Risk_Without_2026'!$N109</f>
        <v>0</v>
      </c>
      <c r="AH53" s="85">
        <f>'N2.5_RIIO2_Risk_With_2026'!$N109</f>
        <v>0</v>
      </c>
      <c r="AI53" s="84">
        <f t="shared" si="11"/>
        <v>0</v>
      </c>
    </row>
    <row r="54" spans="1:35">
      <c r="A54" s="153" t="s">
        <v>250</v>
      </c>
      <c r="B54" s="237" t="e">
        <f t="shared" ca="1" si="3"/>
        <v>#N/A</v>
      </c>
      <c r="C54" s="64" t="s">
        <v>51</v>
      </c>
      <c r="D54" s="85">
        <f ca="1">'N2.3_RIIO2_Risk_Start_2021'!$N54</f>
        <v>0</v>
      </c>
      <c r="E54" s="85">
        <f ca="1">'N2.4_RIIO2_Risk_Without_2026'!$N54</f>
        <v>0</v>
      </c>
      <c r="F54" s="85">
        <f ca="1">'N2.5_RIIO2_Risk_With_2026'!$N54</f>
        <v>0</v>
      </c>
      <c r="G54" s="164">
        <f t="shared" ca="1" si="4"/>
        <v>0</v>
      </c>
      <c r="H54" s="85">
        <f ca="1">'N3.00_Summary'!AN54</f>
        <v>0</v>
      </c>
      <c r="I54" s="85">
        <f ca="1">'N3.00_Summary'!AO54</f>
        <v>0</v>
      </c>
      <c r="J54" s="85">
        <f ca="1">'N3.00_Summary'!AP54</f>
        <v>0</v>
      </c>
      <c r="K54" s="85">
        <f ca="1">'N3.00_Summary'!AR54</f>
        <v>0</v>
      </c>
      <c r="M54" s="64" t="e">
        <f>'N0.6_Lookup_References'!C41</f>
        <v>#N/A</v>
      </c>
      <c r="N54" s="85">
        <f ca="1">'N2.3_RIIO2_Risk_Start_2021'!$AA54</f>
        <v>0</v>
      </c>
      <c r="O54" s="85">
        <f ca="1">'N2.4_RIIO2_Risk_Without_2026'!$AA54</f>
        <v>0</v>
      </c>
      <c r="P54" s="85">
        <f ca="1">'N2.5_RIIO2_Risk_With_2026'!$AA54</f>
        <v>0</v>
      </c>
      <c r="Q54" s="85">
        <f ca="1">'N3.00_Summary'!AN110</f>
        <v>0</v>
      </c>
      <c r="R54" s="85">
        <f ca="1">'N3.00_Summary'!AO110</f>
        <v>0</v>
      </c>
      <c r="S54" s="85">
        <f ca="1">'N3.00_Summary'!AP110</f>
        <v>0</v>
      </c>
      <c r="U54" s="64" t="s">
        <v>51</v>
      </c>
      <c r="V54" s="84">
        <f t="shared" ca="1" si="5"/>
        <v>0</v>
      </c>
      <c r="W54" s="84">
        <f t="shared" ca="1" si="1"/>
        <v>0</v>
      </c>
      <c r="X54" s="84">
        <f t="shared" ca="1" si="2"/>
        <v>0</v>
      </c>
      <c r="Y54" s="84">
        <f t="shared" ca="1" si="6"/>
        <v>0</v>
      </c>
      <c r="Z54" s="84">
        <f t="shared" ca="1" si="7"/>
        <v>0</v>
      </c>
      <c r="AA54" s="84">
        <f t="shared" ca="1" si="8"/>
        <v>0</v>
      </c>
      <c r="AB54" s="84">
        <f t="shared" ca="1" si="9"/>
        <v>0</v>
      </c>
      <c r="AD54" s="106" t="str">
        <f t="shared" ca="1" si="10"/>
        <v>OK</v>
      </c>
      <c r="AF54" s="85">
        <f>'N2.3_RIIO2_Risk_Start_2021'!$N110</f>
        <v>0</v>
      </c>
      <c r="AG54" s="85">
        <f>'N2.4_RIIO2_Risk_Without_2026'!$N110</f>
        <v>0</v>
      </c>
      <c r="AH54" s="85">
        <f>'N2.5_RIIO2_Risk_With_2026'!$N110</f>
        <v>0</v>
      </c>
      <c r="AI54" s="84">
        <f t="shared" si="11"/>
        <v>0</v>
      </c>
    </row>
    <row r="55" spans="1:35">
      <c r="A55" s="153" t="s">
        <v>435</v>
      </c>
      <c r="B55" s="237" t="e">
        <f t="shared" ca="1" si="3"/>
        <v>#N/A</v>
      </c>
      <c r="C55" s="64" t="s">
        <v>51</v>
      </c>
      <c r="D55" s="85">
        <f ca="1">'N2.3_RIIO2_Risk_Start_2021'!$N55</f>
        <v>0</v>
      </c>
      <c r="E55" s="85">
        <f ca="1">'N2.4_RIIO2_Risk_Without_2026'!$N55</f>
        <v>0</v>
      </c>
      <c r="F55" s="85">
        <f ca="1">'N2.5_RIIO2_Risk_With_2026'!$N55</f>
        <v>0</v>
      </c>
      <c r="G55" s="164">
        <f t="shared" ca="1" si="4"/>
        <v>0</v>
      </c>
      <c r="H55" s="85">
        <f ca="1">'N3.00_Summary'!AN55</f>
        <v>0</v>
      </c>
      <c r="I55" s="85">
        <f ca="1">'N3.00_Summary'!AO55</f>
        <v>0</v>
      </c>
      <c r="J55" s="85">
        <f ca="1">'N3.00_Summary'!AP55</f>
        <v>0</v>
      </c>
      <c r="K55" s="85">
        <f ca="1">'N3.00_Summary'!AR55</f>
        <v>0</v>
      </c>
      <c r="M55" s="64" t="e">
        <f>'N0.6_Lookup_References'!C42</f>
        <v>#N/A</v>
      </c>
      <c r="N55" s="85">
        <f ca="1">'N2.3_RIIO2_Risk_Start_2021'!$AA55</f>
        <v>0</v>
      </c>
      <c r="O55" s="85">
        <f ca="1">'N2.4_RIIO2_Risk_Without_2026'!$AA55</f>
        <v>0</v>
      </c>
      <c r="P55" s="85">
        <f ca="1">'N2.5_RIIO2_Risk_With_2026'!$AA55</f>
        <v>0</v>
      </c>
      <c r="Q55" s="85">
        <f ca="1">'N3.00_Summary'!AN111</f>
        <v>0</v>
      </c>
      <c r="R55" s="85">
        <f ca="1">'N3.00_Summary'!AO111</f>
        <v>0</v>
      </c>
      <c r="S55" s="85">
        <f ca="1">'N3.00_Summary'!AP111</f>
        <v>0</v>
      </c>
      <c r="U55" s="64" t="s">
        <v>51</v>
      </c>
      <c r="V55" s="84">
        <f t="shared" ca="1" si="5"/>
        <v>0</v>
      </c>
      <c r="W55" s="84">
        <f t="shared" ca="1" si="1"/>
        <v>0</v>
      </c>
      <c r="X55" s="84">
        <f t="shared" ca="1" si="2"/>
        <v>0</v>
      </c>
      <c r="Y55" s="84">
        <f t="shared" ca="1" si="6"/>
        <v>0</v>
      </c>
      <c r="Z55" s="84">
        <f t="shared" ca="1" si="7"/>
        <v>0</v>
      </c>
      <c r="AA55" s="84">
        <f t="shared" ca="1" si="8"/>
        <v>0</v>
      </c>
      <c r="AB55" s="84">
        <f t="shared" ca="1" si="9"/>
        <v>0</v>
      </c>
      <c r="AD55" s="106" t="str">
        <f t="shared" ca="1" si="10"/>
        <v>OK</v>
      </c>
      <c r="AF55" s="85">
        <f>'N2.3_RIIO2_Risk_Start_2021'!$N111</f>
        <v>0</v>
      </c>
      <c r="AG55" s="85">
        <f>'N2.4_RIIO2_Risk_Without_2026'!$N111</f>
        <v>0</v>
      </c>
      <c r="AH55" s="85">
        <f>'N2.5_RIIO2_Risk_With_2026'!$N111</f>
        <v>0</v>
      </c>
      <c r="AI55" s="84">
        <f t="shared" si="11"/>
        <v>0</v>
      </c>
    </row>
    <row r="56" spans="1:35">
      <c r="A56" s="153" t="s">
        <v>436</v>
      </c>
      <c r="B56" s="237" t="e">
        <f t="shared" ca="1" si="3"/>
        <v>#N/A</v>
      </c>
      <c r="C56" s="64" t="s">
        <v>51</v>
      </c>
      <c r="D56" s="85">
        <f ca="1">'N2.3_RIIO2_Risk_Start_2021'!$N56</f>
        <v>0</v>
      </c>
      <c r="E56" s="85">
        <f ca="1">'N2.4_RIIO2_Risk_Without_2026'!$N56</f>
        <v>0</v>
      </c>
      <c r="F56" s="85">
        <f ca="1">'N2.5_RIIO2_Risk_With_2026'!$N56</f>
        <v>0</v>
      </c>
      <c r="G56" s="164">
        <f t="shared" ca="1" si="4"/>
        <v>0</v>
      </c>
      <c r="H56" s="85">
        <f ca="1">'N3.00_Summary'!AN56</f>
        <v>0</v>
      </c>
      <c r="I56" s="85">
        <f ca="1">'N3.00_Summary'!AO56</f>
        <v>0</v>
      </c>
      <c r="J56" s="85">
        <f ca="1">'N3.00_Summary'!AP56</f>
        <v>0</v>
      </c>
      <c r="K56" s="85">
        <f ca="1">'N3.00_Summary'!AR56</f>
        <v>0</v>
      </c>
      <c r="M56" s="64" t="e">
        <f>'N0.6_Lookup_References'!C43</f>
        <v>#N/A</v>
      </c>
      <c r="N56" s="85">
        <f ca="1">'N2.3_RIIO2_Risk_Start_2021'!$AA56</f>
        <v>0</v>
      </c>
      <c r="O56" s="85">
        <f ca="1">'N2.4_RIIO2_Risk_Without_2026'!$AA56</f>
        <v>0</v>
      </c>
      <c r="P56" s="85">
        <f ca="1">'N2.5_RIIO2_Risk_With_2026'!$AA56</f>
        <v>0</v>
      </c>
      <c r="Q56" s="85">
        <f ca="1">'N3.00_Summary'!AN112</f>
        <v>0</v>
      </c>
      <c r="R56" s="85">
        <f ca="1">'N3.00_Summary'!AO112</f>
        <v>0</v>
      </c>
      <c r="S56" s="85">
        <f ca="1">'N3.00_Summary'!AP112</f>
        <v>0</v>
      </c>
      <c r="U56" s="64" t="s">
        <v>51</v>
      </c>
      <c r="V56" s="84">
        <f t="shared" ca="1" si="5"/>
        <v>0</v>
      </c>
      <c r="W56" s="84">
        <f t="shared" ca="1" si="1"/>
        <v>0</v>
      </c>
      <c r="X56" s="84">
        <f t="shared" ca="1" si="2"/>
        <v>0</v>
      </c>
      <c r="Y56" s="84">
        <f t="shared" ca="1" si="6"/>
        <v>0</v>
      </c>
      <c r="Z56" s="84">
        <f t="shared" ca="1" si="7"/>
        <v>0</v>
      </c>
      <c r="AA56" s="84">
        <f t="shared" ca="1" si="8"/>
        <v>0</v>
      </c>
      <c r="AB56" s="84">
        <f t="shared" ca="1" si="9"/>
        <v>0</v>
      </c>
      <c r="AD56" s="106" t="str">
        <f t="shared" ca="1" si="10"/>
        <v>OK</v>
      </c>
      <c r="AF56" s="85">
        <f>'N2.3_RIIO2_Risk_Start_2021'!$N112</f>
        <v>0</v>
      </c>
      <c r="AG56" s="85">
        <f>'N2.4_RIIO2_Risk_Without_2026'!$N112</f>
        <v>0</v>
      </c>
      <c r="AH56" s="85">
        <f>'N2.5_RIIO2_Risk_With_2026'!$N112</f>
        <v>0</v>
      </c>
      <c r="AI56" s="84">
        <f t="shared" si="11"/>
        <v>0</v>
      </c>
    </row>
    <row r="57" spans="1:35">
      <c r="A57" s="153" t="s">
        <v>437</v>
      </c>
      <c r="B57" s="237" t="e">
        <f t="shared" ca="1" si="3"/>
        <v>#N/A</v>
      </c>
      <c r="C57" s="64" t="s">
        <v>51</v>
      </c>
      <c r="D57" s="85">
        <f ca="1">'N2.3_RIIO2_Risk_Start_2021'!$N57</f>
        <v>0</v>
      </c>
      <c r="E57" s="85">
        <f ca="1">'N2.4_RIIO2_Risk_Without_2026'!$N57</f>
        <v>0</v>
      </c>
      <c r="F57" s="85">
        <f ca="1">'N2.5_RIIO2_Risk_With_2026'!$N57</f>
        <v>0</v>
      </c>
      <c r="G57" s="164">
        <f t="shared" ca="1" si="4"/>
        <v>0</v>
      </c>
      <c r="H57" s="85">
        <f ca="1">'N3.00_Summary'!AN57</f>
        <v>0</v>
      </c>
      <c r="I57" s="85">
        <f ca="1">'N3.00_Summary'!AO57</f>
        <v>0</v>
      </c>
      <c r="J57" s="85">
        <f ca="1">'N3.00_Summary'!AP57</f>
        <v>0</v>
      </c>
      <c r="K57" s="85">
        <f ca="1">'N3.00_Summary'!AR57</f>
        <v>0</v>
      </c>
      <c r="M57" s="64" t="e">
        <f>'N0.6_Lookup_References'!C44</f>
        <v>#N/A</v>
      </c>
      <c r="N57" s="85">
        <f ca="1">'N2.3_RIIO2_Risk_Start_2021'!$AA57</f>
        <v>0</v>
      </c>
      <c r="O57" s="85">
        <f ca="1">'N2.4_RIIO2_Risk_Without_2026'!$AA57</f>
        <v>0</v>
      </c>
      <c r="P57" s="85">
        <f ca="1">'N2.5_RIIO2_Risk_With_2026'!$AA57</f>
        <v>0</v>
      </c>
      <c r="Q57" s="85">
        <f ca="1">'N3.00_Summary'!AN113</f>
        <v>0</v>
      </c>
      <c r="R57" s="85">
        <f ca="1">'N3.00_Summary'!AO113</f>
        <v>0</v>
      </c>
      <c r="S57" s="85">
        <f ca="1">'N3.00_Summary'!AP113</f>
        <v>0</v>
      </c>
      <c r="U57" s="64" t="s">
        <v>51</v>
      </c>
      <c r="V57" s="84">
        <f t="shared" ca="1" si="5"/>
        <v>0</v>
      </c>
      <c r="W57" s="84">
        <f t="shared" ca="1" si="1"/>
        <v>0</v>
      </c>
      <c r="X57" s="84">
        <f t="shared" ca="1" si="2"/>
        <v>0</v>
      </c>
      <c r="Y57" s="84">
        <f t="shared" ca="1" si="6"/>
        <v>0</v>
      </c>
      <c r="Z57" s="84">
        <f t="shared" ca="1" si="7"/>
        <v>0</v>
      </c>
      <c r="AA57" s="84">
        <f t="shared" ca="1" si="8"/>
        <v>0</v>
      </c>
      <c r="AB57" s="84">
        <f t="shared" ca="1" si="9"/>
        <v>0</v>
      </c>
      <c r="AD57" s="106" t="str">
        <f t="shared" ca="1" si="10"/>
        <v>OK</v>
      </c>
      <c r="AF57" s="85">
        <f>'N2.3_RIIO2_Risk_Start_2021'!$N113</f>
        <v>0</v>
      </c>
      <c r="AG57" s="85">
        <f>'N2.4_RIIO2_Risk_Without_2026'!$N113</f>
        <v>0</v>
      </c>
      <c r="AH57" s="85">
        <f>'N2.5_RIIO2_Risk_With_2026'!$N113</f>
        <v>0</v>
      </c>
      <c r="AI57" s="84">
        <f t="shared" si="11"/>
        <v>0</v>
      </c>
    </row>
    <row r="58" spans="1:35">
      <c r="A58" s="18"/>
      <c r="B58" s="19" t="s">
        <v>26</v>
      </c>
      <c r="C58" s="64" t="s">
        <v>51</v>
      </c>
      <c r="D58" s="164">
        <f t="shared" ref="D58:K58" ca="1" si="17">SUM(D17:D57)</f>
        <v>0</v>
      </c>
      <c r="E58" s="164">
        <f t="shared" ca="1" si="17"/>
        <v>0</v>
      </c>
      <c r="F58" s="164">
        <f t="shared" ca="1" si="17"/>
        <v>0</v>
      </c>
      <c r="G58" s="164">
        <f ca="1">SUM(G17:G57)</f>
        <v>0</v>
      </c>
      <c r="H58" s="164">
        <f ca="1">SUM(H17:H57)</f>
        <v>0</v>
      </c>
      <c r="I58" s="164">
        <f t="shared" ca="1" si="17"/>
        <v>0</v>
      </c>
      <c r="J58" s="164">
        <f t="shared" ca="1" si="17"/>
        <v>0</v>
      </c>
      <c r="K58" s="164">
        <f t="shared" ca="1" si="17"/>
        <v>0</v>
      </c>
    </row>
    <row r="60" spans="1:35">
      <c r="D60" s="102"/>
      <c r="E60" s="195"/>
      <c r="F60" s="195"/>
    </row>
    <row r="61" spans="1:35">
      <c r="D61" s="102"/>
      <c r="E61" s="195"/>
      <c r="F61" s="195"/>
    </row>
    <row r="62" spans="1:35">
      <c r="D62" s="102"/>
      <c r="E62" s="195"/>
      <c r="F62" s="195"/>
    </row>
    <row r="63" spans="1:35">
      <c r="E63" s="195"/>
      <c r="G63" s="194"/>
    </row>
    <row r="64" spans="1:35">
      <c r="E64" s="192"/>
      <c r="F64" s="193"/>
    </row>
    <row r="65" spans="5:6">
      <c r="E65" s="192"/>
      <c r="F65" s="193"/>
    </row>
    <row r="66" spans="5:6">
      <c r="E66" s="192"/>
      <c r="F66" s="193"/>
    </row>
    <row r="67" spans="5:6">
      <c r="E67" s="192"/>
      <c r="F67" s="193"/>
    </row>
    <row r="68" spans="5:6">
      <c r="E68" s="192"/>
      <c r="F68" s="193"/>
    </row>
    <row r="69" spans="5:6">
      <c r="E69" s="192"/>
      <c r="F69" s="193"/>
    </row>
    <row r="70" spans="5:6">
      <c r="E70" s="192"/>
      <c r="F70" s="193"/>
    </row>
    <row r="71" spans="5:6">
      <c r="E71" s="192"/>
      <c r="F71" s="193"/>
    </row>
    <row r="72" spans="5:6">
      <c r="E72" s="192"/>
      <c r="F72" s="193"/>
    </row>
    <row r="73" spans="5:6">
      <c r="E73" s="192"/>
      <c r="F73" s="193"/>
    </row>
    <row r="74" spans="5:6">
      <c r="E74" s="192"/>
      <c r="F74" s="193"/>
    </row>
    <row r="75" spans="5:6">
      <c r="E75" s="192"/>
      <c r="F75" s="193"/>
    </row>
    <row r="76" spans="5:6">
      <c r="E76" s="192"/>
      <c r="F76" s="193"/>
    </row>
    <row r="77" spans="5:6">
      <c r="E77" s="192"/>
      <c r="F77" s="193"/>
    </row>
    <row r="78" spans="5:6">
      <c r="E78" s="192"/>
      <c r="F78" s="193"/>
    </row>
    <row r="79" spans="5:6">
      <c r="E79" s="192"/>
      <c r="F79" s="193"/>
    </row>
    <row r="80" spans="5:6">
      <c r="E80" s="192"/>
      <c r="F80" s="193"/>
    </row>
    <row r="81" spans="5:6">
      <c r="E81" s="192"/>
      <c r="F81" s="193"/>
    </row>
    <row r="82" spans="5:6">
      <c r="E82" s="192"/>
      <c r="F82" s="193"/>
    </row>
    <row r="83" spans="5:6">
      <c r="E83" s="192"/>
      <c r="F83" s="193"/>
    </row>
    <row r="84" spans="5:6">
      <c r="E84" s="192"/>
      <c r="F84" s="193"/>
    </row>
    <row r="85" spans="5:6">
      <c r="E85" s="192"/>
      <c r="F85" s="193"/>
    </row>
    <row r="86" spans="5:6">
      <c r="E86" s="192"/>
      <c r="F86" s="193"/>
    </row>
    <row r="87" spans="5:6">
      <c r="E87" s="192"/>
      <c r="F87" s="193"/>
    </row>
    <row r="88" spans="5:6">
      <c r="E88" s="192"/>
      <c r="F88" s="193"/>
    </row>
    <row r="89" spans="5:6">
      <c r="E89" s="192"/>
      <c r="F89" s="193"/>
    </row>
    <row r="90" spans="5:6">
      <c r="E90" s="192"/>
      <c r="F90" s="193"/>
    </row>
    <row r="91" spans="5:6">
      <c r="E91" s="192"/>
      <c r="F91" s="193"/>
    </row>
    <row r="92" spans="5:6">
      <c r="E92" s="192"/>
      <c r="F92" s="193"/>
    </row>
    <row r="93" spans="5:6">
      <c r="E93" s="192"/>
      <c r="F93" s="193"/>
    </row>
    <row r="94" spans="5:6">
      <c r="E94" s="192"/>
      <c r="F94" s="193"/>
    </row>
  </sheetData>
  <mergeCells count="7">
    <mergeCell ref="AF15:AI15"/>
    <mergeCell ref="D15:F15"/>
    <mergeCell ref="Q15:S15"/>
    <mergeCell ref="G15:K15"/>
    <mergeCell ref="N15:P15"/>
    <mergeCell ref="V15:X15"/>
    <mergeCell ref="Y15:AB15"/>
  </mergeCells>
  <phoneticPr fontId="56" type="noConversion"/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>
    <tabColor theme="9" tint="-0.499984740745262"/>
  </sheetPr>
  <dimension ref="A1:BQ121"/>
  <sheetViews>
    <sheetView zoomScale="55" zoomScaleNormal="55" workbookViewId="0">
      <selection activeCell="O20" sqref="O20"/>
    </sheetView>
  </sheetViews>
  <sheetFormatPr defaultRowHeight="14.25"/>
  <cols>
    <col min="2" max="2" width="44" style="155" bestFit="1" customWidth="1"/>
    <col min="23" max="23" width="9.33203125" bestFit="1" customWidth="1"/>
    <col min="47" max="47" width="9.33203125" bestFit="1" customWidth="1"/>
  </cols>
  <sheetData>
    <row r="1" spans="1:69" s="3" customFormat="1" ht="25.15">
      <c r="A1" s="1" t="str">
        <f>N0_Cover!A1</f>
        <v>RIIO-2 Regulatory Reporting Pack</v>
      </c>
      <c r="B1" s="2"/>
      <c r="C1" s="2"/>
      <c r="D1" s="2"/>
      <c r="E1" s="2"/>
      <c r="F1" s="71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</row>
    <row r="2" spans="1:69" s="3" customFormat="1" ht="22.9">
      <c r="A2" s="1">
        <f>N0_Cover!$B$12</f>
        <v>0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</row>
    <row r="3" spans="1:69" s="3" customFormat="1" ht="19.899999999999999">
      <c r="A3" s="5" t="str">
        <f>"Workbook " &amp; N0_Cover!$B$14</f>
        <v>Workbook N: NARM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</row>
    <row r="4" spans="1:69" s="3" customFormat="1" ht="17.649999999999999">
      <c r="A4" s="7" t="str">
        <f>"Submission Version " &amp; N0_Cover!$B$15 &amp; " - Submitted on " &amp; TEXT(N0_Cover!$B$16,"dd mmm yyyy")</f>
        <v>Submission Version  - Submitted on 00 Jan 1900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</row>
    <row r="5" spans="1:69" s="3" customFormat="1" ht="17.649999999999999">
      <c r="A5" s="7" t="str">
        <f>"Template Version: " &amp; N0_Cover!$B$11</f>
        <v>Template Version: v1.0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</row>
    <row r="6" spans="1:69" s="3" customFormat="1" ht="19.899999999999999">
      <c r="A6" s="5" t="str">
        <f ca="1">"Sheet: " &amp;VLOOKUP(RIGHT(CELL("filename",A1),LEN(CELL("filename",A1))-FIND("]",CELL("filename",A1))),'N0.1_Contents'!$A$11:$B$98,2,FALSE)</f>
        <v>Sheet: N2.2 Risk Bandings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</row>
    <row r="7" spans="1:69" s="3" customFormat="1" ht="17.649999999999999">
      <c r="A7" s="7" t="str">
        <f>"Prices Base: " &amp; 'N0.5_Data_Constants'!C13</f>
        <v>Prices Base: 2018/19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</row>
    <row r="8" spans="1:69" s="138" customFormat="1" ht="13.15">
      <c r="A8" s="140" t="str">
        <f ca="1">"Error Checks: " &amp; IF(ISERROR(MATCH("Error",$A$9:$W$9,0)),"OK","Error")</f>
        <v>Error Checks: OK</v>
      </c>
      <c r="B8" s="141"/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39"/>
      <c r="Y8" s="139"/>
      <c r="Z8" s="139"/>
      <c r="AA8" s="139"/>
      <c r="AB8" s="139"/>
      <c r="AC8" s="139"/>
      <c r="AD8" s="139"/>
      <c r="AE8" s="139"/>
      <c r="AF8" s="139"/>
      <c r="AG8" s="139"/>
      <c r="AH8" s="139"/>
      <c r="AI8" s="139"/>
      <c r="AJ8" s="139"/>
      <c r="AK8" s="139"/>
      <c r="AL8" s="139"/>
      <c r="AM8" s="139"/>
      <c r="AN8" s="139"/>
      <c r="AO8" s="139"/>
      <c r="AP8" s="139"/>
      <c r="AQ8" s="139"/>
      <c r="AR8" s="139"/>
      <c r="AS8" s="139"/>
      <c r="AT8" s="139"/>
      <c r="AU8" s="139"/>
      <c r="AV8" s="139"/>
      <c r="AW8" s="139"/>
      <c r="AX8" s="139"/>
      <c r="AY8" s="139"/>
      <c r="AZ8" s="139"/>
      <c r="BA8" s="139"/>
      <c r="BB8" s="139"/>
      <c r="BC8" s="139"/>
      <c r="BD8" s="139"/>
      <c r="BE8" s="139"/>
      <c r="BF8" s="139"/>
      <c r="BG8" s="139"/>
      <c r="BH8" s="139"/>
      <c r="BI8" s="139"/>
      <c r="BJ8" s="139"/>
      <c r="BK8" s="139"/>
      <c r="BL8" s="139"/>
      <c r="BM8" s="139"/>
      <c r="BN8" s="139"/>
      <c r="BO8" s="139"/>
      <c r="BP8" s="139"/>
      <c r="BQ8" s="139"/>
    </row>
    <row r="9" spans="1:69" s="138" customFormat="1" ht="13.15">
      <c r="A9" s="145" t="str">
        <f t="shared" ref="A9:W9" si="0">IF(ISERROR(MATCH("Error",A10:A197,0)),"-","Error")</f>
        <v>-</v>
      </c>
      <c r="B9" s="154" t="str">
        <f t="shared" ca="1" si="0"/>
        <v>-</v>
      </c>
      <c r="C9" s="145" t="str">
        <f t="shared" si="0"/>
        <v>-</v>
      </c>
      <c r="D9" s="145" t="str">
        <f t="shared" si="0"/>
        <v>-</v>
      </c>
      <c r="E9" s="145" t="str">
        <f t="shared" si="0"/>
        <v>-</v>
      </c>
      <c r="F9" s="145" t="str">
        <f t="shared" si="0"/>
        <v>-</v>
      </c>
      <c r="G9" s="145" t="str">
        <f t="shared" si="0"/>
        <v>-</v>
      </c>
      <c r="H9" s="145" t="str">
        <f t="shared" si="0"/>
        <v>-</v>
      </c>
      <c r="I9" s="145" t="str">
        <f t="shared" si="0"/>
        <v>-</v>
      </c>
      <c r="J9" s="145" t="str">
        <f t="shared" si="0"/>
        <v>-</v>
      </c>
      <c r="K9" s="145" t="str">
        <f t="shared" si="0"/>
        <v>-</v>
      </c>
      <c r="L9" s="145" t="str">
        <f t="shared" si="0"/>
        <v>-</v>
      </c>
      <c r="M9" s="145" t="str">
        <f t="shared" si="0"/>
        <v>-</v>
      </c>
      <c r="N9" s="145" t="str">
        <f t="shared" si="0"/>
        <v>-</v>
      </c>
      <c r="O9" s="145" t="str">
        <f t="shared" si="0"/>
        <v>-</v>
      </c>
      <c r="P9" s="145" t="str">
        <f t="shared" si="0"/>
        <v>-</v>
      </c>
      <c r="Q9" s="145" t="str">
        <f t="shared" si="0"/>
        <v>-</v>
      </c>
      <c r="R9" s="145" t="str">
        <f t="shared" si="0"/>
        <v>-</v>
      </c>
      <c r="S9" s="145" t="str">
        <f t="shared" si="0"/>
        <v>-</v>
      </c>
      <c r="T9" s="145" t="str">
        <f t="shared" si="0"/>
        <v>-</v>
      </c>
      <c r="U9" s="145" t="str">
        <f t="shared" si="0"/>
        <v>-</v>
      </c>
      <c r="V9" s="145" t="str">
        <f t="shared" si="0"/>
        <v>-</v>
      </c>
      <c r="W9" s="145" t="str">
        <f t="shared" si="0"/>
        <v>-</v>
      </c>
      <c r="X9" s="139"/>
      <c r="Y9" s="139"/>
      <c r="Z9" s="139"/>
      <c r="AA9" s="139"/>
      <c r="AB9" s="139"/>
      <c r="AC9" s="139"/>
      <c r="AD9" s="139"/>
      <c r="AE9" s="139"/>
      <c r="AF9" s="139"/>
      <c r="AG9" s="139"/>
      <c r="AH9" s="139"/>
      <c r="AI9" s="139"/>
      <c r="AJ9" s="139"/>
      <c r="AK9" s="139"/>
      <c r="AL9" s="139"/>
      <c r="AM9" s="139"/>
      <c r="AN9" s="139"/>
      <c r="AO9" s="139"/>
      <c r="AP9" s="139"/>
      <c r="AQ9" s="139"/>
      <c r="AR9" s="139"/>
      <c r="AS9" s="139"/>
      <c r="AT9" s="139"/>
      <c r="AU9" s="139"/>
      <c r="AV9" s="139"/>
      <c r="AW9" s="139"/>
      <c r="AX9" s="139"/>
      <c r="AY9" s="139"/>
      <c r="AZ9" s="139"/>
      <c r="BA9" s="139"/>
      <c r="BB9" s="139"/>
      <c r="BC9" s="139"/>
      <c r="BD9" s="139"/>
      <c r="BE9" s="139"/>
      <c r="BF9" s="139"/>
      <c r="BG9" s="139"/>
      <c r="BH9" s="139"/>
      <c r="BI9" s="139"/>
      <c r="BJ9" s="139"/>
      <c r="BK9" s="139"/>
      <c r="BL9" s="139"/>
      <c r="BM9" s="139"/>
      <c r="BN9" s="139"/>
      <c r="BO9" s="139"/>
      <c r="BP9" s="139"/>
      <c r="BQ9" s="139"/>
    </row>
    <row r="11" spans="1:69" ht="17.649999999999999">
      <c r="A11" s="9" t="s">
        <v>23</v>
      </c>
    </row>
    <row r="13" spans="1:69" ht="17.649999999999999">
      <c r="A13" s="9" t="s">
        <v>9</v>
      </c>
    </row>
    <row r="15" spans="1:69">
      <c r="A15" s="15" t="s">
        <v>48</v>
      </c>
      <c r="B15" s="156"/>
      <c r="C15" s="16"/>
      <c r="D15" s="295" t="s">
        <v>10</v>
      </c>
      <c r="E15" s="296"/>
      <c r="F15" s="296"/>
      <c r="G15" s="296"/>
      <c r="H15" s="296"/>
      <c r="I15" s="296"/>
      <c r="J15" s="296"/>
      <c r="K15" s="296"/>
      <c r="L15" s="296"/>
      <c r="M15" s="297"/>
      <c r="N15" s="295" t="s">
        <v>11</v>
      </c>
      <c r="O15" s="296"/>
      <c r="P15" s="296"/>
      <c r="Q15" s="296"/>
      <c r="R15" s="296"/>
      <c r="S15" s="296"/>
      <c r="T15" s="296"/>
      <c r="U15" s="296"/>
      <c r="V15" s="296"/>
      <c r="W15" s="297"/>
    </row>
    <row r="16" spans="1:69" ht="14.65" thickBot="1">
      <c r="A16" s="17"/>
      <c r="B16" s="157" t="s">
        <v>3</v>
      </c>
      <c r="C16" s="63" t="s">
        <v>49</v>
      </c>
      <c r="D16" s="30" t="s">
        <v>13</v>
      </c>
      <c r="E16" s="21" t="s">
        <v>14</v>
      </c>
      <c r="F16" s="22" t="s">
        <v>15</v>
      </c>
      <c r="G16" s="23" t="s">
        <v>16</v>
      </c>
      <c r="H16" s="24" t="s">
        <v>17</v>
      </c>
      <c r="I16" s="25" t="s">
        <v>18</v>
      </c>
      <c r="J16" s="26" t="s">
        <v>19</v>
      </c>
      <c r="K16" s="29" t="s">
        <v>20</v>
      </c>
      <c r="L16" s="27" t="s">
        <v>21</v>
      </c>
      <c r="M16" s="31" t="s">
        <v>22</v>
      </c>
      <c r="N16" s="20" t="s">
        <v>13</v>
      </c>
      <c r="O16" s="21" t="s">
        <v>14</v>
      </c>
      <c r="P16" s="22" t="s">
        <v>15</v>
      </c>
      <c r="Q16" s="23" t="s">
        <v>16</v>
      </c>
      <c r="R16" s="24" t="s">
        <v>17</v>
      </c>
      <c r="S16" s="25" t="s">
        <v>18</v>
      </c>
      <c r="T16" s="26" t="s">
        <v>19</v>
      </c>
      <c r="U16" s="29" t="s">
        <v>20</v>
      </c>
      <c r="V16" s="27" t="s">
        <v>21</v>
      </c>
      <c r="W16" s="28" t="s">
        <v>22</v>
      </c>
    </row>
    <row r="17" spans="1:23">
      <c r="A17" s="153" t="s">
        <v>203</v>
      </c>
      <c r="B17" s="237" t="e">
        <f ca="1">INDIRECT("N3." &amp; $A17 &amp; "!$A$12")</f>
        <v>#N/A</v>
      </c>
      <c r="C17" s="64" t="s">
        <v>51</v>
      </c>
      <c r="D17" s="184">
        <v>0</v>
      </c>
      <c r="E17" s="185"/>
      <c r="F17" s="185"/>
      <c r="G17" s="185"/>
      <c r="H17" s="185"/>
      <c r="I17" s="185"/>
      <c r="J17" s="185"/>
      <c r="K17" s="185"/>
      <c r="L17" s="185"/>
      <c r="M17" s="185"/>
      <c r="N17" s="184">
        <f>E17</f>
        <v>0</v>
      </c>
      <c r="O17" s="184">
        <f t="shared" ref="N17:V31" si="1">F17</f>
        <v>0</v>
      </c>
      <c r="P17" s="184">
        <f>G17</f>
        <v>0</v>
      </c>
      <c r="Q17" s="184">
        <f t="shared" si="1"/>
        <v>0</v>
      </c>
      <c r="R17" s="184">
        <f t="shared" si="1"/>
        <v>0</v>
      </c>
      <c r="S17" s="184">
        <f t="shared" si="1"/>
        <v>0</v>
      </c>
      <c r="T17" s="184">
        <f t="shared" si="1"/>
        <v>0</v>
      </c>
      <c r="U17" s="184">
        <f t="shared" si="1"/>
        <v>0</v>
      </c>
      <c r="V17" s="184">
        <f>M17</f>
        <v>0</v>
      </c>
      <c r="W17" s="87"/>
    </row>
    <row r="18" spans="1:23">
      <c r="A18" s="153" t="s">
        <v>204</v>
      </c>
      <c r="B18" s="237" t="e">
        <f t="shared" ref="B18:B66" ca="1" si="2">INDIRECT("N3." &amp; $A18 &amp; "!$A$12")</f>
        <v>#N/A</v>
      </c>
      <c r="C18" s="64" t="s">
        <v>51</v>
      </c>
      <c r="D18" s="184">
        <v>0</v>
      </c>
      <c r="E18" s="185"/>
      <c r="F18" s="185"/>
      <c r="G18" s="185"/>
      <c r="H18" s="185"/>
      <c r="I18" s="185"/>
      <c r="J18" s="185"/>
      <c r="K18" s="185"/>
      <c r="L18" s="185"/>
      <c r="M18" s="185"/>
      <c r="N18" s="184">
        <f t="shared" si="1"/>
        <v>0</v>
      </c>
      <c r="O18" s="184">
        <f t="shared" si="1"/>
        <v>0</v>
      </c>
      <c r="P18" s="184">
        <f t="shared" si="1"/>
        <v>0</v>
      </c>
      <c r="Q18" s="184">
        <f t="shared" si="1"/>
        <v>0</v>
      </c>
      <c r="R18" s="184">
        <f t="shared" si="1"/>
        <v>0</v>
      </c>
      <c r="S18" s="184">
        <f t="shared" si="1"/>
        <v>0</v>
      </c>
      <c r="T18" s="184">
        <f t="shared" si="1"/>
        <v>0</v>
      </c>
      <c r="U18" s="184">
        <f t="shared" si="1"/>
        <v>0</v>
      </c>
      <c r="V18" s="184">
        <f>M18</f>
        <v>0</v>
      </c>
      <c r="W18" s="87"/>
    </row>
    <row r="19" spans="1:23">
      <c r="A19" s="153" t="s">
        <v>205</v>
      </c>
      <c r="B19" s="237" t="e">
        <f ca="1">INDIRECT("N3." &amp; $A19 &amp; "!$A$12")</f>
        <v>#N/A</v>
      </c>
      <c r="C19" s="64" t="s">
        <v>51</v>
      </c>
      <c r="D19" s="184">
        <v>0</v>
      </c>
      <c r="E19" s="185"/>
      <c r="F19" s="185"/>
      <c r="G19" s="185"/>
      <c r="H19" s="185"/>
      <c r="I19" s="185"/>
      <c r="J19" s="185"/>
      <c r="K19" s="185"/>
      <c r="L19" s="185"/>
      <c r="M19" s="185"/>
      <c r="N19" s="184">
        <f t="shared" si="1"/>
        <v>0</v>
      </c>
      <c r="O19" s="184">
        <f t="shared" si="1"/>
        <v>0</v>
      </c>
      <c r="P19" s="184">
        <f t="shared" si="1"/>
        <v>0</v>
      </c>
      <c r="Q19" s="184">
        <f t="shared" si="1"/>
        <v>0</v>
      </c>
      <c r="R19" s="184">
        <f t="shared" si="1"/>
        <v>0</v>
      </c>
      <c r="S19" s="184">
        <f t="shared" si="1"/>
        <v>0</v>
      </c>
      <c r="T19" s="184">
        <f t="shared" si="1"/>
        <v>0</v>
      </c>
      <c r="U19" s="184">
        <f t="shared" si="1"/>
        <v>0</v>
      </c>
      <c r="V19" s="184">
        <f t="shared" si="1"/>
        <v>0</v>
      </c>
      <c r="W19" s="87"/>
    </row>
    <row r="20" spans="1:23">
      <c r="A20" s="153" t="s">
        <v>206</v>
      </c>
      <c r="B20" s="237" t="e">
        <f t="shared" ca="1" si="2"/>
        <v>#N/A</v>
      </c>
      <c r="C20" s="64" t="s">
        <v>51</v>
      </c>
      <c r="D20" s="184">
        <v>0</v>
      </c>
      <c r="E20" s="185"/>
      <c r="F20" s="185"/>
      <c r="G20" s="185"/>
      <c r="H20" s="185"/>
      <c r="I20" s="185"/>
      <c r="J20" s="185"/>
      <c r="K20" s="185"/>
      <c r="L20" s="185"/>
      <c r="M20" s="185"/>
      <c r="N20" s="184">
        <f t="shared" si="1"/>
        <v>0</v>
      </c>
      <c r="O20" s="184">
        <f t="shared" si="1"/>
        <v>0</v>
      </c>
      <c r="P20" s="184">
        <f t="shared" si="1"/>
        <v>0</v>
      </c>
      <c r="Q20" s="184">
        <f t="shared" si="1"/>
        <v>0</v>
      </c>
      <c r="R20" s="184">
        <f t="shared" si="1"/>
        <v>0</v>
      </c>
      <c r="S20" s="184">
        <f t="shared" si="1"/>
        <v>0</v>
      </c>
      <c r="T20" s="184">
        <f t="shared" si="1"/>
        <v>0</v>
      </c>
      <c r="U20" s="184">
        <f t="shared" si="1"/>
        <v>0</v>
      </c>
      <c r="V20" s="184">
        <f t="shared" si="1"/>
        <v>0</v>
      </c>
      <c r="W20" s="87"/>
    </row>
    <row r="21" spans="1:23">
      <c r="A21" s="153" t="s">
        <v>207</v>
      </c>
      <c r="B21" s="237" t="e">
        <f t="shared" ca="1" si="2"/>
        <v>#N/A</v>
      </c>
      <c r="C21" s="64" t="s">
        <v>51</v>
      </c>
      <c r="D21" s="184">
        <v>0</v>
      </c>
      <c r="E21" s="185"/>
      <c r="F21" s="185"/>
      <c r="G21" s="185"/>
      <c r="H21" s="185"/>
      <c r="I21" s="185"/>
      <c r="J21" s="185"/>
      <c r="K21" s="185"/>
      <c r="L21" s="185"/>
      <c r="M21" s="185"/>
      <c r="N21" s="184">
        <f t="shared" si="1"/>
        <v>0</v>
      </c>
      <c r="O21" s="184">
        <f t="shared" si="1"/>
        <v>0</v>
      </c>
      <c r="P21" s="184">
        <f t="shared" si="1"/>
        <v>0</v>
      </c>
      <c r="Q21" s="184">
        <f t="shared" si="1"/>
        <v>0</v>
      </c>
      <c r="R21" s="184">
        <f t="shared" si="1"/>
        <v>0</v>
      </c>
      <c r="S21" s="184">
        <f t="shared" si="1"/>
        <v>0</v>
      </c>
      <c r="T21" s="184">
        <f t="shared" si="1"/>
        <v>0</v>
      </c>
      <c r="U21" s="184">
        <f t="shared" si="1"/>
        <v>0</v>
      </c>
      <c r="V21" s="184">
        <f t="shared" si="1"/>
        <v>0</v>
      </c>
      <c r="W21" s="87"/>
    </row>
    <row r="22" spans="1:23">
      <c r="A22" s="153" t="s">
        <v>208</v>
      </c>
      <c r="B22" s="237" t="e">
        <f t="shared" ca="1" si="2"/>
        <v>#N/A</v>
      </c>
      <c r="C22" s="64" t="s">
        <v>51</v>
      </c>
      <c r="D22" s="184">
        <v>0</v>
      </c>
      <c r="E22" s="185"/>
      <c r="F22" s="185"/>
      <c r="G22" s="185"/>
      <c r="H22" s="185"/>
      <c r="I22" s="185"/>
      <c r="J22" s="185"/>
      <c r="K22" s="185"/>
      <c r="L22" s="185"/>
      <c r="M22" s="185"/>
      <c r="N22" s="184">
        <f t="shared" si="1"/>
        <v>0</v>
      </c>
      <c r="O22" s="184">
        <f t="shared" si="1"/>
        <v>0</v>
      </c>
      <c r="P22" s="184">
        <f t="shared" si="1"/>
        <v>0</v>
      </c>
      <c r="Q22" s="184">
        <f t="shared" si="1"/>
        <v>0</v>
      </c>
      <c r="R22" s="184">
        <f t="shared" si="1"/>
        <v>0</v>
      </c>
      <c r="S22" s="184">
        <f t="shared" si="1"/>
        <v>0</v>
      </c>
      <c r="T22" s="184">
        <f t="shared" si="1"/>
        <v>0</v>
      </c>
      <c r="U22" s="184">
        <f t="shared" si="1"/>
        <v>0</v>
      </c>
      <c r="V22" s="184">
        <f t="shared" si="1"/>
        <v>0</v>
      </c>
      <c r="W22" s="87"/>
    </row>
    <row r="23" spans="1:23">
      <c r="A23" s="153" t="s">
        <v>425</v>
      </c>
      <c r="B23" s="237" t="e">
        <f t="shared" ca="1" si="2"/>
        <v>#N/A</v>
      </c>
      <c r="C23" s="64" t="s">
        <v>51</v>
      </c>
      <c r="D23" s="184">
        <v>0</v>
      </c>
      <c r="E23" s="185"/>
      <c r="F23" s="185"/>
      <c r="G23" s="185"/>
      <c r="H23" s="185"/>
      <c r="I23" s="185"/>
      <c r="J23" s="185"/>
      <c r="K23" s="185"/>
      <c r="L23" s="185"/>
      <c r="M23" s="185"/>
      <c r="N23" s="184">
        <f t="shared" si="1"/>
        <v>0</v>
      </c>
      <c r="O23" s="184">
        <f t="shared" si="1"/>
        <v>0</v>
      </c>
      <c r="P23" s="184">
        <f t="shared" si="1"/>
        <v>0</v>
      </c>
      <c r="Q23" s="184">
        <f t="shared" si="1"/>
        <v>0</v>
      </c>
      <c r="R23" s="184">
        <f t="shared" si="1"/>
        <v>0</v>
      </c>
      <c r="S23" s="184">
        <f t="shared" si="1"/>
        <v>0</v>
      </c>
      <c r="T23" s="184">
        <f t="shared" si="1"/>
        <v>0</v>
      </c>
      <c r="U23" s="184">
        <f t="shared" si="1"/>
        <v>0</v>
      </c>
      <c r="V23" s="184">
        <f t="shared" si="1"/>
        <v>0</v>
      </c>
      <c r="W23" s="87"/>
    </row>
    <row r="24" spans="1:23">
      <c r="A24" s="153" t="s">
        <v>426</v>
      </c>
      <c r="B24" s="237" t="e">
        <f t="shared" ca="1" si="2"/>
        <v>#N/A</v>
      </c>
      <c r="C24" s="64" t="s">
        <v>51</v>
      </c>
      <c r="D24" s="184">
        <v>0</v>
      </c>
      <c r="E24" s="185"/>
      <c r="F24" s="185"/>
      <c r="G24" s="185"/>
      <c r="H24" s="185"/>
      <c r="I24" s="185"/>
      <c r="J24" s="185"/>
      <c r="K24" s="185"/>
      <c r="L24" s="185"/>
      <c r="M24" s="185"/>
      <c r="N24" s="184">
        <f t="shared" si="1"/>
        <v>0</v>
      </c>
      <c r="O24" s="184">
        <f t="shared" si="1"/>
        <v>0</v>
      </c>
      <c r="P24" s="184">
        <f t="shared" si="1"/>
        <v>0</v>
      </c>
      <c r="Q24" s="184">
        <f t="shared" si="1"/>
        <v>0</v>
      </c>
      <c r="R24" s="184">
        <f t="shared" si="1"/>
        <v>0</v>
      </c>
      <c r="S24" s="184">
        <f t="shared" si="1"/>
        <v>0</v>
      </c>
      <c r="T24" s="184">
        <f t="shared" si="1"/>
        <v>0</v>
      </c>
      <c r="U24" s="184">
        <f t="shared" si="1"/>
        <v>0</v>
      </c>
      <c r="V24" s="184">
        <f t="shared" si="1"/>
        <v>0</v>
      </c>
      <c r="W24" s="87"/>
    </row>
    <row r="25" spans="1:23">
      <c r="A25" s="153" t="s">
        <v>427</v>
      </c>
      <c r="B25" s="237" t="e">
        <f t="shared" ca="1" si="2"/>
        <v>#N/A</v>
      </c>
      <c r="C25" s="64" t="s">
        <v>51</v>
      </c>
      <c r="D25" s="184">
        <v>0</v>
      </c>
      <c r="E25" s="185"/>
      <c r="F25" s="185"/>
      <c r="G25" s="185"/>
      <c r="H25" s="185"/>
      <c r="I25" s="185"/>
      <c r="J25" s="185"/>
      <c r="K25" s="185"/>
      <c r="L25" s="185"/>
      <c r="M25" s="185"/>
      <c r="N25" s="184">
        <f t="shared" si="1"/>
        <v>0</v>
      </c>
      <c r="O25" s="184">
        <f t="shared" si="1"/>
        <v>0</v>
      </c>
      <c r="P25" s="184">
        <f t="shared" si="1"/>
        <v>0</v>
      </c>
      <c r="Q25" s="184">
        <f t="shared" si="1"/>
        <v>0</v>
      </c>
      <c r="R25" s="184">
        <f t="shared" si="1"/>
        <v>0</v>
      </c>
      <c r="S25" s="184">
        <f t="shared" si="1"/>
        <v>0</v>
      </c>
      <c r="T25" s="184">
        <f t="shared" si="1"/>
        <v>0</v>
      </c>
      <c r="U25" s="184">
        <f t="shared" si="1"/>
        <v>0</v>
      </c>
      <c r="V25" s="184">
        <f t="shared" si="1"/>
        <v>0</v>
      </c>
      <c r="W25" s="87"/>
    </row>
    <row r="26" spans="1:23">
      <c r="A26" s="153" t="s">
        <v>428</v>
      </c>
      <c r="B26" s="237" t="e">
        <f t="shared" ca="1" si="2"/>
        <v>#N/A</v>
      </c>
      <c r="C26" s="64" t="s">
        <v>51</v>
      </c>
      <c r="D26" s="184">
        <v>0</v>
      </c>
      <c r="E26" s="185"/>
      <c r="F26" s="185"/>
      <c r="G26" s="185"/>
      <c r="H26" s="185"/>
      <c r="I26" s="185"/>
      <c r="J26" s="185"/>
      <c r="K26" s="185"/>
      <c r="L26" s="185"/>
      <c r="M26" s="185"/>
      <c r="N26" s="184">
        <f t="shared" si="1"/>
        <v>0</v>
      </c>
      <c r="O26" s="184">
        <f t="shared" si="1"/>
        <v>0</v>
      </c>
      <c r="P26" s="184">
        <f t="shared" si="1"/>
        <v>0</v>
      </c>
      <c r="Q26" s="184">
        <f t="shared" si="1"/>
        <v>0</v>
      </c>
      <c r="R26" s="184">
        <f t="shared" si="1"/>
        <v>0</v>
      </c>
      <c r="S26" s="184">
        <f t="shared" si="1"/>
        <v>0</v>
      </c>
      <c r="T26" s="184">
        <f t="shared" si="1"/>
        <v>0</v>
      </c>
      <c r="U26" s="184">
        <f t="shared" si="1"/>
        <v>0</v>
      </c>
      <c r="V26" s="184">
        <f t="shared" si="1"/>
        <v>0</v>
      </c>
      <c r="W26" s="87"/>
    </row>
    <row r="27" spans="1:23">
      <c r="A27" s="153" t="s">
        <v>429</v>
      </c>
      <c r="B27" s="237" t="e">
        <f t="shared" ca="1" si="2"/>
        <v>#N/A</v>
      </c>
      <c r="C27" s="64" t="s">
        <v>51</v>
      </c>
      <c r="D27" s="184">
        <v>0</v>
      </c>
      <c r="E27" s="185"/>
      <c r="F27" s="185"/>
      <c r="G27" s="185"/>
      <c r="H27" s="185"/>
      <c r="I27" s="185"/>
      <c r="J27" s="185"/>
      <c r="K27" s="185"/>
      <c r="L27" s="185"/>
      <c r="M27" s="185"/>
      <c r="N27" s="184">
        <f t="shared" si="1"/>
        <v>0</v>
      </c>
      <c r="O27" s="184">
        <f t="shared" si="1"/>
        <v>0</v>
      </c>
      <c r="P27" s="184">
        <f t="shared" si="1"/>
        <v>0</v>
      </c>
      <c r="Q27" s="184">
        <f t="shared" si="1"/>
        <v>0</v>
      </c>
      <c r="R27" s="184">
        <f t="shared" si="1"/>
        <v>0</v>
      </c>
      <c r="S27" s="184">
        <f t="shared" si="1"/>
        <v>0</v>
      </c>
      <c r="T27" s="184">
        <f t="shared" si="1"/>
        <v>0</v>
      </c>
      <c r="U27" s="184">
        <f t="shared" si="1"/>
        <v>0</v>
      </c>
      <c r="V27" s="184">
        <f t="shared" si="1"/>
        <v>0</v>
      </c>
      <c r="W27" s="87"/>
    </row>
    <row r="28" spans="1:23">
      <c r="A28" s="153" t="s">
        <v>430</v>
      </c>
      <c r="B28" s="237" t="e">
        <f t="shared" ca="1" si="2"/>
        <v>#N/A</v>
      </c>
      <c r="C28" s="64" t="s">
        <v>51</v>
      </c>
      <c r="D28" s="184">
        <v>0</v>
      </c>
      <c r="E28" s="185"/>
      <c r="F28" s="185"/>
      <c r="G28" s="185"/>
      <c r="H28" s="185"/>
      <c r="I28" s="185"/>
      <c r="J28" s="185"/>
      <c r="K28" s="185"/>
      <c r="L28" s="185"/>
      <c r="M28" s="185"/>
      <c r="N28" s="184">
        <f t="shared" si="1"/>
        <v>0</v>
      </c>
      <c r="O28" s="184">
        <f t="shared" si="1"/>
        <v>0</v>
      </c>
      <c r="P28" s="184">
        <f t="shared" si="1"/>
        <v>0</v>
      </c>
      <c r="Q28" s="184">
        <f t="shared" si="1"/>
        <v>0</v>
      </c>
      <c r="R28" s="184">
        <f t="shared" si="1"/>
        <v>0</v>
      </c>
      <c r="S28" s="184">
        <f t="shared" si="1"/>
        <v>0</v>
      </c>
      <c r="T28" s="184">
        <f t="shared" si="1"/>
        <v>0</v>
      </c>
      <c r="U28" s="184">
        <f t="shared" si="1"/>
        <v>0</v>
      </c>
      <c r="V28" s="184">
        <f t="shared" si="1"/>
        <v>0</v>
      </c>
      <c r="W28" s="87"/>
    </row>
    <row r="29" spans="1:23">
      <c r="A29" s="153" t="s">
        <v>209</v>
      </c>
      <c r="B29" s="237" t="e">
        <f t="shared" ca="1" si="2"/>
        <v>#N/A</v>
      </c>
      <c r="C29" s="64" t="s">
        <v>51</v>
      </c>
      <c r="D29" s="184">
        <v>0</v>
      </c>
      <c r="E29" s="185"/>
      <c r="F29" s="185"/>
      <c r="G29" s="185"/>
      <c r="H29" s="185"/>
      <c r="I29" s="185"/>
      <c r="J29" s="185"/>
      <c r="K29" s="185"/>
      <c r="L29" s="185"/>
      <c r="M29" s="185"/>
      <c r="N29" s="184">
        <f t="shared" si="1"/>
        <v>0</v>
      </c>
      <c r="O29" s="184">
        <f t="shared" si="1"/>
        <v>0</v>
      </c>
      <c r="P29" s="184">
        <f t="shared" si="1"/>
        <v>0</v>
      </c>
      <c r="Q29" s="184">
        <f t="shared" si="1"/>
        <v>0</v>
      </c>
      <c r="R29" s="184">
        <f t="shared" si="1"/>
        <v>0</v>
      </c>
      <c r="S29" s="184">
        <f t="shared" si="1"/>
        <v>0</v>
      </c>
      <c r="T29" s="184">
        <f t="shared" si="1"/>
        <v>0</v>
      </c>
      <c r="U29" s="184">
        <f t="shared" si="1"/>
        <v>0</v>
      </c>
      <c r="V29" s="184">
        <f t="shared" si="1"/>
        <v>0</v>
      </c>
      <c r="W29" s="87"/>
    </row>
    <row r="30" spans="1:23">
      <c r="A30" s="153" t="s">
        <v>210</v>
      </c>
      <c r="B30" s="237" t="e">
        <f t="shared" ca="1" si="2"/>
        <v>#N/A</v>
      </c>
      <c r="C30" s="64" t="s">
        <v>51</v>
      </c>
      <c r="D30" s="184">
        <v>0</v>
      </c>
      <c r="E30" s="185"/>
      <c r="F30" s="185"/>
      <c r="G30" s="185"/>
      <c r="H30" s="185"/>
      <c r="I30" s="185"/>
      <c r="J30" s="185"/>
      <c r="K30" s="185"/>
      <c r="L30" s="185"/>
      <c r="M30" s="185"/>
      <c r="N30" s="184">
        <f t="shared" si="1"/>
        <v>0</v>
      </c>
      <c r="O30" s="184">
        <f t="shared" si="1"/>
        <v>0</v>
      </c>
      <c r="P30" s="184">
        <f t="shared" si="1"/>
        <v>0</v>
      </c>
      <c r="Q30" s="184">
        <f t="shared" si="1"/>
        <v>0</v>
      </c>
      <c r="R30" s="184">
        <f t="shared" si="1"/>
        <v>0</v>
      </c>
      <c r="S30" s="184">
        <f t="shared" si="1"/>
        <v>0</v>
      </c>
      <c r="T30" s="184">
        <f t="shared" si="1"/>
        <v>0</v>
      </c>
      <c r="U30" s="184">
        <f t="shared" si="1"/>
        <v>0</v>
      </c>
      <c r="V30" s="184">
        <f t="shared" si="1"/>
        <v>0</v>
      </c>
      <c r="W30" s="87"/>
    </row>
    <row r="31" spans="1:23">
      <c r="A31" s="153" t="s">
        <v>211</v>
      </c>
      <c r="B31" s="237" t="e">
        <f t="shared" ca="1" si="2"/>
        <v>#N/A</v>
      </c>
      <c r="C31" s="64" t="s">
        <v>51</v>
      </c>
      <c r="D31" s="184">
        <v>0</v>
      </c>
      <c r="E31" s="185"/>
      <c r="F31" s="185"/>
      <c r="G31" s="185"/>
      <c r="H31" s="185"/>
      <c r="I31" s="185"/>
      <c r="J31" s="185"/>
      <c r="K31" s="185"/>
      <c r="L31" s="185"/>
      <c r="M31" s="185"/>
      <c r="N31" s="184">
        <f t="shared" si="1"/>
        <v>0</v>
      </c>
      <c r="O31" s="184">
        <f t="shared" si="1"/>
        <v>0</v>
      </c>
      <c r="P31" s="184">
        <f t="shared" si="1"/>
        <v>0</v>
      </c>
      <c r="Q31" s="184">
        <f t="shared" si="1"/>
        <v>0</v>
      </c>
      <c r="R31" s="184">
        <f t="shared" si="1"/>
        <v>0</v>
      </c>
      <c r="S31" s="184">
        <f t="shared" si="1"/>
        <v>0</v>
      </c>
      <c r="T31" s="184">
        <f t="shared" si="1"/>
        <v>0</v>
      </c>
      <c r="U31" s="184">
        <f t="shared" si="1"/>
        <v>0</v>
      </c>
      <c r="V31" s="184">
        <f t="shared" si="1"/>
        <v>0</v>
      </c>
      <c r="W31" s="87"/>
    </row>
    <row r="32" spans="1:23">
      <c r="A32" s="153" t="s">
        <v>212</v>
      </c>
      <c r="B32" s="237" t="e">
        <f t="shared" ca="1" si="2"/>
        <v>#N/A</v>
      </c>
      <c r="C32" s="64" t="s">
        <v>51</v>
      </c>
      <c r="D32" s="184">
        <v>0</v>
      </c>
      <c r="E32" s="185"/>
      <c r="F32" s="185"/>
      <c r="G32" s="185"/>
      <c r="H32" s="185"/>
      <c r="I32" s="185"/>
      <c r="J32" s="185"/>
      <c r="K32" s="185"/>
      <c r="L32" s="185"/>
      <c r="M32" s="185"/>
      <c r="N32" s="184">
        <f t="shared" ref="N32:N66" si="3">E32</f>
        <v>0</v>
      </c>
      <c r="O32" s="184">
        <f t="shared" ref="O32:O66" si="4">F32</f>
        <v>0</v>
      </c>
      <c r="P32" s="184">
        <f t="shared" ref="P32:P66" si="5">G32</f>
        <v>0</v>
      </c>
      <c r="Q32" s="184">
        <f t="shared" ref="Q32:Q66" si="6">H32</f>
        <v>0</v>
      </c>
      <c r="R32" s="184">
        <f t="shared" ref="R32:R66" si="7">I32</f>
        <v>0</v>
      </c>
      <c r="S32" s="184">
        <f t="shared" ref="S32:S66" si="8">J32</f>
        <v>0</v>
      </c>
      <c r="T32" s="184">
        <f t="shared" ref="T32:T66" si="9">K32</f>
        <v>0</v>
      </c>
      <c r="U32" s="184">
        <f t="shared" ref="U32:U66" si="10">L32</f>
        <v>0</v>
      </c>
      <c r="V32" s="184">
        <f t="shared" ref="V32:V66" si="11">M32</f>
        <v>0</v>
      </c>
      <c r="W32" s="87"/>
    </row>
    <row r="33" spans="1:23">
      <c r="A33" s="153" t="s">
        <v>213</v>
      </c>
      <c r="B33" s="237" t="e">
        <f t="shared" ca="1" si="2"/>
        <v>#N/A</v>
      </c>
      <c r="C33" s="64" t="s">
        <v>51</v>
      </c>
      <c r="D33" s="184">
        <v>0</v>
      </c>
      <c r="E33" s="185"/>
      <c r="F33" s="185"/>
      <c r="G33" s="185"/>
      <c r="H33" s="185"/>
      <c r="I33" s="185"/>
      <c r="J33" s="185"/>
      <c r="K33" s="185"/>
      <c r="L33" s="185"/>
      <c r="M33" s="185"/>
      <c r="N33" s="184">
        <f t="shared" si="3"/>
        <v>0</v>
      </c>
      <c r="O33" s="184">
        <f t="shared" si="4"/>
        <v>0</v>
      </c>
      <c r="P33" s="184">
        <f t="shared" si="5"/>
        <v>0</v>
      </c>
      <c r="Q33" s="184">
        <f t="shared" si="6"/>
        <v>0</v>
      </c>
      <c r="R33" s="184">
        <f t="shared" si="7"/>
        <v>0</v>
      </c>
      <c r="S33" s="184">
        <f t="shared" si="8"/>
        <v>0</v>
      </c>
      <c r="T33" s="184">
        <f t="shared" si="9"/>
        <v>0</v>
      </c>
      <c r="U33" s="184">
        <f t="shared" si="10"/>
        <v>0</v>
      </c>
      <c r="V33" s="184">
        <f t="shared" si="11"/>
        <v>0</v>
      </c>
      <c r="W33" s="87"/>
    </row>
    <row r="34" spans="1:23">
      <c r="A34" s="153" t="s">
        <v>214</v>
      </c>
      <c r="B34" s="237" t="e">
        <f t="shared" ca="1" si="2"/>
        <v>#N/A</v>
      </c>
      <c r="C34" s="64" t="s">
        <v>51</v>
      </c>
      <c r="D34" s="184">
        <v>0</v>
      </c>
      <c r="E34" s="185"/>
      <c r="F34" s="185"/>
      <c r="G34" s="185"/>
      <c r="H34" s="185"/>
      <c r="I34" s="185"/>
      <c r="J34" s="185"/>
      <c r="K34" s="185"/>
      <c r="L34" s="185"/>
      <c r="M34" s="185"/>
      <c r="N34" s="184">
        <f t="shared" si="3"/>
        <v>0</v>
      </c>
      <c r="O34" s="184">
        <f t="shared" si="4"/>
        <v>0</v>
      </c>
      <c r="P34" s="184">
        <f t="shared" si="5"/>
        <v>0</v>
      </c>
      <c r="Q34" s="184">
        <f t="shared" si="6"/>
        <v>0</v>
      </c>
      <c r="R34" s="184">
        <f t="shared" si="7"/>
        <v>0</v>
      </c>
      <c r="S34" s="184">
        <f t="shared" si="8"/>
        <v>0</v>
      </c>
      <c r="T34" s="184">
        <f t="shared" si="9"/>
        <v>0</v>
      </c>
      <c r="U34" s="184">
        <f t="shared" si="10"/>
        <v>0</v>
      </c>
      <c r="V34" s="184">
        <f t="shared" si="11"/>
        <v>0</v>
      </c>
      <c r="W34" s="87"/>
    </row>
    <row r="35" spans="1:23">
      <c r="A35" s="153" t="s">
        <v>215</v>
      </c>
      <c r="B35" s="237" t="e">
        <f t="shared" ca="1" si="2"/>
        <v>#N/A</v>
      </c>
      <c r="C35" s="64" t="s">
        <v>51</v>
      </c>
      <c r="D35" s="184">
        <v>0</v>
      </c>
      <c r="E35" s="185"/>
      <c r="F35" s="185"/>
      <c r="G35" s="185"/>
      <c r="H35" s="185"/>
      <c r="I35" s="185"/>
      <c r="J35" s="185"/>
      <c r="K35" s="185"/>
      <c r="L35" s="185"/>
      <c r="M35" s="185"/>
      <c r="N35" s="184">
        <f t="shared" si="3"/>
        <v>0</v>
      </c>
      <c r="O35" s="184">
        <f t="shared" si="4"/>
        <v>0</v>
      </c>
      <c r="P35" s="184">
        <f t="shared" si="5"/>
        <v>0</v>
      </c>
      <c r="Q35" s="184">
        <f t="shared" si="6"/>
        <v>0</v>
      </c>
      <c r="R35" s="184">
        <f t="shared" si="7"/>
        <v>0</v>
      </c>
      <c r="S35" s="184">
        <f t="shared" si="8"/>
        <v>0</v>
      </c>
      <c r="T35" s="184">
        <f t="shared" si="9"/>
        <v>0</v>
      </c>
      <c r="U35" s="184">
        <f t="shared" si="10"/>
        <v>0</v>
      </c>
      <c r="V35" s="184">
        <f t="shared" si="11"/>
        <v>0</v>
      </c>
      <c r="W35" s="87"/>
    </row>
    <row r="36" spans="1:23">
      <c r="A36" s="153" t="s">
        <v>216</v>
      </c>
      <c r="B36" s="237" t="e">
        <f t="shared" ca="1" si="2"/>
        <v>#N/A</v>
      </c>
      <c r="C36" s="64" t="s">
        <v>51</v>
      </c>
      <c r="D36" s="184">
        <v>0</v>
      </c>
      <c r="E36" s="185"/>
      <c r="F36" s="185"/>
      <c r="G36" s="185"/>
      <c r="H36" s="185"/>
      <c r="I36" s="185"/>
      <c r="J36" s="185"/>
      <c r="K36" s="185"/>
      <c r="L36" s="185"/>
      <c r="M36" s="185"/>
      <c r="N36" s="184">
        <f t="shared" si="3"/>
        <v>0</v>
      </c>
      <c r="O36" s="184">
        <f t="shared" si="4"/>
        <v>0</v>
      </c>
      <c r="P36" s="184">
        <f t="shared" si="5"/>
        <v>0</v>
      </c>
      <c r="Q36" s="184">
        <f t="shared" si="6"/>
        <v>0</v>
      </c>
      <c r="R36" s="184">
        <f t="shared" si="7"/>
        <v>0</v>
      </c>
      <c r="S36" s="184">
        <f t="shared" si="8"/>
        <v>0</v>
      </c>
      <c r="T36" s="184">
        <f t="shared" si="9"/>
        <v>0</v>
      </c>
      <c r="U36" s="184">
        <f t="shared" si="10"/>
        <v>0</v>
      </c>
      <c r="V36" s="184">
        <f t="shared" si="11"/>
        <v>0</v>
      </c>
      <c r="W36" s="87"/>
    </row>
    <row r="37" spans="1:23">
      <c r="A37" s="153" t="s">
        <v>217</v>
      </c>
      <c r="B37" s="237" t="e">
        <f t="shared" ca="1" si="2"/>
        <v>#N/A</v>
      </c>
      <c r="C37" s="64" t="s">
        <v>51</v>
      </c>
      <c r="D37" s="184">
        <v>0</v>
      </c>
      <c r="E37" s="185"/>
      <c r="F37" s="185"/>
      <c r="G37" s="185"/>
      <c r="H37" s="185"/>
      <c r="I37" s="185"/>
      <c r="J37" s="185"/>
      <c r="K37" s="185"/>
      <c r="L37" s="185"/>
      <c r="M37" s="185"/>
      <c r="N37" s="184">
        <f t="shared" si="3"/>
        <v>0</v>
      </c>
      <c r="O37" s="184">
        <f t="shared" si="4"/>
        <v>0</v>
      </c>
      <c r="P37" s="184">
        <f t="shared" si="5"/>
        <v>0</v>
      </c>
      <c r="Q37" s="184">
        <f t="shared" si="6"/>
        <v>0</v>
      </c>
      <c r="R37" s="184">
        <f t="shared" si="7"/>
        <v>0</v>
      </c>
      <c r="S37" s="184">
        <f t="shared" si="8"/>
        <v>0</v>
      </c>
      <c r="T37" s="184">
        <f t="shared" si="9"/>
        <v>0</v>
      </c>
      <c r="U37" s="184">
        <f t="shared" si="10"/>
        <v>0</v>
      </c>
      <c r="V37" s="184">
        <f t="shared" si="11"/>
        <v>0</v>
      </c>
      <c r="W37" s="87"/>
    </row>
    <row r="38" spans="1:23">
      <c r="A38" s="153" t="s">
        <v>218</v>
      </c>
      <c r="B38" s="237" t="e">
        <f t="shared" ca="1" si="2"/>
        <v>#N/A</v>
      </c>
      <c r="C38" s="64" t="s">
        <v>51</v>
      </c>
      <c r="D38" s="184">
        <v>0</v>
      </c>
      <c r="E38" s="185"/>
      <c r="F38" s="185"/>
      <c r="G38" s="185"/>
      <c r="H38" s="185"/>
      <c r="I38" s="185"/>
      <c r="J38" s="185"/>
      <c r="K38" s="185"/>
      <c r="L38" s="185"/>
      <c r="M38" s="185"/>
      <c r="N38" s="184">
        <f t="shared" si="3"/>
        <v>0</v>
      </c>
      <c r="O38" s="184">
        <f t="shared" si="4"/>
        <v>0</v>
      </c>
      <c r="P38" s="184">
        <f t="shared" si="5"/>
        <v>0</v>
      </c>
      <c r="Q38" s="184">
        <f t="shared" si="6"/>
        <v>0</v>
      </c>
      <c r="R38" s="184">
        <f t="shared" si="7"/>
        <v>0</v>
      </c>
      <c r="S38" s="184">
        <f t="shared" si="8"/>
        <v>0</v>
      </c>
      <c r="T38" s="184">
        <f t="shared" si="9"/>
        <v>0</v>
      </c>
      <c r="U38" s="184">
        <f t="shared" si="10"/>
        <v>0</v>
      </c>
      <c r="V38" s="184">
        <f t="shared" si="11"/>
        <v>0</v>
      </c>
      <c r="W38" s="87"/>
    </row>
    <row r="39" spans="1:23">
      <c r="A39" s="153" t="s">
        <v>219</v>
      </c>
      <c r="B39" s="237" t="e">
        <f t="shared" ca="1" si="2"/>
        <v>#N/A</v>
      </c>
      <c r="C39" s="64" t="s">
        <v>51</v>
      </c>
      <c r="D39" s="184">
        <v>0</v>
      </c>
      <c r="E39" s="185"/>
      <c r="F39" s="185"/>
      <c r="G39" s="185"/>
      <c r="H39" s="185"/>
      <c r="I39" s="185"/>
      <c r="J39" s="185"/>
      <c r="K39" s="185"/>
      <c r="L39" s="185"/>
      <c r="M39" s="185"/>
      <c r="N39" s="184">
        <f t="shared" si="3"/>
        <v>0</v>
      </c>
      <c r="O39" s="184">
        <f t="shared" si="4"/>
        <v>0</v>
      </c>
      <c r="P39" s="184">
        <f t="shared" si="5"/>
        <v>0</v>
      </c>
      <c r="Q39" s="184">
        <f t="shared" si="6"/>
        <v>0</v>
      </c>
      <c r="R39" s="184">
        <f t="shared" si="7"/>
        <v>0</v>
      </c>
      <c r="S39" s="184">
        <f t="shared" si="8"/>
        <v>0</v>
      </c>
      <c r="T39" s="184">
        <f t="shared" si="9"/>
        <v>0</v>
      </c>
      <c r="U39" s="184">
        <f t="shared" si="10"/>
        <v>0</v>
      </c>
      <c r="V39" s="184">
        <f t="shared" si="11"/>
        <v>0</v>
      </c>
      <c r="W39" s="87"/>
    </row>
    <row r="40" spans="1:23">
      <c r="A40" s="153" t="s">
        <v>431</v>
      </c>
      <c r="B40" s="237" t="e">
        <f t="shared" ca="1" si="2"/>
        <v>#N/A</v>
      </c>
      <c r="C40" s="64" t="s">
        <v>51</v>
      </c>
      <c r="D40" s="184">
        <v>0</v>
      </c>
      <c r="E40" s="185"/>
      <c r="F40" s="185"/>
      <c r="G40" s="185"/>
      <c r="H40" s="185"/>
      <c r="I40" s="185"/>
      <c r="J40" s="185"/>
      <c r="K40" s="185"/>
      <c r="L40" s="185"/>
      <c r="M40" s="185"/>
      <c r="N40" s="184">
        <f t="shared" si="3"/>
        <v>0</v>
      </c>
      <c r="O40" s="184">
        <f t="shared" si="4"/>
        <v>0</v>
      </c>
      <c r="P40" s="184">
        <f t="shared" si="5"/>
        <v>0</v>
      </c>
      <c r="Q40" s="184">
        <f t="shared" si="6"/>
        <v>0</v>
      </c>
      <c r="R40" s="184">
        <f t="shared" si="7"/>
        <v>0</v>
      </c>
      <c r="S40" s="184">
        <f t="shared" si="8"/>
        <v>0</v>
      </c>
      <c r="T40" s="184">
        <f t="shared" si="9"/>
        <v>0</v>
      </c>
      <c r="U40" s="184">
        <f t="shared" si="10"/>
        <v>0</v>
      </c>
      <c r="V40" s="184">
        <f t="shared" si="11"/>
        <v>0</v>
      </c>
      <c r="W40" s="87"/>
    </row>
    <row r="41" spans="1:23">
      <c r="A41" s="153" t="s">
        <v>432</v>
      </c>
      <c r="B41" s="237" t="e">
        <f t="shared" ca="1" si="2"/>
        <v>#N/A</v>
      </c>
      <c r="C41" s="64" t="s">
        <v>51</v>
      </c>
      <c r="D41" s="184">
        <v>0</v>
      </c>
      <c r="E41" s="185"/>
      <c r="F41" s="185"/>
      <c r="G41" s="185"/>
      <c r="H41" s="185"/>
      <c r="I41" s="185"/>
      <c r="J41" s="185"/>
      <c r="K41" s="185"/>
      <c r="L41" s="185"/>
      <c r="M41" s="185"/>
      <c r="N41" s="184">
        <f t="shared" si="3"/>
        <v>0</v>
      </c>
      <c r="O41" s="184">
        <f t="shared" si="4"/>
        <v>0</v>
      </c>
      <c r="P41" s="184">
        <f t="shared" si="5"/>
        <v>0</v>
      </c>
      <c r="Q41" s="184">
        <f t="shared" si="6"/>
        <v>0</v>
      </c>
      <c r="R41" s="184">
        <f t="shared" si="7"/>
        <v>0</v>
      </c>
      <c r="S41" s="184">
        <f t="shared" si="8"/>
        <v>0</v>
      </c>
      <c r="T41" s="184">
        <f t="shared" si="9"/>
        <v>0</v>
      </c>
      <c r="U41" s="184">
        <f t="shared" si="10"/>
        <v>0</v>
      </c>
      <c r="V41" s="184">
        <f t="shared" si="11"/>
        <v>0</v>
      </c>
      <c r="W41" s="87"/>
    </row>
    <row r="42" spans="1:23">
      <c r="A42" s="153" t="s">
        <v>433</v>
      </c>
      <c r="B42" s="237" t="e">
        <f t="shared" ca="1" si="2"/>
        <v>#N/A</v>
      </c>
      <c r="C42" s="64" t="s">
        <v>51</v>
      </c>
      <c r="D42" s="184">
        <v>0</v>
      </c>
      <c r="E42" s="185"/>
      <c r="F42" s="185"/>
      <c r="G42" s="185"/>
      <c r="H42" s="185"/>
      <c r="I42" s="185"/>
      <c r="J42" s="185"/>
      <c r="K42" s="185"/>
      <c r="L42" s="185"/>
      <c r="M42" s="185"/>
      <c r="N42" s="184">
        <f t="shared" si="3"/>
        <v>0</v>
      </c>
      <c r="O42" s="184">
        <f t="shared" si="4"/>
        <v>0</v>
      </c>
      <c r="P42" s="184">
        <f t="shared" si="5"/>
        <v>0</v>
      </c>
      <c r="Q42" s="184">
        <f t="shared" si="6"/>
        <v>0</v>
      </c>
      <c r="R42" s="184">
        <f t="shared" si="7"/>
        <v>0</v>
      </c>
      <c r="S42" s="184">
        <f t="shared" si="8"/>
        <v>0</v>
      </c>
      <c r="T42" s="184">
        <f t="shared" si="9"/>
        <v>0</v>
      </c>
      <c r="U42" s="184">
        <f t="shared" si="10"/>
        <v>0</v>
      </c>
      <c r="V42" s="184">
        <f t="shared" si="11"/>
        <v>0</v>
      </c>
      <c r="W42" s="87"/>
    </row>
    <row r="43" spans="1:23">
      <c r="A43" s="153" t="s">
        <v>220</v>
      </c>
      <c r="B43" s="237" t="e">
        <f t="shared" ca="1" si="2"/>
        <v>#N/A</v>
      </c>
      <c r="C43" s="64" t="s">
        <v>51</v>
      </c>
      <c r="D43" s="184">
        <v>0</v>
      </c>
      <c r="E43" s="185"/>
      <c r="F43" s="185"/>
      <c r="G43" s="185"/>
      <c r="H43" s="185"/>
      <c r="I43" s="185"/>
      <c r="J43" s="185"/>
      <c r="K43" s="185"/>
      <c r="L43" s="185"/>
      <c r="M43" s="185"/>
      <c r="N43" s="184">
        <f t="shared" si="3"/>
        <v>0</v>
      </c>
      <c r="O43" s="184">
        <f t="shared" si="4"/>
        <v>0</v>
      </c>
      <c r="P43" s="184">
        <f t="shared" si="5"/>
        <v>0</v>
      </c>
      <c r="Q43" s="184">
        <f t="shared" si="6"/>
        <v>0</v>
      </c>
      <c r="R43" s="184">
        <f t="shared" si="7"/>
        <v>0</v>
      </c>
      <c r="S43" s="184">
        <f t="shared" si="8"/>
        <v>0</v>
      </c>
      <c r="T43" s="184">
        <f t="shared" si="9"/>
        <v>0</v>
      </c>
      <c r="U43" s="184">
        <f t="shared" si="10"/>
        <v>0</v>
      </c>
      <c r="V43" s="184">
        <f t="shared" si="11"/>
        <v>0</v>
      </c>
      <c r="W43" s="87"/>
    </row>
    <row r="44" spans="1:23">
      <c r="A44" s="153" t="s">
        <v>221</v>
      </c>
      <c r="B44" s="237" t="e">
        <f t="shared" ca="1" si="2"/>
        <v>#N/A</v>
      </c>
      <c r="C44" s="64" t="s">
        <v>51</v>
      </c>
      <c r="D44" s="184">
        <v>0</v>
      </c>
      <c r="E44" s="185"/>
      <c r="F44" s="185"/>
      <c r="G44" s="185"/>
      <c r="H44" s="185"/>
      <c r="I44" s="185"/>
      <c r="J44" s="185"/>
      <c r="K44" s="185"/>
      <c r="L44" s="185"/>
      <c r="M44" s="185"/>
      <c r="N44" s="184">
        <f t="shared" ref="N44:N56" si="12">E44</f>
        <v>0</v>
      </c>
      <c r="O44" s="184">
        <f t="shared" ref="O44:O56" si="13">F44</f>
        <v>0</v>
      </c>
      <c r="P44" s="184">
        <f t="shared" ref="P44:P56" si="14">G44</f>
        <v>0</v>
      </c>
      <c r="Q44" s="184">
        <f t="shared" ref="Q44:Q56" si="15">H44</f>
        <v>0</v>
      </c>
      <c r="R44" s="184">
        <f t="shared" ref="R44:R56" si="16">I44</f>
        <v>0</v>
      </c>
      <c r="S44" s="184">
        <f t="shared" ref="S44:S56" si="17">J44</f>
        <v>0</v>
      </c>
      <c r="T44" s="184">
        <f t="shared" ref="T44:T56" si="18">K44</f>
        <v>0</v>
      </c>
      <c r="U44" s="184">
        <f t="shared" ref="U44:U56" si="19">L44</f>
        <v>0</v>
      </c>
      <c r="V44" s="184">
        <f t="shared" ref="V44:V56" si="20">M44</f>
        <v>0</v>
      </c>
      <c r="W44" s="87"/>
    </row>
    <row r="45" spans="1:23">
      <c r="A45" s="153" t="s">
        <v>222</v>
      </c>
      <c r="B45" s="237" t="e">
        <f t="shared" ca="1" si="2"/>
        <v>#N/A</v>
      </c>
      <c r="C45" s="64" t="s">
        <v>51</v>
      </c>
      <c r="D45" s="184">
        <v>0</v>
      </c>
      <c r="E45" s="185"/>
      <c r="F45" s="185"/>
      <c r="G45" s="185"/>
      <c r="H45" s="185"/>
      <c r="I45" s="185"/>
      <c r="J45" s="185"/>
      <c r="K45" s="185"/>
      <c r="L45" s="185"/>
      <c r="M45" s="185"/>
      <c r="N45" s="184">
        <f t="shared" si="12"/>
        <v>0</v>
      </c>
      <c r="O45" s="184">
        <f t="shared" si="13"/>
        <v>0</v>
      </c>
      <c r="P45" s="184">
        <f t="shared" si="14"/>
        <v>0</v>
      </c>
      <c r="Q45" s="184">
        <f t="shared" si="15"/>
        <v>0</v>
      </c>
      <c r="R45" s="184">
        <f t="shared" si="16"/>
        <v>0</v>
      </c>
      <c r="S45" s="184">
        <f t="shared" si="17"/>
        <v>0</v>
      </c>
      <c r="T45" s="184">
        <f t="shared" si="18"/>
        <v>0</v>
      </c>
      <c r="U45" s="184">
        <f t="shared" si="19"/>
        <v>0</v>
      </c>
      <c r="V45" s="184">
        <f t="shared" si="20"/>
        <v>0</v>
      </c>
      <c r="W45" s="87"/>
    </row>
    <row r="46" spans="1:23">
      <c r="A46" s="153" t="s">
        <v>223</v>
      </c>
      <c r="B46" s="237" t="e">
        <f t="shared" ca="1" si="2"/>
        <v>#N/A</v>
      </c>
      <c r="C46" s="64" t="s">
        <v>51</v>
      </c>
      <c r="D46" s="184">
        <v>0</v>
      </c>
      <c r="E46" s="185"/>
      <c r="F46" s="185"/>
      <c r="G46" s="185"/>
      <c r="H46" s="185"/>
      <c r="I46" s="185"/>
      <c r="J46" s="185"/>
      <c r="K46" s="185"/>
      <c r="L46" s="185"/>
      <c r="M46" s="185"/>
      <c r="N46" s="184">
        <f t="shared" si="12"/>
        <v>0</v>
      </c>
      <c r="O46" s="184">
        <f t="shared" si="13"/>
        <v>0</v>
      </c>
      <c r="P46" s="184">
        <f t="shared" si="14"/>
        <v>0</v>
      </c>
      <c r="Q46" s="184">
        <f t="shared" si="15"/>
        <v>0</v>
      </c>
      <c r="R46" s="184">
        <f t="shared" si="16"/>
        <v>0</v>
      </c>
      <c r="S46" s="184">
        <f t="shared" si="17"/>
        <v>0</v>
      </c>
      <c r="T46" s="184">
        <f t="shared" si="18"/>
        <v>0</v>
      </c>
      <c r="U46" s="184">
        <f t="shared" si="19"/>
        <v>0</v>
      </c>
      <c r="V46" s="184">
        <f t="shared" si="20"/>
        <v>0</v>
      </c>
      <c r="W46" s="87"/>
    </row>
    <row r="47" spans="1:23">
      <c r="A47" s="153" t="s">
        <v>224</v>
      </c>
      <c r="B47" s="237" t="e">
        <f t="shared" ca="1" si="2"/>
        <v>#N/A</v>
      </c>
      <c r="C47" s="64" t="s">
        <v>51</v>
      </c>
      <c r="D47" s="184">
        <v>0</v>
      </c>
      <c r="E47" s="185"/>
      <c r="F47" s="185"/>
      <c r="G47" s="185"/>
      <c r="H47" s="185"/>
      <c r="I47" s="185"/>
      <c r="J47" s="185"/>
      <c r="K47" s="185"/>
      <c r="L47" s="185"/>
      <c r="M47" s="185"/>
      <c r="N47" s="184">
        <f t="shared" si="12"/>
        <v>0</v>
      </c>
      <c r="O47" s="184">
        <f t="shared" si="13"/>
        <v>0</v>
      </c>
      <c r="P47" s="184">
        <f t="shared" si="14"/>
        <v>0</v>
      </c>
      <c r="Q47" s="184">
        <f t="shared" si="15"/>
        <v>0</v>
      </c>
      <c r="R47" s="184">
        <f t="shared" si="16"/>
        <v>0</v>
      </c>
      <c r="S47" s="184">
        <f t="shared" si="17"/>
        <v>0</v>
      </c>
      <c r="T47" s="184">
        <f t="shared" si="18"/>
        <v>0</v>
      </c>
      <c r="U47" s="184">
        <f t="shared" si="19"/>
        <v>0</v>
      </c>
      <c r="V47" s="184">
        <f t="shared" si="20"/>
        <v>0</v>
      </c>
      <c r="W47" s="87"/>
    </row>
    <row r="48" spans="1:23">
      <c r="A48" s="153" t="s">
        <v>225</v>
      </c>
      <c r="B48" s="237" t="e">
        <f t="shared" ca="1" si="2"/>
        <v>#N/A</v>
      </c>
      <c r="C48" s="64" t="s">
        <v>51</v>
      </c>
      <c r="D48" s="184">
        <v>0</v>
      </c>
      <c r="E48" s="185"/>
      <c r="F48" s="185"/>
      <c r="G48" s="185"/>
      <c r="H48" s="185"/>
      <c r="I48" s="185"/>
      <c r="J48" s="185"/>
      <c r="K48" s="185"/>
      <c r="L48" s="185"/>
      <c r="M48" s="185"/>
      <c r="N48" s="184">
        <f t="shared" si="12"/>
        <v>0</v>
      </c>
      <c r="O48" s="184">
        <f t="shared" si="13"/>
        <v>0</v>
      </c>
      <c r="P48" s="184">
        <f t="shared" si="14"/>
        <v>0</v>
      </c>
      <c r="Q48" s="184">
        <f t="shared" si="15"/>
        <v>0</v>
      </c>
      <c r="R48" s="184">
        <f t="shared" si="16"/>
        <v>0</v>
      </c>
      <c r="S48" s="184">
        <f t="shared" si="17"/>
        <v>0</v>
      </c>
      <c r="T48" s="184">
        <f t="shared" si="18"/>
        <v>0</v>
      </c>
      <c r="U48" s="184">
        <f t="shared" si="19"/>
        <v>0</v>
      </c>
      <c r="V48" s="184">
        <f t="shared" si="20"/>
        <v>0</v>
      </c>
      <c r="W48" s="87"/>
    </row>
    <row r="49" spans="1:23">
      <c r="A49" s="153" t="s">
        <v>226</v>
      </c>
      <c r="B49" s="237" t="e">
        <f t="shared" ca="1" si="2"/>
        <v>#N/A</v>
      </c>
      <c r="C49" s="64" t="s">
        <v>51</v>
      </c>
      <c r="D49" s="184">
        <v>0</v>
      </c>
      <c r="E49" s="185"/>
      <c r="F49" s="185"/>
      <c r="G49" s="185"/>
      <c r="H49" s="185"/>
      <c r="I49" s="185"/>
      <c r="J49" s="185"/>
      <c r="K49" s="185"/>
      <c r="L49" s="185"/>
      <c r="M49" s="185"/>
      <c r="N49" s="184">
        <f t="shared" si="12"/>
        <v>0</v>
      </c>
      <c r="O49" s="184">
        <f t="shared" si="13"/>
        <v>0</v>
      </c>
      <c r="P49" s="184">
        <f t="shared" si="14"/>
        <v>0</v>
      </c>
      <c r="Q49" s="184">
        <f t="shared" si="15"/>
        <v>0</v>
      </c>
      <c r="R49" s="184">
        <f t="shared" si="16"/>
        <v>0</v>
      </c>
      <c r="S49" s="184">
        <f t="shared" si="17"/>
        <v>0</v>
      </c>
      <c r="T49" s="184">
        <f t="shared" si="18"/>
        <v>0</v>
      </c>
      <c r="U49" s="184">
        <f t="shared" si="19"/>
        <v>0</v>
      </c>
      <c r="V49" s="184">
        <f t="shared" si="20"/>
        <v>0</v>
      </c>
      <c r="W49" s="87"/>
    </row>
    <row r="50" spans="1:23">
      <c r="A50" s="153" t="s">
        <v>227</v>
      </c>
      <c r="B50" s="237" t="e">
        <f t="shared" ca="1" si="2"/>
        <v>#N/A</v>
      </c>
      <c r="C50" s="64" t="s">
        <v>51</v>
      </c>
      <c r="D50" s="184">
        <v>0</v>
      </c>
      <c r="E50" s="185"/>
      <c r="F50" s="185"/>
      <c r="G50" s="185"/>
      <c r="H50" s="185"/>
      <c r="I50" s="185"/>
      <c r="J50" s="185"/>
      <c r="K50" s="185"/>
      <c r="L50" s="185"/>
      <c r="M50" s="185"/>
      <c r="N50" s="184">
        <f t="shared" si="12"/>
        <v>0</v>
      </c>
      <c r="O50" s="184">
        <f t="shared" si="13"/>
        <v>0</v>
      </c>
      <c r="P50" s="184">
        <f t="shared" si="14"/>
        <v>0</v>
      </c>
      <c r="Q50" s="184">
        <f t="shared" si="15"/>
        <v>0</v>
      </c>
      <c r="R50" s="184">
        <f t="shared" si="16"/>
        <v>0</v>
      </c>
      <c r="S50" s="184">
        <f t="shared" si="17"/>
        <v>0</v>
      </c>
      <c r="T50" s="184">
        <f t="shared" si="18"/>
        <v>0</v>
      </c>
      <c r="U50" s="184">
        <f t="shared" si="19"/>
        <v>0</v>
      </c>
      <c r="V50" s="184">
        <f t="shared" si="20"/>
        <v>0</v>
      </c>
      <c r="W50" s="87"/>
    </row>
    <row r="51" spans="1:23">
      <c r="A51" s="153" t="s">
        <v>228</v>
      </c>
      <c r="B51" s="237" t="e">
        <f t="shared" ca="1" si="2"/>
        <v>#N/A</v>
      </c>
      <c r="C51" s="64" t="s">
        <v>51</v>
      </c>
      <c r="D51" s="184">
        <v>0</v>
      </c>
      <c r="E51" s="185"/>
      <c r="F51" s="185"/>
      <c r="G51" s="185"/>
      <c r="H51" s="185"/>
      <c r="I51" s="185"/>
      <c r="J51" s="185"/>
      <c r="K51" s="185"/>
      <c r="L51" s="185"/>
      <c r="M51" s="185"/>
      <c r="N51" s="184">
        <f t="shared" si="12"/>
        <v>0</v>
      </c>
      <c r="O51" s="184">
        <f t="shared" si="13"/>
        <v>0</v>
      </c>
      <c r="P51" s="184">
        <f t="shared" si="14"/>
        <v>0</v>
      </c>
      <c r="Q51" s="184">
        <f t="shared" si="15"/>
        <v>0</v>
      </c>
      <c r="R51" s="184">
        <f t="shared" si="16"/>
        <v>0</v>
      </c>
      <c r="S51" s="184">
        <f t="shared" si="17"/>
        <v>0</v>
      </c>
      <c r="T51" s="184">
        <f t="shared" si="18"/>
        <v>0</v>
      </c>
      <c r="U51" s="184">
        <f t="shared" si="19"/>
        <v>0</v>
      </c>
      <c r="V51" s="184">
        <f t="shared" si="20"/>
        <v>0</v>
      </c>
      <c r="W51" s="87"/>
    </row>
    <row r="52" spans="1:23">
      <c r="A52" s="153" t="s">
        <v>240</v>
      </c>
      <c r="B52" s="237" t="e">
        <f t="shared" ca="1" si="2"/>
        <v>#N/A</v>
      </c>
      <c r="C52" s="64" t="s">
        <v>51</v>
      </c>
      <c r="D52" s="184">
        <v>0</v>
      </c>
      <c r="E52" s="185"/>
      <c r="F52" s="185"/>
      <c r="G52" s="185"/>
      <c r="H52" s="185"/>
      <c r="I52" s="185"/>
      <c r="J52" s="185"/>
      <c r="K52" s="185"/>
      <c r="L52" s="185"/>
      <c r="M52" s="185"/>
      <c r="N52" s="184">
        <f t="shared" si="12"/>
        <v>0</v>
      </c>
      <c r="O52" s="184">
        <f t="shared" si="13"/>
        <v>0</v>
      </c>
      <c r="P52" s="184">
        <f t="shared" si="14"/>
        <v>0</v>
      </c>
      <c r="Q52" s="184">
        <f t="shared" si="15"/>
        <v>0</v>
      </c>
      <c r="R52" s="184">
        <f t="shared" si="16"/>
        <v>0</v>
      </c>
      <c r="S52" s="184">
        <f t="shared" si="17"/>
        <v>0</v>
      </c>
      <c r="T52" s="184">
        <f t="shared" si="18"/>
        <v>0</v>
      </c>
      <c r="U52" s="184">
        <f t="shared" si="19"/>
        <v>0</v>
      </c>
      <c r="V52" s="184">
        <f t="shared" si="20"/>
        <v>0</v>
      </c>
      <c r="W52" s="87"/>
    </row>
    <row r="53" spans="1:23">
      <c r="A53" s="153" t="s">
        <v>241</v>
      </c>
      <c r="B53" s="237" t="e">
        <f t="shared" ca="1" si="2"/>
        <v>#N/A</v>
      </c>
      <c r="C53" s="64" t="s">
        <v>51</v>
      </c>
      <c r="D53" s="184">
        <v>0</v>
      </c>
      <c r="E53" s="185"/>
      <c r="F53" s="185"/>
      <c r="G53" s="185"/>
      <c r="H53" s="185"/>
      <c r="I53" s="185"/>
      <c r="J53" s="185"/>
      <c r="K53" s="185"/>
      <c r="L53" s="185"/>
      <c r="M53" s="185"/>
      <c r="N53" s="184">
        <f t="shared" si="12"/>
        <v>0</v>
      </c>
      <c r="O53" s="184">
        <f t="shared" si="13"/>
        <v>0</v>
      </c>
      <c r="P53" s="184">
        <f t="shared" si="14"/>
        <v>0</v>
      </c>
      <c r="Q53" s="184">
        <f t="shared" si="15"/>
        <v>0</v>
      </c>
      <c r="R53" s="184">
        <f t="shared" si="16"/>
        <v>0</v>
      </c>
      <c r="S53" s="184">
        <f t="shared" si="17"/>
        <v>0</v>
      </c>
      <c r="T53" s="184">
        <f t="shared" si="18"/>
        <v>0</v>
      </c>
      <c r="U53" s="184">
        <f t="shared" si="19"/>
        <v>0</v>
      </c>
      <c r="V53" s="184">
        <f t="shared" si="20"/>
        <v>0</v>
      </c>
      <c r="W53" s="87"/>
    </row>
    <row r="54" spans="1:23">
      <c r="A54" s="153" t="s">
        <v>242</v>
      </c>
      <c r="B54" s="237" t="e">
        <f t="shared" ca="1" si="2"/>
        <v>#N/A</v>
      </c>
      <c r="C54" s="64" t="s">
        <v>51</v>
      </c>
      <c r="D54" s="184">
        <v>0</v>
      </c>
      <c r="E54" s="185"/>
      <c r="F54" s="185"/>
      <c r="G54" s="185"/>
      <c r="H54" s="185"/>
      <c r="I54" s="185"/>
      <c r="J54" s="185"/>
      <c r="K54" s="185"/>
      <c r="L54" s="185"/>
      <c r="M54" s="185"/>
      <c r="N54" s="184">
        <f t="shared" si="12"/>
        <v>0</v>
      </c>
      <c r="O54" s="184">
        <f t="shared" si="13"/>
        <v>0</v>
      </c>
      <c r="P54" s="184">
        <f t="shared" si="14"/>
        <v>0</v>
      </c>
      <c r="Q54" s="184">
        <f t="shared" si="15"/>
        <v>0</v>
      </c>
      <c r="R54" s="184">
        <f t="shared" si="16"/>
        <v>0</v>
      </c>
      <c r="S54" s="184">
        <f t="shared" si="17"/>
        <v>0</v>
      </c>
      <c r="T54" s="184">
        <f t="shared" si="18"/>
        <v>0</v>
      </c>
      <c r="U54" s="184">
        <f t="shared" si="19"/>
        <v>0</v>
      </c>
      <c r="V54" s="184">
        <f t="shared" si="20"/>
        <v>0</v>
      </c>
      <c r="W54" s="87"/>
    </row>
    <row r="55" spans="1:23">
      <c r="A55" s="153" t="s">
        <v>434</v>
      </c>
      <c r="B55" s="237" t="e">
        <f t="shared" ca="1" si="2"/>
        <v>#N/A</v>
      </c>
      <c r="C55" s="64" t="s">
        <v>51</v>
      </c>
      <c r="D55" s="184">
        <v>0</v>
      </c>
      <c r="E55" s="185"/>
      <c r="F55" s="185"/>
      <c r="G55" s="185"/>
      <c r="H55" s="185"/>
      <c r="I55" s="185"/>
      <c r="J55" s="185"/>
      <c r="K55" s="185"/>
      <c r="L55" s="185"/>
      <c r="M55" s="185"/>
      <c r="N55" s="184">
        <f t="shared" si="12"/>
        <v>0</v>
      </c>
      <c r="O55" s="184">
        <f t="shared" si="13"/>
        <v>0</v>
      </c>
      <c r="P55" s="184">
        <f t="shared" si="14"/>
        <v>0</v>
      </c>
      <c r="Q55" s="184">
        <f t="shared" si="15"/>
        <v>0</v>
      </c>
      <c r="R55" s="184">
        <f t="shared" si="16"/>
        <v>0</v>
      </c>
      <c r="S55" s="184">
        <f t="shared" si="17"/>
        <v>0</v>
      </c>
      <c r="T55" s="184">
        <f t="shared" si="18"/>
        <v>0</v>
      </c>
      <c r="U55" s="184">
        <f t="shared" si="19"/>
        <v>0</v>
      </c>
      <c r="V55" s="184">
        <f t="shared" si="20"/>
        <v>0</v>
      </c>
      <c r="W55" s="87"/>
    </row>
    <row r="56" spans="1:23">
      <c r="A56" s="153" t="s">
        <v>243</v>
      </c>
      <c r="B56" s="237" t="e">
        <f t="shared" ca="1" si="2"/>
        <v>#N/A</v>
      </c>
      <c r="C56" s="64" t="s">
        <v>51</v>
      </c>
      <c r="D56" s="184">
        <v>0</v>
      </c>
      <c r="E56" s="185"/>
      <c r="F56" s="185"/>
      <c r="G56" s="185"/>
      <c r="H56" s="185"/>
      <c r="I56" s="185"/>
      <c r="J56" s="185"/>
      <c r="K56" s="185"/>
      <c r="L56" s="185"/>
      <c r="M56" s="185"/>
      <c r="N56" s="184">
        <f t="shared" si="12"/>
        <v>0</v>
      </c>
      <c r="O56" s="184">
        <f t="shared" si="13"/>
        <v>0</v>
      </c>
      <c r="P56" s="184">
        <f t="shared" si="14"/>
        <v>0</v>
      </c>
      <c r="Q56" s="184">
        <f t="shared" si="15"/>
        <v>0</v>
      </c>
      <c r="R56" s="184">
        <f t="shared" si="16"/>
        <v>0</v>
      </c>
      <c r="S56" s="184">
        <f t="shared" si="17"/>
        <v>0</v>
      </c>
      <c r="T56" s="184">
        <f t="shared" si="18"/>
        <v>0</v>
      </c>
      <c r="U56" s="184">
        <f t="shared" si="19"/>
        <v>0</v>
      </c>
      <c r="V56" s="184">
        <f t="shared" si="20"/>
        <v>0</v>
      </c>
      <c r="W56" s="87"/>
    </row>
    <row r="57" spans="1:23">
      <c r="A57" s="153" t="s">
        <v>244</v>
      </c>
      <c r="B57" s="237" t="e">
        <f t="shared" ca="1" si="2"/>
        <v>#N/A</v>
      </c>
      <c r="C57" s="64" t="s">
        <v>51</v>
      </c>
      <c r="D57" s="184">
        <v>0</v>
      </c>
      <c r="E57" s="185"/>
      <c r="F57" s="185"/>
      <c r="G57" s="185"/>
      <c r="H57" s="185"/>
      <c r="I57" s="185"/>
      <c r="J57" s="185"/>
      <c r="K57" s="185"/>
      <c r="L57" s="185"/>
      <c r="M57" s="185"/>
      <c r="N57" s="184">
        <f t="shared" si="3"/>
        <v>0</v>
      </c>
      <c r="O57" s="184">
        <f t="shared" si="4"/>
        <v>0</v>
      </c>
      <c r="P57" s="184">
        <f t="shared" si="5"/>
        <v>0</v>
      </c>
      <c r="Q57" s="184">
        <f t="shared" si="6"/>
        <v>0</v>
      </c>
      <c r="R57" s="184">
        <f t="shared" si="7"/>
        <v>0</v>
      </c>
      <c r="S57" s="184">
        <f t="shared" si="8"/>
        <v>0</v>
      </c>
      <c r="T57" s="184">
        <f t="shared" si="9"/>
        <v>0</v>
      </c>
      <c r="U57" s="184">
        <f t="shared" si="10"/>
        <v>0</v>
      </c>
      <c r="V57" s="184">
        <f t="shared" si="11"/>
        <v>0</v>
      </c>
      <c r="W57" s="87"/>
    </row>
    <row r="58" spans="1:23">
      <c r="A58" s="153" t="s">
        <v>245</v>
      </c>
      <c r="B58" s="237" t="e">
        <f t="shared" ca="1" si="2"/>
        <v>#N/A</v>
      </c>
      <c r="C58" s="64" t="s">
        <v>51</v>
      </c>
      <c r="D58" s="184">
        <v>0</v>
      </c>
      <c r="E58" s="185"/>
      <c r="F58" s="185"/>
      <c r="G58" s="185"/>
      <c r="H58" s="185"/>
      <c r="I58" s="185"/>
      <c r="J58" s="185"/>
      <c r="K58" s="185"/>
      <c r="L58" s="185"/>
      <c r="M58" s="185"/>
      <c r="N58" s="184">
        <f t="shared" si="3"/>
        <v>0</v>
      </c>
      <c r="O58" s="184">
        <f t="shared" si="4"/>
        <v>0</v>
      </c>
      <c r="P58" s="184">
        <f t="shared" si="5"/>
        <v>0</v>
      </c>
      <c r="Q58" s="184">
        <f t="shared" si="6"/>
        <v>0</v>
      </c>
      <c r="R58" s="184">
        <f t="shared" si="7"/>
        <v>0</v>
      </c>
      <c r="S58" s="184">
        <f t="shared" si="8"/>
        <v>0</v>
      </c>
      <c r="T58" s="184">
        <f t="shared" si="9"/>
        <v>0</v>
      </c>
      <c r="U58" s="184">
        <f t="shared" si="10"/>
        <v>0</v>
      </c>
      <c r="V58" s="184">
        <f t="shared" si="11"/>
        <v>0</v>
      </c>
      <c r="W58" s="87"/>
    </row>
    <row r="59" spans="1:23">
      <c r="A59" s="153" t="s">
        <v>246</v>
      </c>
      <c r="B59" s="237" t="e">
        <f t="shared" ca="1" si="2"/>
        <v>#N/A</v>
      </c>
      <c r="C59" s="64" t="s">
        <v>51</v>
      </c>
      <c r="D59" s="184">
        <v>0</v>
      </c>
      <c r="E59" s="185"/>
      <c r="F59" s="185"/>
      <c r="G59" s="185"/>
      <c r="H59" s="185"/>
      <c r="I59" s="185"/>
      <c r="J59" s="185"/>
      <c r="K59" s="185"/>
      <c r="L59" s="185"/>
      <c r="M59" s="185"/>
      <c r="N59" s="184">
        <f t="shared" si="3"/>
        <v>0</v>
      </c>
      <c r="O59" s="184">
        <f t="shared" si="4"/>
        <v>0</v>
      </c>
      <c r="P59" s="184">
        <f t="shared" si="5"/>
        <v>0</v>
      </c>
      <c r="Q59" s="184">
        <f t="shared" si="6"/>
        <v>0</v>
      </c>
      <c r="R59" s="184">
        <f t="shared" si="7"/>
        <v>0</v>
      </c>
      <c r="S59" s="184">
        <f t="shared" si="8"/>
        <v>0</v>
      </c>
      <c r="T59" s="184">
        <f t="shared" si="9"/>
        <v>0</v>
      </c>
      <c r="U59" s="184">
        <f t="shared" si="10"/>
        <v>0</v>
      </c>
      <c r="V59" s="184">
        <f t="shared" si="11"/>
        <v>0</v>
      </c>
      <c r="W59" s="87"/>
    </row>
    <row r="60" spans="1:23">
      <c r="A60" s="153" t="s">
        <v>247</v>
      </c>
      <c r="B60" s="237" t="e">
        <f t="shared" ca="1" si="2"/>
        <v>#N/A</v>
      </c>
      <c r="C60" s="64" t="s">
        <v>51</v>
      </c>
      <c r="D60" s="184">
        <v>0</v>
      </c>
      <c r="E60" s="185"/>
      <c r="F60" s="185"/>
      <c r="G60" s="185"/>
      <c r="H60" s="185"/>
      <c r="I60" s="185"/>
      <c r="J60" s="185"/>
      <c r="K60" s="185"/>
      <c r="L60" s="185"/>
      <c r="M60" s="185"/>
      <c r="N60" s="184">
        <f t="shared" si="3"/>
        <v>0</v>
      </c>
      <c r="O60" s="184">
        <f t="shared" si="4"/>
        <v>0</v>
      </c>
      <c r="P60" s="184">
        <f t="shared" si="5"/>
        <v>0</v>
      </c>
      <c r="Q60" s="184">
        <f t="shared" si="6"/>
        <v>0</v>
      </c>
      <c r="R60" s="184">
        <f t="shared" si="7"/>
        <v>0</v>
      </c>
      <c r="S60" s="184">
        <f t="shared" si="8"/>
        <v>0</v>
      </c>
      <c r="T60" s="184">
        <f t="shared" si="9"/>
        <v>0</v>
      </c>
      <c r="U60" s="184">
        <f t="shared" si="10"/>
        <v>0</v>
      </c>
      <c r="V60" s="184">
        <f t="shared" si="11"/>
        <v>0</v>
      </c>
      <c r="W60" s="87"/>
    </row>
    <row r="61" spans="1:23">
      <c r="A61" s="153" t="s">
        <v>248</v>
      </c>
      <c r="B61" s="237" t="e">
        <f t="shared" ca="1" si="2"/>
        <v>#N/A</v>
      </c>
      <c r="C61" s="64" t="s">
        <v>51</v>
      </c>
      <c r="D61" s="184">
        <v>0</v>
      </c>
      <c r="E61" s="185"/>
      <c r="F61" s="185"/>
      <c r="G61" s="185"/>
      <c r="H61" s="185"/>
      <c r="I61" s="185"/>
      <c r="J61" s="185"/>
      <c r="K61" s="185"/>
      <c r="L61" s="185"/>
      <c r="M61" s="185"/>
      <c r="N61" s="184">
        <f t="shared" si="3"/>
        <v>0</v>
      </c>
      <c r="O61" s="184">
        <f t="shared" si="4"/>
        <v>0</v>
      </c>
      <c r="P61" s="184">
        <f t="shared" si="5"/>
        <v>0</v>
      </c>
      <c r="Q61" s="184">
        <f t="shared" si="6"/>
        <v>0</v>
      </c>
      <c r="R61" s="184">
        <f t="shared" si="7"/>
        <v>0</v>
      </c>
      <c r="S61" s="184">
        <f t="shared" si="8"/>
        <v>0</v>
      </c>
      <c r="T61" s="184">
        <f t="shared" si="9"/>
        <v>0</v>
      </c>
      <c r="U61" s="184">
        <f t="shared" si="10"/>
        <v>0</v>
      </c>
      <c r="V61" s="184">
        <f t="shared" si="11"/>
        <v>0</v>
      </c>
      <c r="W61" s="87"/>
    </row>
    <row r="62" spans="1:23">
      <c r="A62" s="153" t="s">
        <v>249</v>
      </c>
      <c r="B62" s="237" t="e">
        <f t="shared" ca="1" si="2"/>
        <v>#N/A</v>
      </c>
      <c r="C62" s="64" t="s">
        <v>51</v>
      </c>
      <c r="D62" s="184">
        <v>0</v>
      </c>
      <c r="E62" s="185"/>
      <c r="F62" s="185"/>
      <c r="G62" s="185"/>
      <c r="H62" s="185"/>
      <c r="I62" s="185"/>
      <c r="J62" s="185"/>
      <c r="K62" s="185"/>
      <c r="L62" s="185"/>
      <c r="M62" s="185"/>
      <c r="N62" s="184">
        <f t="shared" si="3"/>
        <v>0</v>
      </c>
      <c r="O62" s="184">
        <f t="shared" si="4"/>
        <v>0</v>
      </c>
      <c r="P62" s="184">
        <f t="shared" si="5"/>
        <v>0</v>
      </c>
      <c r="Q62" s="184">
        <f t="shared" si="6"/>
        <v>0</v>
      </c>
      <c r="R62" s="184">
        <f t="shared" si="7"/>
        <v>0</v>
      </c>
      <c r="S62" s="184">
        <f t="shared" si="8"/>
        <v>0</v>
      </c>
      <c r="T62" s="184">
        <f t="shared" si="9"/>
        <v>0</v>
      </c>
      <c r="U62" s="184">
        <f t="shared" si="10"/>
        <v>0</v>
      </c>
      <c r="V62" s="184">
        <f t="shared" si="11"/>
        <v>0</v>
      </c>
      <c r="W62" s="87"/>
    </row>
    <row r="63" spans="1:23">
      <c r="A63" s="153" t="s">
        <v>250</v>
      </c>
      <c r="B63" s="237" t="e">
        <f t="shared" ca="1" si="2"/>
        <v>#N/A</v>
      </c>
      <c r="C63" s="64" t="s">
        <v>51</v>
      </c>
      <c r="D63" s="184">
        <v>0</v>
      </c>
      <c r="E63" s="185"/>
      <c r="F63" s="185"/>
      <c r="G63" s="185"/>
      <c r="H63" s="185"/>
      <c r="I63" s="185"/>
      <c r="J63" s="185"/>
      <c r="K63" s="185"/>
      <c r="L63" s="185"/>
      <c r="M63" s="185"/>
      <c r="N63" s="184">
        <f t="shared" si="3"/>
        <v>0</v>
      </c>
      <c r="O63" s="184">
        <f t="shared" si="4"/>
        <v>0</v>
      </c>
      <c r="P63" s="184">
        <f t="shared" si="5"/>
        <v>0</v>
      </c>
      <c r="Q63" s="184">
        <f t="shared" si="6"/>
        <v>0</v>
      </c>
      <c r="R63" s="184">
        <f t="shared" si="7"/>
        <v>0</v>
      </c>
      <c r="S63" s="184">
        <f t="shared" si="8"/>
        <v>0</v>
      </c>
      <c r="T63" s="184">
        <f t="shared" si="9"/>
        <v>0</v>
      </c>
      <c r="U63" s="184">
        <f t="shared" si="10"/>
        <v>0</v>
      </c>
      <c r="V63" s="184">
        <f t="shared" si="11"/>
        <v>0</v>
      </c>
      <c r="W63" s="87"/>
    </row>
    <row r="64" spans="1:23">
      <c r="A64" s="153" t="s">
        <v>435</v>
      </c>
      <c r="B64" s="237" t="e">
        <f t="shared" ca="1" si="2"/>
        <v>#N/A</v>
      </c>
      <c r="C64" s="64" t="s">
        <v>51</v>
      </c>
      <c r="D64" s="184">
        <v>0</v>
      </c>
      <c r="E64" s="185"/>
      <c r="F64" s="185"/>
      <c r="G64" s="185"/>
      <c r="H64" s="185"/>
      <c r="I64" s="185"/>
      <c r="J64" s="185"/>
      <c r="K64" s="185"/>
      <c r="L64" s="185"/>
      <c r="M64" s="185"/>
      <c r="N64" s="184">
        <f t="shared" si="3"/>
        <v>0</v>
      </c>
      <c r="O64" s="184">
        <f t="shared" si="4"/>
        <v>0</v>
      </c>
      <c r="P64" s="184">
        <f t="shared" si="5"/>
        <v>0</v>
      </c>
      <c r="Q64" s="184">
        <f t="shared" si="6"/>
        <v>0</v>
      </c>
      <c r="R64" s="184">
        <f t="shared" si="7"/>
        <v>0</v>
      </c>
      <c r="S64" s="184">
        <f t="shared" si="8"/>
        <v>0</v>
      </c>
      <c r="T64" s="184">
        <f t="shared" si="9"/>
        <v>0</v>
      </c>
      <c r="U64" s="184">
        <f t="shared" si="10"/>
        <v>0</v>
      </c>
      <c r="V64" s="184">
        <f t="shared" si="11"/>
        <v>0</v>
      </c>
      <c r="W64" s="87"/>
    </row>
    <row r="65" spans="1:23">
      <c r="A65" s="153" t="s">
        <v>436</v>
      </c>
      <c r="B65" s="237" t="e">
        <f t="shared" ca="1" si="2"/>
        <v>#N/A</v>
      </c>
      <c r="C65" s="64" t="s">
        <v>51</v>
      </c>
      <c r="D65" s="184">
        <v>0</v>
      </c>
      <c r="E65" s="185"/>
      <c r="F65" s="185"/>
      <c r="G65" s="185"/>
      <c r="H65" s="185"/>
      <c r="I65" s="185"/>
      <c r="J65" s="185"/>
      <c r="K65" s="185"/>
      <c r="L65" s="185"/>
      <c r="M65" s="185"/>
      <c r="N65" s="184">
        <f t="shared" si="3"/>
        <v>0</v>
      </c>
      <c r="O65" s="184">
        <f t="shared" si="4"/>
        <v>0</v>
      </c>
      <c r="P65" s="184">
        <f t="shared" si="5"/>
        <v>0</v>
      </c>
      <c r="Q65" s="184">
        <f t="shared" si="6"/>
        <v>0</v>
      </c>
      <c r="R65" s="184">
        <f t="shared" si="7"/>
        <v>0</v>
      </c>
      <c r="S65" s="184">
        <f t="shared" si="8"/>
        <v>0</v>
      </c>
      <c r="T65" s="184">
        <f t="shared" si="9"/>
        <v>0</v>
      </c>
      <c r="U65" s="184">
        <f t="shared" si="10"/>
        <v>0</v>
      </c>
      <c r="V65" s="184">
        <f t="shared" si="11"/>
        <v>0</v>
      </c>
      <c r="W65" s="87"/>
    </row>
    <row r="66" spans="1:23">
      <c r="A66" s="153" t="s">
        <v>437</v>
      </c>
      <c r="B66" s="237" t="e">
        <f t="shared" ca="1" si="2"/>
        <v>#N/A</v>
      </c>
      <c r="C66" s="64" t="s">
        <v>51</v>
      </c>
      <c r="D66" s="184">
        <v>0</v>
      </c>
      <c r="E66" s="185"/>
      <c r="F66" s="185"/>
      <c r="G66" s="185"/>
      <c r="H66" s="185"/>
      <c r="I66" s="185"/>
      <c r="J66" s="185"/>
      <c r="K66" s="185"/>
      <c r="L66" s="185"/>
      <c r="M66" s="185"/>
      <c r="N66" s="184">
        <f t="shared" si="3"/>
        <v>0</v>
      </c>
      <c r="O66" s="184">
        <f t="shared" si="4"/>
        <v>0</v>
      </c>
      <c r="P66" s="184">
        <f t="shared" si="5"/>
        <v>0</v>
      </c>
      <c r="Q66" s="184">
        <f t="shared" si="6"/>
        <v>0</v>
      </c>
      <c r="R66" s="184">
        <f t="shared" si="7"/>
        <v>0</v>
      </c>
      <c r="S66" s="184">
        <f t="shared" si="8"/>
        <v>0</v>
      </c>
      <c r="T66" s="184">
        <f t="shared" si="9"/>
        <v>0</v>
      </c>
      <c r="U66" s="184">
        <f t="shared" si="10"/>
        <v>0</v>
      </c>
      <c r="V66" s="184">
        <f t="shared" si="11"/>
        <v>0</v>
      </c>
      <c r="W66" s="87"/>
    </row>
    <row r="68" spans="1:23" ht="17.649999999999999">
      <c r="A68" s="9" t="s">
        <v>102</v>
      </c>
    </row>
    <row r="70" spans="1:23">
      <c r="A70" s="15" t="s">
        <v>48</v>
      </c>
      <c r="B70" s="156"/>
      <c r="C70" s="16"/>
      <c r="D70" s="295" t="s">
        <v>100</v>
      </c>
      <c r="E70" s="296"/>
      <c r="F70" s="296"/>
      <c r="G70" s="296"/>
      <c r="H70" s="296"/>
      <c r="I70" s="296"/>
      <c r="J70" s="296"/>
      <c r="K70" s="296"/>
      <c r="L70" s="296"/>
      <c r="M70" s="297"/>
      <c r="N70" s="295" t="s">
        <v>101</v>
      </c>
      <c r="O70" s="296"/>
      <c r="P70" s="296"/>
      <c r="Q70" s="296"/>
      <c r="R70" s="296"/>
      <c r="S70" s="296"/>
      <c r="T70" s="296"/>
      <c r="U70" s="296"/>
      <c r="V70" s="296"/>
      <c r="W70" s="297"/>
    </row>
    <row r="71" spans="1:23" ht="14.65" thickBot="1">
      <c r="A71" s="17"/>
      <c r="B71" s="157" t="s">
        <v>3</v>
      </c>
      <c r="C71" s="93" t="s">
        <v>49</v>
      </c>
      <c r="D71" s="30" t="s">
        <v>4</v>
      </c>
      <c r="E71" s="21" t="s">
        <v>5</v>
      </c>
      <c r="F71" s="22" t="s">
        <v>6</v>
      </c>
      <c r="G71" s="23" t="s">
        <v>7</v>
      </c>
      <c r="H71" s="24" t="s">
        <v>8</v>
      </c>
      <c r="I71" s="25" t="s">
        <v>91</v>
      </c>
      <c r="J71" s="26" t="s">
        <v>92</v>
      </c>
      <c r="K71" s="29" t="s">
        <v>93</v>
      </c>
      <c r="L71" s="27" t="s">
        <v>94</v>
      </c>
      <c r="M71" s="31" t="s">
        <v>95</v>
      </c>
      <c r="N71" s="20" t="s">
        <v>4</v>
      </c>
      <c r="O71" s="21" t="s">
        <v>5</v>
      </c>
      <c r="P71" s="22" t="s">
        <v>6</v>
      </c>
      <c r="Q71" s="23" t="s">
        <v>7</v>
      </c>
      <c r="R71" s="24" t="s">
        <v>8</v>
      </c>
      <c r="S71" s="25" t="s">
        <v>91</v>
      </c>
      <c r="T71" s="26" t="s">
        <v>92</v>
      </c>
      <c r="U71" s="29" t="s">
        <v>93</v>
      </c>
      <c r="V71" s="27" t="s">
        <v>94</v>
      </c>
      <c r="W71" s="28" t="s">
        <v>95</v>
      </c>
    </row>
    <row r="72" spans="1:23">
      <c r="A72" s="153" t="s">
        <v>203</v>
      </c>
      <c r="B72" s="237" t="e">
        <f ca="1">INDIRECT("N3." &amp; $A72 &amp; "!$A$12")</f>
        <v>#N/A</v>
      </c>
      <c r="C72" s="64" t="s">
        <v>52</v>
      </c>
      <c r="D72" s="186">
        <v>0</v>
      </c>
      <c r="E72" s="187"/>
      <c r="F72" s="187"/>
      <c r="G72" s="187"/>
      <c r="H72" s="187"/>
      <c r="I72" s="187"/>
      <c r="J72" s="187"/>
      <c r="K72" s="187"/>
      <c r="L72" s="187"/>
      <c r="M72" s="187"/>
      <c r="N72" s="186">
        <f t="shared" ref="N72:N86" si="21">E72</f>
        <v>0</v>
      </c>
      <c r="O72" s="186">
        <f t="shared" ref="O72:O86" si="22">F72</f>
        <v>0</v>
      </c>
      <c r="P72" s="186">
        <f t="shared" ref="P72:P86" si="23">G72</f>
        <v>0</v>
      </c>
      <c r="Q72" s="186">
        <f t="shared" ref="Q72:Q86" si="24">H72</f>
        <v>0</v>
      </c>
      <c r="R72" s="186">
        <f t="shared" ref="R72:R86" si="25">I72</f>
        <v>0</v>
      </c>
      <c r="S72" s="186">
        <f t="shared" ref="S72:S86" si="26">J72</f>
        <v>0</v>
      </c>
      <c r="T72" s="186">
        <f t="shared" ref="T72:T86" si="27">K72</f>
        <v>0</v>
      </c>
      <c r="U72" s="186">
        <f t="shared" ref="U72:U86" si="28">L72</f>
        <v>0</v>
      </c>
      <c r="V72" s="186">
        <f t="shared" ref="V72:V86" si="29">M72</f>
        <v>0</v>
      </c>
      <c r="W72" s="187"/>
    </row>
    <row r="73" spans="1:23">
      <c r="A73" s="153" t="s">
        <v>204</v>
      </c>
      <c r="B73" s="237" t="e">
        <f t="shared" ref="B73:B121" ca="1" si="30">INDIRECT("N3." &amp; $A73 &amp; "!$A$12")</f>
        <v>#N/A</v>
      </c>
      <c r="C73" s="64" t="s">
        <v>52</v>
      </c>
      <c r="D73" s="186">
        <v>0</v>
      </c>
      <c r="E73" s="187"/>
      <c r="F73" s="187"/>
      <c r="G73" s="187"/>
      <c r="H73" s="187"/>
      <c r="I73" s="187"/>
      <c r="J73" s="187"/>
      <c r="K73" s="187"/>
      <c r="L73" s="187"/>
      <c r="M73" s="187"/>
      <c r="N73" s="186">
        <f t="shared" si="21"/>
        <v>0</v>
      </c>
      <c r="O73" s="186">
        <f t="shared" si="22"/>
        <v>0</v>
      </c>
      <c r="P73" s="186">
        <f t="shared" si="23"/>
        <v>0</v>
      </c>
      <c r="Q73" s="186">
        <f t="shared" si="24"/>
        <v>0</v>
      </c>
      <c r="R73" s="186">
        <f t="shared" si="25"/>
        <v>0</v>
      </c>
      <c r="S73" s="186">
        <f t="shared" si="26"/>
        <v>0</v>
      </c>
      <c r="T73" s="186">
        <f t="shared" si="27"/>
        <v>0</v>
      </c>
      <c r="U73" s="186">
        <f t="shared" si="28"/>
        <v>0</v>
      </c>
      <c r="V73" s="186">
        <f t="shared" si="29"/>
        <v>0</v>
      </c>
      <c r="W73" s="187"/>
    </row>
    <row r="74" spans="1:23">
      <c r="A74" s="153" t="s">
        <v>205</v>
      </c>
      <c r="B74" s="237" t="e">
        <f t="shared" ca="1" si="30"/>
        <v>#N/A</v>
      </c>
      <c r="C74" s="64" t="s">
        <v>52</v>
      </c>
      <c r="D74" s="186">
        <v>0</v>
      </c>
      <c r="E74" s="187"/>
      <c r="F74" s="187"/>
      <c r="G74" s="187"/>
      <c r="H74" s="187"/>
      <c r="I74" s="187"/>
      <c r="J74" s="187"/>
      <c r="K74" s="187"/>
      <c r="L74" s="187"/>
      <c r="M74" s="187"/>
      <c r="N74" s="186">
        <f t="shared" si="21"/>
        <v>0</v>
      </c>
      <c r="O74" s="186">
        <f t="shared" si="22"/>
        <v>0</v>
      </c>
      <c r="P74" s="186">
        <f t="shared" si="23"/>
        <v>0</v>
      </c>
      <c r="Q74" s="186">
        <f t="shared" si="24"/>
        <v>0</v>
      </c>
      <c r="R74" s="186">
        <f t="shared" si="25"/>
        <v>0</v>
      </c>
      <c r="S74" s="186">
        <f t="shared" si="26"/>
        <v>0</v>
      </c>
      <c r="T74" s="186">
        <f t="shared" si="27"/>
        <v>0</v>
      </c>
      <c r="U74" s="186">
        <f t="shared" si="28"/>
        <v>0</v>
      </c>
      <c r="V74" s="186">
        <f t="shared" si="29"/>
        <v>0</v>
      </c>
      <c r="W74" s="187"/>
    </row>
    <row r="75" spans="1:23">
      <c r="A75" s="153" t="s">
        <v>206</v>
      </c>
      <c r="B75" s="237" t="e">
        <f t="shared" ca="1" si="30"/>
        <v>#N/A</v>
      </c>
      <c r="C75" s="64" t="s">
        <v>52</v>
      </c>
      <c r="D75" s="186">
        <v>0</v>
      </c>
      <c r="E75" s="187"/>
      <c r="F75" s="187"/>
      <c r="G75" s="187"/>
      <c r="H75" s="187"/>
      <c r="I75" s="187"/>
      <c r="J75" s="187"/>
      <c r="K75" s="187"/>
      <c r="L75" s="187"/>
      <c r="M75" s="187"/>
      <c r="N75" s="186">
        <f t="shared" si="21"/>
        <v>0</v>
      </c>
      <c r="O75" s="186">
        <f t="shared" si="22"/>
        <v>0</v>
      </c>
      <c r="P75" s="186">
        <f t="shared" si="23"/>
        <v>0</v>
      </c>
      <c r="Q75" s="186">
        <f t="shared" si="24"/>
        <v>0</v>
      </c>
      <c r="R75" s="186">
        <f t="shared" si="25"/>
        <v>0</v>
      </c>
      <c r="S75" s="186">
        <f t="shared" si="26"/>
        <v>0</v>
      </c>
      <c r="T75" s="186">
        <f t="shared" si="27"/>
        <v>0</v>
      </c>
      <c r="U75" s="186">
        <f t="shared" si="28"/>
        <v>0</v>
      </c>
      <c r="V75" s="186">
        <f t="shared" si="29"/>
        <v>0</v>
      </c>
      <c r="W75" s="187"/>
    </row>
    <row r="76" spans="1:23">
      <c r="A76" s="153" t="s">
        <v>207</v>
      </c>
      <c r="B76" s="237" t="e">
        <f t="shared" ca="1" si="30"/>
        <v>#N/A</v>
      </c>
      <c r="C76" s="64" t="s">
        <v>52</v>
      </c>
      <c r="D76" s="186">
        <v>0</v>
      </c>
      <c r="E76" s="187"/>
      <c r="F76" s="187"/>
      <c r="G76" s="187"/>
      <c r="H76" s="187"/>
      <c r="I76" s="187"/>
      <c r="J76" s="187"/>
      <c r="K76" s="187"/>
      <c r="L76" s="187"/>
      <c r="M76" s="187"/>
      <c r="N76" s="186">
        <f t="shared" si="21"/>
        <v>0</v>
      </c>
      <c r="O76" s="186">
        <f t="shared" si="22"/>
        <v>0</v>
      </c>
      <c r="P76" s="186">
        <f t="shared" si="23"/>
        <v>0</v>
      </c>
      <c r="Q76" s="186">
        <f t="shared" si="24"/>
        <v>0</v>
      </c>
      <c r="R76" s="186">
        <f t="shared" si="25"/>
        <v>0</v>
      </c>
      <c r="S76" s="186">
        <f t="shared" si="26"/>
        <v>0</v>
      </c>
      <c r="T76" s="186">
        <f t="shared" si="27"/>
        <v>0</v>
      </c>
      <c r="U76" s="186">
        <f t="shared" si="28"/>
        <v>0</v>
      </c>
      <c r="V76" s="186">
        <f t="shared" si="29"/>
        <v>0</v>
      </c>
      <c r="W76" s="187"/>
    </row>
    <row r="77" spans="1:23">
      <c r="A77" s="153" t="s">
        <v>208</v>
      </c>
      <c r="B77" s="237" t="e">
        <f t="shared" ca="1" si="30"/>
        <v>#N/A</v>
      </c>
      <c r="C77" s="64" t="s">
        <v>52</v>
      </c>
      <c r="D77" s="186">
        <v>0</v>
      </c>
      <c r="E77" s="187"/>
      <c r="F77" s="187"/>
      <c r="G77" s="187"/>
      <c r="H77" s="187"/>
      <c r="I77" s="187"/>
      <c r="J77" s="187"/>
      <c r="K77" s="187"/>
      <c r="L77" s="187"/>
      <c r="M77" s="187"/>
      <c r="N77" s="186">
        <f t="shared" si="21"/>
        <v>0</v>
      </c>
      <c r="O77" s="186">
        <f t="shared" si="22"/>
        <v>0</v>
      </c>
      <c r="P77" s="186">
        <f t="shared" si="23"/>
        <v>0</v>
      </c>
      <c r="Q77" s="186">
        <f t="shared" si="24"/>
        <v>0</v>
      </c>
      <c r="R77" s="186">
        <f t="shared" si="25"/>
        <v>0</v>
      </c>
      <c r="S77" s="186">
        <f t="shared" si="26"/>
        <v>0</v>
      </c>
      <c r="T77" s="186">
        <f t="shared" si="27"/>
        <v>0</v>
      </c>
      <c r="U77" s="186">
        <f t="shared" si="28"/>
        <v>0</v>
      </c>
      <c r="V77" s="186">
        <f t="shared" si="29"/>
        <v>0</v>
      </c>
      <c r="W77" s="187"/>
    </row>
    <row r="78" spans="1:23">
      <c r="A78" s="153" t="s">
        <v>425</v>
      </c>
      <c r="B78" s="237" t="e">
        <f t="shared" ca="1" si="30"/>
        <v>#N/A</v>
      </c>
      <c r="C78" s="64" t="s">
        <v>52</v>
      </c>
      <c r="D78" s="186">
        <v>0</v>
      </c>
      <c r="E78" s="187"/>
      <c r="F78" s="187"/>
      <c r="G78" s="187"/>
      <c r="H78" s="187"/>
      <c r="I78" s="187"/>
      <c r="J78" s="187"/>
      <c r="K78" s="187"/>
      <c r="L78" s="187"/>
      <c r="M78" s="187"/>
      <c r="N78" s="186">
        <f t="shared" si="21"/>
        <v>0</v>
      </c>
      <c r="O78" s="186">
        <f t="shared" si="22"/>
        <v>0</v>
      </c>
      <c r="P78" s="186">
        <f t="shared" si="23"/>
        <v>0</v>
      </c>
      <c r="Q78" s="186">
        <f t="shared" si="24"/>
        <v>0</v>
      </c>
      <c r="R78" s="186">
        <f t="shared" si="25"/>
        <v>0</v>
      </c>
      <c r="S78" s="186">
        <f t="shared" si="26"/>
        <v>0</v>
      </c>
      <c r="T78" s="186">
        <f t="shared" si="27"/>
        <v>0</v>
      </c>
      <c r="U78" s="186">
        <f t="shared" si="28"/>
        <v>0</v>
      </c>
      <c r="V78" s="186">
        <f t="shared" si="29"/>
        <v>0</v>
      </c>
      <c r="W78" s="187"/>
    </row>
    <row r="79" spans="1:23">
      <c r="A79" s="153" t="s">
        <v>426</v>
      </c>
      <c r="B79" s="237" t="e">
        <f t="shared" ca="1" si="30"/>
        <v>#N/A</v>
      </c>
      <c r="C79" s="64" t="s">
        <v>52</v>
      </c>
      <c r="D79" s="186">
        <v>0</v>
      </c>
      <c r="E79" s="187"/>
      <c r="F79" s="187"/>
      <c r="G79" s="187"/>
      <c r="H79" s="187"/>
      <c r="I79" s="187"/>
      <c r="J79" s="187"/>
      <c r="K79" s="187"/>
      <c r="L79" s="187"/>
      <c r="M79" s="187"/>
      <c r="N79" s="186">
        <f t="shared" si="21"/>
        <v>0</v>
      </c>
      <c r="O79" s="186">
        <f t="shared" si="22"/>
        <v>0</v>
      </c>
      <c r="P79" s="186">
        <f t="shared" si="23"/>
        <v>0</v>
      </c>
      <c r="Q79" s="186">
        <f t="shared" si="24"/>
        <v>0</v>
      </c>
      <c r="R79" s="186">
        <f t="shared" si="25"/>
        <v>0</v>
      </c>
      <c r="S79" s="186">
        <f t="shared" si="26"/>
        <v>0</v>
      </c>
      <c r="T79" s="186">
        <f t="shared" si="27"/>
        <v>0</v>
      </c>
      <c r="U79" s="186">
        <f t="shared" si="28"/>
        <v>0</v>
      </c>
      <c r="V79" s="186">
        <f t="shared" si="29"/>
        <v>0</v>
      </c>
      <c r="W79" s="187"/>
    </row>
    <row r="80" spans="1:23">
      <c r="A80" s="153" t="s">
        <v>427</v>
      </c>
      <c r="B80" s="237" t="e">
        <f t="shared" ca="1" si="30"/>
        <v>#N/A</v>
      </c>
      <c r="C80" s="64" t="s">
        <v>52</v>
      </c>
      <c r="D80" s="186">
        <v>0</v>
      </c>
      <c r="E80" s="187"/>
      <c r="F80" s="187"/>
      <c r="G80" s="187"/>
      <c r="H80" s="187"/>
      <c r="I80" s="187"/>
      <c r="J80" s="187"/>
      <c r="K80" s="187"/>
      <c r="L80" s="187"/>
      <c r="M80" s="187"/>
      <c r="N80" s="186">
        <f t="shared" si="21"/>
        <v>0</v>
      </c>
      <c r="O80" s="186">
        <f t="shared" si="22"/>
        <v>0</v>
      </c>
      <c r="P80" s="186">
        <f t="shared" si="23"/>
        <v>0</v>
      </c>
      <c r="Q80" s="186">
        <f t="shared" si="24"/>
        <v>0</v>
      </c>
      <c r="R80" s="186">
        <f t="shared" si="25"/>
        <v>0</v>
      </c>
      <c r="S80" s="186">
        <f t="shared" si="26"/>
        <v>0</v>
      </c>
      <c r="T80" s="186">
        <f t="shared" si="27"/>
        <v>0</v>
      </c>
      <c r="U80" s="186">
        <f t="shared" si="28"/>
        <v>0</v>
      </c>
      <c r="V80" s="186">
        <f t="shared" si="29"/>
        <v>0</v>
      </c>
      <c r="W80" s="187"/>
    </row>
    <row r="81" spans="1:23">
      <c r="A81" s="153" t="s">
        <v>428</v>
      </c>
      <c r="B81" s="237" t="e">
        <f t="shared" ca="1" si="30"/>
        <v>#N/A</v>
      </c>
      <c r="C81" s="64" t="s">
        <v>52</v>
      </c>
      <c r="D81" s="186">
        <v>0</v>
      </c>
      <c r="E81" s="187"/>
      <c r="F81" s="187"/>
      <c r="G81" s="187"/>
      <c r="H81" s="187"/>
      <c r="I81" s="187"/>
      <c r="J81" s="187"/>
      <c r="K81" s="187"/>
      <c r="L81" s="187"/>
      <c r="M81" s="187"/>
      <c r="N81" s="186">
        <f t="shared" si="21"/>
        <v>0</v>
      </c>
      <c r="O81" s="186">
        <f t="shared" si="22"/>
        <v>0</v>
      </c>
      <c r="P81" s="186">
        <f t="shared" si="23"/>
        <v>0</v>
      </c>
      <c r="Q81" s="186">
        <f t="shared" si="24"/>
        <v>0</v>
      </c>
      <c r="R81" s="186">
        <f t="shared" si="25"/>
        <v>0</v>
      </c>
      <c r="S81" s="186">
        <f t="shared" si="26"/>
        <v>0</v>
      </c>
      <c r="T81" s="186">
        <f t="shared" si="27"/>
        <v>0</v>
      </c>
      <c r="U81" s="186">
        <f t="shared" si="28"/>
        <v>0</v>
      </c>
      <c r="V81" s="186">
        <f t="shared" si="29"/>
        <v>0</v>
      </c>
      <c r="W81" s="187"/>
    </row>
    <row r="82" spans="1:23">
      <c r="A82" s="153" t="s">
        <v>429</v>
      </c>
      <c r="B82" s="237" t="e">
        <f t="shared" ca="1" si="30"/>
        <v>#N/A</v>
      </c>
      <c r="C82" s="64" t="s">
        <v>52</v>
      </c>
      <c r="D82" s="186">
        <v>0</v>
      </c>
      <c r="E82" s="187"/>
      <c r="F82" s="187"/>
      <c r="G82" s="187"/>
      <c r="H82" s="187"/>
      <c r="I82" s="187"/>
      <c r="J82" s="187"/>
      <c r="K82" s="187"/>
      <c r="L82" s="187"/>
      <c r="M82" s="187"/>
      <c r="N82" s="186">
        <f t="shared" si="21"/>
        <v>0</v>
      </c>
      <c r="O82" s="186">
        <f t="shared" si="22"/>
        <v>0</v>
      </c>
      <c r="P82" s="186">
        <f t="shared" si="23"/>
        <v>0</v>
      </c>
      <c r="Q82" s="186">
        <f t="shared" si="24"/>
        <v>0</v>
      </c>
      <c r="R82" s="186">
        <f t="shared" si="25"/>
        <v>0</v>
      </c>
      <c r="S82" s="186">
        <f t="shared" si="26"/>
        <v>0</v>
      </c>
      <c r="T82" s="186">
        <f t="shared" si="27"/>
        <v>0</v>
      </c>
      <c r="U82" s="186">
        <f t="shared" si="28"/>
        <v>0</v>
      </c>
      <c r="V82" s="186">
        <f t="shared" si="29"/>
        <v>0</v>
      </c>
      <c r="W82" s="187"/>
    </row>
    <row r="83" spans="1:23">
      <c r="A83" s="153" t="s">
        <v>430</v>
      </c>
      <c r="B83" s="237" t="e">
        <f t="shared" ca="1" si="30"/>
        <v>#N/A</v>
      </c>
      <c r="C83" s="64" t="s">
        <v>52</v>
      </c>
      <c r="D83" s="186">
        <v>0</v>
      </c>
      <c r="E83" s="187"/>
      <c r="F83" s="187"/>
      <c r="G83" s="187"/>
      <c r="H83" s="187"/>
      <c r="I83" s="187"/>
      <c r="J83" s="187"/>
      <c r="K83" s="187"/>
      <c r="L83" s="187"/>
      <c r="M83" s="187"/>
      <c r="N83" s="186">
        <f t="shared" si="21"/>
        <v>0</v>
      </c>
      <c r="O83" s="186">
        <f t="shared" si="22"/>
        <v>0</v>
      </c>
      <c r="P83" s="186">
        <f t="shared" si="23"/>
        <v>0</v>
      </c>
      <c r="Q83" s="186">
        <f t="shared" si="24"/>
        <v>0</v>
      </c>
      <c r="R83" s="186">
        <f t="shared" si="25"/>
        <v>0</v>
      </c>
      <c r="S83" s="186">
        <f t="shared" si="26"/>
        <v>0</v>
      </c>
      <c r="T83" s="186">
        <f t="shared" si="27"/>
        <v>0</v>
      </c>
      <c r="U83" s="186">
        <f t="shared" si="28"/>
        <v>0</v>
      </c>
      <c r="V83" s="186">
        <f t="shared" si="29"/>
        <v>0</v>
      </c>
      <c r="W83" s="187"/>
    </row>
    <row r="84" spans="1:23">
      <c r="A84" s="153" t="s">
        <v>209</v>
      </c>
      <c r="B84" s="237" t="e">
        <f t="shared" ca="1" si="30"/>
        <v>#N/A</v>
      </c>
      <c r="C84" s="64" t="s">
        <v>52</v>
      </c>
      <c r="D84" s="186">
        <v>0</v>
      </c>
      <c r="E84" s="187"/>
      <c r="F84" s="187"/>
      <c r="G84" s="187"/>
      <c r="H84" s="187"/>
      <c r="I84" s="187"/>
      <c r="J84" s="187"/>
      <c r="K84" s="187"/>
      <c r="L84" s="187"/>
      <c r="M84" s="187"/>
      <c r="N84" s="186">
        <f t="shared" si="21"/>
        <v>0</v>
      </c>
      <c r="O84" s="186">
        <f t="shared" si="22"/>
        <v>0</v>
      </c>
      <c r="P84" s="186">
        <f t="shared" si="23"/>
        <v>0</v>
      </c>
      <c r="Q84" s="186">
        <f t="shared" si="24"/>
        <v>0</v>
      </c>
      <c r="R84" s="186">
        <f t="shared" si="25"/>
        <v>0</v>
      </c>
      <c r="S84" s="186">
        <f t="shared" si="26"/>
        <v>0</v>
      </c>
      <c r="T84" s="186">
        <f t="shared" si="27"/>
        <v>0</v>
      </c>
      <c r="U84" s="186">
        <f t="shared" si="28"/>
        <v>0</v>
      </c>
      <c r="V84" s="186">
        <f t="shared" si="29"/>
        <v>0</v>
      </c>
      <c r="W84" s="187"/>
    </row>
    <row r="85" spans="1:23">
      <c r="A85" s="153" t="s">
        <v>210</v>
      </c>
      <c r="B85" s="237" t="e">
        <f t="shared" ca="1" si="30"/>
        <v>#N/A</v>
      </c>
      <c r="C85" s="64" t="s">
        <v>52</v>
      </c>
      <c r="D85" s="186">
        <v>0</v>
      </c>
      <c r="E85" s="187"/>
      <c r="F85" s="187"/>
      <c r="G85" s="187"/>
      <c r="H85" s="187"/>
      <c r="I85" s="187"/>
      <c r="J85" s="187"/>
      <c r="K85" s="187"/>
      <c r="L85" s="187"/>
      <c r="M85" s="187"/>
      <c r="N85" s="186">
        <f t="shared" si="21"/>
        <v>0</v>
      </c>
      <c r="O85" s="186">
        <f t="shared" si="22"/>
        <v>0</v>
      </c>
      <c r="P85" s="186">
        <f t="shared" si="23"/>
        <v>0</v>
      </c>
      <c r="Q85" s="186">
        <f t="shared" si="24"/>
        <v>0</v>
      </c>
      <c r="R85" s="186">
        <f t="shared" si="25"/>
        <v>0</v>
      </c>
      <c r="S85" s="186">
        <f t="shared" si="26"/>
        <v>0</v>
      </c>
      <c r="T85" s="186">
        <f t="shared" si="27"/>
        <v>0</v>
      </c>
      <c r="U85" s="186">
        <f t="shared" si="28"/>
        <v>0</v>
      </c>
      <c r="V85" s="186">
        <f t="shared" si="29"/>
        <v>0</v>
      </c>
      <c r="W85" s="187"/>
    </row>
    <row r="86" spans="1:23">
      <c r="A86" s="153" t="s">
        <v>211</v>
      </c>
      <c r="B86" s="237" t="e">
        <f t="shared" ca="1" si="30"/>
        <v>#N/A</v>
      </c>
      <c r="C86" s="64" t="s">
        <v>52</v>
      </c>
      <c r="D86" s="186">
        <v>0</v>
      </c>
      <c r="E86" s="187"/>
      <c r="F86" s="187"/>
      <c r="G86" s="187"/>
      <c r="H86" s="187"/>
      <c r="I86" s="187"/>
      <c r="J86" s="187"/>
      <c r="K86" s="187"/>
      <c r="L86" s="187"/>
      <c r="M86" s="187"/>
      <c r="N86" s="186">
        <f t="shared" si="21"/>
        <v>0</v>
      </c>
      <c r="O86" s="186">
        <f t="shared" si="22"/>
        <v>0</v>
      </c>
      <c r="P86" s="186">
        <f t="shared" si="23"/>
        <v>0</v>
      </c>
      <c r="Q86" s="186">
        <f t="shared" si="24"/>
        <v>0</v>
      </c>
      <c r="R86" s="186">
        <f t="shared" si="25"/>
        <v>0</v>
      </c>
      <c r="S86" s="186">
        <f t="shared" si="26"/>
        <v>0</v>
      </c>
      <c r="T86" s="186">
        <f t="shared" si="27"/>
        <v>0</v>
      </c>
      <c r="U86" s="186">
        <f t="shared" si="28"/>
        <v>0</v>
      </c>
      <c r="V86" s="186">
        <f t="shared" si="29"/>
        <v>0</v>
      </c>
      <c r="W86" s="187"/>
    </row>
    <row r="87" spans="1:23">
      <c r="A87" s="153" t="s">
        <v>212</v>
      </c>
      <c r="B87" s="237" t="e">
        <f t="shared" ca="1" si="30"/>
        <v>#N/A</v>
      </c>
      <c r="C87" s="64" t="s">
        <v>52</v>
      </c>
      <c r="D87" s="186">
        <v>0</v>
      </c>
      <c r="E87" s="187"/>
      <c r="F87" s="187"/>
      <c r="G87" s="187"/>
      <c r="H87" s="187"/>
      <c r="I87" s="187"/>
      <c r="J87" s="187"/>
      <c r="K87" s="187"/>
      <c r="L87" s="187"/>
      <c r="M87" s="187"/>
      <c r="N87" s="186">
        <f t="shared" ref="N87:V92" si="31">E87</f>
        <v>0</v>
      </c>
      <c r="O87" s="186">
        <f t="shared" si="31"/>
        <v>0</v>
      </c>
      <c r="P87" s="186">
        <f t="shared" si="31"/>
        <v>0</v>
      </c>
      <c r="Q87" s="186">
        <f t="shared" si="31"/>
        <v>0</v>
      </c>
      <c r="R87" s="186">
        <f t="shared" si="31"/>
        <v>0</v>
      </c>
      <c r="S87" s="186">
        <f t="shared" si="31"/>
        <v>0</v>
      </c>
      <c r="T87" s="186">
        <f t="shared" si="31"/>
        <v>0</v>
      </c>
      <c r="U87" s="186">
        <f t="shared" si="31"/>
        <v>0</v>
      </c>
      <c r="V87" s="186">
        <f t="shared" si="31"/>
        <v>0</v>
      </c>
      <c r="W87" s="187"/>
    </row>
    <row r="88" spans="1:23">
      <c r="A88" s="153" t="s">
        <v>213</v>
      </c>
      <c r="B88" s="237" t="e">
        <f t="shared" ca="1" si="30"/>
        <v>#N/A</v>
      </c>
      <c r="C88" s="64" t="s">
        <v>52</v>
      </c>
      <c r="D88" s="186">
        <v>0</v>
      </c>
      <c r="E88" s="187"/>
      <c r="F88" s="187"/>
      <c r="G88" s="187"/>
      <c r="H88" s="187"/>
      <c r="I88" s="187"/>
      <c r="J88" s="187"/>
      <c r="K88" s="187"/>
      <c r="L88" s="187"/>
      <c r="M88" s="187"/>
      <c r="N88" s="186">
        <f t="shared" si="31"/>
        <v>0</v>
      </c>
      <c r="O88" s="186">
        <f t="shared" si="31"/>
        <v>0</v>
      </c>
      <c r="P88" s="186">
        <f t="shared" si="31"/>
        <v>0</v>
      </c>
      <c r="Q88" s="186">
        <f t="shared" si="31"/>
        <v>0</v>
      </c>
      <c r="R88" s="186">
        <f t="shared" si="31"/>
        <v>0</v>
      </c>
      <c r="S88" s="186">
        <f t="shared" si="31"/>
        <v>0</v>
      </c>
      <c r="T88" s="186">
        <f t="shared" si="31"/>
        <v>0</v>
      </c>
      <c r="U88" s="186">
        <f t="shared" si="31"/>
        <v>0</v>
      </c>
      <c r="V88" s="186">
        <f t="shared" si="31"/>
        <v>0</v>
      </c>
      <c r="W88" s="187"/>
    </row>
    <row r="89" spans="1:23">
      <c r="A89" s="153" t="s">
        <v>214</v>
      </c>
      <c r="B89" s="237" t="e">
        <f t="shared" ca="1" si="30"/>
        <v>#N/A</v>
      </c>
      <c r="C89" s="64" t="s">
        <v>52</v>
      </c>
      <c r="D89" s="186">
        <v>0</v>
      </c>
      <c r="E89" s="187"/>
      <c r="F89" s="187"/>
      <c r="G89" s="187"/>
      <c r="H89" s="187"/>
      <c r="I89" s="187"/>
      <c r="J89" s="187"/>
      <c r="K89" s="187"/>
      <c r="L89" s="187"/>
      <c r="M89" s="187"/>
      <c r="N89" s="186">
        <f t="shared" si="31"/>
        <v>0</v>
      </c>
      <c r="O89" s="186">
        <f t="shared" si="31"/>
        <v>0</v>
      </c>
      <c r="P89" s="186">
        <f t="shared" si="31"/>
        <v>0</v>
      </c>
      <c r="Q89" s="186">
        <f t="shared" si="31"/>
        <v>0</v>
      </c>
      <c r="R89" s="186">
        <f t="shared" si="31"/>
        <v>0</v>
      </c>
      <c r="S89" s="186">
        <f t="shared" si="31"/>
        <v>0</v>
      </c>
      <c r="T89" s="186">
        <f t="shared" si="31"/>
        <v>0</v>
      </c>
      <c r="U89" s="186">
        <f t="shared" si="31"/>
        <v>0</v>
      </c>
      <c r="V89" s="186">
        <f t="shared" si="31"/>
        <v>0</v>
      </c>
      <c r="W89" s="187"/>
    </row>
    <row r="90" spans="1:23">
      <c r="A90" s="153" t="s">
        <v>215</v>
      </c>
      <c r="B90" s="237" t="e">
        <f t="shared" ca="1" si="30"/>
        <v>#N/A</v>
      </c>
      <c r="C90" s="64" t="s">
        <v>52</v>
      </c>
      <c r="D90" s="186">
        <v>0</v>
      </c>
      <c r="E90" s="187"/>
      <c r="F90" s="187"/>
      <c r="G90" s="187"/>
      <c r="H90" s="187"/>
      <c r="I90" s="187"/>
      <c r="J90" s="187"/>
      <c r="K90" s="187"/>
      <c r="L90" s="187"/>
      <c r="M90" s="187"/>
      <c r="N90" s="186">
        <f t="shared" si="31"/>
        <v>0</v>
      </c>
      <c r="O90" s="186">
        <f t="shared" si="31"/>
        <v>0</v>
      </c>
      <c r="P90" s="186">
        <f t="shared" si="31"/>
        <v>0</v>
      </c>
      <c r="Q90" s="186">
        <f t="shared" si="31"/>
        <v>0</v>
      </c>
      <c r="R90" s="186">
        <f t="shared" si="31"/>
        <v>0</v>
      </c>
      <c r="S90" s="186">
        <f t="shared" si="31"/>
        <v>0</v>
      </c>
      <c r="T90" s="186">
        <f t="shared" si="31"/>
        <v>0</v>
      </c>
      <c r="U90" s="186">
        <f t="shared" si="31"/>
        <v>0</v>
      </c>
      <c r="V90" s="186">
        <f t="shared" si="31"/>
        <v>0</v>
      </c>
      <c r="W90" s="187"/>
    </row>
    <row r="91" spans="1:23">
      <c r="A91" s="153" t="s">
        <v>216</v>
      </c>
      <c r="B91" s="237" t="e">
        <f t="shared" ca="1" si="30"/>
        <v>#N/A</v>
      </c>
      <c r="C91" s="64" t="s">
        <v>52</v>
      </c>
      <c r="D91" s="186">
        <v>0</v>
      </c>
      <c r="E91" s="187"/>
      <c r="F91" s="187"/>
      <c r="G91" s="187"/>
      <c r="H91" s="187"/>
      <c r="I91" s="187"/>
      <c r="J91" s="187"/>
      <c r="K91" s="187"/>
      <c r="L91" s="187"/>
      <c r="M91" s="187"/>
      <c r="N91" s="186">
        <f t="shared" si="31"/>
        <v>0</v>
      </c>
      <c r="O91" s="186">
        <f t="shared" si="31"/>
        <v>0</v>
      </c>
      <c r="P91" s="186">
        <f t="shared" si="31"/>
        <v>0</v>
      </c>
      <c r="Q91" s="186">
        <f t="shared" si="31"/>
        <v>0</v>
      </c>
      <c r="R91" s="186">
        <f t="shared" si="31"/>
        <v>0</v>
      </c>
      <c r="S91" s="186">
        <f t="shared" si="31"/>
        <v>0</v>
      </c>
      <c r="T91" s="186">
        <f t="shared" si="31"/>
        <v>0</v>
      </c>
      <c r="U91" s="186">
        <f t="shared" si="31"/>
        <v>0</v>
      </c>
      <c r="V91" s="186">
        <f t="shared" si="31"/>
        <v>0</v>
      </c>
      <c r="W91" s="187"/>
    </row>
    <row r="92" spans="1:23">
      <c r="A92" s="153" t="s">
        <v>217</v>
      </c>
      <c r="B92" s="237" t="e">
        <f t="shared" ca="1" si="30"/>
        <v>#N/A</v>
      </c>
      <c r="C92" s="64" t="s">
        <v>52</v>
      </c>
      <c r="D92" s="186">
        <v>0</v>
      </c>
      <c r="E92" s="187"/>
      <c r="F92" s="187"/>
      <c r="G92" s="187"/>
      <c r="H92" s="187"/>
      <c r="I92" s="187"/>
      <c r="J92" s="187"/>
      <c r="K92" s="187"/>
      <c r="L92" s="187"/>
      <c r="M92" s="187"/>
      <c r="N92" s="186">
        <f t="shared" si="31"/>
        <v>0</v>
      </c>
      <c r="O92" s="186">
        <f t="shared" si="31"/>
        <v>0</v>
      </c>
      <c r="P92" s="186">
        <f t="shared" si="31"/>
        <v>0</v>
      </c>
      <c r="Q92" s="186">
        <f t="shared" si="31"/>
        <v>0</v>
      </c>
      <c r="R92" s="186">
        <f t="shared" si="31"/>
        <v>0</v>
      </c>
      <c r="S92" s="186">
        <f t="shared" si="31"/>
        <v>0</v>
      </c>
      <c r="T92" s="186">
        <f t="shared" si="31"/>
        <v>0</v>
      </c>
      <c r="U92" s="186">
        <f t="shared" si="31"/>
        <v>0</v>
      </c>
      <c r="V92" s="186">
        <f t="shared" si="31"/>
        <v>0</v>
      </c>
      <c r="W92" s="187"/>
    </row>
    <row r="93" spans="1:23">
      <c r="A93" s="153" t="s">
        <v>218</v>
      </c>
      <c r="B93" s="237" t="e">
        <f t="shared" ca="1" si="30"/>
        <v>#N/A</v>
      </c>
      <c r="C93" s="64" t="s">
        <v>52</v>
      </c>
      <c r="D93" s="186">
        <v>0</v>
      </c>
      <c r="E93" s="187"/>
      <c r="F93" s="187"/>
      <c r="G93" s="187"/>
      <c r="H93" s="187"/>
      <c r="I93" s="187"/>
      <c r="J93" s="187"/>
      <c r="K93" s="187"/>
      <c r="L93" s="187"/>
      <c r="M93" s="187"/>
      <c r="N93" s="186">
        <f t="shared" ref="N93:N121" si="32">E93</f>
        <v>0</v>
      </c>
      <c r="O93" s="186">
        <f t="shared" ref="O93:O121" si="33">F93</f>
        <v>0</v>
      </c>
      <c r="P93" s="186">
        <f t="shared" ref="P93:P121" si="34">G93</f>
        <v>0</v>
      </c>
      <c r="Q93" s="186">
        <f t="shared" ref="Q93:Q121" si="35">H93</f>
        <v>0</v>
      </c>
      <c r="R93" s="186">
        <f t="shared" ref="R93:R121" si="36">I93</f>
        <v>0</v>
      </c>
      <c r="S93" s="186">
        <f t="shared" ref="S93:S121" si="37">J93</f>
        <v>0</v>
      </c>
      <c r="T93" s="186">
        <f t="shared" ref="T93:T121" si="38">K93</f>
        <v>0</v>
      </c>
      <c r="U93" s="186">
        <f t="shared" ref="U93:U121" si="39">L93</f>
        <v>0</v>
      </c>
      <c r="V93" s="186">
        <f t="shared" ref="V93:V121" si="40">M93</f>
        <v>0</v>
      </c>
      <c r="W93" s="187"/>
    </row>
    <row r="94" spans="1:23">
      <c r="A94" s="153" t="s">
        <v>219</v>
      </c>
      <c r="B94" s="237" t="e">
        <f t="shared" ca="1" si="30"/>
        <v>#N/A</v>
      </c>
      <c r="C94" s="64" t="s">
        <v>52</v>
      </c>
      <c r="D94" s="186">
        <v>0</v>
      </c>
      <c r="E94" s="187"/>
      <c r="F94" s="187"/>
      <c r="G94" s="187"/>
      <c r="H94" s="187"/>
      <c r="I94" s="187"/>
      <c r="J94" s="187"/>
      <c r="K94" s="187"/>
      <c r="L94" s="187"/>
      <c r="M94" s="187"/>
      <c r="N94" s="186">
        <f t="shared" si="32"/>
        <v>0</v>
      </c>
      <c r="O94" s="186">
        <f t="shared" si="33"/>
        <v>0</v>
      </c>
      <c r="P94" s="186">
        <f t="shared" si="34"/>
        <v>0</v>
      </c>
      <c r="Q94" s="186">
        <f t="shared" si="35"/>
        <v>0</v>
      </c>
      <c r="R94" s="186">
        <f t="shared" si="36"/>
        <v>0</v>
      </c>
      <c r="S94" s="186">
        <f t="shared" si="37"/>
        <v>0</v>
      </c>
      <c r="T94" s="186">
        <f t="shared" si="38"/>
        <v>0</v>
      </c>
      <c r="U94" s="186">
        <f t="shared" si="39"/>
        <v>0</v>
      </c>
      <c r="V94" s="186">
        <f t="shared" si="40"/>
        <v>0</v>
      </c>
      <c r="W94" s="187"/>
    </row>
    <row r="95" spans="1:23">
      <c r="A95" s="153" t="s">
        <v>431</v>
      </c>
      <c r="B95" s="237" t="e">
        <f t="shared" ca="1" si="30"/>
        <v>#N/A</v>
      </c>
      <c r="C95" s="64" t="s">
        <v>52</v>
      </c>
      <c r="D95" s="186">
        <v>0</v>
      </c>
      <c r="E95" s="187"/>
      <c r="F95" s="187"/>
      <c r="G95" s="187"/>
      <c r="H95" s="187"/>
      <c r="I95" s="187"/>
      <c r="J95" s="187"/>
      <c r="K95" s="187"/>
      <c r="L95" s="187"/>
      <c r="M95" s="187"/>
      <c r="N95" s="186">
        <f t="shared" si="32"/>
        <v>0</v>
      </c>
      <c r="O95" s="186">
        <f t="shared" si="33"/>
        <v>0</v>
      </c>
      <c r="P95" s="186">
        <f t="shared" si="34"/>
        <v>0</v>
      </c>
      <c r="Q95" s="186">
        <f t="shared" si="35"/>
        <v>0</v>
      </c>
      <c r="R95" s="186">
        <f t="shared" si="36"/>
        <v>0</v>
      </c>
      <c r="S95" s="186">
        <f t="shared" si="37"/>
        <v>0</v>
      </c>
      <c r="T95" s="186">
        <f t="shared" si="38"/>
        <v>0</v>
      </c>
      <c r="U95" s="186">
        <f t="shared" si="39"/>
        <v>0</v>
      </c>
      <c r="V95" s="186">
        <f t="shared" si="40"/>
        <v>0</v>
      </c>
      <c r="W95" s="187"/>
    </row>
    <row r="96" spans="1:23">
      <c r="A96" s="153" t="s">
        <v>432</v>
      </c>
      <c r="B96" s="237" t="e">
        <f t="shared" ca="1" si="30"/>
        <v>#N/A</v>
      </c>
      <c r="C96" s="64" t="s">
        <v>52</v>
      </c>
      <c r="D96" s="186">
        <v>0</v>
      </c>
      <c r="E96" s="187"/>
      <c r="F96" s="187"/>
      <c r="G96" s="187"/>
      <c r="H96" s="187"/>
      <c r="I96" s="187"/>
      <c r="J96" s="187"/>
      <c r="K96" s="187"/>
      <c r="L96" s="187"/>
      <c r="M96" s="187"/>
      <c r="N96" s="186">
        <f t="shared" si="32"/>
        <v>0</v>
      </c>
      <c r="O96" s="186">
        <f t="shared" si="33"/>
        <v>0</v>
      </c>
      <c r="P96" s="186">
        <f t="shared" si="34"/>
        <v>0</v>
      </c>
      <c r="Q96" s="186">
        <f t="shared" si="35"/>
        <v>0</v>
      </c>
      <c r="R96" s="186">
        <f t="shared" si="36"/>
        <v>0</v>
      </c>
      <c r="S96" s="186">
        <f t="shared" si="37"/>
        <v>0</v>
      </c>
      <c r="T96" s="186">
        <f t="shared" si="38"/>
        <v>0</v>
      </c>
      <c r="U96" s="186">
        <f t="shared" si="39"/>
        <v>0</v>
      </c>
      <c r="V96" s="186">
        <f t="shared" si="40"/>
        <v>0</v>
      </c>
      <c r="W96" s="187"/>
    </row>
    <row r="97" spans="1:23">
      <c r="A97" s="153" t="s">
        <v>433</v>
      </c>
      <c r="B97" s="237" t="e">
        <f t="shared" ca="1" si="30"/>
        <v>#N/A</v>
      </c>
      <c r="C97" s="64" t="s">
        <v>52</v>
      </c>
      <c r="D97" s="186">
        <v>0</v>
      </c>
      <c r="E97" s="187"/>
      <c r="F97" s="187"/>
      <c r="G97" s="187"/>
      <c r="H97" s="187"/>
      <c r="I97" s="187"/>
      <c r="J97" s="187"/>
      <c r="K97" s="187"/>
      <c r="L97" s="187"/>
      <c r="M97" s="187"/>
      <c r="N97" s="186">
        <f t="shared" si="32"/>
        <v>0</v>
      </c>
      <c r="O97" s="186">
        <f t="shared" si="33"/>
        <v>0</v>
      </c>
      <c r="P97" s="186">
        <f t="shared" si="34"/>
        <v>0</v>
      </c>
      <c r="Q97" s="186">
        <f t="shared" si="35"/>
        <v>0</v>
      </c>
      <c r="R97" s="186">
        <f t="shared" si="36"/>
        <v>0</v>
      </c>
      <c r="S97" s="186">
        <f t="shared" si="37"/>
        <v>0</v>
      </c>
      <c r="T97" s="186">
        <f t="shared" si="38"/>
        <v>0</v>
      </c>
      <c r="U97" s="186">
        <f t="shared" si="39"/>
        <v>0</v>
      </c>
      <c r="V97" s="186">
        <f t="shared" si="40"/>
        <v>0</v>
      </c>
      <c r="W97" s="187"/>
    </row>
    <row r="98" spans="1:23">
      <c r="A98" s="153" t="s">
        <v>220</v>
      </c>
      <c r="B98" s="237" t="e">
        <f t="shared" ca="1" si="30"/>
        <v>#N/A</v>
      </c>
      <c r="C98" s="64" t="s">
        <v>52</v>
      </c>
      <c r="D98" s="186">
        <v>0</v>
      </c>
      <c r="E98" s="187"/>
      <c r="F98" s="187"/>
      <c r="G98" s="187"/>
      <c r="H98" s="187"/>
      <c r="I98" s="187"/>
      <c r="J98" s="187"/>
      <c r="K98" s="187"/>
      <c r="L98" s="187"/>
      <c r="M98" s="187"/>
      <c r="N98" s="186">
        <f t="shared" si="32"/>
        <v>0</v>
      </c>
      <c r="O98" s="186">
        <f t="shared" si="33"/>
        <v>0</v>
      </c>
      <c r="P98" s="186">
        <f t="shared" si="34"/>
        <v>0</v>
      </c>
      <c r="Q98" s="186">
        <f t="shared" si="35"/>
        <v>0</v>
      </c>
      <c r="R98" s="186">
        <f t="shared" si="36"/>
        <v>0</v>
      </c>
      <c r="S98" s="186">
        <f t="shared" si="37"/>
        <v>0</v>
      </c>
      <c r="T98" s="186">
        <f t="shared" si="38"/>
        <v>0</v>
      </c>
      <c r="U98" s="186">
        <f t="shared" si="39"/>
        <v>0</v>
      </c>
      <c r="V98" s="186">
        <f t="shared" si="40"/>
        <v>0</v>
      </c>
      <c r="W98" s="187"/>
    </row>
    <row r="99" spans="1:23">
      <c r="A99" s="153" t="s">
        <v>221</v>
      </c>
      <c r="B99" s="237" t="e">
        <f t="shared" ca="1" si="30"/>
        <v>#N/A</v>
      </c>
      <c r="C99" s="64" t="s">
        <v>52</v>
      </c>
      <c r="D99" s="186">
        <v>0</v>
      </c>
      <c r="E99" s="187"/>
      <c r="F99" s="187"/>
      <c r="G99" s="187"/>
      <c r="H99" s="187"/>
      <c r="I99" s="187"/>
      <c r="J99" s="187"/>
      <c r="K99" s="187"/>
      <c r="L99" s="187"/>
      <c r="M99" s="187"/>
      <c r="N99" s="186">
        <f t="shared" si="32"/>
        <v>0</v>
      </c>
      <c r="O99" s="186">
        <f t="shared" si="33"/>
        <v>0</v>
      </c>
      <c r="P99" s="186">
        <f t="shared" si="34"/>
        <v>0</v>
      </c>
      <c r="Q99" s="186">
        <f t="shared" si="35"/>
        <v>0</v>
      </c>
      <c r="R99" s="186">
        <f t="shared" si="36"/>
        <v>0</v>
      </c>
      <c r="S99" s="186">
        <f t="shared" si="37"/>
        <v>0</v>
      </c>
      <c r="T99" s="186">
        <f t="shared" si="38"/>
        <v>0</v>
      </c>
      <c r="U99" s="186">
        <f t="shared" si="39"/>
        <v>0</v>
      </c>
      <c r="V99" s="186">
        <f t="shared" si="40"/>
        <v>0</v>
      </c>
      <c r="W99" s="187"/>
    </row>
    <row r="100" spans="1:23">
      <c r="A100" s="153" t="s">
        <v>222</v>
      </c>
      <c r="B100" s="237" t="e">
        <f t="shared" ca="1" si="30"/>
        <v>#N/A</v>
      </c>
      <c r="C100" s="64" t="s">
        <v>52</v>
      </c>
      <c r="D100" s="186">
        <v>0</v>
      </c>
      <c r="E100" s="187"/>
      <c r="F100" s="187"/>
      <c r="G100" s="187"/>
      <c r="H100" s="187"/>
      <c r="I100" s="187"/>
      <c r="J100" s="187"/>
      <c r="K100" s="187"/>
      <c r="L100" s="187"/>
      <c r="M100" s="187"/>
      <c r="N100" s="186">
        <f t="shared" si="32"/>
        <v>0</v>
      </c>
      <c r="O100" s="186">
        <f t="shared" si="33"/>
        <v>0</v>
      </c>
      <c r="P100" s="186">
        <f t="shared" si="34"/>
        <v>0</v>
      </c>
      <c r="Q100" s="186">
        <f t="shared" si="35"/>
        <v>0</v>
      </c>
      <c r="R100" s="186">
        <f t="shared" si="36"/>
        <v>0</v>
      </c>
      <c r="S100" s="186">
        <f t="shared" si="37"/>
        <v>0</v>
      </c>
      <c r="T100" s="186">
        <f t="shared" si="38"/>
        <v>0</v>
      </c>
      <c r="U100" s="186">
        <f t="shared" si="39"/>
        <v>0</v>
      </c>
      <c r="V100" s="186">
        <f t="shared" si="40"/>
        <v>0</v>
      </c>
      <c r="W100" s="187"/>
    </row>
    <row r="101" spans="1:23">
      <c r="A101" s="153" t="s">
        <v>223</v>
      </c>
      <c r="B101" s="237" t="e">
        <f t="shared" ca="1" si="30"/>
        <v>#N/A</v>
      </c>
      <c r="C101" s="64" t="s">
        <v>52</v>
      </c>
      <c r="D101" s="186">
        <v>0</v>
      </c>
      <c r="E101" s="187"/>
      <c r="F101" s="187"/>
      <c r="G101" s="187"/>
      <c r="H101" s="187"/>
      <c r="I101" s="187"/>
      <c r="J101" s="187"/>
      <c r="K101" s="187"/>
      <c r="L101" s="187"/>
      <c r="M101" s="187"/>
      <c r="N101" s="186">
        <f t="shared" si="32"/>
        <v>0</v>
      </c>
      <c r="O101" s="186">
        <f t="shared" si="33"/>
        <v>0</v>
      </c>
      <c r="P101" s="186">
        <f t="shared" si="34"/>
        <v>0</v>
      </c>
      <c r="Q101" s="186">
        <f t="shared" si="35"/>
        <v>0</v>
      </c>
      <c r="R101" s="186">
        <f t="shared" si="36"/>
        <v>0</v>
      </c>
      <c r="S101" s="186">
        <f t="shared" si="37"/>
        <v>0</v>
      </c>
      <c r="T101" s="186">
        <f t="shared" si="38"/>
        <v>0</v>
      </c>
      <c r="U101" s="186">
        <f t="shared" si="39"/>
        <v>0</v>
      </c>
      <c r="V101" s="186">
        <f t="shared" si="40"/>
        <v>0</v>
      </c>
      <c r="W101" s="187"/>
    </row>
    <row r="102" spans="1:23">
      <c r="A102" s="153" t="s">
        <v>224</v>
      </c>
      <c r="B102" s="237" t="e">
        <f t="shared" ca="1" si="30"/>
        <v>#N/A</v>
      </c>
      <c r="C102" s="64" t="s">
        <v>52</v>
      </c>
      <c r="D102" s="186">
        <v>0</v>
      </c>
      <c r="E102" s="187"/>
      <c r="F102" s="187"/>
      <c r="G102" s="187"/>
      <c r="H102" s="187"/>
      <c r="I102" s="187"/>
      <c r="J102" s="187"/>
      <c r="K102" s="187"/>
      <c r="L102" s="187"/>
      <c r="M102" s="187"/>
      <c r="N102" s="186">
        <f t="shared" si="32"/>
        <v>0</v>
      </c>
      <c r="O102" s="186">
        <f t="shared" si="33"/>
        <v>0</v>
      </c>
      <c r="P102" s="186">
        <f t="shared" si="34"/>
        <v>0</v>
      </c>
      <c r="Q102" s="186">
        <f t="shared" si="35"/>
        <v>0</v>
      </c>
      <c r="R102" s="186">
        <f t="shared" si="36"/>
        <v>0</v>
      </c>
      <c r="S102" s="186">
        <f t="shared" si="37"/>
        <v>0</v>
      </c>
      <c r="T102" s="186">
        <f t="shared" si="38"/>
        <v>0</v>
      </c>
      <c r="U102" s="186">
        <f t="shared" si="39"/>
        <v>0</v>
      </c>
      <c r="V102" s="186">
        <f t="shared" si="40"/>
        <v>0</v>
      </c>
      <c r="W102" s="187"/>
    </row>
    <row r="103" spans="1:23">
      <c r="A103" s="153" t="s">
        <v>225</v>
      </c>
      <c r="B103" s="237" t="e">
        <f t="shared" ca="1" si="30"/>
        <v>#N/A</v>
      </c>
      <c r="C103" s="64" t="s">
        <v>52</v>
      </c>
      <c r="D103" s="186">
        <v>0</v>
      </c>
      <c r="E103" s="187"/>
      <c r="F103" s="187"/>
      <c r="G103" s="187"/>
      <c r="H103" s="187"/>
      <c r="I103" s="187"/>
      <c r="J103" s="187"/>
      <c r="K103" s="187"/>
      <c r="L103" s="187"/>
      <c r="M103" s="187"/>
      <c r="N103" s="186">
        <f t="shared" si="32"/>
        <v>0</v>
      </c>
      <c r="O103" s="186">
        <f t="shared" si="33"/>
        <v>0</v>
      </c>
      <c r="P103" s="186">
        <f t="shared" si="34"/>
        <v>0</v>
      </c>
      <c r="Q103" s="186">
        <f t="shared" si="35"/>
        <v>0</v>
      </c>
      <c r="R103" s="186">
        <f t="shared" si="36"/>
        <v>0</v>
      </c>
      <c r="S103" s="186">
        <f t="shared" si="37"/>
        <v>0</v>
      </c>
      <c r="T103" s="186">
        <f t="shared" si="38"/>
        <v>0</v>
      </c>
      <c r="U103" s="186">
        <f t="shared" si="39"/>
        <v>0</v>
      </c>
      <c r="V103" s="186">
        <f t="shared" si="40"/>
        <v>0</v>
      </c>
      <c r="W103" s="187"/>
    </row>
    <row r="104" spans="1:23">
      <c r="A104" s="153" t="s">
        <v>226</v>
      </c>
      <c r="B104" s="237" t="e">
        <f t="shared" ca="1" si="30"/>
        <v>#N/A</v>
      </c>
      <c r="C104" s="64" t="s">
        <v>52</v>
      </c>
      <c r="D104" s="186">
        <v>0</v>
      </c>
      <c r="E104" s="187"/>
      <c r="F104" s="187"/>
      <c r="G104" s="187"/>
      <c r="H104" s="187"/>
      <c r="I104" s="187"/>
      <c r="J104" s="187"/>
      <c r="K104" s="187"/>
      <c r="L104" s="187"/>
      <c r="M104" s="187"/>
      <c r="N104" s="186">
        <f t="shared" si="32"/>
        <v>0</v>
      </c>
      <c r="O104" s="186">
        <f t="shared" si="33"/>
        <v>0</v>
      </c>
      <c r="P104" s="186">
        <f t="shared" si="34"/>
        <v>0</v>
      </c>
      <c r="Q104" s="186">
        <f t="shared" si="35"/>
        <v>0</v>
      </c>
      <c r="R104" s="186">
        <f t="shared" si="36"/>
        <v>0</v>
      </c>
      <c r="S104" s="186">
        <f t="shared" si="37"/>
        <v>0</v>
      </c>
      <c r="T104" s="186">
        <f t="shared" si="38"/>
        <v>0</v>
      </c>
      <c r="U104" s="186">
        <f t="shared" si="39"/>
        <v>0</v>
      </c>
      <c r="V104" s="186">
        <f t="shared" si="40"/>
        <v>0</v>
      </c>
      <c r="W104" s="187"/>
    </row>
    <row r="105" spans="1:23">
      <c r="A105" s="153" t="s">
        <v>227</v>
      </c>
      <c r="B105" s="237" t="e">
        <f t="shared" ca="1" si="30"/>
        <v>#N/A</v>
      </c>
      <c r="C105" s="64" t="s">
        <v>52</v>
      </c>
      <c r="D105" s="186">
        <v>0</v>
      </c>
      <c r="E105" s="187"/>
      <c r="F105" s="187"/>
      <c r="G105" s="187"/>
      <c r="H105" s="187"/>
      <c r="I105" s="187"/>
      <c r="J105" s="187"/>
      <c r="K105" s="187"/>
      <c r="L105" s="187"/>
      <c r="M105" s="187"/>
      <c r="N105" s="186">
        <f t="shared" si="32"/>
        <v>0</v>
      </c>
      <c r="O105" s="186">
        <f t="shared" si="33"/>
        <v>0</v>
      </c>
      <c r="P105" s="186">
        <f t="shared" si="34"/>
        <v>0</v>
      </c>
      <c r="Q105" s="186">
        <f t="shared" si="35"/>
        <v>0</v>
      </c>
      <c r="R105" s="186">
        <f t="shared" si="36"/>
        <v>0</v>
      </c>
      <c r="S105" s="186">
        <f t="shared" si="37"/>
        <v>0</v>
      </c>
      <c r="T105" s="186">
        <f t="shared" si="38"/>
        <v>0</v>
      </c>
      <c r="U105" s="186">
        <f t="shared" si="39"/>
        <v>0</v>
      </c>
      <c r="V105" s="186">
        <f t="shared" si="40"/>
        <v>0</v>
      </c>
      <c r="W105" s="187"/>
    </row>
    <row r="106" spans="1:23">
      <c r="A106" s="153" t="s">
        <v>228</v>
      </c>
      <c r="B106" s="237" t="e">
        <f t="shared" ca="1" si="30"/>
        <v>#N/A</v>
      </c>
      <c r="C106" s="64" t="s">
        <v>52</v>
      </c>
      <c r="D106" s="186">
        <v>0</v>
      </c>
      <c r="E106" s="187"/>
      <c r="F106" s="187"/>
      <c r="G106" s="187"/>
      <c r="H106" s="187"/>
      <c r="I106" s="187"/>
      <c r="J106" s="187"/>
      <c r="K106" s="187"/>
      <c r="L106" s="187"/>
      <c r="M106" s="187"/>
      <c r="N106" s="186">
        <f t="shared" si="32"/>
        <v>0</v>
      </c>
      <c r="O106" s="186">
        <f t="shared" si="33"/>
        <v>0</v>
      </c>
      <c r="P106" s="186">
        <f t="shared" si="34"/>
        <v>0</v>
      </c>
      <c r="Q106" s="186">
        <f t="shared" si="35"/>
        <v>0</v>
      </c>
      <c r="R106" s="186">
        <f t="shared" si="36"/>
        <v>0</v>
      </c>
      <c r="S106" s="186">
        <f t="shared" si="37"/>
        <v>0</v>
      </c>
      <c r="T106" s="186">
        <f t="shared" si="38"/>
        <v>0</v>
      </c>
      <c r="U106" s="186">
        <f t="shared" si="39"/>
        <v>0</v>
      </c>
      <c r="V106" s="186">
        <f t="shared" si="40"/>
        <v>0</v>
      </c>
      <c r="W106" s="187"/>
    </row>
    <row r="107" spans="1:23">
      <c r="A107" s="153" t="s">
        <v>240</v>
      </c>
      <c r="B107" s="237" t="e">
        <f t="shared" ca="1" si="30"/>
        <v>#N/A</v>
      </c>
      <c r="C107" s="64" t="s">
        <v>52</v>
      </c>
      <c r="D107" s="186">
        <v>0</v>
      </c>
      <c r="E107" s="187"/>
      <c r="F107" s="187"/>
      <c r="G107" s="187"/>
      <c r="H107" s="187"/>
      <c r="I107" s="187"/>
      <c r="J107" s="187"/>
      <c r="K107" s="187"/>
      <c r="L107" s="187"/>
      <c r="M107" s="187"/>
      <c r="N107" s="186">
        <f t="shared" si="32"/>
        <v>0</v>
      </c>
      <c r="O107" s="186">
        <f t="shared" si="33"/>
        <v>0</v>
      </c>
      <c r="P107" s="186">
        <f t="shared" si="34"/>
        <v>0</v>
      </c>
      <c r="Q107" s="186">
        <f t="shared" si="35"/>
        <v>0</v>
      </c>
      <c r="R107" s="186">
        <f t="shared" si="36"/>
        <v>0</v>
      </c>
      <c r="S107" s="186">
        <f t="shared" si="37"/>
        <v>0</v>
      </c>
      <c r="T107" s="186">
        <f t="shared" si="38"/>
        <v>0</v>
      </c>
      <c r="U107" s="186">
        <f t="shared" si="39"/>
        <v>0</v>
      </c>
      <c r="V107" s="186">
        <f t="shared" si="40"/>
        <v>0</v>
      </c>
      <c r="W107" s="187"/>
    </row>
    <row r="108" spans="1:23">
      <c r="A108" s="153" t="s">
        <v>241</v>
      </c>
      <c r="B108" s="237" t="e">
        <f t="shared" ca="1" si="30"/>
        <v>#N/A</v>
      </c>
      <c r="C108" s="64" t="s">
        <v>52</v>
      </c>
      <c r="D108" s="186">
        <v>0</v>
      </c>
      <c r="E108" s="187"/>
      <c r="F108" s="187"/>
      <c r="G108" s="187"/>
      <c r="H108" s="187"/>
      <c r="I108" s="187"/>
      <c r="J108" s="187"/>
      <c r="K108" s="187"/>
      <c r="L108" s="187"/>
      <c r="M108" s="187"/>
      <c r="N108" s="186">
        <f t="shared" si="32"/>
        <v>0</v>
      </c>
      <c r="O108" s="186">
        <f t="shared" si="33"/>
        <v>0</v>
      </c>
      <c r="P108" s="186">
        <f t="shared" si="34"/>
        <v>0</v>
      </c>
      <c r="Q108" s="186">
        <f t="shared" si="35"/>
        <v>0</v>
      </c>
      <c r="R108" s="186">
        <f t="shared" si="36"/>
        <v>0</v>
      </c>
      <c r="S108" s="186">
        <f t="shared" si="37"/>
        <v>0</v>
      </c>
      <c r="T108" s="186">
        <f t="shared" si="38"/>
        <v>0</v>
      </c>
      <c r="U108" s="186">
        <f t="shared" si="39"/>
        <v>0</v>
      </c>
      <c r="V108" s="186">
        <f t="shared" si="40"/>
        <v>0</v>
      </c>
      <c r="W108" s="187"/>
    </row>
    <row r="109" spans="1:23">
      <c r="A109" s="153" t="s">
        <v>242</v>
      </c>
      <c r="B109" s="237" t="e">
        <f t="shared" ca="1" si="30"/>
        <v>#N/A</v>
      </c>
      <c r="C109" s="64" t="s">
        <v>52</v>
      </c>
      <c r="D109" s="186">
        <v>0</v>
      </c>
      <c r="E109" s="187"/>
      <c r="F109" s="187"/>
      <c r="G109" s="187"/>
      <c r="H109" s="187"/>
      <c r="I109" s="187"/>
      <c r="J109" s="187"/>
      <c r="K109" s="187"/>
      <c r="L109" s="187"/>
      <c r="M109" s="187"/>
      <c r="N109" s="186">
        <f t="shared" si="32"/>
        <v>0</v>
      </c>
      <c r="O109" s="186">
        <f t="shared" si="33"/>
        <v>0</v>
      </c>
      <c r="P109" s="186">
        <f t="shared" si="34"/>
        <v>0</v>
      </c>
      <c r="Q109" s="186">
        <f t="shared" si="35"/>
        <v>0</v>
      </c>
      <c r="R109" s="186">
        <f t="shared" si="36"/>
        <v>0</v>
      </c>
      <c r="S109" s="186">
        <f t="shared" si="37"/>
        <v>0</v>
      </c>
      <c r="T109" s="186">
        <f t="shared" si="38"/>
        <v>0</v>
      </c>
      <c r="U109" s="186">
        <f t="shared" si="39"/>
        <v>0</v>
      </c>
      <c r="V109" s="186">
        <f t="shared" si="40"/>
        <v>0</v>
      </c>
      <c r="W109" s="187"/>
    </row>
    <row r="110" spans="1:23">
      <c r="A110" s="153" t="s">
        <v>434</v>
      </c>
      <c r="B110" s="237" t="e">
        <f t="shared" ca="1" si="30"/>
        <v>#N/A</v>
      </c>
      <c r="C110" s="64" t="s">
        <v>52</v>
      </c>
      <c r="D110" s="186">
        <v>0</v>
      </c>
      <c r="E110" s="187"/>
      <c r="F110" s="187"/>
      <c r="G110" s="187"/>
      <c r="H110" s="187"/>
      <c r="I110" s="187"/>
      <c r="J110" s="187"/>
      <c r="K110" s="187"/>
      <c r="L110" s="187"/>
      <c r="M110" s="187"/>
      <c r="N110" s="186">
        <f t="shared" si="32"/>
        <v>0</v>
      </c>
      <c r="O110" s="186">
        <f t="shared" si="33"/>
        <v>0</v>
      </c>
      <c r="P110" s="186">
        <f t="shared" si="34"/>
        <v>0</v>
      </c>
      <c r="Q110" s="186">
        <f t="shared" si="35"/>
        <v>0</v>
      </c>
      <c r="R110" s="186">
        <f t="shared" si="36"/>
        <v>0</v>
      </c>
      <c r="S110" s="186">
        <f t="shared" si="37"/>
        <v>0</v>
      </c>
      <c r="T110" s="186">
        <f t="shared" si="38"/>
        <v>0</v>
      </c>
      <c r="U110" s="186">
        <f t="shared" si="39"/>
        <v>0</v>
      </c>
      <c r="V110" s="186">
        <f t="shared" si="40"/>
        <v>0</v>
      </c>
      <c r="W110" s="187"/>
    </row>
    <row r="111" spans="1:23">
      <c r="A111" s="153" t="s">
        <v>243</v>
      </c>
      <c r="B111" s="237" t="e">
        <f t="shared" ca="1" si="30"/>
        <v>#N/A</v>
      </c>
      <c r="C111" s="64" t="s">
        <v>52</v>
      </c>
      <c r="D111" s="186">
        <v>0</v>
      </c>
      <c r="E111" s="187"/>
      <c r="F111" s="187"/>
      <c r="G111" s="187"/>
      <c r="H111" s="187"/>
      <c r="I111" s="187"/>
      <c r="J111" s="187"/>
      <c r="K111" s="187"/>
      <c r="L111" s="187"/>
      <c r="M111" s="187"/>
      <c r="N111" s="186">
        <f t="shared" si="32"/>
        <v>0</v>
      </c>
      <c r="O111" s="186">
        <f t="shared" si="33"/>
        <v>0</v>
      </c>
      <c r="P111" s="186">
        <f t="shared" si="34"/>
        <v>0</v>
      </c>
      <c r="Q111" s="186">
        <f t="shared" si="35"/>
        <v>0</v>
      </c>
      <c r="R111" s="186">
        <f t="shared" si="36"/>
        <v>0</v>
      </c>
      <c r="S111" s="186">
        <f t="shared" si="37"/>
        <v>0</v>
      </c>
      <c r="T111" s="186">
        <f t="shared" si="38"/>
        <v>0</v>
      </c>
      <c r="U111" s="186">
        <f t="shared" si="39"/>
        <v>0</v>
      </c>
      <c r="V111" s="186">
        <f t="shared" si="40"/>
        <v>0</v>
      </c>
      <c r="W111" s="187"/>
    </row>
    <row r="112" spans="1:23">
      <c r="A112" s="153" t="s">
        <v>244</v>
      </c>
      <c r="B112" s="237" t="e">
        <f t="shared" ca="1" si="30"/>
        <v>#N/A</v>
      </c>
      <c r="C112" s="64" t="s">
        <v>52</v>
      </c>
      <c r="D112" s="186">
        <v>0</v>
      </c>
      <c r="E112" s="187"/>
      <c r="F112" s="187"/>
      <c r="G112" s="187"/>
      <c r="H112" s="187"/>
      <c r="I112" s="187"/>
      <c r="J112" s="187"/>
      <c r="K112" s="187"/>
      <c r="L112" s="187"/>
      <c r="M112" s="187"/>
      <c r="N112" s="186">
        <f t="shared" si="32"/>
        <v>0</v>
      </c>
      <c r="O112" s="186">
        <f t="shared" si="33"/>
        <v>0</v>
      </c>
      <c r="P112" s="186">
        <f t="shared" si="34"/>
        <v>0</v>
      </c>
      <c r="Q112" s="186">
        <f t="shared" si="35"/>
        <v>0</v>
      </c>
      <c r="R112" s="186">
        <f t="shared" si="36"/>
        <v>0</v>
      </c>
      <c r="S112" s="186">
        <f t="shared" si="37"/>
        <v>0</v>
      </c>
      <c r="T112" s="186">
        <f t="shared" si="38"/>
        <v>0</v>
      </c>
      <c r="U112" s="186">
        <f t="shared" si="39"/>
        <v>0</v>
      </c>
      <c r="V112" s="186">
        <f t="shared" si="40"/>
        <v>0</v>
      </c>
      <c r="W112" s="187"/>
    </row>
    <row r="113" spans="1:23">
      <c r="A113" s="153" t="s">
        <v>245</v>
      </c>
      <c r="B113" s="237" t="e">
        <f t="shared" ca="1" si="30"/>
        <v>#N/A</v>
      </c>
      <c r="C113" s="64" t="s">
        <v>52</v>
      </c>
      <c r="D113" s="186">
        <v>0</v>
      </c>
      <c r="E113" s="187"/>
      <c r="F113" s="187"/>
      <c r="G113" s="187"/>
      <c r="H113" s="187"/>
      <c r="I113" s="187"/>
      <c r="J113" s="187"/>
      <c r="K113" s="187"/>
      <c r="L113" s="187"/>
      <c r="M113" s="187"/>
      <c r="N113" s="186">
        <f t="shared" si="32"/>
        <v>0</v>
      </c>
      <c r="O113" s="186">
        <f t="shared" si="33"/>
        <v>0</v>
      </c>
      <c r="P113" s="186">
        <f t="shared" si="34"/>
        <v>0</v>
      </c>
      <c r="Q113" s="186">
        <f t="shared" si="35"/>
        <v>0</v>
      </c>
      <c r="R113" s="186">
        <f t="shared" si="36"/>
        <v>0</v>
      </c>
      <c r="S113" s="186">
        <f t="shared" si="37"/>
        <v>0</v>
      </c>
      <c r="T113" s="186">
        <f t="shared" si="38"/>
        <v>0</v>
      </c>
      <c r="U113" s="186">
        <f t="shared" si="39"/>
        <v>0</v>
      </c>
      <c r="V113" s="186">
        <f t="shared" si="40"/>
        <v>0</v>
      </c>
      <c r="W113" s="187"/>
    </row>
    <row r="114" spans="1:23">
      <c r="A114" s="153" t="s">
        <v>246</v>
      </c>
      <c r="B114" s="237" t="e">
        <f t="shared" ca="1" si="30"/>
        <v>#N/A</v>
      </c>
      <c r="C114" s="64" t="s">
        <v>52</v>
      </c>
      <c r="D114" s="186">
        <v>0</v>
      </c>
      <c r="E114" s="187"/>
      <c r="F114" s="187"/>
      <c r="G114" s="187"/>
      <c r="H114" s="187"/>
      <c r="I114" s="187"/>
      <c r="J114" s="187"/>
      <c r="K114" s="187"/>
      <c r="L114" s="187"/>
      <c r="M114" s="187"/>
      <c r="N114" s="186">
        <f t="shared" si="32"/>
        <v>0</v>
      </c>
      <c r="O114" s="186">
        <f t="shared" si="33"/>
        <v>0</v>
      </c>
      <c r="P114" s="186">
        <f t="shared" si="34"/>
        <v>0</v>
      </c>
      <c r="Q114" s="186">
        <f t="shared" si="35"/>
        <v>0</v>
      </c>
      <c r="R114" s="186">
        <f t="shared" si="36"/>
        <v>0</v>
      </c>
      <c r="S114" s="186">
        <f t="shared" si="37"/>
        <v>0</v>
      </c>
      <c r="T114" s="186">
        <f t="shared" si="38"/>
        <v>0</v>
      </c>
      <c r="U114" s="186">
        <f t="shared" si="39"/>
        <v>0</v>
      </c>
      <c r="V114" s="186">
        <f t="shared" si="40"/>
        <v>0</v>
      </c>
      <c r="W114" s="187"/>
    </row>
    <row r="115" spans="1:23">
      <c r="A115" s="153" t="s">
        <v>247</v>
      </c>
      <c r="B115" s="237" t="e">
        <f t="shared" ca="1" si="30"/>
        <v>#N/A</v>
      </c>
      <c r="C115" s="64" t="s">
        <v>52</v>
      </c>
      <c r="D115" s="186">
        <v>0</v>
      </c>
      <c r="E115" s="187"/>
      <c r="F115" s="187"/>
      <c r="G115" s="187"/>
      <c r="H115" s="187"/>
      <c r="I115" s="187"/>
      <c r="J115" s="187"/>
      <c r="K115" s="187"/>
      <c r="L115" s="187"/>
      <c r="M115" s="187"/>
      <c r="N115" s="186">
        <f t="shared" si="32"/>
        <v>0</v>
      </c>
      <c r="O115" s="186">
        <f t="shared" si="33"/>
        <v>0</v>
      </c>
      <c r="P115" s="186">
        <f t="shared" si="34"/>
        <v>0</v>
      </c>
      <c r="Q115" s="186">
        <f t="shared" si="35"/>
        <v>0</v>
      </c>
      <c r="R115" s="186">
        <f t="shared" si="36"/>
        <v>0</v>
      </c>
      <c r="S115" s="186">
        <f t="shared" si="37"/>
        <v>0</v>
      </c>
      <c r="T115" s="186">
        <f t="shared" si="38"/>
        <v>0</v>
      </c>
      <c r="U115" s="186">
        <f t="shared" si="39"/>
        <v>0</v>
      </c>
      <c r="V115" s="186">
        <f t="shared" si="40"/>
        <v>0</v>
      </c>
      <c r="W115" s="187"/>
    </row>
    <row r="116" spans="1:23">
      <c r="A116" s="153" t="s">
        <v>248</v>
      </c>
      <c r="B116" s="237" t="e">
        <f t="shared" ca="1" si="30"/>
        <v>#N/A</v>
      </c>
      <c r="C116" s="64" t="s">
        <v>52</v>
      </c>
      <c r="D116" s="186">
        <v>0</v>
      </c>
      <c r="E116" s="187"/>
      <c r="F116" s="187"/>
      <c r="G116" s="187"/>
      <c r="H116" s="187"/>
      <c r="I116" s="187"/>
      <c r="J116" s="187"/>
      <c r="K116" s="187"/>
      <c r="L116" s="187"/>
      <c r="M116" s="187"/>
      <c r="N116" s="186">
        <f t="shared" si="32"/>
        <v>0</v>
      </c>
      <c r="O116" s="186">
        <f t="shared" si="33"/>
        <v>0</v>
      </c>
      <c r="P116" s="186">
        <f t="shared" si="34"/>
        <v>0</v>
      </c>
      <c r="Q116" s="186">
        <f t="shared" si="35"/>
        <v>0</v>
      </c>
      <c r="R116" s="186">
        <f t="shared" si="36"/>
        <v>0</v>
      </c>
      <c r="S116" s="186">
        <f t="shared" si="37"/>
        <v>0</v>
      </c>
      <c r="T116" s="186">
        <f t="shared" si="38"/>
        <v>0</v>
      </c>
      <c r="U116" s="186">
        <f t="shared" si="39"/>
        <v>0</v>
      </c>
      <c r="V116" s="186">
        <f t="shared" si="40"/>
        <v>0</v>
      </c>
      <c r="W116" s="187"/>
    </row>
    <row r="117" spans="1:23">
      <c r="A117" s="153" t="s">
        <v>249</v>
      </c>
      <c r="B117" s="237" t="e">
        <f t="shared" ca="1" si="30"/>
        <v>#N/A</v>
      </c>
      <c r="C117" s="64" t="s">
        <v>52</v>
      </c>
      <c r="D117" s="186">
        <v>0</v>
      </c>
      <c r="E117" s="187"/>
      <c r="F117" s="187"/>
      <c r="G117" s="187"/>
      <c r="H117" s="187"/>
      <c r="I117" s="187"/>
      <c r="J117" s="187"/>
      <c r="K117" s="187"/>
      <c r="L117" s="187"/>
      <c r="M117" s="187"/>
      <c r="N117" s="186">
        <f t="shared" si="32"/>
        <v>0</v>
      </c>
      <c r="O117" s="186">
        <f t="shared" si="33"/>
        <v>0</v>
      </c>
      <c r="P117" s="186">
        <f t="shared" si="34"/>
        <v>0</v>
      </c>
      <c r="Q117" s="186">
        <f t="shared" si="35"/>
        <v>0</v>
      </c>
      <c r="R117" s="186">
        <f t="shared" si="36"/>
        <v>0</v>
      </c>
      <c r="S117" s="186">
        <f t="shared" si="37"/>
        <v>0</v>
      </c>
      <c r="T117" s="186">
        <f t="shared" si="38"/>
        <v>0</v>
      </c>
      <c r="U117" s="186">
        <f t="shared" si="39"/>
        <v>0</v>
      </c>
      <c r="V117" s="186">
        <f t="shared" si="40"/>
        <v>0</v>
      </c>
      <c r="W117" s="187"/>
    </row>
    <row r="118" spans="1:23">
      <c r="A118" s="153" t="s">
        <v>250</v>
      </c>
      <c r="B118" s="237" t="e">
        <f t="shared" ca="1" si="30"/>
        <v>#N/A</v>
      </c>
      <c r="C118" s="64" t="s">
        <v>52</v>
      </c>
      <c r="D118" s="186">
        <v>0</v>
      </c>
      <c r="E118" s="187"/>
      <c r="F118" s="187"/>
      <c r="G118" s="187"/>
      <c r="H118" s="187"/>
      <c r="I118" s="187"/>
      <c r="J118" s="187"/>
      <c r="K118" s="187"/>
      <c r="L118" s="187"/>
      <c r="M118" s="187"/>
      <c r="N118" s="186">
        <f t="shared" si="32"/>
        <v>0</v>
      </c>
      <c r="O118" s="186">
        <f t="shared" si="33"/>
        <v>0</v>
      </c>
      <c r="P118" s="186">
        <f t="shared" si="34"/>
        <v>0</v>
      </c>
      <c r="Q118" s="186">
        <f t="shared" si="35"/>
        <v>0</v>
      </c>
      <c r="R118" s="186">
        <f t="shared" si="36"/>
        <v>0</v>
      </c>
      <c r="S118" s="186">
        <f t="shared" si="37"/>
        <v>0</v>
      </c>
      <c r="T118" s="186">
        <f t="shared" si="38"/>
        <v>0</v>
      </c>
      <c r="U118" s="186">
        <f t="shared" si="39"/>
        <v>0</v>
      </c>
      <c r="V118" s="186">
        <f t="shared" si="40"/>
        <v>0</v>
      </c>
      <c r="W118" s="187"/>
    </row>
    <row r="119" spans="1:23">
      <c r="A119" s="153" t="s">
        <v>435</v>
      </c>
      <c r="B119" s="237" t="e">
        <f t="shared" ca="1" si="30"/>
        <v>#N/A</v>
      </c>
      <c r="C119" s="64" t="s">
        <v>52</v>
      </c>
      <c r="D119" s="186">
        <v>0</v>
      </c>
      <c r="E119" s="187"/>
      <c r="F119" s="187"/>
      <c r="G119" s="187"/>
      <c r="H119" s="187"/>
      <c r="I119" s="187"/>
      <c r="J119" s="187"/>
      <c r="K119" s="187"/>
      <c r="L119" s="187"/>
      <c r="M119" s="187"/>
      <c r="N119" s="186">
        <f t="shared" si="32"/>
        <v>0</v>
      </c>
      <c r="O119" s="186">
        <f t="shared" si="33"/>
        <v>0</v>
      </c>
      <c r="P119" s="186">
        <f t="shared" si="34"/>
        <v>0</v>
      </c>
      <c r="Q119" s="186">
        <f t="shared" si="35"/>
        <v>0</v>
      </c>
      <c r="R119" s="186">
        <f t="shared" si="36"/>
        <v>0</v>
      </c>
      <c r="S119" s="186">
        <f t="shared" si="37"/>
        <v>0</v>
      </c>
      <c r="T119" s="186">
        <f t="shared" si="38"/>
        <v>0</v>
      </c>
      <c r="U119" s="186">
        <f t="shared" si="39"/>
        <v>0</v>
      </c>
      <c r="V119" s="186">
        <f t="shared" si="40"/>
        <v>0</v>
      </c>
      <c r="W119" s="187"/>
    </row>
    <row r="120" spans="1:23">
      <c r="A120" s="153" t="s">
        <v>436</v>
      </c>
      <c r="B120" s="237" t="e">
        <f t="shared" ca="1" si="30"/>
        <v>#N/A</v>
      </c>
      <c r="C120" s="64" t="s">
        <v>52</v>
      </c>
      <c r="D120" s="186">
        <v>0</v>
      </c>
      <c r="E120" s="187"/>
      <c r="F120" s="187"/>
      <c r="G120" s="187"/>
      <c r="H120" s="187"/>
      <c r="I120" s="187"/>
      <c r="J120" s="187"/>
      <c r="K120" s="187"/>
      <c r="L120" s="187"/>
      <c r="M120" s="187"/>
      <c r="N120" s="186">
        <f t="shared" si="32"/>
        <v>0</v>
      </c>
      <c r="O120" s="186">
        <f t="shared" si="33"/>
        <v>0</v>
      </c>
      <c r="P120" s="186">
        <f t="shared" si="34"/>
        <v>0</v>
      </c>
      <c r="Q120" s="186">
        <f t="shared" si="35"/>
        <v>0</v>
      </c>
      <c r="R120" s="186">
        <f t="shared" si="36"/>
        <v>0</v>
      </c>
      <c r="S120" s="186">
        <f t="shared" si="37"/>
        <v>0</v>
      </c>
      <c r="T120" s="186">
        <f t="shared" si="38"/>
        <v>0</v>
      </c>
      <c r="U120" s="186">
        <f t="shared" si="39"/>
        <v>0</v>
      </c>
      <c r="V120" s="186">
        <f t="shared" si="40"/>
        <v>0</v>
      </c>
      <c r="W120" s="187"/>
    </row>
    <row r="121" spans="1:23">
      <c r="A121" s="153" t="s">
        <v>437</v>
      </c>
      <c r="B121" s="237" t="e">
        <f t="shared" ca="1" si="30"/>
        <v>#N/A</v>
      </c>
      <c r="C121" s="64" t="s">
        <v>52</v>
      </c>
      <c r="D121" s="186">
        <v>0</v>
      </c>
      <c r="E121" s="187"/>
      <c r="F121" s="187"/>
      <c r="G121" s="187"/>
      <c r="H121" s="187"/>
      <c r="I121" s="187"/>
      <c r="J121" s="187"/>
      <c r="K121" s="187"/>
      <c r="L121" s="187"/>
      <c r="M121" s="187"/>
      <c r="N121" s="186">
        <f t="shared" si="32"/>
        <v>0</v>
      </c>
      <c r="O121" s="186">
        <f t="shared" si="33"/>
        <v>0</v>
      </c>
      <c r="P121" s="186">
        <f t="shared" si="34"/>
        <v>0</v>
      </c>
      <c r="Q121" s="186">
        <f t="shared" si="35"/>
        <v>0</v>
      </c>
      <c r="R121" s="186">
        <f t="shared" si="36"/>
        <v>0</v>
      </c>
      <c r="S121" s="186">
        <f t="shared" si="37"/>
        <v>0</v>
      </c>
      <c r="T121" s="186">
        <f t="shared" si="38"/>
        <v>0</v>
      </c>
      <c r="U121" s="186">
        <f t="shared" si="39"/>
        <v>0</v>
      </c>
      <c r="V121" s="186">
        <f t="shared" si="40"/>
        <v>0</v>
      </c>
      <c r="W121" s="187"/>
    </row>
  </sheetData>
  <mergeCells count="4">
    <mergeCell ref="D15:M15"/>
    <mergeCell ref="N15:W15"/>
    <mergeCell ref="D70:M70"/>
    <mergeCell ref="N70:W70"/>
  </mergeCells>
  <phoneticPr fontId="56" type="noConversion"/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>
    <tabColor theme="9" tint="-0.499984740745262"/>
  </sheetPr>
  <dimension ref="A1:CM122"/>
  <sheetViews>
    <sheetView zoomScale="70" zoomScaleNormal="70" workbookViewId="0">
      <selection activeCell="B13" sqref="B13"/>
    </sheetView>
  </sheetViews>
  <sheetFormatPr defaultRowHeight="14.25"/>
  <cols>
    <col min="2" max="2" width="44" bestFit="1" customWidth="1"/>
    <col min="3" max="3" width="9" customWidth="1"/>
    <col min="4" max="4" width="9.1328125" customWidth="1"/>
    <col min="10" max="10" width="11.796875" bestFit="1" customWidth="1"/>
    <col min="15" max="15" width="1" customWidth="1"/>
    <col min="16" max="16" width="9" customWidth="1"/>
    <col min="28" max="28" width="1" customWidth="1"/>
    <col min="47" max="47" width="9.33203125" bestFit="1" customWidth="1"/>
  </cols>
  <sheetData>
    <row r="1" spans="1:91" s="3" customFormat="1" ht="25.15">
      <c r="A1" s="1" t="str">
        <f>N0_Cover!A1</f>
        <v>RIIO-2 Regulatory Reporting Pack</v>
      </c>
      <c r="B1" s="2"/>
      <c r="C1" s="2"/>
      <c r="D1" s="2"/>
      <c r="E1" s="2"/>
      <c r="F1" s="71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</row>
    <row r="2" spans="1:91" s="3" customFormat="1" ht="22.9">
      <c r="A2" s="1">
        <f>N0_Cover!$B$12</f>
        <v>0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</row>
    <row r="3" spans="1:91" s="3" customFormat="1" ht="19.899999999999999">
      <c r="A3" s="5" t="str">
        <f>"Workbook " &amp; N0_Cover!$B$14</f>
        <v>Workbook N: NARM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</row>
    <row r="4" spans="1:91" s="3" customFormat="1" ht="17.649999999999999">
      <c r="A4" s="7" t="str">
        <f>"Submission Version " &amp; N0_Cover!$B$15 &amp; " - Submitted on " &amp; TEXT(N0_Cover!$B$16,"dd mmm yyyy")</f>
        <v>Submission Version  - Submitted on 00 Jan 1900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</row>
    <row r="5" spans="1:91" s="3" customFormat="1" ht="17.649999999999999">
      <c r="A5" s="7" t="str">
        <f>"Template Version: " &amp; N0_Cover!$B$11</f>
        <v>Template Version: v1.0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</row>
    <row r="6" spans="1:91" s="3" customFormat="1" ht="19.899999999999999">
      <c r="A6" s="5" t="str">
        <f ca="1">"Sheet: " &amp;VLOOKUP(RIGHT(CELL("filename",A1),LEN(CELL("filename",A1))-FIND("]",CELL("filename",A1))),'N0.1_Contents'!$A$11:$B$98,2,FALSE)</f>
        <v>Sheet: N2.3 Total Risk RIIO-2 Start - End of 2020/21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</row>
    <row r="7" spans="1:91" s="3" customFormat="1" ht="17.649999999999999">
      <c r="A7" s="7" t="str">
        <f>"Prices Base: " &amp; 'N0.5_Data_Constants'!C13</f>
        <v>Prices Base: 2018/19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</row>
    <row r="8" spans="1:91" s="138" customFormat="1" ht="13.15">
      <c r="A8" s="140" t="str">
        <f ca="1">"Error ERRORs: " &amp; IF(ISERROR(MATCH("Error",$A$9:$AN$9,0)),"OK","Error")</f>
        <v>Error ERRORs: OK</v>
      </c>
      <c r="B8" s="141"/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1"/>
      <c r="AE8" s="141"/>
      <c r="AF8" s="141"/>
      <c r="AG8" s="141"/>
      <c r="AH8" s="141"/>
      <c r="AI8" s="141"/>
      <c r="AJ8" s="141"/>
      <c r="AK8" s="141"/>
      <c r="AL8" s="141"/>
      <c r="AM8" s="141"/>
      <c r="AN8" s="141"/>
      <c r="AO8" s="139"/>
      <c r="AP8" s="139"/>
      <c r="AQ8" s="139"/>
      <c r="AR8" s="139"/>
      <c r="AS8" s="139"/>
      <c r="AT8" s="139"/>
      <c r="AU8" s="139"/>
      <c r="AV8" s="139"/>
      <c r="AW8" s="139"/>
      <c r="AX8" s="139"/>
      <c r="AY8" s="139"/>
      <c r="AZ8" s="139"/>
      <c r="BA8" s="139"/>
      <c r="BB8" s="139"/>
      <c r="BC8" s="139"/>
      <c r="BD8" s="139"/>
      <c r="BE8" s="139"/>
      <c r="BF8" s="139"/>
      <c r="BG8" s="139"/>
      <c r="BH8" s="139"/>
      <c r="BI8" s="139"/>
      <c r="BJ8" s="139"/>
      <c r="BK8" s="139"/>
      <c r="BL8" s="139"/>
      <c r="BM8" s="139"/>
      <c r="BN8" s="139"/>
      <c r="BO8" s="139"/>
      <c r="BP8" s="139"/>
      <c r="BQ8" s="139"/>
      <c r="BR8" s="139"/>
      <c r="BS8" s="139"/>
      <c r="BT8" s="139"/>
      <c r="BU8" s="139"/>
      <c r="BV8" s="139"/>
      <c r="BW8" s="139"/>
      <c r="BX8" s="139"/>
      <c r="BY8" s="139"/>
      <c r="BZ8" s="139"/>
      <c r="CA8" s="139"/>
      <c r="CB8" s="139"/>
      <c r="CC8" s="139"/>
      <c r="CD8" s="139"/>
      <c r="CE8" s="139"/>
      <c r="CF8" s="139"/>
      <c r="CG8" s="139"/>
      <c r="CH8" s="139"/>
      <c r="CI8" s="139"/>
      <c r="CJ8" s="139"/>
      <c r="CK8" s="139"/>
      <c r="CL8" s="139"/>
      <c r="CM8" s="139"/>
    </row>
    <row r="9" spans="1:91" s="138" customFormat="1" ht="13.15">
      <c r="A9" s="145" t="str">
        <f t="shared" ref="A9:AN9" ca="1" si="0">IF(ISERROR(MATCH("Error",A10:A197,0)),"-","Error")</f>
        <v>-</v>
      </c>
      <c r="B9" s="145" t="str">
        <f t="shared" ca="1" si="0"/>
        <v>-</v>
      </c>
      <c r="C9" s="145" t="str">
        <f t="shared" si="0"/>
        <v>-</v>
      </c>
      <c r="D9" s="145" t="str">
        <f t="shared" ca="1" si="0"/>
        <v>-</v>
      </c>
      <c r="E9" s="145" t="str">
        <f t="shared" ca="1" si="0"/>
        <v>-</v>
      </c>
      <c r="F9" s="145" t="str">
        <f t="shared" ca="1" si="0"/>
        <v>-</v>
      </c>
      <c r="G9" s="145" t="str">
        <f t="shared" ca="1" si="0"/>
        <v>-</v>
      </c>
      <c r="H9" s="145" t="str">
        <f t="shared" ca="1" si="0"/>
        <v>-</v>
      </c>
      <c r="I9" s="145" t="str">
        <f t="shared" ca="1" si="0"/>
        <v>-</v>
      </c>
      <c r="J9" s="145" t="str">
        <f t="shared" ca="1" si="0"/>
        <v>-</v>
      </c>
      <c r="K9" s="145" t="str">
        <f t="shared" ca="1" si="0"/>
        <v>-</v>
      </c>
      <c r="L9" s="145" t="str">
        <f t="shared" ca="1" si="0"/>
        <v>-</v>
      </c>
      <c r="M9" s="145" t="str">
        <f t="shared" ca="1" si="0"/>
        <v>-</v>
      </c>
      <c r="N9" s="145" t="str">
        <f t="shared" ca="1" si="0"/>
        <v>-</v>
      </c>
      <c r="O9" s="145" t="str">
        <f t="shared" si="0"/>
        <v>-</v>
      </c>
      <c r="P9" s="145" t="str">
        <f t="shared" si="0"/>
        <v>-</v>
      </c>
      <c r="Q9" s="145" t="str">
        <f t="shared" ca="1" si="0"/>
        <v>-</v>
      </c>
      <c r="R9" s="145" t="str">
        <f t="shared" ca="1" si="0"/>
        <v>-</v>
      </c>
      <c r="S9" s="145" t="str">
        <f t="shared" ca="1" si="0"/>
        <v>-</v>
      </c>
      <c r="T9" s="145" t="str">
        <f t="shared" ca="1" si="0"/>
        <v>-</v>
      </c>
      <c r="U9" s="145" t="str">
        <f t="shared" ca="1" si="0"/>
        <v>-</v>
      </c>
      <c r="V9" s="145" t="str">
        <f t="shared" ca="1" si="0"/>
        <v>-</v>
      </c>
      <c r="W9" s="145" t="str">
        <f t="shared" ca="1" si="0"/>
        <v>-</v>
      </c>
      <c r="X9" s="145" t="str">
        <f t="shared" ca="1" si="0"/>
        <v>-</v>
      </c>
      <c r="Y9" s="145" t="str">
        <f t="shared" ca="1" si="0"/>
        <v>-</v>
      </c>
      <c r="Z9" s="145" t="str">
        <f t="shared" ca="1" si="0"/>
        <v>-</v>
      </c>
      <c r="AA9" s="145" t="str">
        <f t="shared" ca="1" si="0"/>
        <v>-</v>
      </c>
      <c r="AB9" s="145" t="str">
        <f t="shared" si="0"/>
        <v>-</v>
      </c>
      <c r="AC9" s="145" t="str">
        <f t="shared" si="0"/>
        <v>-</v>
      </c>
      <c r="AD9" s="145" t="str">
        <f t="shared" ca="1" si="0"/>
        <v>-</v>
      </c>
      <c r="AE9" s="145" t="str">
        <f t="shared" ca="1" si="0"/>
        <v>-</v>
      </c>
      <c r="AF9" s="145" t="str">
        <f t="shared" ca="1" si="0"/>
        <v>-</v>
      </c>
      <c r="AG9" s="145" t="str">
        <f t="shared" ca="1" si="0"/>
        <v>-</v>
      </c>
      <c r="AH9" s="145" t="str">
        <f t="shared" ca="1" si="0"/>
        <v>-</v>
      </c>
      <c r="AI9" s="145" t="str">
        <f t="shared" ca="1" si="0"/>
        <v>-</v>
      </c>
      <c r="AJ9" s="145" t="str">
        <f t="shared" ca="1" si="0"/>
        <v>-</v>
      </c>
      <c r="AK9" s="145" t="str">
        <f t="shared" ca="1" si="0"/>
        <v>-</v>
      </c>
      <c r="AL9" s="145" t="str">
        <f t="shared" ca="1" si="0"/>
        <v>-</v>
      </c>
      <c r="AM9" s="145" t="str">
        <f t="shared" ca="1" si="0"/>
        <v>-</v>
      </c>
      <c r="AN9" s="145" t="str">
        <f t="shared" ca="1" si="0"/>
        <v>-</v>
      </c>
      <c r="AO9" s="139"/>
      <c r="AP9" s="139"/>
      <c r="AQ9" s="139"/>
      <c r="AR9" s="139"/>
      <c r="AS9" s="139"/>
      <c r="AT9" s="139"/>
      <c r="AU9" s="139"/>
      <c r="AV9" s="139"/>
      <c r="AW9" s="139"/>
      <c r="AX9" s="139"/>
      <c r="AY9" s="139"/>
      <c r="AZ9" s="139"/>
      <c r="BA9" s="139"/>
      <c r="BB9" s="139"/>
      <c r="BC9" s="139"/>
      <c r="BD9" s="139"/>
      <c r="BE9" s="139"/>
      <c r="BF9" s="139"/>
      <c r="BG9" s="139"/>
      <c r="BH9" s="139"/>
      <c r="BI9" s="139"/>
      <c r="BJ9" s="139"/>
      <c r="BK9" s="139"/>
      <c r="BL9" s="139"/>
      <c r="BM9" s="139"/>
      <c r="BN9" s="139"/>
      <c r="BO9" s="139"/>
      <c r="BP9" s="139"/>
      <c r="BQ9" s="139"/>
      <c r="BR9" s="139"/>
      <c r="BS9" s="139"/>
      <c r="BT9" s="139"/>
      <c r="BU9" s="139"/>
      <c r="BV9" s="139"/>
      <c r="BW9" s="139"/>
      <c r="BX9" s="139"/>
      <c r="BY9" s="139"/>
      <c r="BZ9" s="139"/>
      <c r="CA9" s="139"/>
      <c r="CB9" s="139"/>
      <c r="CC9" s="139"/>
      <c r="CD9" s="139"/>
      <c r="CE9" s="139"/>
      <c r="CF9" s="139"/>
      <c r="CG9" s="139"/>
      <c r="CH9" s="139"/>
      <c r="CI9" s="139"/>
      <c r="CJ9" s="139"/>
      <c r="CK9" s="139"/>
      <c r="CL9" s="139"/>
      <c r="CM9" s="139"/>
    </row>
    <row r="11" spans="1:91" ht="17.649999999999999">
      <c r="A11" s="9" t="str">
        <f ca="1">SUBSTITUTE(VLOOKUP(RIGHT(CELL("filename",A1),LEN(CELL("filename",A1))-FIND("]",CELL("filename",A1))),'N0.1_Contents'!$A$11:$B$98,2,FALSE), LEFT(VLOOKUP(RIGHT(CELL("filename",A1),LEN(CELL("filename",A1))-FIND("]",CELL("filename",A1))),'N0.1_Contents'!$A$11:$B$98,2,FALSE),FIND(" ",VLOOKUP(RIGHT(CELL("filename",A1),LEN(CELL("filename",A1))-FIND("]",CELL("filename",A1))),'N0.1_Contents'!$A$11:$B$98,2,FALSE))),"")</f>
        <v>Total Risk RIIO-2 Start - End of 2020/21</v>
      </c>
    </row>
    <row r="13" spans="1:91" ht="17.649999999999999">
      <c r="A13" s="9" t="s">
        <v>9</v>
      </c>
      <c r="Q13" s="9"/>
    </row>
    <row r="15" spans="1:91">
      <c r="A15" s="15" t="s">
        <v>24</v>
      </c>
      <c r="B15" s="100"/>
      <c r="C15" s="100"/>
      <c r="D15" s="295" t="s">
        <v>25</v>
      </c>
      <c r="E15" s="296"/>
      <c r="F15" s="296"/>
      <c r="G15" s="296"/>
      <c r="H15" s="296"/>
      <c r="I15" s="296"/>
      <c r="J15" s="296"/>
      <c r="K15" s="296"/>
      <c r="L15" s="296"/>
      <c r="M15" s="297"/>
      <c r="P15" s="100"/>
      <c r="Q15" s="295" t="s">
        <v>47</v>
      </c>
      <c r="R15" s="296"/>
      <c r="S15" s="296"/>
      <c r="T15" s="296"/>
      <c r="U15" s="296"/>
      <c r="V15" s="296"/>
      <c r="W15" s="296"/>
      <c r="X15" s="296"/>
      <c r="Y15" s="296"/>
      <c r="Z15" s="297"/>
      <c r="AC15" s="100"/>
      <c r="AD15" s="295" t="s">
        <v>12</v>
      </c>
      <c r="AE15" s="296"/>
      <c r="AF15" s="296"/>
      <c r="AG15" s="296"/>
      <c r="AH15" s="296"/>
      <c r="AI15" s="296"/>
      <c r="AJ15" s="296"/>
      <c r="AK15" s="296"/>
      <c r="AL15" s="296"/>
      <c r="AM15" s="297"/>
    </row>
    <row r="16" spans="1:91" ht="14.65" thickBot="1">
      <c r="A16" s="157"/>
      <c r="B16" s="157" t="s">
        <v>3</v>
      </c>
      <c r="C16" s="63" t="s">
        <v>49</v>
      </c>
      <c r="D16" s="20" t="s">
        <v>13</v>
      </c>
      <c r="E16" s="21" t="s">
        <v>14</v>
      </c>
      <c r="F16" s="22" t="s">
        <v>15</v>
      </c>
      <c r="G16" s="23" t="s">
        <v>16</v>
      </c>
      <c r="H16" s="24" t="s">
        <v>17</v>
      </c>
      <c r="I16" s="25" t="s">
        <v>18</v>
      </c>
      <c r="J16" s="26" t="s">
        <v>19</v>
      </c>
      <c r="K16" s="29" t="s">
        <v>20</v>
      </c>
      <c r="L16" s="27" t="s">
        <v>21</v>
      </c>
      <c r="M16" s="28" t="s">
        <v>22</v>
      </c>
      <c r="N16" s="32" t="s">
        <v>26</v>
      </c>
      <c r="P16" s="98" t="s">
        <v>49</v>
      </c>
      <c r="Q16" s="65" t="s">
        <v>13</v>
      </c>
      <c r="R16" s="21" t="s">
        <v>14</v>
      </c>
      <c r="S16" s="22" t="s">
        <v>15</v>
      </c>
      <c r="T16" s="23" t="s">
        <v>16</v>
      </c>
      <c r="U16" s="24" t="s">
        <v>17</v>
      </c>
      <c r="V16" s="25" t="s">
        <v>18</v>
      </c>
      <c r="W16" s="26" t="s">
        <v>19</v>
      </c>
      <c r="X16" s="29" t="s">
        <v>20</v>
      </c>
      <c r="Y16" s="27" t="s">
        <v>21</v>
      </c>
      <c r="Z16" s="28" t="s">
        <v>22</v>
      </c>
      <c r="AA16" s="32" t="s">
        <v>26</v>
      </c>
      <c r="AC16" s="63" t="s">
        <v>49</v>
      </c>
      <c r="AD16" s="20" t="s">
        <v>13</v>
      </c>
      <c r="AE16" s="21" t="s">
        <v>14</v>
      </c>
      <c r="AF16" s="22" t="s">
        <v>15</v>
      </c>
      <c r="AG16" s="23" t="s">
        <v>16</v>
      </c>
      <c r="AH16" s="24" t="s">
        <v>17</v>
      </c>
      <c r="AI16" s="25" t="s">
        <v>18</v>
      </c>
      <c r="AJ16" s="26" t="s">
        <v>19</v>
      </c>
      <c r="AK16" s="29" t="s">
        <v>20</v>
      </c>
      <c r="AL16" s="27" t="s">
        <v>21</v>
      </c>
      <c r="AM16" s="28" t="s">
        <v>22</v>
      </c>
      <c r="AN16" s="32" t="s">
        <v>26</v>
      </c>
    </row>
    <row r="17" spans="1:40">
      <c r="A17" s="158" t="s">
        <v>203</v>
      </c>
      <c r="B17" s="237" t="e">
        <f ca="1">INDIRECT("N3." &amp; $A17 &amp; "!$A$12")</f>
        <v>#N/A</v>
      </c>
      <c r="C17" s="64" t="s">
        <v>51</v>
      </c>
      <c r="D17" s="34">
        <f ca="1">INDIRECT("N3." &amp; $A17 &amp; "!$G$" &amp; 'N3.00_Summary'!$I$10)</f>
        <v>0</v>
      </c>
      <c r="E17" s="34">
        <f ca="1">INDIRECT("N3." &amp; $A17 &amp; "!$H$" &amp; 'N3.00_Summary'!$I$10)</f>
        <v>0</v>
      </c>
      <c r="F17" s="34">
        <f ca="1">INDIRECT("N3." &amp; $A17 &amp; "!$I$" &amp; 'N3.00_Summary'!$I$10)</f>
        <v>0</v>
      </c>
      <c r="G17" s="34">
        <f ca="1">INDIRECT("N3." &amp; $A17 &amp; "!$J$" &amp; 'N3.00_Summary'!$I$10)</f>
        <v>0</v>
      </c>
      <c r="H17" s="34">
        <f ca="1">INDIRECT("N3." &amp; $A17 &amp; "!$K$" &amp; 'N3.00_Summary'!$I$10)</f>
        <v>0</v>
      </c>
      <c r="I17" s="34">
        <f ca="1">INDIRECT("N3." &amp; $A17 &amp; "!$L$" &amp; 'N3.00_Summary'!$I$10)</f>
        <v>0</v>
      </c>
      <c r="J17" s="34">
        <f ca="1">INDIRECT("N3." &amp; $A17 &amp; "!$M$" &amp; 'N3.00_Summary'!$I$10)</f>
        <v>0</v>
      </c>
      <c r="K17" s="34">
        <f ca="1">INDIRECT("N3." &amp; $A17 &amp; "!$N$" &amp; 'N3.00_Summary'!$I$10)</f>
        <v>0</v>
      </c>
      <c r="L17" s="34">
        <f ca="1">INDIRECT("N3." &amp; $A17 &amp; "!$O$" &amp; 'N3.00_Summary'!$I$10)</f>
        <v>0</v>
      </c>
      <c r="M17" s="34">
        <f ca="1">INDIRECT("N3." &amp; $A17 &amp; "!$P$" &amp; 'N3.00_Summary'!$I$10)</f>
        <v>0</v>
      </c>
      <c r="N17" s="164">
        <f ca="1">SUM(D17:M17)</f>
        <v>0</v>
      </c>
      <c r="P17" s="64" t="e">
        <f>'N0.6_Lookup_References'!C14</f>
        <v>#N/A</v>
      </c>
      <c r="Q17" s="34">
        <f ca="1">INDIRECT("N3." &amp; $A17 &amp; "!$W$" &amp; 'N3.00_Summary'!$I$10)</f>
        <v>0</v>
      </c>
      <c r="R17" s="34">
        <f ca="1">INDIRECT("N3." &amp; $A17 &amp; "!$X$" &amp; 'N3.00_Summary'!$I$10)</f>
        <v>0</v>
      </c>
      <c r="S17" s="34">
        <f ca="1">INDIRECT("N3." &amp; $A17 &amp; "!$Y$" &amp; 'N3.00_Summary'!$I$10)</f>
        <v>0</v>
      </c>
      <c r="T17" s="34">
        <f ca="1">INDIRECT("N3." &amp; $A17 &amp; "!$Z$" &amp; 'N3.00_Summary'!$I$10)</f>
        <v>0</v>
      </c>
      <c r="U17" s="34">
        <f ca="1">INDIRECT("N3." &amp; $A17 &amp; "!$AA$" &amp; 'N3.00_Summary'!$I$10)</f>
        <v>0</v>
      </c>
      <c r="V17" s="34">
        <f ca="1">INDIRECT("N3." &amp; $A17 &amp; "!$AB$" &amp; 'N3.00_Summary'!$I$10)</f>
        <v>0</v>
      </c>
      <c r="W17" s="34">
        <f ca="1">INDIRECT("N3." &amp; $A17 &amp; "!$AC$" &amp; 'N3.00_Summary'!$I$10)</f>
        <v>0</v>
      </c>
      <c r="X17" s="34">
        <f ca="1">INDIRECT("N3." &amp; $A17 &amp; "!$AD$" &amp; 'N3.00_Summary'!$I$10)</f>
        <v>0</v>
      </c>
      <c r="Y17" s="34">
        <f ca="1">INDIRECT("N3." &amp; $A17 &amp; "!$AE$" &amp; 'N3.00_Summary'!$I$10)</f>
        <v>0</v>
      </c>
      <c r="Z17" s="34">
        <f ca="1">INDIRECT("N3." &amp; $A17 &amp; "!$AF$" &amp; 'N3.00_Summary'!$I$10)</f>
        <v>0</v>
      </c>
      <c r="AA17" s="35">
        <f ca="1">SUM(Q17:Z17)</f>
        <v>0</v>
      </c>
      <c r="AC17" s="64" t="s">
        <v>51</v>
      </c>
      <c r="AD17" s="84">
        <f t="shared" ref="AD17:AM17" ca="1" si="1">IF(SUM(Q17, D17)=0, 0, IFERROR(D17/Q17,"ERROR"))</f>
        <v>0</v>
      </c>
      <c r="AE17" s="84">
        <f t="shared" ca="1" si="1"/>
        <v>0</v>
      </c>
      <c r="AF17" s="84">
        <f t="shared" ca="1" si="1"/>
        <v>0</v>
      </c>
      <c r="AG17" s="84">
        <f t="shared" ca="1" si="1"/>
        <v>0</v>
      </c>
      <c r="AH17" s="84">
        <f t="shared" ca="1" si="1"/>
        <v>0</v>
      </c>
      <c r="AI17" s="84">
        <f t="shared" ca="1" si="1"/>
        <v>0</v>
      </c>
      <c r="AJ17" s="84">
        <f t="shared" ca="1" si="1"/>
        <v>0</v>
      </c>
      <c r="AK17" s="84">
        <f t="shared" ca="1" si="1"/>
        <v>0</v>
      </c>
      <c r="AL17" s="84">
        <f t="shared" ca="1" si="1"/>
        <v>0</v>
      </c>
      <c r="AM17" s="84">
        <f t="shared" ca="1" si="1"/>
        <v>0</v>
      </c>
      <c r="AN17" s="62">
        <f ca="1">IF(SUM(AA17, N17)=0, 0, IFERROR(N17/AA17,"ERROR"))</f>
        <v>0</v>
      </c>
    </row>
    <row r="18" spans="1:40">
      <c r="A18" s="158" t="s">
        <v>204</v>
      </c>
      <c r="B18" s="237" t="e">
        <f t="shared" ref="B18:B66" ca="1" si="2">INDIRECT("N3." &amp; $A18 &amp; "!$A$12")</f>
        <v>#N/A</v>
      </c>
      <c r="C18" s="64" t="s">
        <v>51</v>
      </c>
      <c r="D18" s="34">
        <f ca="1">INDIRECT("N3." &amp; $A18 &amp; "!$G$" &amp; 'N3.00_Summary'!$I$10)</f>
        <v>0</v>
      </c>
      <c r="E18" s="34">
        <f ca="1">INDIRECT("N3." &amp; $A18 &amp; "!$H$" &amp; 'N3.00_Summary'!$I$10)</f>
        <v>0</v>
      </c>
      <c r="F18" s="34">
        <f ca="1">INDIRECT("N3." &amp; $A18 &amp; "!$I$" &amp; 'N3.00_Summary'!$I$10)</f>
        <v>0</v>
      </c>
      <c r="G18" s="34">
        <f ca="1">INDIRECT("N3." &amp; $A18 &amp; "!$J$" &amp; 'N3.00_Summary'!$I$10)</f>
        <v>0</v>
      </c>
      <c r="H18" s="34">
        <f ca="1">INDIRECT("N3." &amp; $A18 &amp; "!$K$" &amp; 'N3.00_Summary'!$I$10)</f>
        <v>0</v>
      </c>
      <c r="I18" s="34">
        <f ca="1">INDIRECT("N3." &amp; $A18 &amp; "!$L$" &amp; 'N3.00_Summary'!$I$10)</f>
        <v>0</v>
      </c>
      <c r="J18" s="34">
        <f ca="1">INDIRECT("N3." &amp; $A18 &amp; "!$M$" &amp; 'N3.00_Summary'!$I$10)</f>
        <v>0</v>
      </c>
      <c r="K18" s="34">
        <f ca="1">INDIRECT("N3." &amp; $A18 &amp; "!$N$" &amp; 'N3.00_Summary'!$I$10)</f>
        <v>0</v>
      </c>
      <c r="L18" s="34">
        <f ca="1">INDIRECT("N3." &amp; $A18 &amp; "!$O$" &amp; 'N3.00_Summary'!$I$10)</f>
        <v>0</v>
      </c>
      <c r="M18" s="34">
        <f ca="1">INDIRECT("N3." &amp; $A18 &amp; "!$P$" &amp; 'N3.00_Summary'!$I$10)</f>
        <v>0</v>
      </c>
      <c r="N18" s="164">
        <f t="shared" ref="N18:N66" ca="1" si="3">SUM(D18:M18)</f>
        <v>0</v>
      </c>
      <c r="P18" s="64" t="e">
        <f>'N0.6_Lookup_References'!C15</f>
        <v>#N/A</v>
      </c>
      <c r="Q18" s="34">
        <f ca="1">INDIRECT("N3." &amp; $A18 &amp; "!$W$" &amp; 'N3.00_Summary'!$I$10)</f>
        <v>0</v>
      </c>
      <c r="R18" s="34">
        <f ca="1">INDIRECT("N3." &amp; $A18 &amp; "!$X$" &amp; 'N3.00_Summary'!$I$10)</f>
        <v>0</v>
      </c>
      <c r="S18" s="34">
        <f ca="1">INDIRECT("N3." &amp; $A18 &amp; "!$Y$" &amp; 'N3.00_Summary'!$I$10)</f>
        <v>0</v>
      </c>
      <c r="T18" s="34">
        <f ca="1">INDIRECT("N3." &amp; $A18 &amp; "!$Z$" &amp; 'N3.00_Summary'!$I$10)</f>
        <v>0</v>
      </c>
      <c r="U18" s="34">
        <f ca="1">INDIRECT("N3." &amp; $A18 &amp; "!$AA$" &amp; 'N3.00_Summary'!$I$10)</f>
        <v>0</v>
      </c>
      <c r="V18" s="34">
        <f ca="1">INDIRECT("N3." &amp; $A18 &amp; "!$AB$" &amp; 'N3.00_Summary'!$I$10)</f>
        <v>0</v>
      </c>
      <c r="W18" s="34">
        <f ca="1">INDIRECT("N3." &amp; $A18 &amp; "!$AC$" &amp; 'N3.00_Summary'!$I$10)</f>
        <v>0</v>
      </c>
      <c r="X18" s="34">
        <f ca="1">INDIRECT("N3." &amp; $A18 &amp; "!$AD$" &amp; 'N3.00_Summary'!$I$10)</f>
        <v>0</v>
      </c>
      <c r="Y18" s="34">
        <f ca="1">INDIRECT("N3." &amp; $A18 &amp; "!$AE$" &amp; 'N3.00_Summary'!$I$10)</f>
        <v>0</v>
      </c>
      <c r="Z18" s="34">
        <f ca="1">INDIRECT("N3." &amp; $A18 &amp; "!$AF$" &amp; 'N3.00_Summary'!$I$10)</f>
        <v>0</v>
      </c>
      <c r="AA18" s="35">
        <f t="shared" ref="AA18:AA66" ca="1" si="4">SUM(Q18:Z18)</f>
        <v>0</v>
      </c>
      <c r="AC18" s="64" t="s">
        <v>51</v>
      </c>
      <c r="AD18" s="84">
        <f t="shared" ref="AD18:AD66" ca="1" si="5">IF(SUM(Q18, D18)=0, 0, IFERROR(D18/Q18,"ERROR"))</f>
        <v>0</v>
      </c>
      <c r="AE18" s="84">
        <f t="shared" ref="AE18:AE66" ca="1" si="6">IF(SUM(R18, E18)=0, 0, IFERROR(E18/R18,"ERROR"))</f>
        <v>0</v>
      </c>
      <c r="AF18" s="84">
        <f t="shared" ref="AF18:AF66" ca="1" si="7">IF(SUM(S18, F18)=0, 0, IFERROR(F18/S18,"ERROR"))</f>
        <v>0</v>
      </c>
      <c r="AG18" s="84">
        <f t="shared" ref="AG18:AG66" ca="1" si="8">IF(SUM(T18, G18)=0, 0, IFERROR(G18/T18,"ERROR"))</f>
        <v>0</v>
      </c>
      <c r="AH18" s="84">
        <f t="shared" ref="AH18:AH66" ca="1" si="9">IF(SUM(U18, H18)=0, 0, IFERROR(H18/U18,"ERROR"))</f>
        <v>0</v>
      </c>
      <c r="AI18" s="84">
        <f t="shared" ref="AI18:AI66" ca="1" si="10">IF(SUM(V18, I18)=0, 0, IFERROR(I18/V18,"ERROR"))</f>
        <v>0</v>
      </c>
      <c r="AJ18" s="84">
        <f t="shared" ref="AJ18:AJ66" ca="1" si="11">IF(SUM(W18, J18)=0, 0, IFERROR(J18/W18,"ERROR"))</f>
        <v>0</v>
      </c>
      <c r="AK18" s="84">
        <f t="shared" ref="AK18:AK66" ca="1" si="12">IF(SUM(X18, K18)=0, 0, IFERROR(K18/X18,"ERROR"))</f>
        <v>0</v>
      </c>
      <c r="AL18" s="84">
        <f t="shared" ref="AL18:AL66" ca="1" si="13">IF(SUM(Y18, L18)=0, 0, IFERROR(L18/Y18,"ERROR"))</f>
        <v>0</v>
      </c>
      <c r="AM18" s="84">
        <f t="shared" ref="AM18:AM66" ca="1" si="14">IF(SUM(Z18, M18)=0, 0, IFERROR(M18/Z18,"ERROR"))</f>
        <v>0</v>
      </c>
      <c r="AN18" s="62">
        <f t="shared" ref="AN18:AN66" ca="1" si="15">IF(SUM(AA18, N18)=0, 0, IFERROR(N18/AA18,"ERROR"))</f>
        <v>0</v>
      </c>
    </row>
    <row r="19" spans="1:40">
      <c r="A19" s="158" t="s">
        <v>205</v>
      </c>
      <c r="B19" s="237" t="e">
        <f t="shared" ca="1" si="2"/>
        <v>#N/A</v>
      </c>
      <c r="C19" s="64" t="s">
        <v>51</v>
      </c>
      <c r="D19" s="34">
        <f ca="1">INDIRECT("N3." &amp; $A19 &amp; "!$G$" &amp; 'N3.00_Summary'!$I$10)</f>
        <v>0</v>
      </c>
      <c r="E19" s="34">
        <f ca="1">INDIRECT("N3." &amp; $A19 &amp; "!$H$" &amp; 'N3.00_Summary'!$I$10)</f>
        <v>0</v>
      </c>
      <c r="F19" s="34">
        <f ca="1">INDIRECT("N3." &amp; $A19 &amp; "!$I$" &amp; 'N3.00_Summary'!$I$10)</f>
        <v>0</v>
      </c>
      <c r="G19" s="34">
        <f ca="1">INDIRECT("N3." &amp; $A19 &amp; "!$J$" &amp; 'N3.00_Summary'!$I$10)</f>
        <v>0</v>
      </c>
      <c r="H19" s="34">
        <f ca="1">INDIRECT("N3." &amp; $A19 &amp; "!$K$" &amp; 'N3.00_Summary'!$I$10)</f>
        <v>0</v>
      </c>
      <c r="I19" s="34">
        <f ca="1">INDIRECT("N3." &amp; $A19 &amp; "!$L$" &amp; 'N3.00_Summary'!$I$10)</f>
        <v>0</v>
      </c>
      <c r="J19" s="34">
        <f ca="1">INDIRECT("N3." &amp; $A19 &amp; "!$M$" &amp; 'N3.00_Summary'!$I$10)</f>
        <v>0</v>
      </c>
      <c r="K19" s="34">
        <f ca="1">INDIRECT("N3." &amp; $A19 &amp; "!$N$" &amp; 'N3.00_Summary'!$I$10)</f>
        <v>0</v>
      </c>
      <c r="L19" s="34">
        <f ca="1">INDIRECT("N3." &amp; $A19 &amp; "!$O$" &amp; 'N3.00_Summary'!$I$10)</f>
        <v>0</v>
      </c>
      <c r="M19" s="34">
        <f ca="1">INDIRECT("N3." &amp; $A19 &amp; "!$P$" &amp; 'N3.00_Summary'!$I$10)</f>
        <v>0</v>
      </c>
      <c r="N19" s="164">
        <f t="shared" ca="1" si="3"/>
        <v>0</v>
      </c>
      <c r="P19" s="64" t="e">
        <f>'N0.6_Lookup_References'!C16</f>
        <v>#N/A</v>
      </c>
      <c r="Q19" s="34">
        <f ca="1">INDIRECT("N3." &amp; $A19 &amp; "!$W$" &amp; 'N3.00_Summary'!$I$10)</f>
        <v>0</v>
      </c>
      <c r="R19" s="34">
        <f ca="1">INDIRECT("N3." &amp; $A19 &amp; "!$X$" &amp; 'N3.00_Summary'!$I$10)</f>
        <v>0</v>
      </c>
      <c r="S19" s="34">
        <f ca="1">INDIRECT("N3." &amp; $A19 &amp; "!$Y$" &amp; 'N3.00_Summary'!$I$10)</f>
        <v>0</v>
      </c>
      <c r="T19" s="34">
        <f ca="1">INDIRECT("N3." &amp; $A19 &amp; "!$Z$" &amp; 'N3.00_Summary'!$I$10)</f>
        <v>0</v>
      </c>
      <c r="U19" s="34">
        <f ca="1">INDIRECT("N3." &amp; $A19 &amp; "!$AA$" &amp; 'N3.00_Summary'!$I$10)</f>
        <v>0</v>
      </c>
      <c r="V19" s="34">
        <f ca="1">INDIRECT("N3." &amp; $A19 &amp; "!$AB$" &amp; 'N3.00_Summary'!$I$10)</f>
        <v>0</v>
      </c>
      <c r="W19" s="34">
        <f ca="1">INDIRECT("N3." &amp; $A19 &amp; "!$AC$" &amp; 'N3.00_Summary'!$I$10)</f>
        <v>0</v>
      </c>
      <c r="X19" s="34">
        <f ca="1">INDIRECT("N3." &amp; $A19 &amp; "!$AD$" &amp; 'N3.00_Summary'!$I$10)</f>
        <v>0</v>
      </c>
      <c r="Y19" s="34">
        <f ca="1">INDIRECT("N3." &amp; $A19 &amp; "!$AE$" &amp; 'N3.00_Summary'!$I$10)</f>
        <v>0</v>
      </c>
      <c r="Z19" s="34">
        <f ca="1">INDIRECT("N3." &amp; $A19 &amp; "!$AF$" &amp; 'N3.00_Summary'!$I$10)</f>
        <v>0</v>
      </c>
      <c r="AA19" s="35">
        <f t="shared" ca="1" si="4"/>
        <v>0</v>
      </c>
      <c r="AC19" s="64" t="s">
        <v>51</v>
      </c>
      <c r="AD19" s="84">
        <f t="shared" ca="1" si="5"/>
        <v>0</v>
      </c>
      <c r="AE19" s="84">
        <f t="shared" ca="1" si="6"/>
        <v>0</v>
      </c>
      <c r="AF19" s="84">
        <f t="shared" ca="1" si="7"/>
        <v>0</v>
      </c>
      <c r="AG19" s="84">
        <f t="shared" ca="1" si="8"/>
        <v>0</v>
      </c>
      <c r="AH19" s="84">
        <f t="shared" ca="1" si="9"/>
        <v>0</v>
      </c>
      <c r="AI19" s="84">
        <f t="shared" ca="1" si="10"/>
        <v>0</v>
      </c>
      <c r="AJ19" s="84">
        <f t="shared" ca="1" si="11"/>
        <v>0</v>
      </c>
      <c r="AK19" s="84">
        <f t="shared" ca="1" si="12"/>
        <v>0</v>
      </c>
      <c r="AL19" s="84">
        <f t="shared" ca="1" si="13"/>
        <v>0</v>
      </c>
      <c r="AM19" s="84">
        <f t="shared" ca="1" si="14"/>
        <v>0</v>
      </c>
      <c r="AN19" s="62">
        <f t="shared" ca="1" si="15"/>
        <v>0</v>
      </c>
    </row>
    <row r="20" spans="1:40">
      <c r="A20" s="158" t="s">
        <v>206</v>
      </c>
      <c r="B20" s="237" t="e">
        <f t="shared" ca="1" si="2"/>
        <v>#N/A</v>
      </c>
      <c r="C20" s="64" t="s">
        <v>51</v>
      </c>
      <c r="D20" s="34">
        <f ca="1">INDIRECT("N3." &amp; $A20 &amp; "!$G$" &amp; 'N3.00_Summary'!$I$10)</f>
        <v>0</v>
      </c>
      <c r="E20" s="34">
        <f ca="1">INDIRECT("N3." &amp; $A20 &amp; "!$H$" &amp; 'N3.00_Summary'!$I$10)</f>
        <v>0</v>
      </c>
      <c r="F20" s="34">
        <f ca="1">INDIRECT("N3." &amp; $A20 &amp; "!$I$" &amp; 'N3.00_Summary'!$I$10)</f>
        <v>0</v>
      </c>
      <c r="G20" s="34">
        <f ca="1">INDIRECT("N3." &amp; $A20 &amp; "!$J$" &amp; 'N3.00_Summary'!$I$10)</f>
        <v>0</v>
      </c>
      <c r="H20" s="34">
        <f ca="1">INDIRECT("N3." &amp; $A20 &amp; "!$K$" &amp; 'N3.00_Summary'!$I$10)</f>
        <v>0</v>
      </c>
      <c r="I20" s="34">
        <f ca="1">INDIRECT("N3." &amp; $A20 &amp; "!$L$" &amp; 'N3.00_Summary'!$I$10)</f>
        <v>0</v>
      </c>
      <c r="J20" s="34">
        <f ca="1">INDIRECT("N3." &amp; $A20 &amp; "!$M$" &amp; 'N3.00_Summary'!$I$10)</f>
        <v>0</v>
      </c>
      <c r="K20" s="34">
        <f ca="1">INDIRECT("N3." &amp; $A20 &amp; "!$N$" &amp; 'N3.00_Summary'!$I$10)</f>
        <v>0</v>
      </c>
      <c r="L20" s="34">
        <f ca="1">INDIRECT("N3." &amp; $A20 &amp; "!$O$" &amp; 'N3.00_Summary'!$I$10)</f>
        <v>0</v>
      </c>
      <c r="M20" s="34">
        <f ca="1">INDIRECT("N3." &amp; $A20 &amp; "!$P$" &amp; 'N3.00_Summary'!$I$10)</f>
        <v>0</v>
      </c>
      <c r="N20" s="164">
        <f t="shared" ca="1" si="3"/>
        <v>0</v>
      </c>
      <c r="P20" s="64" t="e">
        <f>'N0.6_Lookup_References'!C17</f>
        <v>#N/A</v>
      </c>
      <c r="Q20" s="34">
        <f ca="1">INDIRECT("N3." &amp; $A20 &amp; "!$W$" &amp; 'N3.00_Summary'!$I$10)</f>
        <v>0</v>
      </c>
      <c r="R20" s="34">
        <f ca="1">INDIRECT("N3." &amp; $A20 &amp; "!$X$" &amp; 'N3.00_Summary'!$I$10)</f>
        <v>0</v>
      </c>
      <c r="S20" s="34">
        <f ca="1">INDIRECT("N3." &amp; $A20 &amp; "!$Y$" &amp; 'N3.00_Summary'!$I$10)</f>
        <v>0</v>
      </c>
      <c r="T20" s="34">
        <f ca="1">INDIRECT("N3." &amp; $A20 &amp; "!$Z$" &amp; 'N3.00_Summary'!$I$10)</f>
        <v>0</v>
      </c>
      <c r="U20" s="34">
        <f ca="1">INDIRECT("N3." &amp; $A20 &amp; "!$AA$" &amp; 'N3.00_Summary'!$I$10)</f>
        <v>0</v>
      </c>
      <c r="V20" s="34">
        <f ca="1">INDIRECT("N3." &amp; $A20 &amp; "!$AB$" &amp; 'N3.00_Summary'!$I$10)</f>
        <v>0</v>
      </c>
      <c r="W20" s="34">
        <f ca="1">INDIRECT("N3." &amp; $A20 &amp; "!$AC$" &amp; 'N3.00_Summary'!$I$10)</f>
        <v>0</v>
      </c>
      <c r="X20" s="34">
        <f ca="1">INDIRECT("N3." &amp; $A20 &amp; "!$AD$" &amp; 'N3.00_Summary'!$I$10)</f>
        <v>0</v>
      </c>
      <c r="Y20" s="34">
        <f ca="1">INDIRECT("N3." &amp; $A20 &amp; "!$AE$" &amp; 'N3.00_Summary'!$I$10)</f>
        <v>0</v>
      </c>
      <c r="Z20" s="34">
        <f ca="1">INDIRECT("N3." &amp; $A20 &amp; "!$AF$" &amp; 'N3.00_Summary'!$I$10)</f>
        <v>0</v>
      </c>
      <c r="AA20" s="35">
        <f t="shared" ca="1" si="4"/>
        <v>0</v>
      </c>
      <c r="AC20" s="64" t="s">
        <v>51</v>
      </c>
      <c r="AD20" s="84">
        <f t="shared" ca="1" si="5"/>
        <v>0</v>
      </c>
      <c r="AE20" s="84">
        <f t="shared" ca="1" si="6"/>
        <v>0</v>
      </c>
      <c r="AF20" s="84">
        <f t="shared" ca="1" si="7"/>
        <v>0</v>
      </c>
      <c r="AG20" s="84">
        <f t="shared" ca="1" si="8"/>
        <v>0</v>
      </c>
      <c r="AH20" s="84">
        <f t="shared" ca="1" si="9"/>
        <v>0</v>
      </c>
      <c r="AI20" s="84">
        <f t="shared" ca="1" si="10"/>
        <v>0</v>
      </c>
      <c r="AJ20" s="84">
        <f t="shared" ca="1" si="11"/>
        <v>0</v>
      </c>
      <c r="AK20" s="84">
        <f t="shared" ca="1" si="12"/>
        <v>0</v>
      </c>
      <c r="AL20" s="84">
        <f t="shared" ca="1" si="13"/>
        <v>0</v>
      </c>
      <c r="AM20" s="84">
        <f t="shared" ca="1" si="14"/>
        <v>0</v>
      </c>
      <c r="AN20" s="62">
        <f t="shared" ca="1" si="15"/>
        <v>0</v>
      </c>
    </row>
    <row r="21" spans="1:40">
      <c r="A21" s="158" t="s">
        <v>207</v>
      </c>
      <c r="B21" s="237" t="e">
        <f t="shared" ca="1" si="2"/>
        <v>#N/A</v>
      </c>
      <c r="C21" s="64" t="s">
        <v>51</v>
      </c>
      <c r="D21" s="34">
        <f ca="1">INDIRECT("N3." &amp; $A21 &amp; "!$G$" &amp; 'N3.00_Summary'!$I$10)</f>
        <v>0</v>
      </c>
      <c r="E21" s="34">
        <f ca="1">INDIRECT("N3." &amp; $A21 &amp; "!$H$" &amp; 'N3.00_Summary'!$I$10)</f>
        <v>0</v>
      </c>
      <c r="F21" s="34">
        <f ca="1">INDIRECT("N3." &amp; $A21 &amp; "!$I$" &amp; 'N3.00_Summary'!$I$10)</f>
        <v>0</v>
      </c>
      <c r="G21" s="34">
        <f ca="1">INDIRECT("N3." &amp; $A21 &amp; "!$J$" &amp; 'N3.00_Summary'!$I$10)</f>
        <v>0</v>
      </c>
      <c r="H21" s="34">
        <f ca="1">INDIRECT("N3." &amp; $A21 &amp; "!$K$" &amp; 'N3.00_Summary'!$I$10)</f>
        <v>0</v>
      </c>
      <c r="I21" s="34">
        <f ca="1">INDIRECT("N3." &amp; $A21 &amp; "!$L$" &amp; 'N3.00_Summary'!$I$10)</f>
        <v>0</v>
      </c>
      <c r="J21" s="34">
        <f ca="1">INDIRECT("N3." &amp; $A21 &amp; "!$M$" &amp; 'N3.00_Summary'!$I$10)</f>
        <v>0</v>
      </c>
      <c r="K21" s="34">
        <f ca="1">INDIRECT("N3." &amp; $A21 &amp; "!$N$" &amp; 'N3.00_Summary'!$I$10)</f>
        <v>0</v>
      </c>
      <c r="L21" s="34">
        <f ca="1">INDIRECT("N3." &amp; $A21 &amp; "!$O$" &amp; 'N3.00_Summary'!$I$10)</f>
        <v>0</v>
      </c>
      <c r="M21" s="34">
        <f ca="1">INDIRECT("N3." &amp; $A21 &amp; "!$P$" &amp; 'N3.00_Summary'!$I$10)</f>
        <v>0</v>
      </c>
      <c r="N21" s="164">
        <f t="shared" ca="1" si="3"/>
        <v>0</v>
      </c>
      <c r="P21" s="64" t="e">
        <f>'N0.6_Lookup_References'!C18</f>
        <v>#N/A</v>
      </c>
      <c r="Q21" s="34">
        <f ca="1">INDIRECT("N3." &amp; $A21 &amp; "!$W$" &amp; 'N3.00_Summary'!$I$10)</f>
        <v>0</v>
      </c>
      <c r="R21" s="34">
        <f ca="1">INDIRECT("N3." &amp; $A21 &amp; "!$X$" &amp; 'N3.00_Summary'!$I$10)</f>
        <v>0</v>
      </c>
      <c r="S21" s="34">
        <f ca="1">INDIRECT("N3." &amp; $A21 &amp; "!$Y$" &amp; 'N3.00_Summary'!$I$10)</f>
        <v>0</v>
      </c>
      <c r="T21" s="34">
        <f ca="1">INDIRECT("N3." &amp; $A21 &amp; "!$Z$" &amp; 'N3.00_Summary'!$I$10)</f>
        <v>0</v>
      </c>
      <c r="U21" s="34">
        <f ca="1">INDIRECT("N3." &amp; $A21 &amp; "!$AA$" &amp; 'N3.00_Summary'!$I$10)</f>
        <v>0</v>
      </c>
      <c r="V21" s="34">
        <f ca="1">INDIRECT("N3." &amp; $A21 &amp; "!$AB$" &amp; 'N3.00_Summary'!$I$10)</f>
        <v>0</v>
      </c>
      <c r="W21" s="34">
        <f ca="1">INDIRECT("N3." &amp; $A21 &amp; "!$AC$" &amp; 'N3.00_Summary'!$I$10)</f>
        <v>0</v>
      </c>
      <c r="X21" s="34">
        <f ca="1">INDIRECT("N3." &amp; $A21 &amp; "!$AD$" &amp; 'N3.00_Summary'!$I$10)</f>
        <v>0</v>
      </c>
      <c r="Y21" s="34">
        <f ca="1">INDIRECT("N3." &amp; $A21 &amp; "!$AE$" &amp; 'N3.00_Summary'!$I$10)</f>
        <v>0</v>
      </c>
      <c r="Z21" s="34">
        <f ca="1">INDIRECT("N3." &amp; $A21 &amp; "!$AF$" &amp; 'N3.00_Summary'!$I$10)</f>
        <v>0</v>
      </c>
      <c r="AA21" s="35">
        <f t="shared" ca="1" si="4"/>
        <v>0</v>
      </c>
      <c r="AC21" s="64" t="s">
        <v>51</v>
      </c>
      <c r="AD21" s="84">
        <f t="shared" ca="1" si="5"/>
        <v>0</v>
      </c>
      <c r="AE21" s="84">
        <f t="shared" ca="1" si="6"/>
        <v>0</v>
      </c>
      <c r="AF21" s="84">
        <f t="shared" ca="1" si="7"/>
        <v>0</v>
      </c>
      <c r="AG21" s="84">
        <f t="shared" ca="1" si="8"/>
        <v>0</v>
      </c>
      <c r="AH21" s="84">
        <f t="shared" ca="1" si="9"/>
        <v>0</v>
      </c>
      <c r="AI21" s="84">
        <f t="shared" ca="1" si="10"/>
        <v>0</v>
      </c>
      <c r="AJ21" s="84">
        <f t="shared" ca="1" si="11"/>
        <v>0</v>
      </c>
      <c r="AK21" s="84">
        <f t="shared" ca="1" si="12"/>
        <v>0</v>
      </c>
      <c r="AL21" s="84">
        <f t="shared" ca="1" si="13"/>
        <v>0</v>
      </c>
      <c r="AM21" s="84">
        <f t="shared" ca="1" si="14"/>
        <v>0</v>
      </c>
      <c r="AN21" s="62">
        <f t="shared" ca="1" si="15"/>
        <v>0</v>
      </c>
    </row>
    <row r="22" spans="1:40">
      <c r="A22" s="158" t="s">
        <v>208</v>
      </c>
      <c r="B22" s="237" t="e">
        <f t="shared" ca="1" si="2"/>
        <v>#N/A</v>
      </c>
      <c r="C22" s="64" t="s">
        <v>51</v>
      </c>
      <c r="D22" s="34">
        <f ca="1">INDIRECT("N3." &amp; $A22 &amp; "!$G$" &amp; 'N3.00_Summary'!$I$10)</f>
        <v>0</v>
      </c>
      <c r="E22" s="34">
        <f ca="1">INDIRECT("N3." &amp; $A22 &amp; "!$H$" &amp; 'N3.00_Summary'!$I$10)</f>
        <v>0</v>
      </c>
      <c r="F22" s="34">
        <f ca="1">INDIRECT("N3." &amp; $A22 &amp; "!$I$" &amp; 'N3.00_Summary'!$I$10)</f>
        <v>0</v>
      </c>
      <c r="G22" s="34">
        <f ca="1">INDIRECT("N3." &amp; $A22 &amp; "!$J$" &amp; 'N3.00_Summary'!$I$10)</f>
        <v>0</v>
      </c>
      <c r="H22" s="34">
        <f ca="1">INDIRECT("N3." &amp; $A22 &amp; "!$K$" &amp; 'N3.00_Summary'!$I$10)</f>
        <v>0</v>
      </c>
      <c r="I22" s="34">
        <f ca="1">INDIRECT("N3." &amp; $A22 &amp; "!$L$" &amp; 'N3.00_Summary'!$I$10)</f>
        <v>0</v>
      </c>
      <c r="J22" s="34">
        <f ca="1">INDIRECT("N3." &amp; $A22 &amp; "!$M$" &amp; 'N3.00_Summary'!$I$10)</f>
        <v>0</v>
      </c>
      <c r="K22" s="34">
        <f ca="1">INDIRECT("N3." &amp; $A22 &amp; "!$N$" &amp; 'N3.00_Summary'!$I$10)</f>
        <v>0</v>
      </c>
      <c r="L22" s="34">
        <f ca="1">INDIRECT("N3." &amp; $A22 &amp; "!$O$" &amp; 'N3.00_Summary'!$I$10)</f>
        <v>0</v>
      </c>
      <c r="M22" s="34">
        <f ca="1">INDIRECT("N3." &amp; $A22 &amp; "!$P$" &amp; 'N3.00_Summary'!$I$10)</f>
        <v>0</v>
      </c>
      <c r="N22" s="164">
        <f t="shared" ca="1" si="3"/>
        <v>0</v>
      </c>
      <c r="P22" s="64" t="e">
        <f>'N0.6_Lookup_References'!C19</f>
        <v>#N/A</v>
      </c>
      <c r="Q22" s="34">
        <f ca="1">INDIRECT("N3." &amp; $A22 &amp; "!$W$" &amp; 'N3.00_Summary'!$I$10)</f>
        <v>0</v>
      </c>
      <c r="R22" s="34">
        <f ca="1">INDIRECT("N3." &amp; $A22 &amp; "!$X$" &amp; 'N3.00_Summary'!$I$10)</f>
        <v>0</v>
      </c>
      <c r="S22" s="34">
        <f ca="1">INDIRECT("N3." &amp; $A22 &amp; "!$Y$" &amp; 'N3.00_Summary'!$I$10)</f>
        <v>0</v>
      </c>
      <c r="T22" s="34">
        <f ca="1">INDIRECT("N3." &amp; $A22 &amp; "!$Z$" &amp; 'N3.00_Summary'!$I$10)</f>
        <v>0</v>
      </c>
      <c r="U22" s="34">
        <f ca="1">INDIRECT("N3." &amp; $A22 &amp; "!$AA$" &amp; 'N3.00_Summary'!$I$10)</f>
        <v>0</v>
      </c>
      <c r="V22" s="34">
        <f ca="1">INDIRECT("N3." &amp; $A22 &amp; "!$AB$" &amp; 'N3.00_Summary'!$I$10)</f>
        <v>0</v>
      </c>
      <c r="W22" s="34">
        <f ca="1">INDIRECT("N3." &amp; $A22 &amp; "!$AC$" &amp; 'N3.00_Summary'!$I$10)</f>
        <v>0</v>
      </c>
      <c r="X22" s="34">
        <f ca="1">INDIRECT("N3." &amp; $A22 &amp; "!$AD$" &amp; 'N3.00_Summary'!$I$10)</f>
        <v>0</v>
      </c>
      <c r="Y22" s="34">
        <f ca="1">INDIRECT("N3." &amp; $A22 &amp; "!$AE$" &amp; 'N3.00_Summary'!$I$10)</f>
        <v>0</v>
      </c>
      <c r="Z22" s="34">
        <f ca="1">INDIRECT("N3." &amp; $A22 &amp; "!$AF$" &amp; 'N3.00_Summary'!$I$10)</f>
        <v>0</v>
      </c>
      <c r="AA22" s="35">
        <f t="shared" ca="1" si="4"/>
        <v>0</v>
      </c>
      <c r="AC22" s="64" t="s">
        <v>51</v>
      </c>
      <c r="AD22" s="84">
        <f t="shared" ca="1" si="5"/>
        <v>0</v>
      </c>
      <c r="AE22" s="84">
        <f t="shared" ca="1" si="6"/>
        <v>0</v>
      </c>
      <c r="AF22" s="84">
        <f t="shared" ca="1" si="7"/>
        <v>0</v>
      </c>
      <c r="AG22" s="84">
        <f t="shared" ca="1" si="8"/>
        <v>0</v>
      </c>
      <c r="AH22" s="84">
        <f t="shared" ca="1" si="9"/>
        <v>0</v>
      </c>
      <c r="AI22" s="84">
        <f t="shared" ca="1" si="10"/>
        <v>0</v>
      </c>
      <c r="AJ22" s="84">
        <f t="shared" ca="1" si="11"/>
        <v>0</v>
      </c>
      <c r="AK22" s="84">
        <f t="shared" ca="1" si="12"/>
        <v>0</v>
      </c>
      <c r="AL22" s="84">
        <f t="shared" ca="1" si="13"/>
        <v>0</v>
      </c>
      <c r="AM22" s="84">
        <f t="shared" ca="1" si="14"/>
        <v>0</v>
      </c>
      <c r="AN22" s="62">
        <f t="shared" ca="1" si="15"/>
        <v>0</v>
      </c>
    </row>
    <row r="23" spans="1:40">
      <c r="A23" s="158" t="s">
        <v>425</v>
      </c>
      <c r="B23" s="237" t="e">
        <f t="shared" ca="1" si="2"/>
        <v>#N/A</v>
      </c>
      <c r="C23" s="64" t="s">
        <v>51</v>
      </c>
      <c r="D23" s="34">
        <f ca="1">INDIRECT("N3." &amp; $A23 &amp; "!$G$" &amp; 'N3.00_Summary'!$I$10)</f>
        <v>0</v>
      </c>
      <c r="E23" s="34">
        <f ca="1">INDIRECT("N3." &amp; $A23 &amp; "!$H$" &amp; 'N3.00_Summary'!$I$10)</f>
        <v>0</v>
      </c>
      <c r="F23" s="34">
        <f ca="1">INDIRECT("N3." &amp; $A23 &amp; "!$I$" &amp; 'N3.00_Summary'!$I$10)</f>
        <v>0</v>
      </c>
      <c r="G23" s="34">
        <f ca="1">INDIRECT("N3." &amp; $A23 &amp; "!$J$" &amp; 'N3.00_Summary'!$I$10)</f>
        <v>0</v>
      </c>
      <c r="H23" s="34">
        <f ca="1">INDIRECT("N3." &amp; $A23 &amp; "!$K$" &amp; 'N3.00_Summary'!$I$10)</f>
        <v>0</v>
      </c>
      <c r="I23" s="34">
        <f ca="1">INDIRECT("N3." &amp; $A23 &amp; "!$L$" &amp; 'N3.00_Summary'!$I$10)</f>
        <v>0</v>
      </c>
      <c r="J23" s="34">
        <f ca="1">INDIRECT("N3." &amp; $A23 &amp; "!$M$" &amp; 'N3.00_Summary'!$I$10)</f>
        <v>0</v>
      </c>
      <c r="K23" s="34">
        <f ca="1">INDIRECT("N3." &amp; $A23 &amp; "!$N$" &amp; 'N3.00_Summary'!$I$10)</f>
        <v>0</v>
      </c>
      <c r="L23" s="34">
        <f ca="1">INDIRECT("N3." &amp; $A23 &amp; "!$O$" &amp; 'N3.00_Summary'!$I$10)</f>
        <v>0</v>
      </c>
      <c r="M23" s="34">
        <f ca="1">INDIRECT("N3." &amp; $A23 &amp; "!$P$" &amp; 'N3.00_Summary'!$I$10)</f>
        <v>0</v>
      </c>
      <c r="N23" s="164">
        <f t="shared" ca="1" si="3"/>
        <v>0</v>
      </c>
      <c r="P23" s="64" t="e">
        <f>'N0.6_Lookup_References'!C20</f>
        <v>#N/A</v>
      </c>
      <c r="Q23" s="34">
        <f ca="1">INDIRECT("N3." &amp; $A23 &amp; "!$W$" &amp; 'N3.00_Summary'!$I$10)</f>
        <v>0</v>
      </c>
      <c r="R23" s="34">
        <f ca="1">INDIRECT("N3." &amp; $A23 &amp; "!$X$" &amp; 'N3.00_Summary'!$I$10)</f>
        <v>0</v>
      </c>
      <c r="S23" s="34">
        <f ca="1">INDIRECT("N3." &amp; $A23 &amp; "!$Y$" &amp; 'N3.00_Summary'!$I$10)</f>
        <v>0</v>
      </c>
      <c r="T23" s="34">
        <f ca="1">INDIRECT("N3." &amp; $A23 &amp; "!$Z$" &amp; 'N3.00_Summary'!$I$10)</f>
        <v>0</v>
      </c>
      <c r="U23" s="34">
        <f ca="1">INDIRECT("N3." &amp; $A23 &amp; "!$AA$" &amp; 'N3.00_Summary'!$I$10)</f>
        <v>0</v>
      </c>
      <c r="V23" s="34">
        <f ca="1">INDIRECT("N3." &amp; $A23 &amp; "!$AB$" &amp; 'N3.00_Summary'!$I$10)</f>
        <v>0</v>
      </c>
      <c r="W23" s="34">
        <f ca="1">INDIRECT("N3." &amp; $A23 &amp; "!$AC$" &amp; 'N3.00_Summary'!$I$10)</f>
        <v>0</v>
      </c>
      <c r="X23" s="34">
        <f ca="1">INDIRECT("N3." &amp; $A23 &amp; "!$AD$" &amp; 'N3.00_Summary'!$I$10)</f>
        <v>0</v>
      </c>
      <c r="Y23" s="34">
        <f ca="1">INDIRECT("N3." &amp; $A23 &amp; "!$AE$" &amp; 'N3.00_Summary'!$I$10)</f>
        <v>0</v>
      </c>
      <c r="Z23" s="34">
        <f ca="1">INDIRECT("N3." &amp; $A23 &amp; "!$AF$" &amp; 'N3.00_Summary'!$I$10)</f>
        <v>0</v>
      </c>
      <c r="AA23" s="35">
        <f t="shared" ca="1" si="4"/>
        <v>0</v>
      </c>
      <c r="AC23" s="64" t="s">
        <v>51</v>
      </c>
      <c r="AD23" s="84">
        <f t="shared" ca="1" si="5"/>
        <v>0</v>
      </c>
      <c r="AE23" s="84">
        <f t="shared" ca="1" si="6"/>
        <v>0</v>
      </c>
      <c r="AF23" s="84">
        <f t="shared" ca="1" si="7"/>
        <v>0</v>
      </c>
      <c r="AG23" s="84">
        <f t="shared" ca="1" si="8"/>
        <v>0</v>
      </c>
      <c r="AH23" s="84">
        <f t="shared" ca="1" si="9"/>
        <v>0</v>
      </c>
      <c r="AI23" s="84">
        <f t="shared" ca="1" si="10"/>
        <v>0</v>
      </c>
      <c r="AJ23" s="84">
        <f t="shared" ca="1" si="11"/>
        <v>0</v>
      </c>
      <c r="AK23" s="84">
        <f t="shared" ca="1" si="12"/>
        <v>0</v>
      </c>
      <c r="AL23" s="84">
        <f t="shared" ca="1" si="13"/>
        <v>0</v>
      </c>
      <c r="AM23" s="84">
        <f t="shared" ca="1" si="14"/>
        <v>0</v>
      </c>
      <c r="AN23" s="62">
        <f t="shared" ca="1" si="15"/>
        <v>0</v>
      </c>
    </row>
    <row r="24" spans="1:40">
      <c r="A24" s="158" t="s">
        <v>426</v>
      </c>
      <c r="B24" s="237" t="e">
        <f t="shared" ca="1" si="2"/>
        <v>#N/A</v>
      </c>
      <c r="C24" s="64" t="s">
        <v>51</v>
      </c>
      <c r="D24" s="34">
        <f ca="1">INDIRECT("N3." &amp; $A24 &amp; "!$G$" &amp; 'N3.00_Summary'!$I$10)</f>
        <v>0</v>
      </c>
      <c r="E24" s="34">
        <f ca="1">INDIRECT("N3." &amp; $A24 &amp; "!$H$" &amp; 'N3.00_Summary'!$I$10)</f>
        <v>0</v>
      </c>
      <c r="F24" s="34">
        <f ca="1">INDIRECT("N3." &amp; $A24 &amp; "!$I$" &amp; 'N3.00_Summary'!$I$10)</f>
        <v>0</v>
      </c>
      <c r="G24" s="34">
        <f ca="1">INDIRECT("N3." &amp; $A24 &amp; "!$J$" &amp; 'N3.00_Summary'!$I$10)</f>
        <v>0</v>
      </c>
      <c r="H24" s="34">
        <f ca="1">INDIRECT("N3." &amp; $A24 &amp; "!$K$" &amp; 'N3.00_Summary'!$I$10)</f>
        <v>0</v>
      </c>
      <c r="I24" s="34">
        <f ca="1">INDIRECT("N3." &amp; $A24 &amp; "!$L$" &amp; 'N3.00_Summary'!$I$10)</f>
        <v>0</v>
      </c>
      <c r="J24" s="34">
        <f ca="1">INDIRECT("N3." &amp; $A24 &amp; "!$M$" &amp; 'N3.00_Summary'!$I$10)</f>
        <v>0</v>
      </c>
      <c r="K24" s="34">
        <f ca="1">INDIRECT("N3." &amp; $A24 &amp; "!$N$" &amp; 'N3.00_Summary'!$I$10)</f>
        <v>0</v>
      </c>
      <c r="L24" s="34">
        <f ca="1">INDIRECT("N3." &amp; $A24 &amp; "!$O$" &amp; 'N3.00_Summary'!$I$10)</f>
        <v>0</v>
      </c>
      <c r="M24" s="34">
        <f ca="1">INDIRECT("N3." &amp; $A24 &amp; "!$P$" &amp; 'N3.00_Summary'!$I$10)</f>
        <v>0</v>
      </c>
      <c r="N24" s="164">
        <f t="shared" ca="1" si="3"/>
        <v>0</v>
      </c>
      <c r="P24" s="64" t="e">
        <f>'N0.6_Lookup_References'!C21</f>
        <v>#N/A</v>
      </c>
      <c r="Q24" s="34">
        <f ca="1">INDIRECT("N3." &amp; $A24 &amp; "!$W$" &amp; 'N3.00_Summary'!$I$10)</f>
        <v>0</v>
      </c>
      <c r="R24" s="34">
        <f ca="1">INDIRECT("N3." &amp; $A24 &amp; "!$X$" &amp; 'N3.00_Summary'!$I$10)</f>
        <v>0</v>
      </c>
      <c r="S24" s="34">
        <f ca="1">INDIRECT("N3." &amp; $A24 &amp; "!$Y$" &amp; 'N3.00_Summary'!$I$10)</f>
        <v>0</v>
      </c>
      <c r="T24" s="34">
        <f ca="1">INDIRECT("N3." &amp; $A24 &amp; "!$Z$" &amp; 'N3.00_Summary'!$I$10)</f>
        <v>0</v>
      </c>
      <c r="U24" s="34">
        <f ca="1">INDIRECT("N3." &amp; $A24 &amp; "!$AA$" &amp; 'N3.00_Summary'!$I$10)</f>
        <v>0</v>
      </c>
      <c r="V24" s="34">
        <f ca="1">INDIRECT("N3." &amp; $A24 &amp; "!$AB$" &amp; 'N3.00_Summary'!$I$10)</f>
        <v>0</v>
      </c>
      <c r="W24" s="34">
        <f ca="1">INDIRECT("N3." &amp; $A24 &amp; "!$AC$" &amp; 'N3.00_Summary'!$I$10)</f>
        <v>0</v>
      </c>
      <c r="X24" s="34">
        <f ca="1">INDIRECT("N3." &amp; $A24 &amp; "!$AD$" &amp; 'N3.00_Summary'!$I$10)</f>
        <v>0</v>
      </c>
      <c r="Y24" s="34">
        <f ca="1">INDIRECT("N3." &amp; $A24 &amp; "!$AE$" &amp; 'N3.00_Summary'!$I$10)</f>
        <v>0</v>
      </c>
      <c r="Z24" s="34">
        <f ca="1">INDIRECT("N3." &amp; $A24 &amp; "!$AF$" &amp; 'N3.00_Summary'!$I$10)</f>
        <v>0</v>
      </c>
      <c r="AA24" s="35">
        <f t="shared" ca="1" si="4"/>
        <v>0</v>
      </c>
      <c r="AC24" s="64" t="s">
        <v>51</v>
      </c>
      <c r="AD24" s="84">
        <f t="shared" ca="1" si="5"/>
        <v>0</v>
      </c>
      <c r="AE24" s="84">
        <f t="shared" ca="1" si="6"/>
        <v>0</v>
      </c>
      <c r="AF24" s="84">
        <f t="shared" ca="1" si="7"/>
        <v>0</v>
      </c>
      <c r="AG24" s="84">
        <f t="shared" ca="1" si="8"/>
        <v>0</v>
      </c>
      <c r="AH24" s="84">
        <f t="shared" ca="1" si="9"/>
        <v>0</v>
      </c>
      <c r="AI24" s="84">
        <f t="shared" ca="1" si="10"/>
        <v>0</v>
      </c>
      <c r="AJ24" s="84">
        <f t="shared" ca="1" si="11"/>
        <v>0</v>
      </c>
      <c r="AK24" s="84">
        <f t="shared" ca="1" si="12"/>
        <v>0</v>
      </c>
      <c r="AL24" s="84">
        <f t="shared" ca="1" si="13"/>
        <v>0</v>
      </c>
      <c r="AM24" s="84">
        <f t="shared" ca="1" si="14"/>
        <v>0</v>
      </c>
      <c r="AN24" s="62">
        <f t="shared" ca="1" si="15"/>
        <v>0</v>
      </c>
    </row>
    <row r="25" spans="1:40">
      <c r="A25" s="158" t="s">
        <v>427</v>
      </c>
      <c r="B25" s="237" t="e">
        <f t="shared" ca="1" si="2"/>
        <v>#N/A</v>
      </c>
      <c r="C25" s="64" t="s">
        <v>51</v>
      </c>
      <c r="D25" s="34">
        <f ca="1">INDIRECT("N3." &amp; $A25 &amp; "!$G$" &amp; 'N3.00_Summary'!$I$10)</f>
        <v>0</v>
      </c>
      <c r="E25" s="34">
        <f ca="1">INDIRECT("N3." &amp; $A25 &amp; "!$H$" &amp; 'N3.00_Summary'!$I$10)</f>
        <v>0</v>
      </c>
      <c r="F25" s="34">
        <f ca="1">INDIRECT("N3." &amp; $A25 &amp; "!$I$" &amp; 'N3.00_Summary'!$I$10)</f>
        <v>0</v>
      </c>
      <c r="G25" s="34">
        <f ca="1">INDIRECT("N3." &amp; $A25 &amp; "!$J$" &amp; 'N3.00_Summary'!$I$10)</f>
        <v>0</v>
      </c>
      <c r="H25" s="34">
        <f ca="1">INDIRECT("N3." &amp; $A25 &amp; "!$K$" &amp; 'N3.00_Summary'!$I$10)</f>
        <v>0</v>
      </c>
      <c r="I25" s="34">
        <f ca="1">INDIRECT("N3." &amp; $A25 &amp; "!$L$" &amp; 'N3.00_Summary'!$I$10)</f>
        <v>0</v>
      </c>
      <c r="J25" s="34">
        <f ca="1">INDIRECT("N3." &amp; $A25 &amp; "!$M$" &amp; 'N3.00_Summary'!$I$10)</f>
        <v>0</v>
      </c>
      <c r="K25" s="34">
        <f ca="1">INDIRECT("N3." &amp; $A25 &amp; "!$N$" &amp; 'N3.00_Summary'!$I$10)</f>
        <v>0</v>
      </c>
      <c r="L25" s="34">
        <f ca="1">INDIRECT("N3." &amp; $A25 &amp; "!$O$" &amp; 'N3.00_Summary'!$I$10)</f>
        <v>0</v>
      </c>
      <c r="M25" s="34">
        <f ca="1">INDIRECT("N3." &amp; $A25 &amp; "!$P$" &amp; 'N3.00_Summary'!$I$10)</f>
        <v>0</v>
      </c>
      <c r="N25" s="164">
        <f t="shared" ca="1" si="3"/>
        <v>0</v>
      </c>
      <c r="P25" s="64" t="e">
        <f>'N0.6_Lookup_References'!C22</f>
        <v>#N/A</v>
      </c>
      <c r="Q25" s="34">
        <f ca="1">INDIRECT("N3." &amp; $A25 &amp; "!$W$" &amp; 'N3.00_Summary'!$I$10)</f>
        <v>0</v>
      </c>
      <c r="R25" s="34">
        <f ca="1">INDIRECT("N3." &amp; $A25 &amp; "!$X$" &amp; 'N3.00_Summary'!$I$10)</f>
        <v>0</v>
      </c>
      <c r="S25" s="34">
        <f ca="1">INDIRECT("N3." &amp; $A25 &amp; "!$Y$" &amp; 'N3.00_Summary'!$I$10)</f>
        <v>0</v>
      </c>
      <c r="T25" s="34">
        <f ca="1">INDIRECT("N3." &amp; $A25 &amp; "!$Z$" &amp; 'N3.00_Summary'!$I$10)</f>
        <v>0</v>
      </c>
      <c r="U25" s="34">
        <f ca="1">INDIRECT("N3." &amp; $A25 &amp; "!$AA$" &amp; 'N3.00_Summary'!$I$10)</f>
        <v>0</v>
      </c>
      <c r="V25" s="34">
        <f ca="1">INDIRECT("N3." &amp; $A25 &amp; "!$AB$" &amp; 'N3.00_Summary'!$I$10)</f>
        <v>0</v>
      </c>
      <c r="W25" s="34">
        <f ca="1">INDIRECT("N3." &amp; $A25 &amp; "!$AC$" &amp; 'N3.00_Summary'!$I$10)</f>
        <v>0</v>
      </c>
      <c r="X25" s="34">
        <f ca="1">INDIRECT("N3." &amp; $A25 &amp; "!$AD$" &amp; 'N3.00_Summary'!$I$10)</f>
        <v>0</v>
      </c>
      <c r="Y25" s="34">
        <f ca="1">INDIRECT("N3." &amp; $A25 &amp; "!$AE$" &amp; 'N3.00_Summary'!$I$10)</f>
        <v>0</v>
      </c>
      <c r="Z25" s="34">
        <f ca="1">INDIRECT("N3." &amp; $A25 &amp; "!$AF$" &amp; 'N3.00_Summary'!$I$10)</f>
        <v>0</v>
      </c>
      <c r="AA25" s="35">
        <f t="shared" ca="1" si="4"/>
        <v>0</v>
      </c>
      <c r="AC25" s="64" t="s">
        <v>51</v>
      </c>
      <c r="AD25" s="84">
        <f t="shared" ca="1" si="5"/>
        <v>0</v>
      </c>
      <c r="AE25" s="84">
        <f t="shared" ca="1" si="6"/>
        <v>0</v>
      </c>
      <c r="AF25" s="84">
        <f t="shared" ca="1" si="7"/>
        <v>0</v>
      </c>
      <c r="AG25" s="84">
        <f t="shared" ca="1" si="8"/>
        <v>0</v>
      </c>
      <c r="AH25" s="84">
        <f t="shared" ca="1" si="9"/>
        <v>0</v>
      </c>
      <c r="AI25" s="84">
        <f t="shared" ca="1" si="10"/>
        <v>0</v>
      </c>
      <c r="AJ25" s="84">
        <f t="shared" ca="1" si="11"/>
        <v>0</v>
      </c>
      <c r="AK25" s="84">
        <f t="shared" ca="1" si="12"/>
        <v>0</v>
      </c>
      <c r="AL25" s="84">
        <f t="shared" ca="1" si="13"/>
        <v>0</v>
      </c>
      <c r="AM25" s="84">
        <f t="shared" ca="1" si="14"/>
        <v>0</v>
      </c>
      <c r="AN25" s="62">
        <f t="shared" ca="1" si="15"/>
        <v>0</v>
      </c>
    </row>
    <row r="26" spans="1:40">
      <c r="A26" s="158" t="s">
        <v>428</v>
      </c>
      <c r="B26" s="237" t="e">
        <f t="shared" ca="1" si="2"/>
        <v>#N/A</v>
      </c>
      <c r="C26" s="64" t="s">
        <v>51</v>
      </c>
      <c r="D26" s="34">
        <f ca="1">INDIRECT("N3." &amp; $A26 &amp; "!$G$" &amp; 'N3.00_Summary'!$I$10)</f>
        <v>0</v>
      </c>
      <c r="E26" s="34">
        <f ca="1">INDIRECT("N3." &amp; $A26 &amp; "!$H$" &amp; 'N3.00_Summary'!$I$10)</f>
        <v>0</v>
      </c>
      <c r="F26" s="34">
        <f ca="1">INDIRECT("N3." &amp; $A26 &amp; "!$I$" &amp; 'N3.00_Summary'!$I$10)</f>
        <v>0</v>
      </c>
      <c r="G26" s="34">
        <f ca="1">INDIRECT("N3." &amp; $A26 &amp; "!$J$" &amp; 'N3.00_Summary'!$I$10)</f>
        <v>0</v>
      </c>
      <c r="H26" s="34">
        <f ca="1">INDIRECT("N3." &amp; $A26 &amp; "!$K$" &amp; 'N3.00_Summary'!$I$10)</f>
        <v>0</v>
      </c>
      <c r="I26" s="34">
        <f ca="1">INDIRECT("N3." &amp; $A26 &amp; "!$L$" &amp; 'N3.00_Summary'!$I$10)</f>
        <v>0</v>
      </c>
      <c r="J26" s="34">
        <f ca="1">INDIRECT("N3." &amp; $A26 &amp; "!$M$" &amp; 'N3.00_Summary'!$I$10)</f>
        <v>0</v>
      </c>
      <c r="K26" s="34">
        <f ca="1">INDIRECT("N3." &amp; $A26 &amp; "!$N$" &amp; 'N3.00_Summary'!$I$10)</f>
        <v>0</v>
      </c>
      <c r="L26" s="34">
        <f ca="1">INDIRECT("N3." &amp; $A26 &amp; "!$O$" &amp; 'N3.00_Summary'!$I$10)</f>
        <v>0</v>
      </c>
      <c r="M26" s="34">
        <f ca="1">INDIRECT("N3." &amp; $A26 &amp; "!$P$" &amp; 'N3.00_Summary'!$I$10)</f>
        <v>0</v>
      </c>
      <c r="N26" s="164">
        <f t="shared" ca="1" si="3"/>
        <v>0</v>
      </c>
      <c r="P26" s="64" t="e">
        <f>'N0.6_Lookup_References'!C23</f>
        <v>#N/A</v>
      </c>
      <c r="Q26" s="34">
        <f ca="1">INDIRECT("N3." &amp; $A26 &amp; "!$W$" &amp; 'N3.00_Summary'!$I$10)</f>
        <v>0</v>
      </c>
      <c r="R26" s="34">
        <f ca="1">INDIRECT("N3." &amp; $A26 &amp; "!$X$" &amp; 'N3.00_Summary'!$I$10)</f>
        <v>0</v>
      </c>
      <c r="S26" s="34">
        <f ca="1">INDIRECT("N3." &amp; $A26 &amp; "!$Y$" &amp; 'N3.00_Summary'!$I$10)</f>
        <v>0</v>
      </c>
      <c r="T26" s="34">
        <f ca="1">INDIRECT("N3." &amp; $A26 &amp; "!$Z$" &amp; 'N3.00_Summary'!$I$10)</f>
        <v>0</v>
      </c>
      <c r="U26" s="34">
        <f ca="1">INDIRECT("N3." &amp; $A26 &amp; "!$AA$" &amp; 'N3.00_Summary'!$I$10)</f>
        <v>0</v>
      </c>
      <c r="V26" s="34">
        <f ca="1">INDIRECT("N3." &amp; $A26 &amp; "!$AB$" &amp; 'N3.00_Summary'!$I$10)</f>
        <v>0</v>
      </c>
      <c r="W26" s="34">
        <f ca="1">INDIRECT("N3." &amp; $A26 &amp; "!$AC$" &amp; 'N3.00_Summary'!$I$10)</f>
        <v>0</v>
      </c>
      <c r="X26" s="34">
        <f ca="1">INDIRECT("N3." &amp; $A26 &amp; "!$AD$" &amp; 'N3.00_Summary'!$I$10)</f>
        <v>0</v>
      </c>
      <c r="Y26" s="34">
        <f ca="1">INDIRECT("N3." &amp; $A26 &amp; "!$AE$" &amp; 'N3.00_Summary'!$I$10)</f>
        <v>0</v>
      </c>
      <c r="Z26" s="34">
        <f ca="1">INDIRECT("N3." &amp; $A26 &amp; "!$AF$" &amp; 'N3.00_Summary'!$I$10)</f>
        <v>0</v>
      </c>
      <c r="AA26" s="35">
        <f t="shared" ca="1" si="4"/>
        <v>0</v>
      </c>
      <c r="AC26" s="64" t="s">
        <v>51</v>
      </c>
      <c r="AD26" s="84">
        <f t="shared" ca="1" si="5"/>
        <v>0</v>
      </c>
      <c r="AE26" s="84">
        <f t="shared" ca="1" si="6"/>
        <v>0</v>
      </c>
      <c r="AF26" s="84">
        <f t="shared" ca="1" si="7"/>
        <v>0</v>
      </c>
      <c r="AG26" s="84">
        <f t="shared" ca="1" si="8"/>
        <v>0</v>
      </c>
      <c r="AH26" s="84">
        <f t="shared" ca="1" si="9"/>
        <v>0</v>
      </c>
      <c r="AI26" s="84">
        <f t="shared" ca="1" si="10"/>
        <v>0</v>
      </c>
      <c r="AJ26" s="84">
        <f t="shared" ca="1" si="11"/>
        <v>0</v>
      </c>
      <c r="AK26" s="84">
        <f t="shared" ca="1" si="12"/>
        <v>0</v>
      </c>
      <c r="AL26" s="84">
        <f t="shared" ca="1" si="13"/>
        <v>0</v>
      </c>
      <c r="AM26" s="84">
        <f t="shared" ca="1" si="14"/>
        <v>0</v>
      </c>
      <c r="AN26" s="62">
        <f t="shared" ca="1" si="15"/>
        <v>0</v>
      </c>
    </row>
    <row r="27" spans="1:40">
      <c r="A27" s="158" t="s">
        <v>429</v>
      </c>
      <c r="B27" s="237" t="e">
        <f t="shared" ca="1" si="2"/>
        <v>#N/A</v>
      </c>
      <c r="C27" s="64" t="s">
        <v>51</v>
      </c>
      <c r="D27" s="34">
        <f ca="1">INDIRECT("N3." &amp; $A27 &amp; "!$G$" &amp; 'N3.00_Summary'!$I$10)</f>
        <v>0</v>
      </c>
      <c r="E27" s="34">
        <f ca="1">INDIRECT("N3." &amp; $A27 &amp; "!$H$" &amp; 'N3.00_Summary'!$I$10)</f>
        <v>0</v>
      </c>
      <c r="F27" s="34">
        <f ca="1">INDIRECT("N3." &amp; $A27 &amp; "!$I$" &amp; 'N3.00_Summary'!$I$10)</f>
        <v>0</v>
      </c>
      <c r="G27" s="34">
        <f ca="1">INDIRECT("N3." &amp; $A27 &amp; "!$J$" &amp; 'N3.00_Summary'!$I$10)</f>
        <v>0</v>
      </c>
      <c r="H27" s="34">
        <f ca="1">INDIRECT("N3." &amp; $A27 &amp; "!$K$" &amp; 'N3.00_Summary'!$I$10)</f>
        <v>0</v>
      </c>
      <c r="I27" s="34">
        <f ca="1">INDIRECT("N3." &amp; $A27 &amp; "!$L$" &amp; 'N3.00_Summary'!$I$10)</f>
        <v>0</v>
      </c>
      <c r="J27" s="34">
        <f ca="1">INDIRECT("N3." &amp; $A27 &amp; "!$M$" &amp; 'N3.00_Summary'!$I$10)</f>
        <v>0</v>
      </c>
      <c r="K27" s="34">
        <f ca="1">INDIRECT("N3." &amp; $A27 &amp; "!$N$" &amp; 'N3.00_Summary'!$I$10)</f>
        <v>0</v>
      </c>
      <c r="L27" s="34">
        <f ca="1">INDIRECT("N3." &amp; $A27 &amp; "!$O$" &amp; 'N3.00_Summary'!$I$10)</f>
        <v>0</v>
      </c>
      <c r="M27" s="34">
        <f ca="1">INDIRECT("N3." &amp; $A27 &amp; "!$P$" &amp; 'N3.00_Summary'!$I$10)</f>
        <v>0</v>
      </c>
      <c r="N27" s="164">
        <f t="shared" ca="1" si="3"/>
        <v>0</v>
      </c>
      <c r="P27" s="64" t="e">
        <f>'N0.6_Lookup_References'!C24</f>
        <v>#N/A</v>
      </c>
      <c r="Q27" s="34">
        <f ca="1">INDIRECT("N3." &amp; $A27 &amp; "!$W$" &amp; 'N3.00_Summary'!$I$10)</f>
        <v>0</v>
      </c>
      <c r="R27" s="34">
        <f ca="1">INDIRECT("N3." &amp; $A27 &amp; "!$X$" &amp; 'N3.00_Summary'!$I$10)</f>
        <v>0</v>
      </c>
      <c r="S27" s="34">
        <f ca="1">INDIRECT("N3." &amp; $A27 &amp; "!$Y$" &amp; 'N3.00_Summary'!$I$10)</f>
        <v>0</v>
      </c>
      <c r="T27" s="34">
        <f ca="1">INDIRECT("N3." &amp; $A27 &amp; "!$Z$" &amp; 'N3.00_Summary'!$I$10)</f>
        <v>0</v>
      </c>
      <c r="U27" s="34">
        <f ca="1">INDIRECT("N3." &amp; $A27 &amp; "!$AA$" &amp; 'N3.00_Summary'!$I$10)</f>
        <v>0</v>
      </c>
      <c r="V27" s="34">
        <f ca="1">INDIRECT("N3." &amp; $A27 &amp; "!$AB$" &amp; 'N3.00_Summary'!$I$10)</f>
        <v>0</v>
      </c>
      <c r="W27" s="34">
        <f ca="1">INDIRECT("N3." &amp; $A27 &amp; "!$AC$" &amp; 'N3.00_Summary'!$I$10)</f>
        <v>0</v>
      </c>
      <c r="X27" s="34">
        <f ca="1">INDIRECT("N3." &amp; $A27 &amp; "!$AD$" &amp; 'N3.00_Summary'!$I$10)</f>
        <v>0</v>
      </c>
      <c r="Y27" s="34">
        <f ca="1">INDIRECT("N3." &amp; $A27 &amp; "!$AE$" &amp; 'N3.00_Summary'!$I$10)</f>
        <v>0</v>
      </c>
      <c r="Z27" s="34">
        <f ca="1">INDIRECT("N3." &amp; $A27 &amp; "!$AF$" &amp; 'N3.00_Summary'!$I$10)</f>
        <v>0</v>
      </c>
      <c r="AA27" s="35">
        <f t="shared" ca="1" si="4"/>
        <v>0</v>
      </c>
      <c r="AC27" s="64" t="s">
        <v>51</v>
      </c>
      <c r="AD27" s="84">
        <f t="shared" ca="1" si="5"/>
        <v>0</v>
      </c>
      <c r="AE27" s="84">
        <f t="shared" ca="1" si="6"/>
        <v>0</v>
      </c>
      <c r="AF27" s="84">
        <f t="shared" ca="1" si="7"/>
        <v>0</v>
      </c>
      <c r="AG27" s="84">
        <f t="shared" ca="1" si="8"/>
        <v>0</v>
      </c>
      <c r="AH27" s="84">
        <f t="shared" ca="1" si="9"/>
        <v>0</v>
      </c>
      <c r="AI27" s="84">
        <f t="shared" ca="1" si="10"/>
        <v>0</v>
      </c>
      <c r="AJ27" s="84">
        <f t="shared" ca="1" si="11"/>
        <v>0</v>
      </c>
      <c r="AK27" s="84">
        <f t="shared" ca="1" si="12"/>
        <v>0</v>
      </c>
      <c r="AL27" s="84">
        <f t="shared" ca="1" si="13"/>
        <v>0</v>
      </c>
      <c r="AM27" s="84">
        <f t="shared" ca="1" si="14"/>
        <v>0</v>
      </c>
      <c r="AN27" s="62">
        <f t="shared" ca="1" si="15"/>
        <v>0</v>
      </c>
    </row>
    <row r="28" spans="1:40">
      <c r="A28" s="158" t="s">
        <v>430</v>
      </c>
      <c r="B28" s="237" t="e">
        <f t="shared" ca="1" si="2"/>
        <v>#N/A</v>
      </c>
      <c r="C28" s="64" t="s">
        <v>51</v>
      </c>
      <c r="D28" s="34">
        <f ca="1">INDIRECT("N3." &amp; $A28 &amp; "!$G$" &amp; 'N3.00_Summary'!$I$10)</f>
        <v>0</v>
      </c>
      <c r="E28" s="34">
        <f ca="1">INDIRECT("N3." &amp; $A28 &amp; "!$H$" &amp; 'N3.00_Summary'!$I$10)</f>
        <v>0</v>
      </c>
      <c r="F28" s="34">
        <f ca="1">INDIRECT("N3." &amp; $A28 &amp; "!$I$" &amp; 'N3.00_Summary'!$I$10)</f>
        <v>0</v>
      </c>
      <c r="G28" s="34">
        <f ca="1">INDIRECT("N3." &amp; $A28 &amp; "!$J$" &amp; 'N3.00_Summary'!$I$10)</f>
        <v>0</v>
      </c>
      <c r="H28" s="34">
        <f ca="1">INDIRECT("N3." &amp; $A28 &amp; "!$K$" &amp; 'N3.00_Summary'!$I$10)</f>
        <v>0</v>
      </c>
      <c r="I28" s="34">
        <f ca="1">INDIRECT("N3." &amp; $A28 &amp; "!$L$" &amp; 'N3.00_Summary'!$I$10)</f>
        <v>0</v>
      </c>
      <c r="J28" s="34">
        <f ca="1">INDIRECT("N3." &amp; $A28 &amp; "!$M$" &amp; 'N3.00_Summary'!$I$10)</f>
        <v>0</v>
      </c>
      <c r="K28" s="34">
        <f ca="1">INDIRECT("N3." &amp; $A28 &amp; "!$N$" &amp; 'N3.00_Summary'!$I$10)</f>
        <v>0</v>
      </c>
      <c r="L28" s="34">
        <f ca="1">INDIRECT("N3." &amp; $A28 &amp; "!$O$" &amp; 'N3.00_Summary'!$I$10)</f>
        <v>0</v>
      </c>
      <c r="M28" s="34">
        <f ca="1">INDIRECT("N3." &amp; $A28 &amp; "!$P$" &amp; 'N3.00_Summary'!$I$10)</f>
        <v>0</v>
      </c>
      <c r="N28" s="164">
        <f t="shared" ca="1" si="3"/>
        <v>0</v>
      </c>
      <c r="P28" s="64" t="e">
        <f>'N0.6_Lookup_References'!C25</f>
        <v>#N/A</v>
      </c>
      <c r="Q28" s="34">
        <f ca="1">INDIRECT("N3." &amp; $A28 &amp; "!$W$" &amp; 'N3.00_Summary'!$I$10)</f>
        <v>0</v>
      </c>
      <c r="R28" s="34">
        <f ca="1">INDIRECT("N3." &amp; $A28 &amp; "!$X$" &amp; 'N3.00_Summary'!$I$10)</f>
        <v>0</v>
      </c>
      <c r="S28" s="34">
        <f ca="1">INDIRECT("N3." &amp; $A28 &amp; "!$Y$" &amp; 'N3.00_Summary'!$I$10)</f>
        <v>0</v>
      </c>
      <c r="T28" s="34">
        <f ca="1">INDIRECT("N3." &amp; $A28 &amp; "!$Z$" &amp; 'N3.00_Summary'!$I$10)</f>
        <v>0</v>
      </c>
      <c r="U28" s="34">
        <f ca="1">INDIRECT("N3." &amp; $A28 &amp; "!$AA$" &amp; 'N3.00_Summary'!$I$10)</f>
        <v>0</v>
      </c>
      <c r="V28" s="34">
        <f ca="1">INDIRECT("N3." &amp; $A28 &amp; "!$AB$" &amp; 'N3.00_Summary'!$I$10)</f>
        <v>0</v>
      </c>
      <c r="W28" s="34">
        <f ca="1">INDIRECT("N3." &amp; $A28 &amp; "!$AC$" &amp; 'N3.00_Summary'!$I$10)</f>
        <v>0</v>
      </c>
      <c r="X28" s="34">
        <f ca="1">INDIRECT("N3." &amp; $A28 &amp; "!$AD$" &amp; 'N3.00_Summary'!$I$10)</f>
        <v>0</v>
      </c>
      <c r="Y28" s="34">
        <f ca="1">INDIRECT("N3." &amp; $A28 &amp; "!$AE$" &amp; 'N3.00_Summary'!$I$10)</f>
        <v>0</v>
      </c>
      <c r="Z28" s="34">
        <f ca="1">INDIRECT("N3." &amp; $A28 &amp; "!$AF$" &amp; 'N3.00_Summary'!$I$10)</f>
        <v>0</v>
      </c>
      <c r="AA28" s="35">
        <f t="shared" ca="1" si="4"/>
        <v>0</v>
      </c>
      <c r="AC28" s="64" t="s">
        <v>51</v>
      </c>
      <c r="AD28" s="84">
        <f t="shared" ca="1" si="5"/>
        <v>0</v>
      </c>
      <c r="AE28" s="84">
        <f t="shared" ca="1" si="6"/>
        <v>0</v>
      </c>
      <c r="AF28" s="84">
        <f t="shared" ca="1" si="7"/>
        <v>0</v>
      </c>
      <c r="AG28" s="84">
        <f t="shared" ca="1" si="8"/>
        <v>0</v>
      </c>
      <c r="AH28" s="84">
        <f t="shared" ca="1" si="9"/>
        <v>0</v>
      </c>
      <c r="AI28" s="84">
        <f t="shared" ca="1" si="10"/>
        <v>0</v>
      </c>
      <c r="AJ28" s="84">
        <f t="shared" ca="1" si="11"/>
        <v>0</v>
      </c>
      <c r="AK28" s="84">
        <f t="shared" ca="1" si="12"/>
        <v>0</v>
      </c>
      <c r="AL28" s="84">
        <f t="shared" ca="1" si="13"/>
        <v>0</v>
      </c>
      <c r="AM28" s="84">
        <f t="shared" ca="1" si="14"/>
        <v>0</v>
      </c>
      <c r="AN28" s="62">
        <f t="shared" ca="1" si="15"/>
        <v>0</v>
      </c>
    </row>
    <row r="29" spans="1:40">
      <c r="A29" s="158" t="s">
        <v>209</v>
      </c>
      <c r="B29" s="237" t="e">
        <f t="shared" ca="1" si="2"/>
        <v>#N/A</v>
      </c>
      <c r="C29" s="64" t="s">
        <v>51</v>
      </c>
      <c r="D29" s="34">
        <f ca="1">INDIRECT("N3." &amp; $A29 &amp; "!$G$" &amp; 'N3.00_Summary'!$I$10)</f>
        <v>0</v>
      </c>
      <c r="E29" s="34">
        <f ca="1">INDIRECT("N3." &amp; $A29 &amp; "!$H$" &amp; 'N3.00_Summary'!$I$10)</f>
        <v>0</v>
      </c>
      <c r="F29" s="34">
        <f ca="1">INDIRECT("N3." &amp; $A29 &amp; "!$I$" &amp; 'N3.00_Summary'!$I$10)</f>
        <v>0</v>
      </c>
      <c r="G29" s="34">
        <f ca="1">INDIRECT("N3." &amp; $A29 &amp; "!$J$" &amp; 'N3.00_Summary'!$I$10)</f>
        <v>0</v>
      </c>
      <c r="H29" s="34">
        <f ca="1">INDIRECT("N3." &amp; $A29 &amp; "!$K$" &amp; 'N3.00_Summary'!$I$10)</f>
        <v>0</v>
      </c>
      <c r="I29" s="34">
        <f ca="1">INDIRECT("N3." &amp; $A29 &amp; "!$L$" &amp; 'N3.00_Summary'!$I$10)</f>
        <v>0</v>
      </c>
      <c r="J29" s="34">
        <f ca="1">INDIRECT("N3." &amp; $A29 &amp; "!$M$" &amp; 'N3.00_Summary'!$I$10)</f>
        <v>0</v>
      </c>
      <c r="K29" s="34">
        <f ca="1">INDIRECT("N3." &amp; $A29 &amp; "!$N$" &amp; 'N3.00_Summary'!$I$10)</f>
        <v>0</v>
      </c>
      <c r="L29" s="34">
        <f ca="1">INDIRECT("N3." &amp; $A29 &amp; "!$O$" &amp; 'N3.00_Summary'!$I$10)</f>
        <v>0</v>
      </c>
      <c r="M29" s="34">
        <f ca="1">INDIRECT("N3." &amp; $A29 &amp; "!$P$" &amp; 'N3.00_Summary'!$I$10)</f>
        <v>0</v>
      </c>
      <c r="N29" s="164">
        <f t="shared" ca="1" si="3"/>
        <v>0</v>
      </c>
      <c r="P29" s="64" t="e">
        <f>'N0.6_Lookup_References'!C26</f>
        <v>#N/A</v>
      </c>
      <c r="Q29" s="34">
        <f ca="1">INDIRECT("N3." &amp; $A29 &amp; "!$W$" &amp; 'N3.00_Summary'!$I$10)</f>
        <v>0</v>
      </c>
      <c r="R29" s="34">
        <f ca="1">INDIRECT("N3." &amp; $A29 &amp; "!$X$" &amp; 'N3.00_Summary'!$I$10)</f>
        <v>0</v>
      </c>
      <c r="S29" s="34">
        <f ca="1">INDIRECT("N3." &amp; $A29 &amp; "!$Y$" &amp; 'N3.00_Summary'!$I$10)</f>
        <v>0</v>
      </c>
      <c r="T29" s="34">
        <f ca="1">INDIRECT("N3." &amp; $A29 &amp; "!$Z$" &amp; 'N3.00_Summary'!$I$10)</f>
        <v>0</v>
      </c>
      <c r="U29" s="34">
        <f ca="1">INDIRECT("N3." &amp; $A29 &amp; "!$AA$" &amp; 'N3.00_Summary'!$I$10)</f>
        <v>0</v>
      </c>
      <c r="V29" s="34">
        <f ca="1">INDIRECT("N3." &amp; $A29 &amp; "!$AB$" &amp; 'N3.00_Summary'!$I$10)</f>
        <v>0</v>
      </c>
      <c r="W29" s="34">
        <f ca="1">INDIRECT("N3." &amp; $A29 &amp; "!$AC$" &amp; 'N3.00_Summary'!$I$10)</f>
        <v>0</v>
      </c>
      <c r="X29" s="34">
        <f ca="1">INDIRECT("N3." &amp; $A29 &amp; "!$AD$" &amp; 'N3.00_Summary'!$I$10)</f>
        <v>0</v>
      </c>
      <c r="Y29" s="34">
        <f ca="1">INDIRECT("N3." &amp; $A29 &amp; "!$AE$" &amp; 'N3.00_Summary'!$I$10)</f>
        <v>0</v>
      </c>
      <c r="Z29" s="34">
        <f ca="1">INDIRECT("N3." &amp; $A29 &amp; "!$AF$" &amp; 'N3.00_Summary'!$I$10)</f>
        <v>0</v>
      </c>
      <c r="AA29" s="35">
        <f t="shared" ca="1" si="4"/>
        <v>0</v>
      </c>
      <c r="AC29" s="64" t="s">
        <v>51</v>
      </c>
      <c r="AD29" s="84">
        <f t="shared" ca="1" si="5"/>
        <v>0</v>
      </c>
      <c r="AE29" s="84">
        <f t="shared" ca="1" si="6"/>
        <v>0</v>
      </c>
      <c r="AF29" s="84">
        <f t="shared" ca="1" si="7"/>
        <v>0</v>
      </c>
      <c r="AG29" s="84">
        <f t="shared" ca="1" si="8"/>
        <v>0</v>
      </c>
      <c r="AH29" s="84">
        <f t="shared" ca="1" si="9"/>
        <v>0</v>
      </c>
      <c r="AI29" s="84">
        <f t="shared" ca="1" si="10"/>
        <v>0</v>
      </c>
      <c r="AJ29" s="84">
        <f t="shared" ca="1" si="11"/>
        <v>0</v>
      </c>
      <c r="AK29" s="84">
        <f t="shared" ca="1" si="12"/>
        <v>0</v>
      </c>
      <c r="AL29" s="84">
        <f t="shared" ca="1" si="13"/>
        <v>0</v>
      </c>
      <c r="AM29" s="84">
        <f t="shared" ca="1" si="14"/>
        <v>0</v>
      </c>
      <c r="AN29" s="62">
        <f t="shared" ca="1" si="15"/>
        <v>0</v>
      </c>
    </row>
    <row r="30" spans="1:40">
      <c r="A30" s="158" t="s">
        <v>210</v>
      </c>
      <c r="B30" s="237" t="e">
        <f t="shared" ca="1" si="2"/>
        <v>#N/A</v>
      </c>
      <c r="C30" s="64" t="s">
        <v>51</v>
      </c>
      <c r="D30" s="34">
        <f ca="1">INDIRECT("N3." &amp; $A30 &amp; "!$G$" &amp; 'N3.00_Summary'!$I$10)</f>
        <v>0</v>
      </c>
      <c r="E30" s="34">
        <f ca="1">INDIRECT("N3." &amp; $A30 &amp; "!$H$" &amp; 'N3.00_Summary'!$I$10)</f>
        <v>0</v>
      </c>
      <c r="F30" s="34">
        <f ca="1">INDIRECT("N3." &amp; $A30 &amp; "!$I$" &amp; 'N3.00_Summary'!$I$10)</f>
        <v>0</v>
      </c>
      <c r="G30" s="34">
        <f ca="1">INDIRECT("N3." &amp; $A30 &amp; "!$J$" &amp; 'N3.00_Summary'!$I$10)</f>
        <v>0</v>
      </c>
      <c r="H30" s="34">
        <f ca="1">INDIRECT("N3." &amp; $A30 &amp; "!$K$" &amp; 'N3.00_Summary'!$I$10)</f>
        <v>0</v>
      </c>
      <c r="I30" s="34">
        <f ca="1">INDIRECT("N3." &amp; $A30 &amp; "!$L$" &amp; 'N3.00_Summary'!$I$10)</f>
        <v>0</v>
      </c>
      <c r="J30" s="34">
        <f ca="1">INDIRECT("N3." &amp; $A30 &amp; "!$M$" &amp; 'N3.00_Summary'!$I$10)</f>
        <v>0</v>
      </c>
      <c r="K30" s="34">
        <f ca="1">INDIRECT("N3." &amp; $A30 &amp; "!$N$" &amp; 'N3.00_Summary'!$I$10)</f>
        <v>0</v>
      </c>
      <c r="L30" s="34">
        <f ca="1">INDIRECT("N3." &amp; $A30 &amp; "!$O$" &amp; 'N3.00_Summary'!$I$10)</f>
        <v>0</v>
      </c>
      <c r="M30" s="34">
        <f ca="1">INDIRECT("N3." &amp; $A30 &amp; "!$P$" &amp; 'N3.00_Summary'!$I$10)</f>
        <v>0</v>
      </c>
      <c r="N30" s="164">
        <f t="shared" ca="1" si="3"/>
        <v>0</v>
      </c>
      <c r="P30" s="64" t="e">
        <f>'N0.6_Lookup_References'!C27</f>
        <v>#N/A</v>
      </c>
      <c r="Q30" s="34">
        <f ca="1">INDIRECT("N3." &amp; $A30 &amp; "!$W$" &amp; 'N3.00_Summary'!$I$10)</f>
        <v>0</v>
      </c>
      <c r="R30" s="34">
        <f ca="1">INDIRECT("N3." &amp; $A30 &amp; "!$X$" &amp; 'N3.00_Summary'!$I$10)</f>
        <v>0</v>
      </c>
      <c r="S30" s="34">
        <f ca="1">INDIRECT("N3." &amp; $A30 &amp; "!$Y$" &amp; 'N3.00_Summary'!$I$10)</f>
        <v>0</v>
      </c>
      <c r="T30" s="34">
        <f ca="1">INDIRECT("N3." &amp; $A30 &amp; "!$Z$" &amp; 'N3.00_Summary'!$I$10)</f>
        <v>0</v>
      </c>
      <c r="U30" s="34">
        <f ca="1">INDIRECT("N3." &amp; $A30 &amp; "!$AA$" &amp; 'N3.00_Summary'!$I$10)</f>
        <v>0</v>
      </c>
      <c r="V30" s="34">
        <f ca="1">INDIRECT("N3." &amp; $A30 &amp; "!$AB$" &amp; 'N3.00_Summary'!$I$10)</f>
        <v>0</v>
      </c>
      <c r="W30" s="34">
        <f ca="1">INDIRECT("N3." &amp; $A30 &amp; "!$AC$" &amp; 'N3.00_Summary'!$I$10)</f>
        <v>0</v>
      </c>
      <c r="X30" s="34">
        <f ca="1">INDIRECT("N3." &amp; $A30 &amp; "!$AD$" &amp; 'N3.00_Summary'!$I$10)</f>
        <v>0</v>
      </c>
      <c r="Y30" s="34">
        <f ca="1">INDIRECT("N3." &amp; $A30 &amp; "!$AE$" &amp; 'N3.00_Summary'!$I$10)</f>
        <v>0</v>
      </c>
      <c r="Z30" s="34">
        <f ca="1">INDIRECT("N3." &amp; $A30 &amp; "!$AF$" &amp; 'N3.00_Summary'!$I$10)</f>
        <v>0</v>
      </c>
      <c r="AA30" s="35">
        <f t="shared" ca="1" si="4"/>
        <v>0</v>
      </c>
      <c r="AC30" s="64" t="s">
        <v>51</v>
      </c>
      <c r="AD30" s="84">
        <f t="shared" ca="1" si="5"/>
        <v>0</v>
      </c>
      <c r="AE30" s="84">
        <f t="shared" ca="1" si="6"/>
        <v>0</v>
      </c>
      <c r="AF30" s="84">
        <f t="shared" ca="1" si="7"/>
        <v>0</v>
      </c>
      <c r="AG30" s="84">
        <f t="shared" ca="1" si="8"/>
        <v>0</v>
      </c>
      <c r="AH30" s="84">
        <f t="shared" ca="1" si="9"/>
        <v>0</v>
      </c>
      <c r="AI30" s="84">
        <f t="shared" ca="1" si="10"/>
        <v>0</v>
      </c>
      <c r="AJ30" s="84">
        <f t="shared" ca="1" si="11"/>
        <v>0</v>
      </c>
      <c r="AK30" s="84">
        <f t="shared" ca="1" si="12"/>
        <v>0</v>
      </c>
      <c r="AL30" s="84">
        <f t="shared" ca="1" si="13"/>
        <v>0</v>
      </c>
      <c r="AM30" s="84">
        <f t="shared" ca="1" si="14"/>
        <v>0</v>
      </c>
      <c r="AN30" s="62">
        <f t="shared" ca="1" si="15"/>
        <v>0</v>
      </c>
    </row>
    <row r="31" spans="1:40">
      <c r="A31" s="158" t="s">
        <v>211</v>
      </c>
      <c r="B31" s="237" t="e">
        <f t="shared" ca="1" si="2"/>
        <v>#N/A</v>
      </c>
      <c r="C31" s="64" t="s">
        <v>51</v>
      </c>
      <c r="D31" s="34">
        <f ca="1">INDIRECT("N3." &amp; $A31 &amp; "!$G$" &amp; 'N3.00_Summary'!$I$10)</f>
        <v>0</v>
      </c>
      <c r="E31" s="34">
        <f ca="1">INDIRECT("N3." &amp; $A31 &amp; "!$H$" &amp; 'N3.00_Summary'!$I$10)</f>
        <v>0</v>
      </c>
      <c r="F31" s="34">
        <f ca="1">INDIRECT("N3." &amp; $A31 &amp; "!$I$" &amp; 'N3.00_Summary'!$I$10)</f>
        <v>0</v>
      </c>
      <c r="G31" s="34">
        <f ca="1">INDIRECT("N3." &amp; $A31 &amp; "!$J$" &amp; 'N3.00_Summary'!$I$10)</f>
        <v>0</v>
      </c>
      <c r="H31" s="34">
        <f ca="1">INDIRECT("N3." &amp; $A31 &amp; "!$K$" &amp; 'N3.00_Summary'!$I$10)</f>
        <v>0</v>
      </c>
      <c r="I31" s="34">
        <f ca="1">INDIRECT("N3." &amp; $A31 &amp; "!$L$" &amp; 'N3.00_Summary'!$I$10)</f>
        <v>0</v>
      </c>
      <c r="J31" s="34">
        <f ca="1">INDIRECT("N3." &amp; $A31 &amp; "!$M$" &amp; 'N3.00_Summary'!$I$10)</f>
        <v>0</v>
      </c>
      <c r="K31" s="34">
        <f ca="1">INDIRECT("N3." &amp; $A31 &amp; "!$N$" &amp; 'N3.00_Summary'!$I$10)</f>
        <v>0</v>
      </c>
      <c r="L31" s="34">
        <f ca="1">INDIRECT("N3." &amp; $A31 &amp; "!$O$" &amp; 'N3.00_Summary'!$I$10)</f>
        <v>0</v>
      </c>
      <c r="M31" s="34">
        <f ca="1">INDIRECT("N3." &amp; $A31 &amp; "!$P$" &amp; 'N3.00_Summary'!$I$10)</f>
        <v>0</v>
      </c>
      <c r="N31" s="164">
        <f t="shared" ca="1" si="3"/>
        <v>0</v>
      </c>
      <c r="P31" s="64" t="e">
        <f>'N0.6_Lookup_References'!C28</f>
        <v>#N/A</v>
      </c>
      <c r="Q31" s="34">
        <f ca="1">INDIRECT("N3." &amp; $A31 &amp; "!$W$" &amp; 'N3.00_Summary'!$I$10)</f>
        <v>0</v>
      </c>
      <c r="R31" s="34">
        <f ca="1">INDIRECT("N3." &amp; $A31 &amp; "!$X$" &amp; 'N3.00_Summary'!$I$10)</f>
        <v>0</v>
      </c>
      <c r="S31" s="34">
        <f ca="1">INDIRECT("N3." &amp; $A31 &amp; "!$Y$" &amp; 'N3.00_Summary'!$I$10)</f>
        <v>0</v>
      </c>
      <c r="T31" s="34">
        <f ca="1">INDIRECT("N3." &amp; $A31 &amp; "!$Z$" &amp; 'N3.00_Summary'!$I$10)</f>
        <v>0</v>
      </c>
      <c r="U31" s="34">
        <f ca="1">INDIRECT("N3." &amp; $A31 &amp; "!$AA$" &amp; 'N3.00_Summary'!$I$10)</f>
        <v>0</v>
      </c>
      <c r="V31" s="34">
        <f ca="1">INDIRECT("N3." &amp; $A31 &amp; "!$AB$" &amp; 'N3.00_Summary'!$I$10)</f>
        <v>0</v>
      </c>
      <c r="W31" s="34">
        <f ca="1">INDIRECT("N3." &amp; $A31 &amp; "!$AC$" &amp; 'N3.00_Summary'!$I$10)</f>
        <v>0</v>
      </c>
      <c r="X31" s="34">
        <f ca="1">INDIRECT("N3." &amp; $A31 &amp; "!$AD$" &amp; 'N3.00_Summary'!$I$10)</f>
        <v>0</v>
      </c>
      <c r="Y31" s="34">
        <f ca="1">INDIRECT("N3." &amp; $A31 &amp; "!$AE$" &amp; 'N3.00_Summary'!$I$10)</f>
        <v>0</v>
      </c>
      <c r="Z31" s="34">
        <f ca="1">INDIRECT("N3." &amp; $A31 &amp; "!$AF$" &amp; 'N3.00_Summary'!$I$10)</f>
        <v>0</v>
      </c>
      <c r="AA31" s="35">
        <f t="shared" ca="1" si="4"/>
        <v>0</v>
      </c>
      <c r="AC31" s="64" t="s">
        <v>51</v>
      </c>
      <c r="AD31" s="84">
        <f t="shared" ca="1" si="5"/>
        <v>0</v>
      </c>
      <c r="AE31" s="84">
        <f t="shared" ca="1" si="6"/>
        <v>0</v>
      </c>
      <c r="AF31" s="84">
        <f t="shared" ca="1" si="7"/>
        <v>0</v>
      </c>
      <c r="AG31" s="84">
        <f t="shared" ca="1" si="8"/>
        <v>0</v>
      </c>
      <c r="AH31" s="84">
        <f t="shared" ca="1" si="9"/>
        <v>0</v>
      </c>
      <c r="AI31" s="84">
        <f t="shared" ca="1" si="10"/>
        <v>0</v>
      </c>
      <c r="AJ31" s="84">
        <f t="shared" ca="1" si="11"/>
        <v>0</v>
      </c>
      <c r="AK31" s="84">
        <f t="shared" ca="1" si="12"/>
        <v>0</v>
      </c>
      <c r="AL31" s="84">
        <f t="shared" ca="1" si="13"/>
        <v>0</v>
      </c>
      <c r="AM31" s="84">
        <f t="shared" ca="1" si="14"/>
        <v>0</v>
      </c>
      <c r="AN31" s="62">
        <f t="shared" ca="1" si="15"/>
        <v>0</v>
      </c>
    </row>
    <row r="32" spans="1:40">
      <c r="A32" s="158" t="s">
        <v>212</v>
      </c>
      <c r="B32" s="237" t="e">
        <f t="shared" ca="1" si="2"/>
        <v>#N/A</v>
      </c>
      <c r="C32" s="64" t="s">
        <v>51</v>
      </c>
      <c r="D32" s="34">
        <f ca="1">INDIRECT("N3." &amp; $A32 &amp; "!$G$" &amp; 'N3.00_Summary'!$I$10)</f>
        <v>0</v>
      </c>
      <c r="E32" s="34">
        <f ca="1">INDIRECT("N3." &amp; $A32 &amp; "!$H$" &amp; 'N3.00_Summary'!$I$10)</f>
        <v>0</v>
      </c>
      <c r="F32" s="34">
        <f ca="1">INDIRECT("N3." &amp; $A32 &amp; "!$I$" &amp; 'N3.00_Summary'!$I$10)</f>
        <v>0</v>
      </c>
      <c r="G32" s="34">
        <f ca="1">INDIRECT("N3." &amp; $A32 &amp; "!$J$" &amp; 'N3.00_Summary'!$I$10)</f>
        <v>0</v>
      </c>
      <c r="H32" s="34">
        <f ca="1">INDIRECT("N3." &amp; $A32 &amp; "!$K$" &amp; 'N3.00_Summary'!$I$10)</f>
        <v>0</v>
      </c>
      <c r="I32" s="34">
        <f ca="1">INDIRECT("N3." &amp; $A32 &amp; "!$L$" &amp; 'N3.00_Summary'!$I$10)</f>
        <v>0</v>
      </c>
      <c r="J32" s="34">
        <f ca="1">INDIRECT("N3." &amp; $A32 &amp; "!$M$" &amp; 'N3.00_Summary'!$I$10)</f>
        <v>0</v>
      </c>
      <c r="K32" s="34">
        <f ca="1">INDIRECT("N3." &amp; $A32 &amp; "!$N$" &amp; 'N3.00_Summary'!$I$10)</f>
        <v>0</v>
      </c>
      <c r="L32" s="34">
        <f ca="1">INDIRECT("N3." &amp; $A32 &amp; "!$O$" &amp; 'N3.00_Summary'!$I$10)</f>
        <v>0</v>
      </c>
      <c r="M32" s="34">
        <f ca="1">INDIRECT("N3." &amp; $A32 &amp; "!$P$" &amp; 'N3.00_Summary'!$I$10)</f>
        <v>0</v>
      </c>
      <c r="N32" s="164">
        <f t="shared" ca="1" si="3"/>
        <v>0</v>
      </c>
      <c r="P32" s="64" t="e">
        <f>'N0.6_Lookup_References'!C29</f>
        <v>#N/A</v>
      </c>
      <c r="Q32" s="34">
        <f ca="1">INDIRECT("N3." &amp; $A32 &amp; "!$W$" &amp; 'N3.00_Summary'!$I$10)</f>
        <v>0</v>
      </c>
      <c r="R32" s="34">
        <f ca="1">INDIRECT("N3." &amp; $A32 &amp; "!$X$" &amp; 'N3.00_Summary'!$I$10)</f>
        <v>0</v>
      </c>
      <c r="S32" s="34">
        <f ca="1">INDIRECT("N3." &amp; $A32 &amp; "!$Y$" &amp; 'N3.00_Summary'!$I$10)</f>
        <v>0</v>
      </c>
      <c r="T32" s="34">
        <f ca="1">INDIRECT("N3." &amp; $A32 &amp; "!$Z$" &amp; 'N3.00_Summary'!$I$10)</f>
        <v>0</v>
      </c>
      <c r="U32" s="34">
        <f ca="1">INDIRECT("N3." &amp; $A32 &amp; "!$AA$" &amp; 'N3.00_Summary'!$I$10)</f>
        <v>0</v>
      </c>
      <c r="V32" s="34">
        <f ca="1">INDIRECT("N3." &amp; $A32 &amp; "!$AB$" &amp; 'N3.00_Summary'!$I$10)</f>
        <v>0</v>
      </c>
      <c r="W32" s="34">
        <f ca="1">INDIRECT("N3." &amp; $A32 &amp; "!$AC$" &amp; 'N3.00_Summary'!$I$10)</f>
        <v>0</v>
      </c>
      <c r="X32" s="34">
        <f ca="1">INDIRECT("N3." &amp; $A32 &amp; "!$AD$" &amp; 'N3.00_Summary'!$I$10)</f>
        <v>0</v>
      </c>
      <c r="Y32" s="34">
        <f ca="1">INDIRECT("N3." &amp; $A32 &amp; "!$AE$" &amp; 'N3.00_Summary'!$I$10)</f>
        <v>0</v>
      </c>
      <c r="Z32" s="34">
        <f ca="1">INDIRECT("N3." &amp; $A32 &amp; "!$AF$" &amp; 'N3.00_Summary'!$I$10)</f>
        <v>0</v>
      </c>
      <c r="AA32" s="35">
        <f t="shared" ca="1" si="4"/>
        <v>0</v>
      </c>
      <c r="AC32" s="64" t="s">
        <v>51</v>
      </c>
      <c r="AD32" s="84">
        <f t="shared" ca="1" si="5"/>
        <v>0</v>
      </c>
      <c r="AE32" s="84">
        <f t="shared" ca="1" si="6"/>
        <v>0</v>
      </c>
      <c r="AF32" s="84">
        <f t="shared" ca="1" si="7"/>
        <v>0</v>
      </c>
      <c r="AG32" s="84">
        <f t="shared" ca="1" si="8"/>
        <v>0</v>
      </c>
      <c r="AH32" s="84">
        <f t="shared" ca="1" si="9"/>
        <v>0</v>
      </c>
      <c r="AI32" s="84">
        <f t="shared" ca="1" si="10"/>
        <v>0</v>
      </c>
      <c r="AJ32" s="84">
        <f t="shared" ca="1" si="11"/>
        <v>0</v>
      </c>
      <c r="AK32" s="84">
        <f t="shared" ca="1" si="12"/>
        <v>0</v>
      </c>
      <c r="AL32" s="84">
        <f t="shared" ca="1" si="13"/>
        <v>0</v>
      </c>
      <c r="AM32" s="84">
        <f t="shared" ca="1" si="14"/>
        <v>0</v>
      </c>
      <c r="AN32" s="62">
        <f t="shared" ca="1" si="15"/>
        <v>0</v>
      </c>
    </row>
    <row r="33" spans="1:40">
      <c r="A33" s="158" t="s">
        <v>213</v>
      </c>
      <c r="B33" s="237" t="e">
        <f t="shared" ca="1" si="2"/>
        <v>#N/A</v>
      </c>
      <c r="C33" s="64" t="s">
        <v>51</v>
      </c>
      <c r="D33" s="34">
        <f ca="1">INDIRECT("N3." &amp; $A33 &amp; "!$G$" &amp; 'N3.00_Summary'!$I$10)</f>
        <v>0</v>
      </c>
      <c r="E33" s="34">
        <f ca="1">INDIRECT("N3." &amp; $A33 &amp; "!$H$" &amp; 'N3.00_Summary'!$I$10)</f>
        <v>0</v>
      </c>
      <c r="F33" s="34">
        <f ca="1">INDIRECT("N3." &amp; $A33 &amp; "!$I$" &amp; 'N3.00_Summary'!$I$10)</f>
        <v>0</v>
      </c>
      <c r="G33" s="34">
        <f ca="1">INDIRECT("N3." &amp; $A33 &amp; "!$J$" &amp; 'N3.00_Summary'!$I$10)</f>
        <v>0</v>
      </c>
      <c r="H33" s="34">
        <f ca="1">INDIRECT("N3." &amp; $A33 &amp; "!$K$" &amp; 'N3.00_Summary'!$I$10)</f>
        <v>0</v>
      </c>
      <c r="I33" s="34">
        <f ca="1">INDIRECT("N3." &amp; $A33 &amp; "!$L$" &amp; 'N3.00_Summary'!$I$10)</f>
        <v>0</v>
      </c>
      <c r="J33" s="34">
        <f ca="1">INDIRECT("N3." &amp; $A33 &amp; "!$M$" &amp; 'N3.00_Summary'!$I$10)</f>
        <v>0</v>
      </c>
      <c r="K33" s="34">
        <f ca="1">INDIRECT("N3." &amp; $A33 &amp; "!$N$" &amp; 'N3.00_Summary'!$I$10)</f>
        <v>0</v>
      </c>
      <c r="L33" s="34">
        <f ca="1">INDIRECT("N3." &amp; $A33 &amp; "!$O$" &amp; 'N3.00_Summary'!$I$10)</f>
        <v>0</v>
      </c>
      <c r="M33" s="34">
        <f ca="1">INDIRECT("N3." &amp; $A33 &amp; "!$P$" &amp; 'N3.00_Summary'!$I$10)</f>
        <v>0</v>
      </c>
      <c r="N33" s="164">
        <f t="shared" ca="1" si="3"/>
        <v>0</v>
      </c>
      <c r="P33" s="64" t="e">
        <f>'N0.6_Lookup_References'!C30</f>
        <v>#N/A</v>
      </c>
      <c r="Q33" s="34">
        <f ca="1">INDIRECT("N3." &amp; $A33 &amp; "!$W$" &amp; 'N3.00_Summary'!$I$10)</f>
        <v>0</v>
      </c>
      <c r="R33" s="34">
        <f ca="1">INDIRECT("N3." &amp; $A33 &amp; "!$X$" &amp; 'N3.00_Summary'!$I$10)</f>
        <v>0</v>
      </c>
      <c r="S33" s="34">
        <f ca="1">INDIRECT("N3." &amp; $A33 &amp; "!$Y$" &amp; 'N3.00_Summary'!$I$10)</f>
        <v>0</v>
      </c>
      <c r="T33" s="34">
        <f ca="1">INDIRECT("N3." &amp; $A33 &amp; "!$Z$" &amp; 'N3.00_Summary'!$I$10)</f>
        <v>0</v>
      </c>
      <c r="U33" s="34">
        <f ca="1">INDIRECT("N3." &amp; $A33 &amp; "!$AA$" &amp; 'N3.00_Summary'!$I$10)</f>
        <v>0</v>
      </c>
      <c r="V33" s="34">
        <f ca="1">INDIRECT("N3." &amp; $A33 &amp; "!$AB$" &amp; 'N3.00_Summary'!$I$10)</f>
        <v>0</v>
      </c>
      <c r="W33" s="34">
        <f ca="1">INDIRECT("N3." &amp; $A33 &amp; "!$AC$" &amp; 'N3.00_Summary'!$I$10)</f>
        <v>0</v>
      </c>
      <c r="X33" s="34">
        <f ca="1">INDIRECT("N3." &amp; $A33 &amp; "!$AD$" &amp; 'N3.00_Summary'!$I$10)</f>
        <v>0</v>
      </c>
      <c r="Y33" s="34">
        <f ca="1">INDIRECT("N3." &amp; $A33 &amp; "!$AE$" &amp; 'N3.00_Summary'!$I$10)</f>
        <v>0</v>
      </c>
      <c r="Z33" s="34">
        <f ca="1">INDIRECT("N3." &amp; $A33 &amp; "!$AF$" &amp; 'N3.00_Summary'!$I$10)</f>
        <v>0</v>
      </c>
      <c r="AA33" s="35">
        <f t="shared" ca="1" si="4"/>
        <v>0</v>
      </c>
      <c r="AC33" s="64" t="s">
        <v>51</v>
      </c>
      <c r="AD33" s="84">
        <f t="shared" ca="1" si="5"/>
        <v>0</v>
      </c>
      <c r="AE33" s="84">
        <f t="shared" ca="1" si="6"/>
        <v>0</v>
      </c>
      <c r="AF33" s="84">
        <f t="shared" ca="1" si="7"/>
        <v>0</v>
      </c>
      <c r="AG33" s="84">
        <f t="shared" ca="1" si="8"/>
        <v>0</v>
      </c>
      <c r="AH33" s="84">
        <f t="shared" ca="1" si="9"/>
        <v>0</v>
      </c>
      <c r="AI33" s="84">
        <f t="shared" ca="1" si="10"/>
        <v>0</v>
      </c>
      <c r="AJ33" s="84">
        <f t="shared" ca="1" si="11"/>
        <v>0</v>
      </c>
      <c r="AK33" s="84">
        <f t="shared" ca="1" si="12"/>
        <v>0</v>
      </c>
      <c r="AL33" s="84">
        <f t="shared" ca="1" si="13"/>
        <v>0</v>
      </c>
      <c r="AM33" s="84">
        <f t="shared" ca="1" si="14"/>
        <v>0</v>
      </c>
      <c r="AN33" s="62">
        <f t="shared" ca="1" si="15"/>
        <v>0</v>
      </c>
    </row>
    <row r="34" spans="1:40">
      <c r="A34" s="158" t="s">
        <v>214</v>
      </c>
      <c r="B34" s="237" t="e">
        <f t="shared" ca="1" si="2"/>
        <v>#N/A</v>
      </c>
      <c r="C34" s="64" t="s">
        <v>51</v>
      </c>
      <c r="D34" s="34">
        <f ca="1">INDIRECT("N3." &amp; $A34 &amp; "!$G$" &amp; 'N3.00_Summary'!$I$10)</f>
        <v>0</v>
      </c>
      <c r="E34" s="34">
        <f ca="1">INDIRECT("N3." &amp; $A34 &amp; "!$H$" &amp; 'N3.00_Summary'!$I$10)</f>
        <v>0</v>
      </c>
      <c r="F34" s="34">
        <f ca="1">INDIRECT("N3." &amp; $A34 &amp; "!$I$" &amp; 'N3.00_Summary'!$I$10)</f>
        <v>0</v>
      </c>
      <c r="G34" s="34">
        <f ca="1">INDIRECT("N3." &amp; $A34 &amp; "!$J$" &amp; 'N3.00_Summary'!$I$10)</f>
        <v>0</v>
      </c>
      <c r="H34" s="34">
        <f ca="1">INDIRECT("N3." &amp; $A34 &amp; "!$K$" &amp; 'N3.00_Summary'!$I$10)</f>
        <v>0</v>
      </c>
      <c r="I34" s="34">
        <f ca="1">INDIRECT("N3." &amp; $A34 &amp; "!$L$" &amp; 'N3.00_Summary'!$I$10)</f>
        <v>0</v>
      </c>
      <c r="J34" s="34">
        <f ca="1">INDIRECT("N3." &amp; $A34 &amp; "!$M$" &amp; 'N3.00_Summary'!$I$10)</f>
        <v>0</v>
      </c>
      <c r="K34" s="34">
        <f ca="1">INDIRECT("N3." &amp; $A34 &amp; "!$N$" &amp; 'N3.00_Summary'!$I$10)</f>
        <v>0</v>
      </c>
      <c r="L34" s="34">
        <f ca="1">INDIRECT("N3." &amp; $A34 &amp; "!$O$" &amp; 'N3.00_Summary'!$I$10)</f>
        <v>0</v>
      </c>
      <c r="M34" s="34">
        <f ca="1">INDIRECT("N3." &amp; $A34 &amp; "!$P$" &amp; 'N3.00_Summary'!$I$10)</f>
        <v>0</v>
      </c>
      <c r="N34" s="164">
        <f t="shared" ca="1" si="3"/>
        <v>0</v>
      </c>
      <c r="P34" s="64" t="e">
        <f>'N0.6_Lookup_References'!C31</f>
        <v>#N/A</v>
      </c>
      <c r="Q34" s="34">
        <f ca="1">INDIRECT("N3." &amp; $A34 &amp; "!$W$" &amp; 'N3.00_Summary'!$I$10)</f>
        <v>0</v>
      </c>
      <c r="R34" s="34">
        <f ca="1">INDIRECT("N3." &amp; $A34 &amp; "!$X$" &amp; 'N3.00_Summary'!$I$10)</f>
        <v>0</v>
      </c>
      <c r="S34" s="34">
        <f ca="1">INDIRECT("N3." &amp; $A34 &amp; "!$Y$" &amp; 'N3.00_Summary'!$I$10)</f>
        <v>0</v>
      </c>
      <c r="T34" s="34">
        <f ca="1">INDIRECT("N3." &amp; $A34 &amp; "!$Z$" &amp; 'N3.00_Summary'!$I$10)</f>
        <v>0</v>
      </c>
      <c r="U34" s="34">
        <f ca="1">INDIRECT("N3." &amp; $A34 &amp; "!$AA$" &amp; 'N3.00_Summary'!$I$10)</f>
        <v>0</v>
      </c>
      <c r="V34" s="34">
        <f ca="1">INDIRECT("N3." &amp; $A34 &amp; "!$AB$" &amp; 'N3.00_Summary'!$I$10)</f>
        <v>0</v>
      </c>
      <c r="W34" s="34">
        <f ca="1">INDIRECT("N3." &amp; $A34 &amp; "!$AC$" &amp; 'N3.00_Summary'!$I$10)</f>
        <v>0</v>
      </c>
      <c r="X34" s="34">
        <f ca="1">INDIRECT("N3." &amp; $A34 &amp; "!$AD$" &amp; 'N3.00_Summary'!$I$10)</f>
        <v>0</v>
      </c>
      <c r="Y34" s="34">
        <f ca="1">INDIRECT("N3." &amp; $A34 &amp; "!$AE$" &amp; 'N3.00_Summary'!$I$10)</f>
        <v>0</v>
      </c>
      <c r="Z34" s="34">
        <f ca="1">INDIRECT("N3." &amp; $A34 &amp; "!$AF$" &amp; 'N3.00_Summary'!$I$10)</f>
        <v>0</v>
      </c>
      <c r="AA34" s="35">
        <f t="shared" ca="1" si="4"/>
        <v>0</v>
      </c>
      <c r="AC34" s="64" t="s">
        <v>51</v>
      </c>
      <c r="AD34" s="84">
        <f t="shared" ca="1" si="5"/>
        <v>0</v>
      </c>
      <c r="AE34" s="84">
        <f t="shared" ca="1" si="6"/>
        <v>0</v>
      </c>
      <c r="AF34" s="84">
        <f t="shared" ca="1" si="7"/>
        <v>0</v>
      </c>
      <c r="AG34" s="84">
        <f t="shared" ca="1" si="8"/>
        <v>0</v>
      </c>
      <c r="AH34" s="84">
        <f t="shared" ca="1" si="9"/>
        <v>0</v>
      </c>
      <c r="AI34" s="84">
        <f t="shared" ca="1" si="10"/>
        <v>0</v>
      </c>
      <c r="AJ34" s="84">
        <f t="shared" ca="1" si="11"/>
        <v>0</v>
      </c>
      <c r="AK34" s="84">
        <f t="shared" ca="1" si="12"/>
        <v>0</v>
      </c>
      <c r="AL34" s="84">
        <f t="shared" ca="1" si="13"/>
        <v>0</v>
      </c>
      <c r="AM34" s="84">
        <f t="shared" ca="1" si="14"/>
        <v>0</v>
      </c>
      <c r="AN34" s="62">
        <f t="shared" ca="1" si="15"/>
        <v>0</v>
      </c>
    </row>
    <row r="35" spans="1:40">
      <c r="A35" s="158" t="s">
        <v>215</v>
      </c>
      <c r="B35" s="237" t="e">
        <f t="shared" ca="1" si="2"/>
        <v>#N/A</v>
      </c>
      <c r="C35" s="64" t="s">
        <v>51</v>
      </c>
      <c r="D35" s="34">
        <f ca="1">INDIRECT("N3." &amp; $A35 &amp; "!$G$" &amp; 'N3.00_Summary'!$I$10)</f>
        <v>0</v>
      </c>
      <c r="E35" s="34">
        <f ca="1">INDIRECT("N3." &amp; $A35 &amp; "!$H$" &amp; 'N3.00_Summary'!$I$10)</f>
        <v>0</v>
      </c>
      <c r="F35" s="34">
        <f ca="1">INDIRECT("N3." &amp; $A35 &amp; "!$I$" &amp; 'N3.00_Summary'!$I$10)</f>
        <v>0</v>
      </c>
      <c r="G35" s="34">
        <f ca="1">INDIRECT("N3." &amp; $A35 &amp; "!$J$" &amp; 'N3.00_Summary'!$I$10)</f>
        <v>0</v>
      </c>
      <c r="H35" s="34">
        <f ca="1">INDIRECT("N3." &amp; $A35 &amp; "!$K$" &amp; 'N3.00_Summary'!$I$10)</f>
        <v>0</v>
      </c>
      <c r="I35" s="34">
        <f ca="1">INDIRECT("N3." &amp; $A35 &amp; "!$L$" &amp; 'N3.00_Summary'!$I$10)</f>
        <v>0</v>
      </c>
      <c r="J35" s="34">
        <f ca="1">INDIRECT("N3." &amp; $A35 &amp; "!$M$" &amp; 'N3.00_Summary'!$I$10)</f>
        <v>0</v>
      </c>
      <c r="K35" s="34">
        <f ca="1">INDIRECT("N3." &amp; $A35 &amp; "!$N$" &amp; 'N3.00_Summary'!$I$10)</f>
        <v>0</v>
      </c>
      <c r="L35" s="34">
        <f ca="1">INDIRECT("N3." &amp; $A35 &amp; "!$O$" &amp; 'N3.00_Summary'!$I$10)</f>
        <v>0</v>
      </c>
      <c r="M35" s="34">
        <f ca="1">INDIRECT("N3." &amp; $A35 &amp; "!$P$" &amp; 'N3.00_Summary'!$I$10)</f>
        <v>0</v>
      </c>
      <c r="N35" s="164">
        <f t="shared" ca="1" si="3"/>
        <v>0</v>
      </c>
      <c r="P35" s="64" t="e">
        <f>'N0.6_Lookup_References'!C32</f>
        <v>#N/A</v>
      </c>
      <c r="Q35" s="34">
        <f ca="1">INDIRECT("N3." &amp; $A35 &amp; "!$W$" &amp; 'N3.00_Summary'!$I$10)</f>
        <v>0</v>
      </c>
      <c r="R35" s="34">
        <f ca="1">INDIRECT("N3." &amp; $A35 &amp; "!$X$" &amp; 'N3.00_Summary'!$I$10)</f>
        <v>0</v>
      </c>
      <c r="S35" s="34">
        <f ca="1">INDIRECT("N3." &amp; $A35 &amp; "!$Y$" &amp; 'N3.00_Summary'!$I$10)</f>
        <v>0</v>
      </c>
      <c r="T35" s="34">
        <f ca="1">INDIRECT("N3." &amp; $A35 &amp; "!$Z$" &amp; 'N3.00_Summary'!$I$10)</f>
        <v>0</v>
      </c>
      <c r="U35" s="34">
        <f ca="1">INDIRECT("N3." &amp; $A35 &amp; "!$AA$" &amp; 'N3.00_Summary'!$I$10)</f>
        <v>0</v>
      </c>
      <c r="V35" s="34">
        <f ca="1">INDIRECT("N3." &amp; $A35 &amp; "!$AB$" &amp; 'N3.00_Summary'!$I$10)</f>
        <v>0</v>
      </c>
      <c r="W35" s="34">
        <f ca="1">INDIRECT("N3." &amp; $A35 &amp; "!$AC$" &amp; 'N3.00_Summary'!$I$10)</f>
        <v>0</v>
      </c>
      <c r="X35" s="34">
        <f ca="1">INDIRECT("N3." &amp; $A35 &amp; "!$AD$" &amp; 'N3.00_Summary'!$I$10)</f>
        <v>0</v>
      </c>
      <c r="Y35" s="34">
        <f ca="1">INDIRECT("N3." &amp; $A35 &amp; "!$AE$" &amp; 'N3.00_Summary'!$I$10)</f>
        <v>0</v>
      </c>
      <c r="Z35" s="34">
        <f ca="1">INDIRECT("N3." &amp; $A35 &amp; "!$AF$" &amp; 'N3.00_Summary'!$I$10)</f>
        <v>0</v>
      </c>
      <c r="AA35" s="35">
        <f t="shared" ca="1" si="4"/>
        <v>0</v>
      </c>
      <c r="AC35" s="64" t="s">
        <v>51</v>
      </c>
      <c r="AD35" s="84">
        <f t="shared" ca="1" si="5"/>
        <v>0</v>
      </c>
      <c r="AE35" s="84">
        <f t="shared" ca="1" si="6"/>
        <v>0</v>
      </c>
      <c r="AF35" s="84">
        <f t="shared" ca="1" si="7"/>
        <v>0</v>
      </c>
      <c r="AG35" s="84">
        <f t="shared" ca="1" si="8"/>
        <v>0</v>
      </c>
      <c r="AH35" s="84">
        <f t="shared" ca="1" si="9"/>
        <v>0</v>
      </c>
      <c r="AI35" s="84">
        <f t="shared" ca="1" si="10"/>
        <v>0</v>
      </c>
      <c r="AJ35" s="84">
        <f t="shared" ca="1" si="11"/>
        <v>0</v>
      </c>
      <c r="AK35" s="84">
        <f t="shared" ca="1" si="12"/>
        <v>0</v>
      </c>
      <c r="AL35" s="84">
        <f t="shared" ca="1" si="13"/>
        <v>0</v>
      </c>
      <c r="AM35" s="84">
        <f t="shared" ca="1" si="14"/>
        <v>0</v>
      </c>
      <c r="AN35" s="62">
        <f t="shared" ca="1" si="15"/>
        <v>0</v>
      </c>
    </row>
    <row r="36" spans="1:40">
      <c r="A36" s="158" t="s">
        <v>216</v>
      </c>
      <c r="B36" s="237" t="e">
        <f t="shared" ca="1" si="2"/>
        <v>#N/A</v>
      </c>
      <c r="C36" s="64" t="s">
        <v>51</v>
      </c>
      <c r="D36" s="34">
        <f ca="1">INDIRECT("N3." &amp; $A36 &amp; "!$G$" &amp; 'N3.00_Summary'!$I$10)</f>
        <v>0</v>
      </c>
      <c r="E36" s="34">
        <f ca="1">INDIRECT("N3." &amp; $A36 &amp; "!$H$" &amp; 'N3.00_Summary'!$I$10)</f>
        <v>0</v>
      </c>
      <c r="F36" s="34">
        <f ca="1">INDIRECT("N3." &amp; $A36 &amp; "!$I$" &amp; 'N3.00_Summary'!$I$10)</f>
        <v>0</v>
      </c>
      <c r="G36" s="34">
        <f ca="1">INDIRECT("N3." &amp; $A36 &amp; "!$J$" &amp; 'N3.00_Summary'!$I$10)</f>
        <v>0</v>
      </c>
      <c r="H36" s="34">
        <f ca="1">INDIRECT("N3." &amp; $A36 &amp; "!$K$" &amp; 'N3.00_Summary'!$I$10)</f>
        <v>0</v>
      </c>
      <c r="I36" s="34">
        <f ca="1">INDIRECT("N3." &amp; $A36 &amp; "!$L$" &amp; 'N3.00_Summary'!$I$10)</f>
        <v>0</v>
      </c>
      <c r="J36" s="34">
        <f ca="1">INDIRECT("N3." &amp; $A36 &amp; "!$M$" &amp; 'N3.00_Summary'!$I$10)</f>
        <v>0</v>
      </c>
      <c r="K36" s="34">
        <f ca="1">INDIRECT("N3." &amp; $A36 &amp; "!$N$" &amp; 'N3.00_Summary'!$I$10)</f>
        <v>0</v>
      </c>
      <c r="L36" s="34">
        <f ca="1">INDIRECT("N3." &amp; $A36 &amp; "!$O$" &amp; 'N3.00_Summary'!$I$10)</f>
        <v>0</v>
      </c>
      <c r="M36" s="34">
        <f ca="1">INDIRECT("N3." &amp; $A36 &amp; "!$P$" &amp; 'N3.00_Summary'!$I$10)</f>
        <v>0</v>
      </c>
      <c r="N36" s="164">
        <f t="shared" ca="1" si="3"/>
        <v>0</v>
      </c>
      <c r="P36" s="64" t="e">
        <f>'N0.6_Lookup_References'!C33</f>
        <v>#N/A</v>
      </c>
      <c r="Q36" s="34">
        <f ca="1">INDIRECT("N3." &amp; $A36 &amp; "!$W$" &amp; 'N3.00_Summary'!$I$10)</f>
        <v>0</v>
      </c>
      <c r="R36" s="34">
        <f ca="1">INDIRECT("N3." &amp; $A36 &amp; "!$X$" &amp; 'N3.00_Summary'!$I$10)</f>
        <v>0</v>
      </c>
      <c r="S36" s="34">
        <f ca="1">INDIRECT("N3." &amp; $A36 &amp; "!$Y$" &amp; 'N3.00_Summary'!$I$10)</f>
        <v>0</v>
      </c>
      <c r="T36" s="34">
        <f ca="1">INDIRECT("N3." &amp; $A36 &amp; "!$Z$" &amp; 'N3.00_Summary'!$I$10)</f>
        <v>0</v>
      </c>
      <c r="U36" s="34">
        <f ca="1">INDIRECT("N3." &amp; $A36 &amp; "!$AA$" &amp; 'N3.00_Summary'!$I$10)</f>
        <v>0</v>
      </c>
      <c r="V36" s="34">
        <f ca="1">INDIRECT("N3." &amp; $A36 &amp; "!$AB$" &amp; 'N3.00_Summary'!$I$10)</f>
        <v>0</v>
      </c>
      <c r="W36" s="34">
        <f ca="1">INDIRECT("N3." &amp; $A36 &amp; "!$AC$" &amp; 'N3.00_Summary'!$I$10)</f>
        <v>0</v>
      </c>
      <c r="X36" s="34">
        <f ca="1">INDIRECT("N3." &amp; $A36 &amp; "!$AD$" &amp; 'N3.00_Summary'!$I$10)</f>
        <v>0</v>
      </c>
      <c r="Y36" s="34">
        <f ca="1">INDIRECT("N3." &amp; $A36 &amp; "!$AE$" &amp; 'N3.00_Summary'!$I$10)</f>
        <v>0</v>
      </c>
      <c r="Z36" s="34">
        <f ca="1">INDIRECT("N3." &amp; $A36 &amp; "!$AF$" &amp; 'N3.00_Summary'!$I$10)</f>
        <v>0</v>
      </c>
      <c r="AA36" s="35">
        <f t="shared" ca="1" si="4"/>
        <v>0</v>
      </c>
      <c r="AC36" s="64" t="s">
        <v>51</v>
      </c>
      <c r="AD36" s="84">
        <f t="shared" ca="1" si="5"/>
        <v>0</v>
      </c>
      <c r="AE36" s="84">
        <f t="shared" ca="1" si="6"/>
        <v>0</v>
      </c>
      <c r="AF36" s="84">
        <f t="shared" ca="1" si="7"/>
        <v>0</v>
      </c>
      <c r="AG36" s="84">
        <f t="shared" ca="1" si="8"/>
        <v>0</v>
      </c>
      <c r="AH36" s="84">
        <f t="shared" ca="1" si="9"/>
        <v>0</v>
      </c>
      <c r="AI36" s="84">
        <f t="shared" ca="1" si="10"/>
        <v>0</v>
      </c>
      <c r="AJ36" s="84">
        <f t="shared" ca="1" si="11"/>
        <v>0</v>
      </c>
      <c r="AK36" s="84">
        <f t="shared" ca="1" si="12"/>
        <v>0</v>
      </c>
      <c r="AL36" s="84">
        <f t="shared" ca="1" si="13"/>
        <v>0</v>
      </c>
      <c r="AM36" s="84">
        <f t="shared" ca="1" si="14"/>
        <v>0</v>
      </c>
      <c r="AN36" s="62">
        <f t="shared" ca="1" si="15"/>
        <v>0</v>
      </c>
    </row>
    <row r="37" spans="1:40">
      <c r="A37" s="158" t="s">
        <v>217</v>
      </c>
      <c r="B37" s="237" t="e">
        <f t="shared" ca="1" si="2"/>
        <v>#N/A</v>
      </c>
      <c r="C37" s="64" t="s">
        <v>51</v>
      </c>
      <c r="D37" s="34">
        <f ca="1">INDIRECT("N3." &amp; $A37 &amp; "!$G$" &amp; 'N3.00_Summary'!$I$10)</f>
        <v>0</v>
      </c>
      <c r="E37" s="34">
        <f ca="1">INDIRECT("N3." &amp; $A37 &amp; "!$H$" &amp; 'N3.00_Summary'!$I$10)</f>
        <v>0</v>
      </c>
      <c r="F37" s="34">
        <f ca="1">INDIRECT("N3." &amp; $A37 &amp; "!$I$" &amp; 'N3.00_Summary'!$I$10)</f>
        <v>0</v>
      </c>
      <c r="G37" s="34">
        <f ca="1">INDIRECT("N3." &amp; $A37 &amp; "!$J$" &amp; 'N3.00_Summary'!$I$10)</f>
        <v>0</v>
      </c>
      <c r="H37" s="34">
        <f ca="1">INDIRECT("N3." &amp; $A37 &amp; "!$K$" &amp; 'N3.00_Summary'!$I$10)</f>
        <v>0</v>
      </c>
      <c r="I37" s="34">
        <f ca="1">INDIRECT("N3." &amp; $A37 &amp; "!$L$" &amp; 'N3.00_Summary'!$I$10)</f>
        <v>0</v>
      </c>
      <c r="J37" s="34">
        <f ca="1">INDIRECT("N3." &amp; $A37 &amp; "!$M$" &amp; 'N3.00_Summary'!$I$10)</f>
        <v>0</v>
      </c>
      <c r="K37" s="34">
        <f ca="1">INDIRECT("N3." &amp; $A37 &amp; "!$N$" &amp; 'N3.00_Summary'!$I$10)</f>
        <v>0</v>
      </c>
      <c r="L37" s="34">
        <f ca="1">INDIRECT("N3." &amp; $A37 &amp; "!$O$" &amp; 'N3.00_Summary'!$I$10)</f>
        <v>0</v>
      </c>
      <c r="M37" s="34">
        <f ca="1">INDIRECT("N3." &amp; $A37 &amp; "!$P$" &amp; 'N3.00_Summary'!$I$10)</f>
        <v>0</v>
      </c>
      <c r="N37" s="164">
        <f t="shared" ca="1" si="3"/>
        <v>0</v>
      </c>
      <c r="P37" s="64" t="e">
        <f>'N0.6_Lookup_References'!C34</f>
        <v>#N/A</v>
      </c>
      <c r="Q37" s="34">
        <f ca="1">INDIRECT("N3." &amp; $A37 &amp; "!$W$" &amp; 'N3.00_Summary'!$I$10)</f>
        <v>0</v>
      </c>
      <c r="R37" s="34">
        <f ca="1">INDIRECT("N3." &amp; $A37 &amp; "!$X$" &amp; 'N3.00_Summary'!$I$10)</f>
        <v>0</v>
      </c>
      <c r="S37" s="34">
        <f ca="1">INDIRECT("N3." &amp; $A37 &amp; "!$Y$" &amp; 'N3.00_Summary'!$I$10)</f>
        <v>0</v>
      </c>
      <c r="T37" s="34">
        <f ca="1">INDIRECT("N3." &amp; $A37 &amp; "!$Z$" &amp; 'N3.00_Summary'!$I$10)</f>
        <v>0</v>
      </c>
      <c r="U37" s="34">
        <f ca="1">INDIRECT("N3." &amp; $A37 &amp; "!$AA$" &amp; 'N3.00_Summary'!$I$10)</f>
        <v>0</v>
      </c>
      <c r="V37" s="34">
        <f ca="1">INDIRECT("N3." &amp; $A37 &amp; "!$AB$" &amp; 'N3.00_Summary'!$I$10)</f>
        <v>0</v>
      </c>
      <c r="W37" s="34">
        <f ca="1">INDIRECT("N3." &amp; $A37 &amp; "!$AC$" &amp; 'N3.00_Summary'!$I$10)</f>
        <v>0</v>
      </c>
      <c r="X37" s="34">
        <f ca="1">INDIRECT("N3." &amp; $A37 &amp; "!$AD$" &amp; 'N3.00_Summary'!$I$10)</f>
        <v>0</v>
      </c>
      <c r="Y37" s="34">
        <f ca="1">INDIRECT("N3." &amp; $A37 &amp; "!$AE$" &amp; 'N3.00_Summary'!$I$10)</f>
        <v>0</v>
      </c>
      <c r="Z37" s="34">
        <f ca="1">INDIRECT("N3." &amp; $A37 &amp; "!$AF$" &amp; 'N3.00_Summary'!$I$10)</f>
        <v>0</v>
      </c>
      <c r="AA37" s="35">
        <f t="shared" ca="1" si="4"/>
        <v>0</v>
      </c>
      <c r="AC37" s="64" t="s">
        <v>51</v>
      </c>
      <c r="AD37" s="84">
        <f t="shared" ca="1" si="5"/>
        <v>0</v>
      </c>
      <c r="AE37" s="84">
        <f t="shared" ca="1" si="6"/>
        <v>0</v>
      </c>
      <c r="AF37" s="84">
        <f t="shared" ca="1" si="7"/>
        <v>0</v>
      </c>
      <c r="AG37" s="84">
        <f t="shared" ca="1" si="8"/>
        <v>0</v>
      </c>
      <c r="AH37" s="84">
        <f t="shared" ca="1" si="9"/>
        <v>0</v>
      </c>
      <c r="AI37" s="84">
        <f t="shared" ca="1" si="10"/>
        <v>0</v>
      </c>
      <c r="AJ37" s="84">
        <f t="shared" ca="1" si="11"/>
        <v>0</v>
      </c>
      <c r="AK37" s="84">
        <f t="shared" ca="1" si="12"/>
        <v>0</v>
      </c>
      <c r="AL37" s="84">
        <f t="shared" ca="1" si="13"/>
        <v>0</v>
      </c>
      <c r="AM37" s="84">
        <f t="shared" ca="1" si="14"/>
        <v>0</v>
      </c>
      <c r="AN37" s="62">
        <f t="shared" ca="1" si="15"/>
        <v>0</v>
      </c>
    </row>
    <row r="38" spans="1:40">
      <c r="A38" s="158" t="s">
        <v>218</v>
      </c>
      <c r="B38" s="237" t="e">
        <f t="shared" ca="1" si="2"/>
        <v>#N/A</v>
      </c>
      <c r="C38" s="64" t="s">
        <v>51</v>
      </c>
      <c r="D38" s="34">
        <f ca="1">INDIRECT("N3." &amp; $A38 &amp; "!$G$" &amp; 'N3.00_Summary'!$I$10)</f>
        <v>0</v>
      </c>
      <c r="E38" s="34">
        <f ca="1">INDIRECT("N3." &amp; $A38 &amp; "!$H$" &amp; 'N3.00_Summary'!$I$10)</f>
        <v>0</v>
      </c>
      <c r="F38" s="34">
        <f ca="1">INDIRECT("N3." &amp; $A38 &amp; "!$I$" &amp; 'N3.00_Summary'!$I$10)</f>
        <v>0</v>
      </c>
      <c r="G38" s="34">
        <f ca="1">INDIRECT("N3." &amp; $A38 &amp; "!$J$" &amp; 'N3.00_Summary'!$I$10)</f>
        <v>0</v>
      </c>
      <c r="H38" s="34">
        <f ca="1">INDIRECT("N3." &amp; $A38 &amp; "!$K$" &amp; 'N3.00_Summary'!$I$10)</f>
        <v>0</v>
      </c>
      <c r="I38" s="34">
        <f ca="1">INDIRECT("N3." &amp; $A38 &amp; "!$L$" &amp; 'N3.00_Summary'!$I$10)</f>
        <v>0</v>
      </c>
      <c r="J38" s="34">
        <f ca="1">INDIRECT("N3." &amp; $A38 &amp; "!$M$" &amp; 'N3.00_Summary'!$I$10)</f>
        <v>0</v>
      </c>
      <c r="K38" s="34">
        <f ca="1">INDIRECT("N3." &amp; $A38 &amp; "!$N$" &amp; 'N3.00_Summary'!$I$10)</f>
        <v>0</v>
      </c>
      <c r="L38" s="34">
        <f ca="1">INDIRECT("N3." &amp; $A38 &amp; "!$O$" &amp; 'N3.00_Summary'!$I$10)</f>
        <v>0</v>
      </c>
      <c r="M38" s="34">
        <f ca="1">INDIRECT("N3." &amp; $A38 &amp; "!$P$" &amp; 'N3.00_Summary'!$I$10)</f>
        <v>0</v>
      </c>
      <c r="N38" s="164">
        <f t="shared" ca="1" si="3"/>
        <v>0</v>
      </c>
      <c r="P38" s="64" t="e">
        <f>'N0.6_Lookup_References'!C35</f>
        <v>#N/A</v>
      </c>
      <c r="Q38" s="34">
        <f ca="1">INDIRECT("N3." &amp; $A38 &amp; "!$W$" &amp; 'N3.00_Summary'!$I$10)</f>
        <v>0</v>
      </c>
      <c r="R38" s="34">
        <f ca="1">INDIRECT("N3." &amp; $A38 &amp; "!$X$" &amp; 'N3.00_Summary'!$I$10)</f>
        <v>0</v>
      </c>
      <c r="S38" s="34">
        <f ca="1">INDIRECT("N3." &amp; $A38 &amp; "!$Y$" &amp; 'N3.00_Summary'!$I$10)</f>
        <v>0</v>
      </c>
      <c r="T38" s="34">
        <f ca="1">INDIRECT("N3." &amp; $A38 &amp; "!$Z$" &amp; 'N3.00_Summary'!$I$10)</f>
        <v>0</v>
      </c>
      <c r="U38" s="34">
        <f ca="1">INDIRECT("N3." &amp; $A38 &amp; "!$AA$" &amp; 'N3.00_Summary'!$I$10)</f>
        <v>0</v>
      </c>
      <c r="V38" s="34">
        <f ca="1">INDIRECT("N3." &amp; $A38 &amp; "!$AB$" &amp; 'N3.00_Summary'!$I$10)</f>
        <v>0</v>
      </c>
      <c r="W38" s="34">
        <f ca="1">INDIRECT("N3." &amp; $A38 &amp; "!$AC$" &amp; 'N3.00_Summary'!$I$10)</f>
        <v>0</v>
      </c>
      <c r="X38" s="34">
        <f ca="1">INDIRECT("N3." &amp; $A38 &amp; "!$AD$" &amp; 'N3.00_Summary'!$I$10)</f>
        <v>0</v>
      </c>
      <c r="Y38" s="34">
        <f ca="1">INDIRECT("N3." &amp; $A38 &amp; "!$AE$" &amp; 'N3.00_Summary'!$I$10)</f>
        <v>0</v>
      </c>
      <c r="Z38" s="34">
        <f ca="1">INDIRECT("N3." &amp; $A38 &amp; "!$AF$" &amp; 'N3.00_Summary'!$I$10)</f>
        <v>0</v>
      </c>
      <c r="AA38" s="35">
        <f t="shared" ca="1" si="4"/>
        <v>0</v>
      </c>
      <c r="AC38" s="64" t="s">
        <v>51</v>
      </c>
      <c r="AD38" s="84">
        <f t="shared" ca="1" si="5"/>
        <v>0</v>
      </c>
      <c r="AE38" s="84">
        <f t="shared" ca="1" si="6"/>
        <v>0</v>
      </c>
      <c r="AF38" s="84">
        <f t="shared" ca="1" si="7"/>
        <v>0</v>
      </c>
      <c r="AG38" s="84">
        <f t="shared" ca="1" si="8"/>
        <v>0</v>
      </c>
      <c r="AH38" s="84">
        <f t="shared" ca="1" si="9"/>
        <v>0</v>
      </c>
      <c r="AI38" s="84">
        <f t="shared" ca="1" si="10"/>
        <v>0</v>
      </c>
      <c r="AJ38" s="84">
        <f t="shared" ca="1" si="11"/>
        <v>0</v>
      </c>
      <c r="AK38" s="84">
        <f t="shared" ca="1" si="12"/>
        <v>0</v>
      </c>
      <c r="AL38" s="84">
        <f t="shared" ca="1" si="13"/>
        <v>0</v>
      </c>
      <c r="AM38" s="84">
        <f t="shared" ca="1" si="14"/>
        <v>0</v>
      </c>
      <c r="AN38" s="62">
        <f t="shared" ca="1" si="15"/>
        <v>0</v>
      </c>
    </row>
    <row r="39" spans="1:40">
      <c r="A39" s="158" t="s">
        <v>219</v>
      </c>
      <c r="B39" s="237" t="e">
        <f t="shared" ca="1" si="2"/>
        <v>#N/A</v>
      </c>
      <c r="C39" s="64" t="s">
        <v>51</v>
      </c>
      <c r="D39" s="34">
        <f ca="1">INDIRECT("N3." &amp; $A39 &amp; "!$G$" &amp; 'N3.00_Summary'!$I$10)</f>
        <v>0</v>
      </c>
      <c r="E39" s="34">
        <f ca="1">INDIRECT("N3." &amp; $A39 &amp; "!$H$" &amp; 'N3.00_Summary'!$I$10)</f>
        <v>0</v>
      </c>
      <c r="F39" s="34">
        <f ca="1">INDIRECT("N3." &amp; $A39 &amp; "!$I$" &amp; 'N3.00_Summary'!$I$10)</f>
        <v>0</v>
      </c>
      <c r="G39" s="34">
        <f ca="1">INDIRECT("N3." &amp; $A39 &amp; "!$J$" &amp; 'N3.00_Summary'!$I$10)</f>
        <v>0</v>
      </c>
      <c r="H39" s="34">
        <f ca="1">INDIRECT("N3." &amp; $A39 &amp; "!$K$" &amp; 'N3.00_Summary'!$I$10)</f>
        <v>0</v>
      </c>
      <c r="I39" s="34">
        <f ca="1">INDIRECT("N3." &amp; $A39 &amp; "!$L$" &amp; 'N3.00_Summary'!$I$10)</f>
        <v>0</v>
      </c>
      <c r="J39" s="34">
        <f ca="1">INDIRECT("N3." &amp; $A39 &amp; "!$M$" &amp; 'N3.00_Summary'!$I$10)</f>
        <v>0</v>
      </c>
      <c r="K39" s="34">
        <f ca="1">INDIRECT("N3." &amp; $A39 &amp; "!$N$" &amp; 'N3.00_Summary'!$I$10)</f>
        <v>0</v>
      </c>
      <c r="L39" s="34">
        <f ca="1">INDIRECT("N3." &amp; $A39 &amp; "!$O$" &amp; 'N3.00_Summary'!$I$10)</f>
        <v>0</v>
      </c>
      <c r="M39" s="34">
        <f ca="1">INDIRECT("N3." &amp; $A39 &amp; "!$P$" &amp; 'N3.00_Summary'!$I$10)</f>
        <v>0</v>
      </c>
      <c r="N39" s="164">
        <f t="shared" ca="1" si="3"/>
        <v>0</v>
      </c>
      <c r="P39" s="64" t="e">
        <f>'N0.6_Lookup_References'!C36</f>
        <v>#N/A</v>
      </c>
      <c r="Q39" s="34">
        <f ca="1">INDIRECT("N3." &amp; $A39 &amp; "!$W$" &amp; 'N3.00_Summary'!$I$10)</f>
        <v>0</v>
      </c>
      <c r="R39" s="34">
        <f ca="1">INDIRECT("N3." &amp; $A39 &amp; "!$X$" &amp; 'N3.00_Summary'!$I$10)</f>
        <v>0</v>
      </c>
      <c r="S39" s="34">
        <f ca="1">INDIRECT("N3." &amp; $A39 &amp; "!$Y$" &amp; 'N3.00_Summary'!$I$10)</f>
        <v>0</v>
      </c>
      <c r="T39" s="34">
        <f ca="1">INDIRECT("N3." &amp; $A39 &amp; "!$Z$" &amp; 'N3.00_Summary'!$I$10)</f>
        <v>0</v>
      </c>
      <c r="U39" s="34">
        <f ca="1">INDIRECT("N3." &amp; $A39 &amp; "!$AA$" &amp; 'N3.00_Summary'!$I$10)</f>
        <v>0</v>
      </c>
      <c r="V39" s="34">
        <f ca="1">INDIRECT("N3." &amp; $A39 &amp; "!$AB$" &amp; 'N3.00_Summary'!$I$10)</f>
        <v>0</v>
      </c>
      <c r="W39" s="34">
        <f ca="1">INDIRECT("N3." &amp; $A39 &amp; "!$AC$" &amp; 'N3.00_Summary'!$I$10)</f>
        <v>0</v>
      </c>
      <c r="X39" s="34">
        <f ca="1">INDIRECT("N3." &amp; $A39 &amp; "!$AD$" &amp; 'N3.00_Summary'!$I$10)</f>
        <v>0</v>
      </c>
      <c r="Y39" s="34">
        <f ca="1">INDIRECT("N3." &amp; $A39 &amp; "!$AE$" &amp; 'N3.00_Summary'!$I$10)</f>
        <v>0</v>
      </c>
      <c r="Z39" s="34">
        <f ca="1">INDIRECT("N3." &amp; $A39 &amp; "!$AF$" &amp; 'N3.00_Summary'!$I$10)</f>
        <v>0</v>
      </c>
      <c r="AA39" s="35">
        <f t="shared" ca="1" si="4"/>
        <v>0</v>
      </c>
      <c r="AC39" s="64" t="s">
        <v>51</v>
      </c>
      <c r="AD39" s="84">
        <f t="shared" ca="1" si="5"/>
        <v>0</v>
      </c>
      <c r="AE39" s="84">
        <f t="shared" ca="1" si="6"/>
        <v>0</v>
      </c>
      <c r="AF39" s="84">
        <f t="shared" ca="1" si="7"/>
        <v>0</v>
      </c>
      <c r="AG39" s="84">
        <f t="shared" ca="1" si="8"/>
        <v>0</v>
      </c>
      <c r="AH39" s="84">
        <f t="shared" ca="1" si="9"/>
        <v>0</v>
      </c>
      <c r="AI39" s="84">
        <f t="shared" ca="1" si="10"/>
        <v>0</v>
      </c>
      <c r="AJ39" s="84">
        <f t="shared" ca="1" si="11"/>
        <v>0</v>
      </c>
      <c r="AK39" s="84">
        <f t="shared" ca="1" si="12"/>
        <v>0</v>
      </c>
      <c r="AL39" s="84">
        <f t="shared" ca="1" si="13"/>
        <v>0</v>
      </c>
      <c r="AM39" s="84">
        <f t="shared" ca="1" si="14"/>
        <v>0</v>
      </c>
      <c r="AN39" s="62">
        <f t="shared" ca="1" si="15"/>
        <v>0</v>
      </c>
    </row>
    <row r="40" spans="1:40">
      <c r="A40" s="158" t="s">
        <v>431</v>
      </c>
      <c r="B40" s="237" t="e">
        <f t="shared" ca="1" si="2"/>
        <v>#N/A</v>
      </c>
      <c r="C40" s="64" t="s">
        <v>51</v>
      </c>
      <c r="D40" s="34">
        <f ca="1">INDIRECT("N3." &amp; $A40 &amp; "!$G$" &amp; 'N3.00_Summary'!$I$10)</f>
        <v>0</v>
      </c>
      <c r="E40" s="34">
        <f ca="1">INDIRECT("N3." &amp; $A40 &amp; "!$H$" &amp; 'N3.00_Summary'!$I$10)</f>
        <v>0</v>
      </c>
      <c r="F40" s="34">
        <f ca="1">INDIRECT("N3." &amp; $A40 &amp; "!$I$" &amp; 'N3.00_Summary'!$I$10)</f>
        <v>0</v>
      </c>
      <c r="G40" s="34">
        <f ca="1">INDIRECT("N3." &amp; $A40 &amp; "!$J$" &amp; 'N3.00_Summary'!$I$10)</f>
        <v>0</v>
      </c>
      <c r="H40" s="34">
        <f ca="1">INDIRECT("N3." &amp; $A40 &amp; "!$K$" &amp; 'N3.00_Summary'!$I$10)</f>
        <v>0</v>
      </c>
      <c r="I40" s="34">
        <f ca="1">INDIRECT("N3." &amp; $A40 &amp; "!$L$" &amp; 'N3.00_Summary'!$I$10)</f>
        <v>0</v>
      </c>
      <c r="J40" s="34">
        <f ca="1">INDIRECT("N3." &amp; $A40 &amp; "!$M$" &amp; 'N3.00_Summary'!$I$10)</f>
        <v>0</v>
      </c>
      <c r="K40" s="34">
        <f ca="1">INDIRECT("N3." &amp; $A40 &amp; "!$N$" &amp; 'N3.00_Summary'!$I$10)</f>
        <v>0</v>
      </c>
      <c r="L40" s="34">
        <f ca="1">INDIRECT("N3." &amp; $A40 &amp; "!$O$" &amp; 'N3.00_Summary'!$I$10)</f>
        <v>0</v>
      </c>
      <c r="M40" s="34">
        <f ca="1">INDIRECT("N3." &amp; $A40 &amp; "!$P$" &amp; 'N3.00_Summary'!$I$10)</f>
        <v>0</v>
      </c>
      <c r="N40" s="164">
        <f t="shared" ca="1" si="3"/>
        <v>0</v>
      </c>
      <c r="P40" s="64" t="e">
        <f>'N0.6_Lookup_References'!C37</f>
        <v>#N/A</v>
      </c>
      <c r="Q40" s="34">
        <f ca="1">INDIRECT("N3." &amp; $A40 &amp; "!$W$" &amp; 'N3.00_Summary'!$I$10)</f>
        <v>0</v>
      </c>
      <c r="R40" s="34">
        <f ca="1">INDIRECT("N3." &amp; $A40 &amp; "!$X$" &amp; 'N3.00_Summary'!$I$10)</f>
        <v>0</v>
      </c>
      <c r="S40" s="34">
        <f ca="1">INDIRECT("N3." &amp; $A40 &amp; "!$Y$" &amp; 'N3.00_Summary'!$I$10)</f>
        <v>0</v>
      </c>
      <c r="T40" s="34">
        <f ca="1">INDIRECT("N3." &amp; $A40 &amp; "!$Z$" &amp; 'N3.00_Summary'!$I$10)</f>
        <v>0</v>
      </c>
      <c r="U40" s="34">
        <f ca="1">INDIRECT("N3." &amp; $A40 &amp; "!$AA$" &amp; 'N3.00_Summary'!$I$10)</f>
        <v>0</v>
      </c>
      <c r="V40" s="34">
        <f ca="1">INDIRECT("N3." &amp; $A40 &amp; "!$AB$" &amp; 'N3.00_Summary'!$I$10)</f>
        <v>0</v>
      </c>
      <c r="W40" s="34">
        <f ca="1">INDIRECT("N3." &amp; $A40 &amp; "!$AC$" &amp; 'N3.00_Summary'!$I$10)</f>
        <v>0</v>
      </c>
      <c r="X40" s="34">
        <f ca="1">INDIRECT("N3." &amp; $A40 &amp; "!$AD$" &amp; 'N3.00_Summary'!$I$10)</f>
        <v>0</v>
      </c>
      <c r="Y40" s="34">
        <f ca="1">INDIRECT("N3." &amp; $A40 &amp; "!$AE$" &amp; 'N3.00_Summary'!$I$10)</f>
        <v>0</v>
      </c>
      <c r="Z40" s="34">
        <f ca="1">INDIRECT("N3." &amp; $A40 &amp; "!$AF$" &amp; 'N3.00_Summary'!$I$10)</f>
        <v>0</v>
      </c>
      <c r="AA40" s="35">
        <f t="shared" ca="1" si="4"/>
        <v>0</v>
      </c>
      <c r="AC40" s="64" t="s">
        <v>51</v>
      </c>
      <c r="AD40" s="84">
        <f t="shared" ca="1" si="5"/>
        <v>0</v>
      </c>
      <c r="AE40" s="84">
        <f t="shared" ca="1" si="6"/>
        <v>0</v>
      </c>
      <c r="AF40" s="84">
        <f t="shared" ca="1" si="7"/>
        <v>0</v>
      </c>
      <c r="AG40" s="84">
        <f t="shared" ca="1" si="8"/>
        <v>0</v>
      </c>
      <c r="AH40" s="84">
        <f t="shared" ca="1" si="9"/>
        <v>0</v>
      </c>
      <c r="AI40" s="84">
        <f t="shared" ca="1" si="10"/>
        <v>0</v>
      </c>
      <c r="AJ40" s="84">
        <f t="shared" ca="1" si="11"/>
        <v>0</v>
      </c>
      <c r="AK40" s="84">
        <f t="shared" ca="1" si="12"/>
        <v>0</v>
      </c>
      <c r="AL40" s="84">
        <f t="shared" ca="1" si="13"/>
        <v>0</v>
      </c>
      <c r="AM40" s="84">
        <f t="shared" ca="1" si="14"/>
        <v>0</v>
      </c>
      <c r="AN40" s="62">
        <f t="shared" ca="1" si="15"/>
        <v>0</v>
      </c>
    </row>
    <row r="41" spans="1:40">
      <c r="A41" s="158" t="s">
        <v>432</v>
      </c>
      <c r="B41" s="237" t="e">
        <f t="shared" ca="1" si="2"/>
        <v>#N/A</v>
      </c>
      <c r="C41" s="64" t="s">
        <v>51</v>
      </c>
      <c r="D41" s="34">
        <f ca="1">INDIRECT("N3." &amp; $A41 &amp; "!$G$" &amp; 'N3.00_Summary'!$I$10)</f>
        <v>0</v>
      </c>
      <c r="E41" s="34">
        <f ca="1">INDIRECT("N3." &amp; $A41 &amp; "!$H$" &amp; 'N3.00_Summary'!$I$10)</f>
        <v>0</v>
      </c>
      <c r="F41" s="34">
        <f ca="1">INDIRECT("N3." &amp; $A41 &amp; "!$I$" &amp; 'N3.00_Summary'!$I$10)</f>
        <v>0</v>
      </c>
      <c r="G41" s="34">
        <f ca="1">INDIRECT("N3." &amp; $A41 &amp; "!$J$" &amp; 'N3.00_Summary'!$I$10)</f>
        <v>0</v>
      </c>
      <c r="H41" s="34">
        <f ca="1">INDIRECT("N3." &amp; $A41 &amp; "!$K$" &amp; 'N3.00_Summary'!$I$10)</f>
        <v>0</v>
      </c>
      <c r="I41" s="34">
        <f ca="1">INDIRECT("N3." &amp; $A41 &amp; "!$L$" &amp; 'N3.00_Summary'!$I$10)</f>
        <v>0</v>
      </c>
      <c r="J41" s="34">
        <f ca="1">INDIRECT("N3." &amp; $A41 &amp; "!$M$" &amp; 'N3.00_Summary'!$I$10)</f>
        <v>0</v>
      </c>
      <c r="K41" s="34">
        <f ca="1">INDIRECT("N3." &amp; $A41 &amp; "!$N$" &amp; 'N3.00_Summary'!$I$10)</f>
        <v>0</v>
      </c>
      <c r="L41" s="34">
        <f ca="1">INDIRECT("N3." &amp; $A41 &amp; "!$O$" &amp; 'N3.00_Summary'!$I$10)</f>
        <v>0</v>
      </c>
      <c r="M41" s="34">
        <f ca="1">INDIRECT("N3." &amp; $A41 &amp; "!$P$" &amp; 'N3.00_Summary'!$I$10)</f>
        <v>0</v>
      </c>
      <c r="N41" s="164">
        <f t="shared" ca="1" si="3"/>
        <v>0</v>
      </c>
      <c r="P41" s="64" t="e">
        <f>'N0.6_Lookup_References'!C38</f>
        <v>#N/A</v>
      </c>
      <c r="Q41" s="34">
        <f ca="1">INDIRECT("N3." &amp; $A41 &amp; "!$W$" &amp; 'N3.00_Summary'!$I$10)</f>
        <v>0</v>
      </c>
      <c r="R41" s="34">
        <f ca="1">INDIRECT("N3." &amp; $A41 &amp; "!$X$" &amp; 'N3.00_Summary'!$I$10)</f>
        <v>0</v>
      </c>
      <c r="S41" s="34">
        <f ca="1">INDIRECT("N3." &amp; $A41 &amp; "!$Y$" &amp; 'N3.00_Summary'!$I$10)</f>
        <v>0</v>
      </c>
      <c r="T41" s="34">
        <f ca="1">INDIRECT("N3." &amp; $A41 &amp; "!$Z$" &amp; 'N3.00_Summary'!$I$10)</f>
        <v>0</v>
      </c>
      <c r="U41" s="34">
        <f ca="1">INDIRECT("N3." &amp; $A41 &amp; "!$AA$" &amp; 'N3.00_Summary'!$I$10)</f>
        <v>0</v>
      </c>
      <c r="V41" s="34">
        <f ca="1">INDIRECT("N3." &amp; $A41 &amp; "!$AB$" &amp; 'N3.00_Summary'!$I$10)</f>
        <v>0</v>
      </c>
      <c r="W41" s="34">
        <f ca="1">INDIRECT("N3." &amp; $A41 &amp; "!$AC$" &amp; 'N3.00_Summary'!$I$10)</f>
        <v>0</v>
      </c>
      <c r="X41" s="34">
        <f ca="1">INDIRECT("N3." &amp; $A41 &amp; "!$AD$" &amp; 'N3.00_Summary'!$I$10)</f>
        <v>0</v>
      </c>
      <c r="Y41" s="34">
        <f ca="1">INDIRECT("N3." &amp; $A41 &amp; "!$AE$" &amp; 'N3.00_Summary'!$I$10)</f>
        <v>0</v>
      </c>
      <c r="Z41" s="34">
        <f ca="1">INDIRECT("N3." &amp; $A41 &amp; "!$AF$" &amp; 'N3.00_Summary'!$I$10)</f>
        <v>0</v>
      </c>
      <c r="AA41" s="35">
        <f t="shared" ca="1" si="4"/>
        <v>0</v>
      </c>
      <c r="AC41" s="64" t="s">
        <v>51</v>
      </c>
      <c r="AD41" s="84">
        <f t="shared" ca="1" si="5"/>
        <v>0</v>
      </c>
      <c r="AE41" s="84">
        <f t="shared" ca="1" si="6"/>
        <v>0</v>
      </c>
      <c r="AF41" s="84">
        <f t="shared" ca="1" si="7"/>
        <v>0</v>
      </c>
      <c r="AG41" s="84">
        <f t="shared" ca="1" si="8"/>
        <v>0</v>
      </c>
      <c r="AH41" s="84">
        <f t="shared" ca="1" si="9"/>
        <v>0</v>
      </c>
      <c r="AI41" s="84">
        <f t="shared" ca="1" si="10"/>
        <v>0</v>
      </c>
      <c r="AJ41" s="84">
        <f t="shared" ca="1" si="11"/>
        <v>0</v>
      </c>
      <c r="AK41" s="84">
        <f t="shared" ca="1" si="12"/>
        <v>0</v>
      </c>
      <c r="AL41" s="84">
        <f t="shared" ca="1" si="13"/>
        <v>0</v>
      </c>
      <c r="AM41" s="84">
        <f t="shared" ca="1" si="14"/>
        <v>0</v>
      </c>
      <c r="AN41" s="62">
        <f t="shared" ca="1" si="15"/>
        <v>0</v>
      </c>
    </row>
    <row r="42" spans="1:40">
      <c r="A42" s="158" t="s">
        <v>433</v>
      </c>
      <c r="B42" s="237" t="e">
        <f t="shared" ca="1" si="2"/>
        <v>#N/A</v>
      </c>
      <c r="C42" s="64" t="s">
        <v>51</v>
      </c>
      <c r="D42" s="34">
        <f ca="1">INDIRECT("N3." &amp; $A42 &amp; "!$G$" &amp; 'N3.00_Summary'!$I$10)</f>
        <v>0</v>
      </c>
      <c r="E42" s="34">
        <f ca="1">INDIRECT("N3." &amp; $A42 &amp; "!$H$" &amp; 'N3.00_Summary'!$I$10)</f>
        <v>0</v>
      </c>
      <c r="F42" s="34">
        <f ca="1">INDIRECT("N3." &amp; $A42 &amp; "!$I$" &amp; 'N3.00_Summary'!$I$10)</f>
        <v>0</v>
      </c>
      <c r="G42" s="34">
        <f ca="1">INDIRECT("N3." &amp; $A42 &amp; "!$J$" &amp; 'N3.00_Summary'!$I$10)</f>
        <v>0</v>
      </c>
      <c r="H42" s="34">
        <f ca="1">INDIRECT("N3." &amp; $A42 &amp; "!$K$" &amp; 'N3.00_Summary'!$I$10)</f>
        <v>0</v>
      </c>
      <c r="I42" s="34">
        <f ca="1">INDIRECT("N3." &amp; $A42 &amp; "!$L$" &amp; 'N3.00_Summary'!$I$10)</f>
        <v>0</v>
      </c>
      <c r="J42" s="34">
        <f ca="1">INDIRECT("N3." &amp; $A42 &amp; "!$M$" &amp; 'N3.00_Summary'!$I$10)</f>
        <v>0</v>
      </c>
      <c r="K42" s="34">
        <f ca="1">INDIRECT("N3." &amp; $A42 &amp; "!$N$" &amp; 'N3.00_Summary'!$I$10)</f>
        <v>0</v>
      </c>
      <c r="L42" s="34">
        <f ca="1">INDIRECT("N3." &amp; $A42 &amp; "!$O$" &amp; 'N3.00_Summary'!$I$10)</f>
        <v>0</v>
      </c>
      <c r="M42" s="34">
        <f ca="1">INDIRECT("N3." &amp; $A42 &amp; "!$P$" &amp; 'N3.00_Summary'!$I$10)</f>
        <v>0</v>
      </c>
      <c r="N42" s="164">
        <f t="shared" ca="1" si="3"/>
        <v>0</v>
      </c>
      <c r="P42" s="64" t="e">
        <f>'N0.6_Lookup_References'!C39</f>
        <v>#N/A</v>
      </c>
      <c r="Q42" s="34">
        <f ca="1">INDIRECT("N3." &amp; $A42 &amp; "!$W$" &amp; 'N3.00_Summary'!$I$10)</f>
        <v>0</v>
      </c>
      <c r="R42" s="34">
        <f ca="1">INDIRECT("N3." &amp; $A42 &amp; "!$X$" &amp; 'N3.00_Summary'!$I$10)</f>
        <v>0</v>
      </c>
      <c r="S42" s="34">
        <f ca="1">INDIRECT("N3." &amp; $A42 &amp; "!$Y$" &amp; 'N3.00_Summary'!$I$10)</f>
        <v>0</v>
      </c>
      <c r="T42" s="34">
        <f ca="1">INDIRECT("N3." &amp; $A42 &amp; "!$Z$" &amp; 'N3.00_Summary'!$I$10)</f>
        <v>0</v>
      </c>
      <c r="U42" s="34">
        <f ca="1">INDIRECT("N3." &amp; $A42 &amp; "!$AA$" &amp; 'N3.00_Summary'!$I$10)</f>
        <v>0</v>
      </c>
      <c r="V42" s="34">
        <f ca="1">INDIRECT("N3." &amp; $A42 &amp; "!$AB$" &amp; 'N3.00_Summary'!$I$10)</f>
        <v>0</v>
      </c>
      <c r="W42" s="34">
        <f ca="1">INDIRECT("N3." &amp; $A42 &amp; "!$AC$" &amp; 'N3.00_Summary'!$I$10)</f>
        <v>0</v>
      </c>
      <c r="X42" s="34">
        <f ca="1">INDIRECT("N3." &amp; $A42 &amp; "!$AD$" &amp; 'N3.00_Summary'!$I$10)</f>
        <v>0</v>
      </c>
      <c r="Y42" s="34">
        <f ca="1">INDIRECT("N3." &amp; $A42 &amp; "!$AE$" &amp; 'N3.00_Summary'!$I$10)</f>
        <v>0</v>
      </c>
      <c r="Z42" s="34">
        <f ca="1">INDIRECT("N3." &amp; $A42 &amp; "!$AF$" &amp; 'N3.00_Summary'!$I$10)</f>
        <v>0</v>
      </c>
      <c r="AA42" s="35">
        <f t="shared" ca="1" si="4"/>
        <v>0</v>
      </c>
      <c r="AC42" s="64" t="s">
        <v>51</v>
      </c>
      <c r="AD42" s="84">
        <f t="shared" ca="1" si="5"/>
        <v>0</v>
      </c>
      <c r="AE42" s="84">
        <f t="shared" ca="1" si="6"/>
        <v>0</v>
      </c>
      <c r="AF42" s="84">
        <f t="shared" ca="1" si="7"/>
        <v>0</v>
      </c>
      <c r="AG42" s="84">
        <f t="shared" ca="1" si="8"/>
        <v>0</v>
      </c>
      <c r="AH42" s="84">
        <f t="shared" ca="1" si="9"/>
        <v>0</v>
      </c>
      <c r="AI42" s="84">
        <f t="shared" ca="1" si="10"/>
        <v>0</v>
      </c>
      <c r="AJ42" s="84">
        <f t="shared" ca="1" si="11"/>
        <v>0</v>
      </c>
      <c r="AK42" s="84">
        <f t="shared" ca="1" si="12"/>
        <v>0</v>
      </c>
      <c r="AL42" s="84">
        <f t="shared" ca="1" si="13"/>
        <v>0</v>
      </c>
      <c r="AM42" s="84">
        <f t="shared" ca="1" si="14"/>
        <v>0</v>
      </c>
      <c r="AN42" s="62">
        <f t="shared" ca="1" si="15"/>
        <v>0</v>
      </c>
    </row>
    <row r="43" spans="1:40">
      <c r="A43" s="158" t="s">
        <v>220</v>
      </c>
      <c r="B43" s="237" t="e">
        <f t="shared" ca="1" si="2"/>
        <v>#N/A</v>
      </c>
      <c r="C43" s="64" t="s">
        <v>51</v>
      </c>
      <c r="D43" s="34">
        <f ca="1">INDIRECT("N3." &amp; $A43 &amp; "!$G$" &amp; 'N3.00_Summary'!$I$10)</f>
        <v>0</v>
      </c>
      <c r="E43" s="34">
        <f ca="1">INDIRECT("N3." &amp; $A43 &amp; "!$H$" &amp; 'N3.00_Summary'!$I$10)</f>
        <v>0</v>
      </c>
      <c r="F43" s="34">
        <f ca="1">INDIRECT("N3." &amp; $A43 &amp; "!$I$" &amp; 'N3.00_Summary'!$I$10)</f>
        <v>0</v>
      </c>
      <c r="G43" s="34">
        <f ca="1">INDIRECT("N3." &amp; $A43 &amp; "!$J$" &amp; 'N3.00_Summary'!$I$10)</f>
        <v>0</v>
      </c>
      <c r="H43" s="34">
        <f ca="1">INDIRECT("N3." &amp; $A43 &amp; "!$K$" &amp; 'N3.00_Summary'!$I$10)</f>
        <v>0</v>
      </c>
      <c r="I43" s="34">
        <f ca="1">INDIRECT("N3." &amp; $A43 &amp; "!$L$" &amp; 'N3.00_Summary'!$I$10)</f>
        <v>0</v>
      </c>
      <c r="J43" s="34">
        <f ca="1">INDIRECT("N3." &amp; $A43 &amp; "!$M$" &amp; 'N3.00_Summary'!$I$10)</f>
        <v>0</v>
      </c>
      <c r="K43" s="34">
        <f ca="1">INDIRECT("N3." &amp; $A43 &amp; "!$N$" &amp; 'N3.00_Summary'!$I$10)</f>
        <v>0</v>
      </c>
      <c r="L43" s="34">
        <f ca="1">INDIRECT("N3." &amp; $A43 &amp; "!$O$" &amp; 'N3.00_Summary'!$I$10)</f>
        <v>0</v>
      </c>
      <c r="M43" s="34">
        <f ca="1">INDIRECT("N3." &amp; $A43 &amp; "!$P$" &amp; 'N3.00_Summary'!$I$10)</f>
        <v>0</v>
      </c>
      <c r="N43" s="164">
        <f t="shared" ca="1" si="3"/>
        <v>0</v>
      </c>
      <c r="P43" s="64" t="e">
        <f>'N0.6_Lookup_References'!C40</f>
        <v>#N/A</v>
      </c>
      <c r="Q43" s="34">
        <f ca="1">INDIRECT("N3." &amp; $A43 &amp; "!$W$" &amp; 'N3.00_Summary'!$I$10)</f>
        <v>0</v>
      </c>
      <c r="R43" s="34">
        <f ca="1">INDIRECT("N3." &amp; $A43 &amp; "!$X$" &amp; 'N3.00_Summary'!$I$10)</f>
        <v>0</v>
      </c>
      <c r="S43" s="34">
        <f ca="1">INDIRECT("N3." &amp; $A43 &amp; "!$Y$" &amp; 'N3.00_Summary'!$I$10)</f>
        <v>0</v>
      </c>
      <c r="T43" s="34">
        <f ca="1">INDIRECT("N3." &amp; $A43 &amp; "!$Z$" &amp; 'N3.00_Summary'!$I$10)</f>
        <v>0</v>
      </c>
      <c r="U43" s="34">
        <f ca="1">INDIRECT("N3." &amp; $A43 &amp; "!$AA$" &amp; 'N3.00_Summary'!$I$10)</f>
        <v>0</v>
      </c>
      <c r="V43" s="34">
        <f ca="1">INDIRECT("N3." &amp; $A43 &amp; "!$AB$" &amp; 'N3.00_Summary'!$I$10)</f>
        <v>0</v>
      </c>
      <c r="W43" s="34">
        <f ca="1">INDIRECT("N3." &amp; $A43 &amp; "!$AC$" &amp; 'N3.00_Summary'!$I$10)</f>
        <v>0</v>
      </c>
      <c r="X43" s="34">
        <f ca="1">INDIRECT("N3." &amp; $A43 &amp; "!$AD$" &amp; 'N3.00_Summary'!$I$10)</f>
        <v>0</v>
      </c>
      <c r="Y43" s="34">
        <f ca="1">INDIRECT("N3." &amp; $A43 &amp; "!$AE$" &amp; 'N3.00_Summary'!$I$10)</f>
        <v>0</v>
      </c>
      <c r="Z43" s="34">
        <f ca="1">INDIRECT("N3." &amp; $A43 &amp; "!$AF$" &amp; 'N3.00_Summary'!$I$10)</f>
        <v>0</v>
      </c>
      <c r="AA43" s="35">
        <f t="shared" ca="1" si="4"/>
        <v>0</v>
      </c>
      <c r="AC43" s="64" t="s">
        <v>51</v>
      </c>
      <c r="AD43" s="84">
        <f t="shared" ca="1" si="5"/>
        <v>0</v>
      </c>
      <c r="AE43" s="84">
        <f t="shared" ca="1" si="6"/>
        <v>0</v>
      </c>
      <c r="AF43" s="84">
        <f t="shared" ca="1" si="7"/>
        <v>0</v>
      </c>
      <c r="AG43" s="84">
        <f t="shared" ca="1" si="8"/>
        <v>0</v>
      </c>
      <c r="AH43" s="84">
        <f t="shared" ca="1" si="9"/>
        <v>0</v>
      </c>
      <c r="AI43" s="84">
        <f t="shared" ca="1" si="10"/>
        <v>0</v>
      </c>
      <c r="AJ43" s="84">
        <f t="shared" ca="1" si="11"/>
        <v>0</v>
      </c>
      <c r="AK43" s="84">
        <f t="shared" ca="1" si="12"/>
        <v>0</v>
      </c>
      <c r="AL43" s="84">
        <f t="shared" ca="1" si="13"/>
        <v>0</v>
      </c>
      <c r="AM43" s="84">
        <f t="shared" ca="1" si="14"/>
        <v>0</v>
      </c>
      <c r="AN43" s="62">
        <f t="shared" ca="1" si="15"/>
        <v>0</v>
      </c>
    </row>
    <row r="44" spans="1:40">
      <c r="A44" s="158" t="s">
        <v>221</v>
      </c>
      <c r="B44" s="237" t="e">
        <f t="shared" ca="1" si="2"/>
        <v>#N/A</v>
      </c>
      <c r="C44" s="64" t="s">
        <v>51</v>
      </c>
      <c r="D44" s="34">
        <f ca="1">INDIRECT("N3." &amp; $A44 &amp; "!$G$" &amp; 'N3.00_Summary'!$I$10)</f>
        <v>0</v>
      </c>
      <c r="E44" s="34">
        <f ca="1">INDIRECT("N3." &amp; $A44 &amp; "!$H$" &amp; 'N3.00_Summary'!$I$10)</f>
        <v>0</v>
      </c>
      <c r="F44" s="34">
        <f ca="1">INDIRECT("N3." &amp; $A44 &amp; "!$I$" &amp; 'N3.00_Summary'!$I$10)</f>
        <v>0</v>
      </c>
      <c r="G44" s="34">
        <f ca="1">INDIRECT("N3." &amp; $A44 &amp; "!$J$" &amp; 'N3.00_Summary'!$I$10)</f>
        <v>0</v>
      </c>
      <c r="H44" s="34">
        <f ca="1">INDIRECT("N3." &amp; $A44 &amp; "!$K$" &amp; 'N3.00_Summary'!$I$10)</f>
        <v>0</v>
      </c>
      <c r="I44" s="34">
        <f ca="1">INDIRECT("N3." &amp; $A44 &amp; "!$L$" &amp; 'N3.00_Summary'!$I$10)</f>
        <v>0</v>
      </c>
      <c r="J44" s="34">
        <f ca="1">INDIRECT("N3." &amp; $A44 &amp; "!$M$" &amp; 'N3.00_Summary'!$I$10)</f>
        <v>0</v>
      </c>
      <c r="K44" s="34">
        <f ca="1">INDIRECT("N3." &amp; $A44 &amp; "!$N$" &amp; 'N3.00_Summary'!$I$10)</f>
        <v>0</v>
      </c>
      <c r="L44" s="34">
        <f ca="1">INDIRECT("N3." &amp; $A44 &amp; "!$O$" &amp; 'N3.00_Summary'!$I$10)</f>
        <v>0</v>
      </c>
      <c r="M44" s="34">
        <f ca="1">INDIRECT("N3." &amp; $A44 &amp; "!$P$" &amp; 'N3.00_Summary'!$I$10)</f>
        <v>0</v>
      </c>
      <c r="N44" s="164">
        <f t="shared" ca="1" si="3"/>
        <v>0</v>
      </c>
      <c r="P44" s="64" t="e">
        <f>'N0.6_Lookup_References'!C41</f>
        <v>#N/A</v>
      </c>
      <c r="Q44" s="34">
        <f ca="1">INDIRECT("N3." &amp; $A44 &amp; "!$W$" &amp; 'N3.00_Summary'!$I$10)</f>
        <v>0</v>
      </c>
      <c r="R44" s="34">
        <f ca="1">INDIRECT("N3." &amp; $A44 &amp; "!$X$" &amp; 'N3.00_Summary'!$I$10)</f>
        <v>0</v>
      </c>
      <c r="S44" s="34">
        <f ca="1">INDIRECT("N3." &amp; $A44 &amp; "!$Y$" &amp; 'N3.00_Summary'!$I$10)</f>
        <v>0</v>
      </c>
      <c r="T44" s="34">
        <f ca="1">INDIRECT("N3." &amp; $A44 &amp; "!$Z$" &amp; 'N3.00_Summary'!$I$10)</f>
        <v>0</v>
      </c>
      <c r="U44" s="34">
        <f ca="1">INDIRECT("N3." &amp; $A44 &amp; "!$AA$" &amp; 'N3.00_Summary'!$I$10)</f>
        <v>0</v>
      </c>
      <c r="V44" s="34">
        <f ca="1">INDIRECT("N3." &amp; $A44 &amp; "!$AB$" &amp; 'N3.00_Summary'!$I$10)</f>
        <v>0</v>
      </c>
      <c r="W44" s="34">
        <f ca="1">INDIRECT("N3." &amp; $A44 &amp; "!$AC$" &amp; 'N3.00_Summary'!$I$10)</f>
        <v>0</v>
      </c>
      <c r="X44" s="34">
        <f ca="1">INDIRECT("N3." &amp; $A44 &amp; "!$AD$" &amp; 'N3.00_Summary'!$I$10)</f>
        <v>0</v>
      </c>
      <c r="Y44" s="34">
        <f ca="1">INDIRECT("N3." &amp; $A44 &amp; "!$AE$" &amp; 'N3.00_Summary'!$I$10)</f>
        <v>0</v>
      </c>
      <c r="Z44" s="34">
        <f ca="1">INDIRECT("N3." &amp; $A44 &amp; "!$AF$" &amp; 'N3.00_Summary'!$I$10)</f>
        <v>0</v>
      </c>
      <c r="AA44" s="35">
        <f t="shared" ca="1" si="4"/>
        <v>0</v>
      </c>
      <c r="AC44" s="64" t="s">
        <v>51</v>
      </c>
      <c r="AD44" s="84">
        <f t="shared" ca="1" si="5"/>
        <v>0</v>
      </c>
      <c r="AE44" s="84">
        <f t="shared" ca="1" si="6"/>
        <v>0</v>
      </c>
      <c r="AF44" s="84">
        <f t="shared" ca="1" si="7"/>
        <v>0</v>
      </c>
      <c r="AG44" s="84">
        <f t="shared" ca="1" si="8"/>
        <v>0</v>
      </c>
      <c r="AH44" s="84">
        <f t="shared" ca="1" si="9"/>
        <v>0</v>
      </c>
      <c r="AI44" s="84">
        <f t="shared" ca="1" si="10"/>
        <v>0</v>
      </c>
      <c r="AJ44" s="84">
        <f t="shared" ca="1" si="11"/>
        <v>0</v>
      </c>
      <c r="AK44" s="84">
        <f t="shared" ca="1" si="12"/>
        <v>0</v>
      </c>
      <c r="AL44" s="84">
        <f t="shared" ca="1" si="13"/>
        <v>0</v>
      </c>
      <c r="AM44" s="84">
        <f t="shared" ca="1" si="14"/>
        <v>0</v>
      </c>
      <c r="AN44" s="62">
        <f t="shared" ca="1" si="15"/>
        <v>0</v>
      </c>
    </row>
    <row r="45" spans="1:40">
      <c r="A45" s="158" t="s">
        <v>222</v>
      </c>
      <c r="B45" s="237" t="e">
        <f t="shared" ca="1" si="2"/>
        <v>#N/A</v>
      </c>
      <c r="C45" s="64" t="s">
        <v>51</v>
      </c>
      <c r="D45" s="34">
        <f ca="1">INDIRECT("N3." &amp; $A45 &amp; "!$G$" &amp; 'N3.00_Summary'!$I$10)</f>
        <v>0</v>
      </c>
      <c r="E45" s="34">
        <f ca="1">INDIRECT("N3." &amp; $A45 &amp; "!$H$" &amp; 'N3.00_Summary'!$I$10)</f>
        <v>0</v>
      </c>
      <c r="F45" s="34">
        <f ca="1">INDIRECT("N3." &amp; $A45 &amp; "!$I$" &amp; 'N3.00_Summary'!$I$10)</f>
        <v>0</v>
      </c>
      <c r="G45" s="34">
        <f ca="1">INDIRECT("N3." &amp; $A45 &amp; "!$J$" &amp; 'N3.00_Summary'!$I$10)</f>
        <v>0</v>
      </c>
      <c r="H45" s="34">
        <f ca="1">INDIRECT("N3." &amp; $A45 &amp; "!$K$" &amp; 'N3.00_Summary'!$I$10)</f>
        <v>0</v>
      </c>
      <c r="I45" s="34">
        <f ca="1">INDIRECT("N3." &amp; $A45 &amp; "!$L$" &amp; 'N3.00_Summary'!$I$10)</f>
        <v>0</v>
      </c>
      <c r="J45" s="34">
        <f ca="1">INDIRECT("N3." &amp; $A45 &amp; "!$M$" &amp; 'N3.00_Summary'!$I$10)</f>
        <v>0</v>
      </c>
      <c r="K45" s="34">
        <f ca="1">INDIRECT("N3." &amp; $A45 &amp; "!$N$" &amp; 'N3.00_Summary'!$I$10)</f>
        <v>0</v>
      </c>
      <c r="L45" s="34">
        <f ca="1">INDIRECT("N3." &amp; $A45 &amp; "!$O$" &amp; 'N3.00_Summary'!$I$10)</f>
        <v>0</v>
      </c>
      <c r="M45" s="34">
        <f ca="1">INDIRECT("N3." &amp; $A45 &amp; "!$P$" &amp; 'N3.00_Summary'!$I$10)</f>
        <v>0</v>
      </c>
      <c r="N45" s="164">
        <f t="shared" ca="1" si="3"/>
        <v>0</v>
      </c>
      <c r="P45" s="64" t="e">
        <f>'N0.6_Lookup_References'!C42</f>
        <v>#N/A</v>
      </c>
      <c r="Q45" s="34">
        <f ca="1">INDIRECT("N3." &amp; $A45 &amp; "!$W$" &amp; 'N3.00_Summary'!$I$10)</f>
        <v>0</v>
      </c>
      <c r="R45" s="34">
        <f ca="1">INDIRECT("N3." &amp; $A45 &amp; "!$X$" &amp; 'N3.00_Summary'!$I$10)</f>
        <v>0</v>
      </c>
      <c r="S45" s="34">
        <f ca="1">INDIRECT("N3." &amp; $A45 &amp; "!$Y$" &amp; 'N3.00_Summary'!$I$10)</f>
        <v>0</v>
      </c>
      <c r="T45" s="34">
        <f ca="1">INDIRECT("N3." &amp; $A45 &amp; "!$Z$" &amp; 'N3.00_Summary'!$I$10)</f>
        <v>0</v>
      </c>
      <c r="U45" s="34">
        <f ca="1">INDIRECT("N3." &amp; $A45 &amp; "!$AA$" &amp; 'N3.00_Summary'!$I$10)</f>
        <v>0</v>
      </c>
      <c r="V45" s="34">
        <f ca="1">INDIRECT("N3." &amp; $A45 &amp; "!$AB$" &amp; 'N3.00_Summary'!$I$10)</f>
        <v>0</v>
      </c>
      <c r="W45" s="34">
        <f ca="1">INDIRECT("N3." &amp; $A45 &amp; "!$AC$" &amp; 'N3.00_Summary'!$I$10)</f>
        <v>0</v>
      </c>
      <c r="X45" s="34">
        <f ca="1">INDIRECT("N3." &amp; $A45 &amp; "!$AD$" &amp; 'N3.00_Summary'!$I$10)</f>
        <v>0</v>
      </c>
      <c r="Y45" s="34">
        <f ca="1">INDIRECT("N3." &amp; $A45 &amp; "!$AE$" &amp; 'N3.00_Summary'!$I$10)</f>
        <v>0</v>
      </c>
      <c r="Z45" s="34">
        <f ca="1">INDIRECT("N3." &amp; $A45 &amp; "!$AF$" &amp; 'N3.00_Summary'!$I$10)</f>
        <v>0</v>
      </c>
      <c r="AA45" s="35">
        <f t="shared" ca="1" si="4"/>
        <v>0</v>
      </c>
      <c r="AC45" s="64" t="s">
        <v>51</v>
      </c>
      <c r="AD45" s="84">
        <f t="shared" ca="1" si="5"/>
        <v>0</v>
      </c>
      <c r="AE45" s="84">
        <f t="shared" ca="1" si="6"/>
        <v>0</v>
      </c>
      <c r="AF45" s="84">
        <f t="shared" ca="1" si="7"/>
        <v>0</v>
      </c>
      <c r="AG45" s="84">
        <f t="shared" ca="1" si="8"/>
        <v>0</v>
      </c>
      <c r="AH45" s="84">
        <f t="shared" ca="1" si="9"/>
        <v>0</v>
      </c>
      <c r="AI45" s="84">
        <f t="shared" ca="1" si="10"/>
        <v>0</v>
      </c>
      <c r="AJ45" s="84">
        <f t="shared" ca="1" si="11"/>
        <v>0</v>
      </c>
      <c r="AK45" s="84">
        <f t="shared" ca="1" si="12"/>
        <v>0</v>
      </c>
      <c r="AL45" s="84">
        <f t="shared" ca="1" si="13"/>
        <v>0</v>
      </c>
      <c r="AM45" s="84">
        <f t="shared" ca="1" si="14"/>
        <v>0</v>
      </c>
      <c r="AN45" s="62">
        <f t="shared" ca="1" si="15"/>
        <v>0</v>
      </c>
    </row>
    <row r="46" spans="1:40">
      <c r="A46" s="158" t="s">
        <v>223</v>
      </c>
      <c r="B46" s="237" t="e">
        <f t="shared" ca="1" si="2"/>
        <v>#N/A</v>
      </c>
      <c r="C46" s="64" t="s">
        <v>51</v>
      </c>
      <c r="D46" s="34">
        <f ca="1">INDIRECT("N3." &amp; $A46 &amp; "!$G$" &amp; 'N3.00_Summary'!$I$10)</f>
        <v>0</v>
      </c>
      <c r="E46" s="34">
        <f ca="1">INDIRECT("N3." &amp; $A46 &amp; "!$H$" &amp; 'N3.00_Summary'!$I$10)</f>
        <v>0</v>
      </c>
      <c r="F46" s="34">
        <f ca="1">INDIRECT("N3." &amp; $A46 &amp; "!$I$" &amp; 'N3.00_Summary'!$I$10)</f>
        <v>0</v>
      </c>
      <c r="G46" s="34">
        <f ca="1">INDIRECT("N3." &amp; $A46 &amp; "!$J$" &amp; 'N3.00_Summary'!$I$10)</f>
        <v>0</v>
      </c>
      <c r="H46" s="34">
        <f ca="1">INDIRECT("N3." &amp; $A46 &amp; "!$K$" &amp; 'N3.00_Summary'!$I$10)</f>
        <v>0</v>
      </c>
      <c r="I46" s="34">
        <f ca="1">INDIRECT("N3." &amp; $A46 &amp; "!$L$" &amp; 'N3.00_Summary'!$I$10)</f>
        <v>0</v>
      </c>
      <c r="J46" s="34">
        <f ca="1">INDIRECT("N3." &amp; $A46 &amp; "!$M$" &amp; 'N3.00_Summary'!$I$10)</f>
        <v>0</v>
      </c>
      <c r="K46" s="34">
        <f ca="1">INDIRECT("N3." &amp; $A46 &amp; "!$N$" &amp; 'N3.00_Summary'!$I$10)</f>
        <v>0</v>
      </c>
      <c r="L46" s="34">
        <f ca="1">INDIRECT("N3." &amp; $A46 &amp; "!$O$" &amp; 'N3.00_Summary'!$I$10)</f>
        <v>0</v>
      </c>
      <c r="M46" s="34">
        <f ca="1">INDIRECT("N3." &amp; $A46 &amp; "!$P$" &amp; 'N3.00_Summary'!$I$10)</f>
        <v>0</v>
      </c>
      <c r="N46" s="164">
        <f t="shared" ca="1" si="3"/>
        <v>0</v>
      </c>
      <c r="P46" s="64" t="e">
        <f>'N0.6_Lookup_References'!C43</f>
        <v>#N/A</v>
      </c>
      <c r="Q46" s="34">
        <f ca="1">INDIRECT("N3." &amp; $A46 &amp; "!$W$" &amp; 'N3.00_Summary'!$I$10)</f>
        <v>0</v>
      </c>
      <c r="R46" s="34">
        <f ca="1">INDIRECT("N3." &amp; $A46 &amp; "!$X$" &amp; 'N3.00_Summary'!$I$10)</f>
        <v>0</v>
      </c>
      <c r="S46" s="34">
        <f ca="1">INDIRECT("N3." &amp; $A46 &amp; "!$Y$" &amp; 'N3.00_Summary'!$I$10)</f>
        <v>0</v>
      </c>
      <c r="T46" s="34">
        <f ca="1">INDIRECT("N3." &amp; $A46 &amp; "!$Z$" &amp; 'N3.00_Summary'!$I$10)</f>
        <v>0</v>
      </c>
      <c r="U46" s="34">
        <f ca="1">INDIRECT("N3." &amp; $A46 &amp; "!$AA$" &amp; 'N3.00_Summary'!$I$10)</f>
        <v>0</v>
      </c>
      <c r="V46" s="34">
        <f ca="1">INDIRECT("N3." &amp; $A46 &amp; "!$AB$" &amp; 'N3.00_Summary'!$I$10)</f>
        <v>0</v>
      </c>
      <c r="W46" s="34">
        <f ca="1">INDIRECT("N3." &amp; $A46 &amp; "!$AC$" &amp; 'N3.00_Summary'!$I$10)</f>
        <v>0</v>
      </c>
      <c r="X46" s="34">
        <f ca="1">INDIRECT("N3." &amp; $A46 &amp; "!$AD$" &amp; 'N3.00_Summary'!$I$10)</f>
        <v>0</v>
      </c>
      <c r="Y46" s="34">
        <f ca="1">INDIRECT("N3." &amp; $A46 &amp; "!$AE$" &amp; 'N3.00_Summary'!$I$10)</f>
        <v>0</v>
      </c>
      <c r="Z46" s="34">
        <f ca="1">INDIRECT("N3." &amp; $A46 &amp; "!$AF$" &amp; 'N3.00_Summary'!$I$10)</f>
        <v>0</v>
      </c>
      <c r="AA46" s="35">
        <f t="shared" ca="1" si="4"/>
        <v>0</v>
      </c>
      <c r="AC46" s="64" t="s">
        <v>51</v>
      </c>
      <c r="AD46" s="84">
        <f t="shared" ca="1" si="5"/>
        <v>0</v>
      </c>
      <c r="AE46" s="84">
        <f t="shared" ca="1" si="6"/>
        <v>0</v>
      </c>
      <c r="AF46" s="84">
        <f t="shared" ca="1" si="7"/>
        <v>0</v>
      </c>
      <c r="AG46" s="84">
        <f t="shared" ca="1" si="8"/>
        <v>0</v>
      </c>
      <c r="AH46" s="84">
        <f t="shared" ca="1" si="9"/>
        <v>0</v>
      </c>
      <c r="AI46" s="84">
        <f t="shared" ca="1" si="10"/>
        <v>0</v>
      </c>
      <c r="AJ46" s="84">
        <f t="shared" ca="1" si="11"/>
        <v>0</v>
      </c>
      <c r="AK46" s="84">
        <f t="shared" ca="1" si="12"/>
        <v>0</v>
      </c>
      <c r="AL46" s="84">
        <f t="shared" ca="1" si="13"/>
        <v>0</v>
      </c>
      <c r="AM46" s="84">
        <f t="shared" ca="1" si="14"/>
        <v>0</v>
      </c>
      <c r="AN46" s="62">
        <f t="shared" ca="1" si="15"/>
        <v>0</v>
      </c>
    </row>
    <row r="47" spans="1:40">
      <c r="A47" s="158" t="s">
        <v>224</v>
      </c>
      <c r="B47" s="237" t="e">
        <f t="shared" ca="1" si="2"/>
        <v>#N/A</v>
      </c>
      <c r="C47" s="64" t="s">
        <v>51</v>
      </c>
      <c r="D47" s="34">
        <f ca="1">INDIRECT("N3." &amp; $A47 &amp; "!$G$" &amp; 'N3.00_Summary'!$I$10)</f>
        <v>0</v>
      </c>
      <c r="E47" s="34">
        <f ca="1">INDIRECT("N3." &amp; $A47 &amp; "!$H$" &amp; 'N3.00_Summary'!$I$10)</f>
        <v>0</v>
      </c>
      <c r="F47" s="34">
        <f ca="1">INDIRECT("N3." &amp; $A47 &amp; "!$I$" &amp; 'N3.00_Summary'!$I$10)</f>
        <v>0</v>
      </c>
      <c r="G47" s="34">
        <f ca="1">INDIRECT("N3." &amp; $A47 &amp; "!$J$" &amp; 'N3.00_Summary'!$I$10)</f>
        <v>0</v>
      </c>
      <c r="H47" s="34">
        <f ca="1">INDIRECT("N3." &amp; $A47 &amp; "!$K$" &amp; 'N3.00_Summary'!$I$10)</f>
        <v>0</v>
      </c>
      <c r="I47" s="34">
        <f ca="1">INDIRECT("N3." &amp; $A47 &amp; "!$L$" &amp; 'N3.00_Summary'!$I$10)</f>
        <v>0</v>
      </c>
      <c r="J47" s="34">
        <f ca="1">INDIRECT("N3." &amp; $A47 &amp; "!$M$" &amp; 'N3.00_Summary'!$I$10)</f>
        <v>0</v>
      </c>
      <c r="K47" s="34">
        <f ca="1">INDIRECT("N3." &amp; $A47 &amp; "!$N$" &amp; 'N3.00_Summary'!$I$10)</f>
        <v>0</v>
      </c>
      <c r="L47" s="34">
        <f ca="1">INDIRECT("N3." &amp; $A47 &amp; "!$O$" &amp; 'N3.00_Summary'!$I$10)</f>
        <v>0</v>
      </c>
      <c r="M47" s="34">
        <f ca="1">INDIRECT("N3." &amp; $A47 &amp; "!$P$" &amp; 'N3.00_Summary'!$I$10)</f>
        <v>0</v>
      </c>
      <c r="N47" s="164">
        <f t="shared" ca="1" si="3"/>
        <v>0</v>
      </c>
      <c r="P47" s="64" t="e">
        <f>'N0.6_Lookup_References'!C44</f>
        <v>#N/A</v>
      </c>
      <c r="Q47" s="34">
        <f ca="1">INDIRECT("N3." &amp; $A47 &amp; "!$W$" &amp; 'N3.00_Summary'!$I$10)</f>
        <v>0</v>
      </c>
      <c r="R47" s="34">
        <f ca="1">INDIRECT("N3." &amp; $A47 &amp; "!$X$" &amp; 'N3.00_Summary'!$I$10)</f>
        <v>0</v>
      </c>
      <c r="S47" s="34">
        <f ca="1">INDIRECT("N3." &amp; $A47 &amp; "!$Y$" &amp; 'N3.00_Summary'!$I$10)</f>
        <v>0</v>
      </c>
      <c r="T47" s="34">
        <f ca="1">INDIRECT("N3." &amp; $A47 &amp; "!$Z$" &amp; 'N3.00_Summary'!$I$10)</f>
        <v>0</v>
      </c>
      <c r="U47" s="34">
        <f ca="1">INDIRECT("N3." &amp; $A47 &amp; "!$AA$" &amp; 'N3.00_Summary'!$I$10)</f>
        <v>0</v>
      </c>
      <c r="V47" s="34">
        <f ca="1">INDIRECT("N3." &amp; $A47 &amp; "!$AB$" &amp; 'N3.00_Summary'!$I$10)</f>
        <v>0</v>
      </c>
      <c r="W47" s="34">
        <f ca="1">INDIRECT("N3." &amp; $A47 &amp; "!$AC$" &amp; 'N3.00_Summary'!$I$10)</f>
        <v>0</v>
      </c>
      <c r="X47" s="34">
        <f ca="1">INDIRECT("N3." &amp; $A47 &amp; "!$AD$" &amp; 'N3.00_Summary'!$I$10)</f>
        <v>0</v>
      </c>
      <c r="Y47" s="34">
        <f ca="1">INDIRECT("N3." &amp; $A47 &amp; "!$AE$" &amp; 'N3.00_Summary'!$I$10)</f>
        <v>0</v>
      </c>
      <c r="Z47" s="34">
        <f ca="1">INDIRECT("N3." &amp; $A47 &amp; "!$AF$" &amp; 'N3.00_Summary'!$I$10)</f>
        <v>0</v>
      </c>
      <c r="AA47" s="35">
        <f t="shared" ca="1" si="4"/>
        <v>0</v>
      </c>
      <c r="AC47" s="64" t="s">
        <v>51</v>
      </c>
      <c r="AD47" s="84">
        <f t="shared" ca="1" si="5"/>
        <v>0</v>
      </c>
      <c r="AE47" s="84">
        <f t="shared" ca="1" si="6"/>
        <v>0</v>
      </c>
      <c r="AF47" s="84">
        <f t="shared" ca="1" si="7"/>
        <v>0</v>
      </c>
      <c r="AG47" s="84">
        <f t="shared" ca="1" si="8"/>
        <v>0</v>
      </c>
      <c r="AH47" s="84">
        <f t="shared" ca="1" si="9"/>
        <v>0</v>
      </c>
      <c r="AI47" s="84">
        <f t="shared" ca="1" si="10"/>
        <v>0</v>
      </c>
      <c r="AJ47" s="84">
        <f t="shared" ca="1" si="11"/>
        <v>0</v>
      </c>
      <c r="AK47" s="84">
        <f t="shared" ca="1" si="12"/>
        <v>0</v>
      </c>
      <c r="AL47" s="84">
        <f t="shared" ca="1" si="13"/>
        <v>0</v>
      </c>
      <c r="AM47" s="84">
        <f t="shared" ca="1" si="14"/>
        <v>0</v>
      </c>
      <c r="AN47" s="62">
        <f t="shared" ca="1" si="15"/>
        <v>0</v>
      </c>
    </row>
    <row r="48" spans="1:40">
      <c r="A48" s="158" t="s">
        <v>225</v>
      </c>
      <c r="B48" s="237" t="e">
        <f t="shared" ca="1" si="2"/>
        <v>#N/A</v>
      </c>
      <c r="C48" s="64" t="s">
        <v>51</v>
      </c>
      <c r="D48" s="34">
        <f ca="1">INDIRECT("N3." &amp; $A48 &amp; "!$G$" &amp; 'N3.00_Summary'!$I$10)</f>
        <v>0</v>
      </c>
      <c r="E48" s="34">
        <f ca="1">INDIRECT("N3." &amp; $A48 &amp; "!$H$" &amp; 'N3.00_Summary'!$I$10)</f>
        <v>0</v>
      </c>
      <c r="F48" s="34">
        <f ca="1">INDIRECT("N3." &amp; $A48 &amp; "!$I$" &amp; 'N3.00_Summary'!$I$10)</f>
        <v>0</v>
      </c>
      <c r="G48" s="34">
        <f ca="1">INDIRECT("N3." &amp; $A48 &amp; "!$J$" &amp; 'N3.00_Summary'!$I$10)</f>
        <v>0</v>
      </c>
      <c r="H48" s="34">
        <f ca="1">INDIRECT("N3." &amp; $A48 &amp; "!$K$" &amp; 'N3.00_Summary'!$I$10)</f>
        <v>0</v>
      </c>
      <c r="I48" s="34">
        <f ca="1">INDIRECT("N3." &amp; $A48 &amp; "!$L$" &amp; 'N3.00_Summary'!$I$10)</f>
        <v>0</v>
      </c>
      <c r="J48" s="34">
        <f ca="1">INDIRECT("N3." &amp; $A48 &amp; "!$M$" &amp; 'N3.00_Summary'!$I$10)</f>
        <v>0</v>
      </c>
      <c r="K48" s="34">
        <f ca="1">INDIRECT("N3." &amp; $A48 &amp; "!$N$" &amp; 'N3.00_Summary'!$I$10)</f>
        <v>0</v>
      </c>
      <c r="L48" s="34">
        <f ca="1">INDIRECT("N3." &amp; $A48 &amp; "!$O$" &amp; 'N3.00_Summary'!$I$10)</f>
        <v>0</v>
      </c>
      <c r="M48" s="34">
        <f ca="1">INDIRECT("N3." &amp; $A48 &amp; "!$P$" &amp; 'N3.00_Summary'!$I$10)</f>
        <v>0</v>
      </c>
      <c r="N48" s="164">
        <f t="shared" ca="1" si="3"/>
        <v>0</v>
      </c>
      <c r="P48" s="64" t="e">
        <f>'N0.6_Lookup_References'!C45</f>
        <v>#N/A</v>
      </c>
      <c r="Q48" s="34">
        <f ca="1">INDIRECT("N3." &amp; $A48 &amp; "!$W$" &amp; 'N3.00_Summary'!$I$10)</f>
        <v>0</v>
      </c>
      <c r="R48" s="34">
        <f ca="1">INDIRECT("N3." &amp; $A48 &amp; "!$X$" &amp; 'N3.00_Summary'!$I$10)</f>
        <v>0</v>
      </c>
      <c r="S48" s="34">
        <f ca="1">INDIRECT("N3." &amp; $A48 &amp; "!$Y$" &amp; 'N3.00_Summary'!$I$10)</f>
        <v>0</v>
      </c>
      <c r="T48" s="34">
        <f ca="1">INDIRECT("N3." &amp; $A48 &amp; "!$Z$" &amp; 'N3.00_Summary'!$I$10)</f>
        <v>0</v>
      </c>
      <c r="U48" s="34">
        <f ca="1">INDIRECT("N3." &amp; $A48 &amp; "!$AA$" &amp; 'N3.00_Summary'!$I$10)</f>
        <v>0</v>
      </c>
      <c r="V48" s="34">
        <f ca="1">INDIRECT("N3." &amp; $A48 &amp; "!$AB$" &amp; 'N3.00_Summary'!$I$10)</f>
        <v>0</v>
      </c>
      <c r="W48" s="34">
        <f ca="1">INDIRECT("N3." &amp; $A48 &amp; "!$AC$" &amp; 'N3.00_Summary'!$I$10)</f>
        <v>0</v>
      </c>
      <c r="X48" s="34">
        <f ca="1">INDIRECT("N3." &amp; $A48 &amp; "!$AD$" &amp; 'N3.00_Summary'!$I$10)</f>
        <v>0</v>
      </c>
      <c r="Y48" s="34">
        <f ca="1">INDIRECT("N3." &amp; $A48 &amp; "!$AE$" &amp; 'N3.00_Summary'!$I$10)</f>
        <v>0</v>
      </c>
      <c r="Z48" s="34">
        <f ca="1">INDIRECT("N3." &amp; $A48 &amp; "!$AF$" &amp; 'N3.00_Summary'!$I$10)</f>
        <v>0</v>
      </c>
      <c r="AA48" s="35">
        <f t="shared" ca="1" si="4"/>
        <v>0</v>
      </c>
      <c r="AC48" s="64" t="s">
        <v>51</v>
      </c>
      <c r="AD48" s="84">
        <f t="shared" ca="1" si="5"/>
        <v>0</v>
      </c>
      <c r="AE48" s="84">
        <f t="shared" ca="1" si="6"/>
        <v>0</v>
      </c>
      <c r="AF48" s="84">
        <f t="shared" ca="1" si="7"/>
        <v>0</v>
      </c>
      <c r="AG48" s="84">
        <f t="shared" ca="1" si="8"/>
        <v>0</v>
      </c>
      <c r="AH48" s="84">
        <f t="shared" ca="1" si="9"/>
        <v>0</v>
      </c>
      <c r="AI48" s="84">
        <f t="shared" ca="1" si="10"/>
        <v>0</v>
      </c>
      <c r="AJ48" s="84">
        <f t="shared" ca="1" si="11"/>
        <v>0</v>
      </c>
      <c r="AK48" s="84">
        <f t="shared" ca="1" si="12"/>
        <v>0</v>
      </c>
      <c r="AL48" s="84">
        <f t="shared" ca="1" si="13"/>
        <v>0</v>
      </c>
      <c r="AM48" s="84">
        <f t="shared" ca="1" si="14"/>
        <v>0</v>
      </c>
      <c r="AN48" s="62">
        <f t="shared" ca="1" si="15"/>
        <v>0</v>
      </c>
    </row>
    <row r="49" spans="1:40">
      <c r="A49" s="158" t="s">
        <v>226</v>
      </c>
      <c r="B49" s="237" t="e">
        <f t="shared" ca="1" si="2"/>
        <v>#N/A</v>
      </c>
      <c r="C49" s="64" t="s">
        <v>51</v>
      </c>
      <c r="D49" s="34">
        <f ca="1">INDIRECT("N3." &amp; $A49 &amp; "!$G$" &amp; 'N3.00_Summary'!$I$10)</f>
        <v>0</v>
      </c>
      <c r="E49" s="34">
        <f ca="1">INDIRECT("N3." &amp; $A49 &amp; "!$H$" &amp; 'N3.00_Summary'!$I$10)</f>
        <v>0</v>
      </c>
      <c r="F49" s="34">
        <f ca="1">INDIRECT("N3." &amp; $A49 &amp; "!$I$" &amp; 'N3.00_Summary'!$I$10)</f>
        <v>0</v>
      </c>
      <c r="G49" s="34">
        <f ca="1">INDIRECT("N3." &amp; $A49 &amp; "!$J$" &amp; 'N3.00_Summary'!$I$10)</f>
        <v>0</v>
      </c>
      <c r="H49" s="34">
        <f ca="1">INDIRECT("N3." &amp; $A49 &amp; "!$K$" &amp; 'N3.00_Summary'!$I$10)</f>
        <v>0</v>
      </c>
      <c r="I49" s="34">
        <f ca="1">INDIRECT("N3." &amp; $A49 &amp; "!$L$" &amp; 'N3.00_Summary'!$I$10)</f>
        <v>0</v>
      </c>
      <c r="J49" s="34">
        <f ca="1">INDIRECT("N3." &amp; $A49 &amp; "!$M$" &amp; 'N3.00_Summary'!$I$10)</f>
        <v>0</v>
      </c>
      <c r="K49" s="34">
        <f ca="1">INDIRECT("N3." &amp; $A49 &amp; "!$N$" &amp; 'N3.00_Summary'!$I$10)</f>
        <v>0</v>
      </c>
      <c r="L49" s="34">
        <f ca="1">INDIRECT("N3." &amp; $A49 &amp; "!$O$" &amp; 'N3.00_Summary'!$I$10)</f>
        <v>0</v>
      </c>
      <c r="M49" s="34">
        <f ca="1">INDIRECT("N3." &amp; $A49 &amp; "!$P$" &amp; 'N3.00_Summary'!$I$10)</f>
        <v>0</v>
      </c>
      <c r="N49" s="164">
        <f t="shared" ca="1" si="3"/>
        <v>0</v>
      </c>
      <c r="P49" s="64" t="e">
        <f>'N0.6_Lookup_References'!C46</f>
        <v>#N/A</v>
      </c>
      <c r="Q49" s="34">
        <f ca="1">INDIRECT("N3." &amp; $A49 &amp; "!$W$" &amp; 'N3.00_Summary'!$I$10)</f>
        <v>0</v>
      </c>
      <c r="R49" s="34">
        <f ca="1">INDIRECT("N3." &amp; $A49 &amp; "!$X$" &amp; 'N3.00_Summary'!$I$10)</f>
        <v>0</v>
      </c>
      <c r="S49" s="34">
        <f ca="1">INDIRECT("N3." &amp; $A49 &amp; "!$Y$" &amp; 'N3.00_Summary'!$I$10)</f>
        <v>0</v>
      </c>
      <c r="T49" s="34">
        <f ca="1">INDIRECT("N3." &amp; $A49 &amp; "!$Z$" &amp; 'N3.00_Summary'!$I$10)</f>
        <v>0</v>
      </c>
      <c r="U49" s="34">
        <f ca="1">INDIRECT("N3." &amp; $A49 &amp; "!$AA$" &amp; 'N3.00_Summary'!$I$10)</f>
        <v>0</v>
      </c>
      <c r="V49" s="34">
        <f ca="1">INDIRECT("N3." &amp; $A49 &amp; "!$AB$" &amp; 'N3.00_Summary'!$I$10)</f>
        <v>0</v>
      </c>
      <c r="W49" s="34">
        <f ca="1">INDIRECT("N3." &amp; $A49 &amp; "!$AC$" &amp; 'N3.00_Summary'!$I$10)</f>
        <v>0</v>
      </c>
      <c r="X49" s="34">
        <f ca="1">INDIRECT("N3." &amp; $A49 &amp; "!$AD$" &amp; 'N3.00_Summary'!$I$10)</f>
        <v>0</v>
      </c>
      <c r="Y49" s="34">
        <f ca="1">INDIRECT("N3." &amp; $A49 &amp; "!$AE$" &amp; 'N3.00_Summary'!$I$10)</f>
        <v>0</v>
      </c>
      <c r="Z49" s="34">
        <f ca="1">INDIRECT("N3." &amp; $A49 &amp; "!$AF$" &amp; 'N3.00_Summary'!$I$10)</f>
        <v>0</v>
      </c>
      <c r="AA49" s="35">
        <f t="shared" ca="1" si="4"/>
        <v>0</v>
      </c>
      <c r="AC49" s="64" t="s">
        <v>51</v>
      </c>
      <c r="AD49" s="84">
        <f t="shared" ca="1" si="5"/>
        <v>0</v>
      </c>
      <c r="AE49" s="84">
        <f t="shared" ca="1" si="6"/>
        <v>0</v>
      </c>
      <c r="AF49" s="84">
        <f t="shared" ca="1" si="7"/>
        <v>0</v>
      </c>
      <c r="AG49" s="84">
        <f t="shared" ca="1" si="8"/>
        <v>0</v>
      </c>
      <c r="AH49" s="84">
        <f t="shared" ca="1" si="9"/>
        <v>0</v>
      </c>
      <c r="AI49" s="84">
        <f t="shared" ca="1" si="10"/>
        <v>0</v>
      </c>
      <c r="AJ49" s="84">
        <f t="shared" ca="1" si="11"/>
        <v>0</v>
      </c>
      <c r="AK49" s="84">
        <f t="shared" ca="1" si="12"/>
        <v>0</v>
      </c>
      <c r="AL49" s="84">
        <f t="shared" ca="1" si="13"/>
        <v>0</v>
      </c>
      <c r="AM49" s="84">
        <f t="shared" ca="1" si="14"/>
        <v>0</v>
      </c>
      <c r="AN49" s="62">
        <f t="shared" ca="1" si="15"/>
        <v>0</v>
      </c>
    </row>
    <row r="50" spans="1:40">
      <c r="A50" s="158" t="s">
        <v>227</v>
      </c>
      <c r="B50" s="237" t="e">
        <f t="shared" ca="1" si="2"/>
        <v>#N/A</v>
      </c>
      <c r="C50" s="64" t="s">
        <v>51</v>
      </c>
      <c r="D50" s="34">
        <f ca="1">INDIRECT("N3." &amp; $A50 &amp; "!$G$" &amp; 'N3.00_Summary'!$I$10)</f>
        <v>0</v>
      </c>
      <c r="E50" s="34">
        <f ca="1">INDIRECT("N3." &amp; $A50 &amp; "!$H$" &amp; 'N3.00_Summary'!$I$10)</f>
        <v>0</v>
      </c>
      <c r="F50" s="34">
        <f ca="1">INDIRECT("N3." &amp; $A50 &amp; "!$I$" &amp; 'N3.00_Summary'!$I$10)</f>
        <v>0</v>
      </c>
      <c r="G50" s="34">
        <f ca="1">INDIRECT("N3." &amp; $A50 &amp; "!$J$" &amp; 'N3.00_Summary'!$I$10)</f>
        <v>0</v>
      </c>
      <c r="H50" s="34">
        <f ca="1">INDIRECT("N3." &amp; $A50 &amp; "!$K$" &amp; 'N3.00_Summary'!$I$10)</f>
        <v>0</v>
      </c>
      <c r="I50" s="34">
        <f ca="1">INDIRECT("N3." &amp; $A50 &amp; "!$L$" &amp; 'N3.00_Summary'!$I$10)</f>
        <v>0</v>
      </c>
      <c r="J50" s="34">
        <f ca="1">INDIRECT("N3." &amp; $A50 &amp; "!$M$" &amp; 'N3.00_Summary'!$I$10)</f>
        <v>0</v>
      </c>
      <c r="K50" s="34">
        <f ca="1">INDIRECT("N3." &amp; $A50 &amp; "!$N$" &amp; 'N3.00_Summary'!$I$10)</f>
        <v>0</v>
      </c>
      <c r="L50" s="34">
        <f ca="1">INDIRECT("N3." &amp; $A50 &amp; "!$O$" &amp; 'N3.00_Summary'!$I$10)</f>
        <v>0</v>
      </c>
      <c r="M50" s="34">
        <f ca="1">INDIRECT("N3." &amp; $A50 &amp; "!$P$" &amp; 'N3.00_Summary'!$I$10)</f>
        <v>0</v>
      </c>
      <c r="N50" s="164">
        <f t="shared" ca="1" si="3"/>
        <v>0</v>
      </c>
      <c r="P50" s="64" t="e">
        <f>'N0.6_Lookup_References'!C47</f>
        <v>#N/A</v>
      </c>
      <c r="Q50" s="34">
        <f ca="1">INDIRECT("N3." &amp; $A50 &amp; "!$W$" &amp; 'N3.00_Summary'!$I$10)</f>
        <v>0</v>
      </c>
      <c r="R50" s="34">
        <f ca="1">INDIRECT("N3." &amp; $A50 &amp; "!$X$" &amp; 'N3.00_Summary'!$I$10)</f>
        <v>0</v>
      </c>
      <c r="S50" s="34">
        <f ca="1">INDIRECT("N3." &amp; $A50 &amp; "!$Y$" &amp; 'N3.00_Summary'!$I$10)</f>
        <v>0</v>
      </c>
      <c r="T50" s="34">
        <f ca="1">INDIRECT("N3." &amp; $A50 &amp; "!$Z$" &amp; 'N3.00_Summary'!$I$10)</f>
        <v>0</v>
      </c>
      <c r="U50" s="34">
        <f ca="1">INDIRECT("N3." &amp; $A50 &amp; "!$AA$" &amp; 'N3.00_Summary'!$I$10)</f>
        <v>0</v>
      </c>
      <c r="V50" s="34">
        <f ca="1">INDIRECT("N3." &amp; $A50 &amp; "!$AB$" &amp; 'N3.00_Summary'!$I$10)</f>
        <v>0</v>
      </c>
      <c r="W50" s="34">
        <f ca="1">INDIRECT("N3." &amp; $A50 &amp; "!$AC$" &amp; 'N3.00_Summary'!$I$10)</f>
        <v>0</v>
      </c>
      <c r="X50" s="34">
        <f ca="1">INDIRECT("N3." &amp; $A50 &amp; "!$AD$" &amp; 'N3.00_Summary'!$I$10)</f>
        <v>0</v>
      </c>
      <c r="Y50" s="34">
        <f ca="1">INDIRECT("N3." &amp; $A50 &amp; "!$AE$" &amp; 'N3.00_Summary'!$I$10)</f>
        <v>0</v>
      </c>
      <c r="Z50" s="34">
        <f ca="1">INDIRECT("N3." &amp; $A50 &amp; "!$AF$" &amp; 'N3.00_Summary'!$I$10)</f>
        <v>0</v>
      </c>
      <c r="AA50" s="35">
        <f t="shared" ca="1" si="4"/>
        <v>0</v>
      </c>
      <c r="AC50" s="64" t="s">
        <v>51</v>
      </c>
      <c r="AD50" s="84">
        <f t="shared" ca="1" si="5"/>
        <v>0</v>
      </c>
      <c r="AE50" s="84">
        <f t="shared" ca="1" si="6"/>
        <v>0</v>
      </c>
      <c r="AF50" s="84">
        <f t="shared" ca="1" si="7"/>
        <v>0</v>
      </c>
      <c r="AG50" s="84">
        <f t="shared" ca="1" si="8"/>
        <v>0</v>
      </c>
      <c r="AH50" s="84">
        <f t="shared" ca="1" si="9"/>
        <v>0</v>
      </c>
      <c r="AI50" s="84">
        <f t="shared" ca="1" si="10"/>
        <v>0</v>
      </c>
      <c r="AJ50" s="84">
        <f t="shared" ca="1" si="11"/>
        <v>0</v>
      </c>
      <c r="AK50" s="84">
        <f t="shared" ca="1" si="12"/>
        <v>0</v>
      </c>
      <c r="AL50" s="84">
        <f t="shared" ca="1" si="13"/>
        <v>0</v>
      </c>
      <c r="AM50" s="84">
        <f t="shared" ca="1" si="14"/>
        <v>0</v>
      </c>
      <c r="AN50" s="62">
        <f t="shared" ca="1" si="15"/>
        <v>0</v>
      </c>
    </row>
    <row r="51" spans="1:40">
      <c r="A51" s="158" t="s">
        <v>228</v>
      </c>
      <c r="B51" s="237" t="e">
        <f t="shared" ca="1" si="2"/>
        <v>#N/A</v>
      </c>
      <c r="C51" s="64" t="s">
        <v>51</v>
      </c>
      <c r="D51" s="34">
        <f ca="1">INDIRECT("N3." &amp; $A51 &amp; "!$G$" &amp; 'N3.00_Summary'!$I$10)</f>
        <v>0</v>
      </c>
      <c r="E51" s="34">
        <f ca="1">INDIRECT("N3." &amp; $A51 &amp; "!$H$" &amp; 'N3.00_Summary'!$I$10)</f>
        <v>0</v>
      </c>
      <c r="F51" s="34">
        <f ca="1">INDIRECT("N3." &amp; $A51 &amp; "!$I$" &amp; 'N3.00_Summary'!$I$10)</f>
        <v>0</v>
      </c>
      <c r="G51" s="34">
        <f ca="1">INDIRECT("N3." &amp; $A51 &amp; "!$J$" &amp; 'N3.00_Summary'!$I$10)</f>
        <v>0</v>
      </c>
      <c r="H51" s="34">
        <f ca="1">INDIRECT("N3." &amp; $A51 &amp; "!$K$" &amp; 'N3.00_Summary'!$I$10)</f>
        <v>0</v>
      </c>
      <c r="I51" s="34">
        <f ca="1">INDIRECT("N3." &amp; $A51 &amp; "!$L$" &amp; 'N3.00_Summary'!$I$10)</f>
        <v>0</v>
      </c>
      <c r="J51" s="34">
        <f ca="1">INDIRECT("N3." &amp; $A51 &amp; "!$M$" &amp; 'N3.00_Summary'!$I$10)</f>
        <v>0</v>
      </c>
      <c r="K51" s="34">
        <f ca="1">INDIRECT("N3." &amp; $A51 &amp; "!$N$" &amp; 'N3.00_Summary'!$I$10)</f>
        <v>0</v>
      </c>
      <c r="L51" s="34">
        <f ca="1">INDIRECT("N3." &amp; $A51 &amp; "!$O$" &amp; 'N3.00_Summary'!$I$10)</f>
        <v>0</v>
      </c>
      <c r="M51" s="34">
        <f ca="1">INDIRECT("N3." &amp; $A51 &amp; "!$P$" &amp; 'N3.00_Summary'!$I$10)</f>
        <v>0</v>
      </c>
      <c r="N51" s="164">
        <f t="shared" ca="1" si="3"/>
        <v>0</v>
      </c>
      <c r="P51" s="64" t="e">
        <f>'N0.6_Lookup_References'!C48</f>
        <v>#N/A</v>
      </c>
      <c r="Q51" s="34">
        <f ca="1">INDIRECT("N3." &amp; $A51 &amp; "!$W$" &amp; 'N3.00_Summary'!$I$10)</f>
        <v>0</v>
      </c>
      <c r="R51" s="34">
        <f ca="1">INDIRECT("N3." &amp; $A51 &amp; "!$X$" &amp; 'N3.00_Summary'!$I$10)</f>
        <v>0</v>
      </c>
      <c r="S51" s="34">
        <f ca="1">INDIRECT("N3." &amp; $A51 &amp; "!$Y$" &amp; 'N3.00_Summary'!$I$10)</f>
        <v>0</v>
      </c>
      <c r="T51" s="34">
        <f ca="1">INDIRECT("N3." &amp; $A51 &amp; "!$Z$" &amp; 'N3.00_Summary'!$I$10)</f>
        <v>0</v>
      </c>
      <c r="U51" s="34">
        <f ca="1">INDIRECT("N3." &amp; $A51 &amp; "!$AA$" &amp; 'N3.00_Summary'!$I$10)</f>
        <v>0</v>
      </c>
      <c r="V51" s="34">
        <f ca="1">INDIRECT("N3." &amp; $A51 &amp; "!$AB$" &amp; 'N3.00_Summary'!$I$10)</f>
        <v>0</v>
      </c>
      <c r="W51" s="34">
        <f ca="1">INDIRECT("N3." &amp; $A51 &amp; "!$AC$" &amp; 'N3.00_Summary'!$I$10)</f>
        <v>0</v>
      </c>
      <c r="X51" s="34">
        <f ca="1">INDIRECT("N3." &amp; $A51 &amp; "!$AD$" &amp; 'N3.00_Summary'!$I$10)</f>
        <v>0</v>
      </c>
      <c r="Y51" s="34">
        <f ca="1">INDIRECT("N3." &amp; $A51 &amp; "!$AE$" &amp; 'N3.00_Summary'!$I$10)</f>
        <v>0</v>
      </c>
      <c r="Z51" s="34">
        <f ca="1">INDIRECT("N3." &amp; $A51 &amp; "!$AF$" &amp; 'N3.00_Summary'!$I$10)</f>
        <v>0</v>
      </c>
      <c r="AA51" s="35">
        <f t="shared" ca="1" si="4"/>
        <v>0</v>
      </c>
      <c r="AC51" s="64" t="s">
        <v>51</v>
      </c>
      <c r="AD51" s="84">
        <f t="shared" ca="1" si="5"/>
        <v>0</v>
      </c>
      <c r="AE51" s="84">
        <f t="shared" ca="1" si="6"/>
        <v>0</v>
      </c>
      <c r="AF51" s="84">
        <f t="shared" ca="1" si="7"/>
        <v>0</v>
      </c>
      <c r="AG51" s="84">
        <f t="shared" ca="1" si="8"/>
        <v>0</v>
      </c>
      <c r="AH51" s="84">
        <f t="shared" ca="1" si="9"/>
        <v>0</v>
      </c>
      <c r="AI51" s="84">
        <f t="shared" ca="1" si="10"/>
        <v>0</v>
      </c>
      <c r="AJ51" s="84">
        <f t="shared" ca="1" si="11"/>
        <v>0</v>
      </c>
      <c r="AK51" s="84">
        <f t="shared" ca="1" si="12"/>
        <v>0</v>
      </c>
      <c r="AL51" s="84">
        <f t="shared" ca="1" si="13"/>
        <v>0</v>
      </c>
      <c r="AM51" s="84">
        <f t="shared" ca="1" si="14"/>
        <v>0</v>
      </c>
      <c r="AN51" s="62">
        <f t="shared" ca="1" si="15"/>
        <v>0</v>
      </c>
    </row>
    <row r="52" spans="1:40">
      <c r="A52" s="158" t="s">
        <v>240</v>
      </c>
      <c r="B52" s="237" t="e">
        <f t="shared" ca="1" si="2"/>
        <v>#N/A</v>
      </c>
      <c r="C52" s="64" t="s">
        <v>51</v>
      </c>
      <c r="D52" s="34">
        <f ca="1">INDIRECT("N3." &amp; $A52 &amp; "!$G$" &amp; 'N3.00_Summary'!$I$10)</f>
        <v>0</v>
      </c>
      <c r="E52" s="34">
        <f ca="1">INDIRECT("N3." &amp; $A52 &amp; "!$H$" &amp; 'N3.00_Summary'!$I$10)</f>
        <v>0</v>
      </c>
      <c r="F52" s="34">
        <f ca="1">INDIRECT("N3." &amp; $A52 &amp; "!$I$" &amp; 'N3.00_Summary'!$I$10)</f>
        <v>0</v>
      </c>
      <c r="G52" s="34">
        <f ca="1">INDIRECT("N3." &amp; $A52 &amp; "!$J$" &amp; 'N3.00_Summary'!$I$10)</f>
        <v>0</v>
      </c>
      <c r="H52" s="34">
        <f ca="1">INDIRECT("N3." &amp; $A52 &amp; "!$K$" &amp; 'N3.00_Summary'!$I$10)</f>
        <v>0</v>
      </c>
      <c r="I52" s="34">
        <f ca="1">INDIRECT("N3." &amp; $A52 &amp; "!$L$" &amp; 'N3.00_Summary'!$I$10)</f>
        <v>0</v>
      </c>
      <c r="J52" s="34">
        <f ca="1">INDIRECT("N3." &amp; $A52 &amp; "!$M$" &amp; 'N3.00_Summary'!$I$10)</f>
        <v>0</v>
      </c>
      <c r="K52" s="34">
        <f ca="1">INDIRECT("N3." &amp; $A52 &amp; "!$N$" &amp; 'N3.00_Summary'!$I$10)</f>
        <v>0</v>
      </c>
      <c r="L52" s="34">
        <f ca="1">INDIRECT("N3." &amp; $A52 &amp; "!$O$" &amp; 'N3.00_Summary'!$I$10)</f>
        <v>0</v>
      </c>
      <c r="M52" s="34">
        <f ca="1">INDIRECT("N3." &amp; $A52 &amp; "!$P$" &amp; 'N3.00_Summary'!$I$10)</f>
        <v>0</v>
      </c>
      <c r="N52" s="164">
        <f t="shared" ca="1" si="3"/>
        <v>0</v>
      </c>
      <c r="P52" s="64" t="e">
        <f>'N0.6_Lookup_References'!C49</f>
        <v>#N/A</v>
      </c>
      <c r="Q52" s="34">
        <f ca="1">INDIRECT("N3." &amp; $A52 &amp; "!$W$" &amp; 'N3.00_Summary'!$I$10)</f>
        <v>0</v>
      </c>
      <c r="R52" s="34">
        <f ca="1">INDIRECT("N3." &amp; $A52 &amp; "!$X$" &amp; 'N3.00_Summary'!$I$10)</f>
        <v>0</v>
      </c>
      <c r="S52" s="34">
        <f ca="1">INDIRECT("N3." &amp; $A52 &amp; "!$Y$" &amp; 'N3.00_Summary'!$I$10)</f>
        <v>0</v>
      </c>
      <c r="T52" s="34">
        <f ca="1">INDIRECT("N3." &amp; $A52 &amp; "!$Z$" &amp; 'N3.00_Summary'!$I$10)</f>
        <v>0</v>
      </c>
      <c r="U52" s="34">
        <f ca="1">INDIRECT("N3." &amp; $A52 &amp; "!$AA$" &amp; 'N3.00_Summary'!$I$10)</f>
        <v>0</v>
      </c>
      <c r="V52" s="34">
        <f ca="1">INDIRECT("N3." &amp; $A52 &amp; "!$AB$" &amp; 'N3.00_Summary'!$I$10)</f>
        <v>0</v>
      </c>
      <c r="W52" s="34">
        <f ca="1">INDIRECT("N3." &amp; $A52 &amp; "!$AC$" &amp; 'N3.00_Summary'!$I$10)</f>
        <v>0</v>
      </c>
      <c r="X52" s="34">
        <f ca="1">INDIRECT("N3." &amp; $A52 &amp; "!$AD$" &amp; 'N3.00_Summary'!$I$10)</f>
        <v>0</v>
      </c>
      <c r="Y52" s="34">
        <f ca="1">INDIRECT("N3." &amp; $A52 &amp; "!$AE$" &amp; 'N3.00_Summary'!$I$10)</f>
        <v>0</v>
      </c>
      <c r="Z52" s="34">
        <f ca="1">INDIRECT("N3." &amp; $A52 &amp; "!$AF$" &amp; 'N3.00_Summary'!$I$10)</f>
        <v>0</v>
      </c>
      <c r="AA52" s="35">
        <f t="shared" ca="1" si="4"/>
        <v>0</v>
      </c>
      <c r="AC52" s="64" t="s">
        <v>51</v>
      </c>
      <c r="AD52" s="84">
        <f t="shared" ca="1" si="5"/>
        <v>0</v>
      </c>
      <c r="AE52" s="84">
        <f t="shared" ca="1" si="6"/>
        <v>0</v>
      </c>
      <c r="AF52" s="84">
        <f t="shared" ca="1" si="7"/>
        <v>0</v>
      </c>
      <c r="AG52" s="84">
        <f t="shared" ca="1" si="8"/>
        <v>0</v>
      </c>
      <c r="AH52" s="84">
        <f t="shared" ca="1" si="9"/>
        <v>0</v>
      </c>
      <c r="AI52" s="84">
        <f t="shared" ca="1" si="10"/>
        <v>0</v>
      </c>
      <c r="AJ52" s="84">
        <f t="shared" ca="1" si="11"/>
        <v>0</v>
      </c>
      <c r="AK52" s="84">
        <f t="shared" ca="1" si="12"/>
        <v>0</v>
      </c>
      <c r="AL52" s="84">
        <f t="shared" ca="1" si="13"/>
        <v>0</v>
      </c>
      <c r="AM52" s="84">
        <f t="shared" ca="1" si="14"/>
        <v>0</v>
      </c>
      <c r="AN52" s="62">
        <f t="shared" ca="1" si="15"/>
        <v>0</v>
      </c>
    </row>
    <row r="53" spans="1:40">
      <c r="A53" s="158" t="s">
        <v>241</v>
      </c>
      <c r="B53" s="237" t="e">
        <f t="shared" ca="1" si="2"/>
        <v>#N/A</v>
      </c>
      <c r="C53" s="64" t="s">
        <v>51</v>
      </c>
      <c r="D53" s="34">
        <f ca="1">INDIRECT("N3." &amp; $A53 &amp; "!$G$" &amp; 'N3.00_Summary'!$I$10)</f>
        <v>0</v>
      </c>
      <c r="E53" s="34">
        <f ca="1">INDIRECT("N3." &amp; $A53 &amp; "!$H$" &amp; 'N3.00_Summary'!$I$10)</f>
        <v>0</v>
      </c>
      <c r="F53" s="34">
        <f ca="1">INDIRECT("N3." &amp; $A53 &amp; "!$I$" &amp; 'N3.00_Summary'!$I$10)</f>
        <v>0</v>
      </c>
      <c r="G53" s="34">
        <f ca="1">INDIRECT("N3." &amp; $A53 &amp; "!$J$" &amp; 'N3.00_Summary'!$I$10)</f>
        <v>0</v>
      </c>
      <c r="H53" s="34">
        <f ca="1">INDIRECT("N3." &amp; $A53 &amp; "!$K$" &amp; 'N3.00_Summary'!$I$10)</f>
        <v>0</v>
      </c>
      <c r="I53" s="34">
        <f ca="1">INDIRECT("N3." &amp; $A53 &amp; "!$L$" &amp; 'N3.00_Summary'!$I$10)</f>
        <v>0</v>
      </c>
      <c r="J53" s="34">
        <f ca="1">INDIRECT("N3." &amp; $A53 &amp; "!$M$" &amp; 'N3.00_Summary'!$I$10)</f>
        <v>0</v>
      </c>
      <c r="K53" s="34">
        <f ca="1">INDIRECT("N3." &amp; $A53 &amp; "!$N$" &amp; 'N3.00_Summary'!$I$10)</f>
        <v>0</v>
      </c>
      <c r="L53" s="34">
        <f ca="1">INDIRECT("N3." &amp; $A53 &amp; "!$O$" &amp; 'N3.00_Summary'!$I$10)</f>
        <v>0</v>
      </c>
      <c r="M53" s="34">
        <f ca="1">INDIRECT("N3." &amp; $A53 &amp; "!$P$" &amp; 'N3.00_Summary'!$I$10)</f>
        <v>0</v>
      </c>
      <c r="N53" s="164">
        <f t="shared" ca="1" si="3"/>
        <v>0</v>
      </c>
      <c r="P53" s="64" t="e">
        <f>'N0.6_Lookup_References'!C50</f>
        <v>#N/A</v>
      </c>
      <c r="Q53" s="34">
        <f ca="1">INDIRECT("N3." &amp; $A53 &amp; "!$W$" &amp; 'N3.00_Summary'!$I$10)</f>
        <v>0</v>
      </c>
      <c r="R53" s="34">
        <f ca="1">INDIRECT("N3." &amp; $A53 &amp; "!$X$" &amp; 'N3.00_Summary'!$I$10)</f>
        <v>0</v>
      </c>
      <c r="S53" s="34">
        <f ca="1">INDIRECT("N3." &amp; $A53 &amp; "!$Y$" &amp; 'N3.00_Summary'!$I$10)</f>
        <v>0</v>
      </c>
      <c r="T53" s="34">
        <f ca="1">INDIRECT("N3." &amp; $A53 &amp; "!$Z$" &amp; 'N3.00_Summary'!$I$10)</f>
        <v>0</v>
      </c>
      <c r="U53" s="34">
        <f ca="1">INDIRECT("N3." &amp; $A53 &amp; "!$AA$" &amp; 'N3.00_Summary'!$I$10)</f>
        <v>0</v>
      </c>
      <c r="V53" s="34">
        <f ca="1">INDIRECT("N3." &amp; $A53 &amp; "!$AB$" &amp; 'N3.00_Summary'!$I$10)</f>
        <v>0</v>
      </c>
      <c r="W53" s="34">
        <f ca="1">INDIRECT("N3." &amp; $A53 &amp; "!$AC$" &amp; 'N3.00_Summary'!$I$10)</f>
        <v>0</v>
      </c>
      <c r="X53" s="34">
        <f ca="1">INDIRECT("N3." &amp; $A53 &amp; "!$AD$" &amp; 'N3.00_Summary'!$I$10)</f>
        <v>0</v>
      </c>
      <c r="Y53" s="34">
        <f ca="1">INDIRECT("N3." &amp; $A53 &amp; "!$AE$" &amp; 'N3.00_Summary'!$I$10)</f>
        <v>0</v>
      </c>
      <c r="Z53" s="34">
        <f ca="1">INDIRECT("N3." &amp; $A53 &amp; "!$AF$" &amp; 'N3.00_Summary'!$I$10)</f>
        <v>0</v>
      </c>
      <c r="AA53" s="35">
        <f t="shared" ca="1" si="4"/>
        <v>0</v>
      </c>
      <c r="AC53" s="64" t="s">
        <v>51</v>
      </c>
      <c r="AD53" s="84">
        <f t="shared" ca="1" si="5"/>
        <v>0</v>
      </c>
      <c r="AE53" s="84">
        <f t="shared" ca="1" si="6"/>
        <v>0</v>
      </c>
      <c r="AF53" s="84">
        <f t="shared" ca="1" si="7"/>
        <v>0</v>
      </c>
      <c r="AG53" s="84">
        <f t="shared" ca="1" si="8"/>
        <v>0</v>
      </c>
      <c r="AH53" s="84">
        <f t="shared" ca="1" si="9"/>
        <v>0</v>
      </c>
      <c r="AI53" s="84">
        <f t="shared" ca="1" si="10"/>
        <v>0</v>
      </c>
      <c r="AJ53" s="84">
        <f t="shared" ca="1" si="11"/>
        <v>0</v>
      </c>
      <c r="AK53" s="84">
        <f t="shared" ca="1" si="12"/>
        <v>0</v>
      </c>
      <c r="AL53" s="84">
        <f t="shared" ca="1" si="13"/>
        <v>0</v>
      </c>
      <c r="AM53" s="84">
        <f t="shared" ca="1" si="14"/>
        <v>0</v>
      </c>
      <c r="AN53" s="62">
        <f t="shared" ca="1" si="15"/>
        <v>0</v>
      </c>
    </row>
    <row r="54" spans="1:40">
      <c r="A54" s="158" t="s">
        <v>242</v>
      </c>
      <c r="B54" s="237" t="e">
        <f t="shared" ca="1" si="2"/>
        <v>#N/A</v>
      </c>
      <c r="C54" s="64" t="s">
        <v>51</v>
      </c>
      <c r="D54" s="34">
        <f ca="1">INDIRECT("N3." &amp; $A54 &amp; "!$G$" &amp; 'N3.00_Summary'!$I$10)</f>
        <v>0</v>
      </c>
      <c r="E54" s="34">
        <f ca="1">INDIRECT("N3." &amp; $A54 &amp; "!$H$" &amp; 'N3.00_Summary'!$I$10)</f>
        <v>0</v>
      </c>
      <c r="F54" s="34">
        <f ca="1">INDIRECT("N3." &amp; $A54 &amp; "!$I$" &amp; 'N3.00_Summary'!$I$10)</f>
        <v>0</v>
      </c>
      <c r="G54" s="34">
        <f ca="1">INDIRECT("N3." &amp; $A54 &amp; "!$J$" &amp; 'N3.00_Summary'!$I$10)</f>
        <v>0</v>
      </c>
      <c r="H54" s="34">
        <f ca="1">INDIRECT("N3." &amp; $A54 &amp; "!$K$" &amp; 'N3.00_Summary'!$I$10)</f>
        <v>0</v>
      </c>
      <c r="I54" s="34">
        <f ca="1">INDIRECT("N3." &amp; $A54 &amp; "!$L$" &amp; 'N3.00_Summary'!$I$10)</f>
        <v>0</v>
      </c>
      <c r="J54" s="34">
        <f ca="1">INDIRECT("N3." &amp; $A54 &amp; "!$M$" &amp; 'N3.00_Summary'!$I$10)</f>
        <v>0</v>
      </c>
      <c r="K54" s="34">
        <f ca="1">INDIRECT("N3." &amp; $A54 &amp; "!$N$" &amp; 'N3.00_Summary'!$I$10)</f>
        <v>0</v>
      </c>
      <c r="L54" s="34">
        <f ca="1">INDIRECT("N3." &amp; $A54 &amp; "!$O$" &amp; 'N3.00_Summary'!$I$10)</f>
        <v>0</v>
      </c>
      <c r="M54" s="34">
        <f ca="1">INDIRECT("N3." &amp; $A54 &amp; "!$P$" &amp; 'N3.00_Summary'!$I$10)</f>
        <v>0</v>
      </c>
      <c r="N54" s="164">
        <f t="shared" ca="1" si="3"/>
        <v>0</v>
      </c>
      <c r="P54" s="64" t="e">
        <f>'N0.6_Lookup_References'!C51</f>
        <v>#N/A</v>
      </c>
      <c r="Q54" s="34">
        <f ca="1">INDIRECT("N3." &amp; $A54 &amp; "!$W$" &amp; 'N3.00_Summary'!$I$10)</f>
        <v>0</v>
      </c>
      <c r="R54" s="34">
        <f ca="1">INDIRECT("N3." &amp; $A54 &amp; "!$X$" &amp; 'N3.00_Summary'!$I$10)</f>
        <v>0</v>
      </c>
      <c r="S54" s="34">
        <f ca="1">INDIRECT("N3." &amp; $A54 &amp; "!$Y$" &amp; 'N3.00_Summary'!$I$10)</f>
        <v>0</v>
      </c>
      <c r="T54" s="34">
        <f ca="1">INDIRECT("N3." &amp; $A54 &amp; "!$Z$" &amp; 'N3.00_Summary'!$I$10)</f>
        <v>0</v>
      </c>
      <c r="U54" s="34">
        <f ca="1">INDIRECT("N3." &amp; $A54 &amp; "!$AA$" &amp; 'N3.00_Summary'!$I$10)</f>
        <v>0</v>
      </c>
      <c r="V54" s="34">
        <f ca="1">INDIRECT("N3." &amp; $A54 &amp; "!$AB$" &amp; 'N3.00_Summary'!$I$10)</f>
        <v>0</v>
      </c>
      <c r="W54" s="34">
        <f ca="1">INDIRECT("N3." &amp; $A54 &amp; "!$AC$" &amp; 'N3.00_Summary'!$I$10)</f>
        <v>0</v>
      </c>
      <c r="X54" s="34">
        <f ca="1">INDIRECT("N3." &amp; $A54 &amp; "!$AD$" &amp; 'N3.00_Summary'!$I$10)</f>
        <v>0</v>
      </c>
      <c r="Y54" s="34">
        <f ca="1">INDIRECT("N3." &amp; $A54 &amp; "!$AE$" &amp; 'N3.00_Summary'!$I$10)</f>
        <v>0</v>
      </c>
      <c r="Z54" s="34">
        <f ca="1">INDIRECT("N3." &amp; $A54 &amp; "!$AF$" &amp; 'N3.00_Summary'!$I$10)</f>
        <v>0</v>
      </c>
      <c r="AA54" s="35">
        <f t="shared" ca="1" si="4"/>
        <v>0</v>
      </c>
      <c r="AC54" s="64" t="s">
        <v>51</v>
      </c>
      <c r="AD54" s="84">
        <f t="shared" ca="1" si="5"/>
        <v>0</v>
      </c>
      <c r="AE54" s="84">
        <f t="shared" ca="1" si="6"/>
        <v>0</v>
      </c>
      <c r="AF54" s="84">
        <f t="shared" ca="1" si="7"/>
        <v>0</v>
      </c>
      <c r="AG54" s="84">
        <f t="shared" ca="1" si="8"/>
        <v>0</v>
      </c>
      <c r="AH54" s="84">
        <f t="shared" ca="1" si="9"/>
        <v>0</v>
      </c>
      <c r="AI54" s="84">
        <f t="shared" ca="1" si="10"/>
        <v>0</v>
      </c>
      <c r="AJ54" s="84">
        <f t="shared" ca="1" si="11"/>
        <v>0</v>
      </c>
      <c r="AK54" s="84">
        <f t="shared" ca="1" si="12"/>
        <v>0</v>
      </c>
      <c r="AL54" s="84">
        <f t="shared" ca="1" si="13"/>
        <v>0</v>
      </c>
      <c r="AM54" s="84">
        <f t="shared" ca="1" si="14"/>
        <v>0</v>
      </c>
      <c r="AN54" s="62">
        <f t="shared" ca="1" si="15"/>
        <v>0</v>
      </c>
    </row>
    <row r="55" spans="1:40">
      <c r="A55" s="158" t="s">
        <v>434</v>
      </c>
      <c r="B55" s="237" t="e">
        <f t="shared" ca="1" si="2"/>
        <v>#N/A</v>
      </c>
      <c r="C55" s="64" t="s">
        <v>51</v>
      </c>
      <c r="D55" s="34">
        <f ca="1">INDIRECT("N3." &amp; $A55 &amp; "!$G$" &amp; 'N3.00_Summary'!$I$10)</f>
        <v>0</v>
      </c>
      <c r="E55" s="34">
        <f ca="1">INDIRECT("N3." &amp; $A55 &amp; "!$H$" &amp; 'N3.00_Summary'!$I$10)</f>
        <v>0</v>
      </c>
      <c r="F55" s="34">
        <f ca="1">INDIRECT("N3." &amp; $A55 &amp; "!$I$" &amp; 'N3.00_Summary'!$I$10)</f>
        <v>0</v>
      </c>
      <c r="G55" s="34">
        <f ca="1">INDIRECT("N3." &amp; $A55 &amp; "!$J$" &amp; 'N3.00_Summary'!$I$10)</f>
        <v>0</v>
      </c>
      <c r="H55" s="34">
        <f ca="1">INDIRECT("N3." &amp; $A55 &amp; "!$K$" &amp; 'N3.00_Summary'!$I$10)</f>
        <v>0</v>
      </c>
      <c r="I55" s="34">
        <f ca="1">INDIRECT("N3." &amp; $A55 &amp; "!$L$" &amp; 'N3.00_Summary'!$I$10)</f>
        <v>0</v>
      </c>
      <c r="J55" s="34">
        <f ca="1">INDIRECT("N3." &amp; $A55 &amp; "!$M$" &amp; 'N3.00_Summary'!$I$10)</f>
        <v>0</v>
      </c>
      <c r="K55" s="34">
        <f ca="1">INDIRECT("N3." &amp; $A55 &amp; "!$N$" &amp; 'N3.00_Summary'!$I$10)</f>
        <v>0</v>
      </c>
      <c r="L55" s="34">
        <f ca="1">INDIRECT("N3." &amp; $A55 &amp; "!$O$" &amp; 'N3.00_Summary'!$I$10)</f>
        <v>0</v>
      </c>
      <c r="M55" s="34">
        <f ca="1">INDIRECT("N3." &amp; $A55 &amp; "!$P$" &amp; 'N3.00_Summary'!$I$10)</f>
        <v>0</v>
      </c>
      <c r="N55" s="164">
        <f t="shared" ca="1" si="3"/>
        <v>0</v>
      </c>
      <c r="P55" s="64" t="e">
        <f>'N0.6_Lookup_References'!C52</f>
        <v>#N/A</v>
      </c>
      <c r="Q55" s="34">
        <f ca="1">INDIRECT("N3." &amp; $A55 &amp; "!$W$" &amp; 'N3.00_Summary'!$I$10)</f>
        <v>0</v>
      </c>
      <c r="R55" s="34">
        <f ca="1">INDIRECT("N3." &amp; $A55 &amp; "!$X$" &amp; 'N3.00_Summary'!$I$10)</f>
        <v>0</v>
      </c>
      <c r="S55" s="34">
        <f ca="1">INDIRECT("N3." &amp; $A55 &amp; "!$Y$" &amp; 'N3.00_Summary'!$I$10)</f>
        <v>0</v>
      </c>
      <c r="T55" s="34">
        <f ca="1">INDIRECT("N3." &amp; $A55 &amp; "!$Z$" &amp; 'N3.00_Summary'!$I$10)</f>
        <v>0</v>
      </c>
      <c r="U55" s="34">
        <f ca="1">INDIRECT("N3." &amp; $A55 &amp; "!$AA$" &amp; 'N3.00_Summary'!$I$10)</f>
        <v>0</v>
      </c>
      <c r="V55" s="34">
        <f ca="1">INDIRECT("N3." &amp; $A55 &amp; "!$AB$" &amp; 'N3.00_Summary'!$I$10)</f>
        <v>0</v>
      </c>
      <c r="W55" s="34">
        <f ca="1">INDIRECT("N3." &amp; $A55 &amp; "!$AC$" &amp; 'N3.00_Summary'!$I$10)</f>
        <v>0</v>
      </c>
      <c r="X55" s="34">
        <f ca="1">INDIRECT("N3." &amp; $A55 &amp; "!$AD$" &amp; 'N3.00_Summary'!$I$10)</f>
        <v>0</v>
      </c>
      <c r="Y55" s="34">
        <f ca="1">INDIRECT("N3." &amp; $A55 &amp; "!$AE$" &amp; 'N3.00_Summary'!$I$10)</f>
        <v>0</v>
      </c>
      <c r="Z55" s="34">
        <f ca="1">INDIRECT("N3." &amp; $A55 &amp; "!$AF$" &amp; 'N3.00_Summary'!$I$10)</f>
        <v>0</v>
      </c>
      <c r="AA55" s="35">
        <f t="shared" ca="1" si="4"/>
        <v>0</v>
      </c>
      <c r="AC55" s="64" t="s">
        <v>51</v>
      </c>
      <c r="AD55" s="84">
        <f t="shared" ca="1" si="5"/>
        <v>0</v>
      </c>
      <c r="AE55" s="84">
        <f t="shared" ca="1" si="6"/>
        <v>0</v>
      </c>
      <c r="AF55" s="84">
        <f t="shared" ca="1" si="7"/>
        <v>0</v>
      </c>
      <c r="AG55" s="84">
        <f t="shared" ca="1" si="8"/>
        <v>0</v>
      </c>
      <c r="AH55" s="84">
        <f t="shared" ca="1" si="9"/>
        <v>0</v>
      </c>
      <c r="AI55" s="84">
        <f t="shared" ca="1" si="10"/>
        <v>0</v>
      </c>
      <c r="AJ55" s="84">
        <f t="shared" ca="1" si="11"/>
        <v>0</v>
      </c>
      <c r="AK55" s="84">
        <f t="shared" ca="1" si="12"/>
        <v>0</v>
      </c>
      <c r="AL55" s="84">
        <f t="shared" ca="1" si="13"/>
        <v>0</v>
      </c>
      <c r="AM55" s="84">
        <f t="shared" ca="1" si="14"/>
        <v>0</v>
      </c>
      <c r="AN55" s="62">
        <f t="shared" ca="1" si="15"/>
        <v>0</v>
      </c>
    </row>
    <row r="56" spans="1:40">
      <c r="A56" s="158" t="s">
        <v>243</v>
      </c>
      <c r="B56" s="237" t="e">
        <f t="shared" ca="1" si="2"/>
        <v>#N/A</v>
      </c>
      <c r="C56" s="64" t="s">
        <v>51</v>
      </c>
      <c r="D56" s="34">
        <f ca="1">INDIRECT("N3." &amp; $A56 &amp; "!$G$" &amp; 'N3.00_Summary'!$I$10)</f>
        <v>0</v>
      </c>
      <c r="E56" s="34">
        <f ca="1">INDIRECT("N3." &amp; $A56 &amp; "!$H$" &amp; 'N3.00_Summary'!$I$10)</f>
        <v>0</v>
      </c>
      <c r="F56" s="34">
        <f ca="1">INDIRECT("N3." &amp; $A56 &amp; "!$I$" &amp; 'N3.00_Summary'!$I$10)</f>
        <v>0</v>
      </c>
      <c r="G56" s="34">
        <f ca="1">INDIRECT("N3." &amp; $A56 &amp; "!$J$" &amp; 'N3.00_Summary'!$I$10)</f>
        <v>0</v>
      </c>
      <c r="H56" s="34">
        <f ca="1">INDIRECT("N3." &amp; $A56 &amp; "!$K$" &amp; 'N3.00_Summary'!$I$10)</f>
        <v>0</v>
      </c>
      <c r="I56" s="34">
        <f ca="1">INDIRECT("N3." &amp; $A56 &amp; "!$L$" &amp; 'N3.00_Summary'!$I$10)</f>
        <v>0</v>
      </c>
      <c r="J56" s="34">
        <f ca="1">INDIRECT("N3." &amp; $A56 &amp; "!$M$" &amp; 'N3.00_Summary'!$I$10)</f>
        <v>0</v>
      </c>
      <c r="K56" s="34">
        <f ca="1">INDIRECT("N3." &amp; $A56 &amp; "!$N$" &amp; 'N3.00_Summary'!$I$10)</f>
        <v>0</v>
      </c>
      <c r="L56" s="34">
        <f ca="1">INDIRECT("N3." &amp; $A56 &amp; "!$O$" &amp; 'N3.00_Summary'!$I$10)</f>
        <v>0</v>
      </c>
      <c r="M56" s="34">
        <f ca="1">INDIRECT("N3." &amp; $A56 &amp; "!$P$" &amp; 'N3.00_Summary'!$I$10)</f>
        <v>0</v>
      </c>
      <c r="N56" s="164">
        <f t="shared" ca="1" si="3"/>
        <v>0</v>
      </c>
      <c r="P56" s="64" t="e">
        <f>'N0.6_Lookup_References'!C53</f>
        <v>#N/A</v>
      </c>
      <c r="Q56" s="34">
        <f ca="1">INDIRECT("N3." &amp; $A56 &amp; "!$W$" &amp; 'N3.00_Summary'!$I$10)</f>
        <v>0</v>
      </c>
      <c r="R56" s="34">
        <f ca="1">INDIRECT("N3." &amp; $A56 &amp; "!$X$" &amp; 'N3.00_Summary'!$I$10)</f>
        <v>0</v>
      </c>
      <c r="S56" s="34">
        <f ca="1">INDIRECT("N3." &amp; $A56 &amp; "!$Y$" &amp; 'N3.00_Summary'!$I$10)</f>
        <v>0</v>
      </c>
      <c r="T56" s="34">
        <f ca="1">INDIRECT("N3." &amp; $A56 &amp; "!$Z$" &amp; 'N3.00_Summary'!$I$10)</f>
        <v>0</v>
      </c>
      <c r="U56" s="34">
        <f ca="1">INDIRECT("N3." &amp; $A56 &amp; "!$AA$" &amp; 'N3.00_Summary'!$I$10)</f>
        <v>0</v>
      </c>
      <c r="V56" s="34">
        <f ca="1">INDIRECT("N3." &amp; $A56 &amp; "!$AB$" &amp; 'N3.00_Summary'!$I$10)</f>
        <v>0</v>
      </c>
      <c r="W56" s="34">
        <f ca="1">INDIRECT("N3." &amp; $A56 &amp; "!$AC$" &amp; 'N3.00_Summary'!$I$10)</f>
        <v>0</v>
      </c>
      <c r="X56" s="34">
        <f ca="1">INDIRECT("N3." &amp; $A56 &amp; "!$AD$" &amp; 'N3.00_Summary'!$I$10)</f>
        <v>0</v>
      </c>
      <c r="Y56" s="34">
        <f ca="1">INDIRECT("N3." &amp; $A56 &amp; "!$AE$" &amp; 'N3.00_Summary'!$I$10)</f>
        <v>0</v>
      </c>
      <c r="Z56" s="34">
        <f ca="1">INDIRECT("N3." &amp; $A56 &amp; "!$AF$" &amp; 'N3.00_Summary'!$I$10)</f>
        <v>0</v>
      </c>
      <c r="AA56" s="35">
        <f t="shared" ca="1" si="4"/>
        <v>0</v>
      </c>
      <c r="AC56" s="64" t="s">
        <v>51</v>
      </c>
      <c r="AD56" s="84">
        <f t="shared" ca="1" si="5"/>
        <v>0</v>
      </c>
      <c r="AE56" s="84">
        <f t="shared" ca="1" si="6"/>
        <v>0</v>
      </c>
      <c r="AF56" s="84">
        <f t="shared" ca="1" si="7"/>
        <v>0</v>
      </c>
      <c r="AG56" s="84">
        <f t="shared" ca="1" si="8"/>
        <v>0</v>
      </c>
      <c r="AH56" s="84">
        <f t="shared" ca="1" si="9"/>
        <v>0</v>
      </c>
      <c r="AI56" s="84">
        <f t="shared" ca="1" si="10"/>
        <v>0</v>
      </c>
      <c r="AJ56" s="84">
        <f t="shared" ca="1" si="11"/>
        <v>0</v>
      </c>
      <c r="AK56" s="84">
        <f t="shared" ca="1" si="12"/>
        <v>0</v>
      </c>
      <c r="AL56" s="84">
        <f t="shared" ca="1" si="13"/>
        <v>0</v>
      </c>
      <c r="AM56" s="84">
        <f t="shared" ca="1" si="14"/>
        <v>0</v>
      </c>
      <c r="AN56" s="62">
        <f t="shared" ca="1" si="15"/>
        <v>0</v>
      </c>
    </row>
    <row r="57" spans="1:40">
      <c r="A57" s="158" t="s">
        <v>244</v>
      </c>
      <c r="B57" s="237" t="e">
        <f t="shared" ca="1" si="2"/>
        <v>#N/A</v>
      </c>
      <c r="C57" s="64" t="s">
        <v>51</v>
      </c>
      <c r="D57" s="34">
        <f ca="1">INDIRECT("N3." &amp; $A57 &amp; "!$G$" &amp; 'N3.00_Summary'!$I$10)</f>
        <v>0</v>
      </c>
      <c r="E57" s="34">
        <f ca="1">INDIRECT("N3." &amp; $A57 &amp; "!$H$" &amp; 'N3.00_Summary'!$I$10)</f>
        <v>0</v>
      </c>
      <c r="F57" s="34">
        <f ca="1">INDIRECT("N3." &amp; $A57 &amp; "!$I$" &amp; 'N3.00_Summary'!$I$10)</f>
        <v>0</v>
      </c>
      <c r="G57" s="34">
        <f ca="1">INDIRECT("N3." &amp; $A57 &amp; "!$J$" &amp; 'N3.00_Summary'!$I$10)</f>
        <v>0</v>
      </c>
      <c r="H57" s="34">
        <f ca="1">INDIRECT("N3." &amp; $A57 &amp; "!$K$" &amp; 'N3.00_Summary'!$I$10)</f>
        <v>0</v>
      </c>
      <c r="I57" s="34">
        <f ca="1">INDIRECT("N3." &amp; $A57 &amp; "!$L$" &amp; 'N3.00_Summary'!$I$10)</f>
        <v>0</v>
      </c>
      <c r="J57" s="34">
        <f ca="1">INDIRECT("N3." &amp; $A57 &amp; "!$M$" &amp; 'N3.00_Summary'!$I$10)</f>
        <v>0</v>
      </c>
      <c r="K57" s="34">
        <f ca="1">INDIRECT("N3." &amp; $A57 &amp; "!$N$" &amp; 'N3.00_Summary'!$I$10)</f>
        <v>0</v>
      </c>
      <c r="L57" s="34">
        <f ca="1">INDIRECT("N3." &amp; $A57 &amp; "!$O$" &amp; 'N3.00_Summary'!$I$10)</f>
        <v>0</v>
      </c>
      <c r="M57" s="34">
        <f ca="1">INDIRECT("N3." &amp; $A57 &amp; "!$P$" &amp; 'N3.00_Summary'!$I$10)</f>
        <v>0</v>
      </c>
      <c r="N57" s="164">
        <f t="shared" ca="1" si="3"/>
        <v>0</v>
      </c>
      <c r="P57" s="64" t="e">
        <f>'N0.6_Lookup_References'!C54</f>
        <v>#N/A</v>
      </c>
      <c r="Q57" s="34">
        <f ca="1">INDIRECT("N3." &amp; $A57 &amp; "!$W$" &amp; 'N3.00_Summary'!$I$10)</f>
        <v>0</v>
      </c>
      <c r="R57" s="34">
        <f ca="1">INDIRECT("N3." &amp; $A57 &amp; "!$X$" &amp; 'N3.00_Summary'!$I$10)</f>
        <v>0</v>
      </c>
      <c r="S57" s="34">
        <f ca="1">INDIRECT("N3." &amp; $A57 &amp; "!$Y$" &amp; 'N3.00_Summary'!$I$10)</f>
        <v>0</v>
      </c>
      <c r="T57" s="34">
        <f ca="1">INDIRECT("N3." &amp; $A57 &amp; "!$Z$" &amp; 'N3.00_Summary'!$I$10)</f>
        <v>0</v>
      </c>
      <c r="U57" s="34">
        <f ca="1">INDIRECT("N3." &amp; $A57 &amp; "!$AA$" &amp; 'N3.00_Summary'!$I$10)</f>
        <v>0</v>
      </c>
      <c r="V57" s="34">
        <f ca="1">INDIRECT("N3." &amp; $A57 &amp; "!$AB$" &amp; 'N3.00_Summary'!$I$10)</f>
        <v>0</v>
      </c>
      <c r="W57" s="34">
        <f ca="1">INDIRECT("N3." &amp; $A57 &amp; "!$AC$" &amp; 'N3.00_Summary'!$I$10)</f>
        <v>0</v>
      </c>
      <c r="X57" s="34">
        <f ca="1">INDIRECT("N3." &amp; $A57 &amp; "!$AD$" &amp; 'N3.00_Summary'!$I$10)</f>
        <v>0</v>
      </c>
      <c r="Y57" s="34">
        <f ca="1">INDIRECT("N3." &amp; $A57 &amp; "!$AE$" &amp; 'N3.00_Summary'!$I$10)</f>
        <v>0</v>
      </c>
      <c r="Z57" s="34">
        <f ca="1">INDIRECT("N3." &amp; $A57 &amp; "!$AF$" &amp; 'N3.00_Summary'!$I$10)</f>
        <v>0</v>
      </c>
      <c r="AA57" s="35">
        <f t="shared" ca="1" si="4"/>
        <v>0</v>
      </c>
      <c r="AC57" s="64" t="s">
        <v>51</v>
      </c>
      <c r="AD57" s="84">
        <f t="shared" ca="1" si="5"/>
        <v>0</v>
      </c>
      <c r="AE57" s="84">
        <f t="shared" ca="1" si="6"/>
        <v>0</v>
      </c>
      <c r="AF57" s="84">
        <f t="shared" ca="1" si="7"/>
        <v>0</v>
      </c>
      <c r="AG57" s="84">
        <f t="shared" ca="1" si="8"/>
        <v>0</v>
      </c>
      <c r="AH57" s="84">
        <f t="shared" ca="1" si="9"/>
        <v>0</v>
      </c>
      <c r="AI57" s="84">
        <f t="shared" ca="1" si="10"/>
        <v>0</v>
      </c>
      <c r="AJ57" s="84">
        <f t="shared" ca="1" si="11"/>
        <v>0</v>
      </c>
      <c r="AK57" s="84">
        <f t="shared" ca="1" si="12"/>
        <v>0</v>
      </c>
      <c r="AL57" s="84">
        <f t="shared" ca="1" si="13"/>
        <v>0</v>
      </c>
      <c r="AM57" s="84">
        <f t="shared" ca="1" si="14"/>
        <v>0</v>
      </c>
      <c r="AN57" s="62">
        <f t="shared" ca="1" si="15"/>
        <v>0</v>
      </c>
    </row>
    <row r="58" spans="1:40">
      <c r="A58" s="158" t="s">
        <v>245</v>
      </c>
      <c r="B58" s="237" t="e">
        <f t="shared" ca="1" si="2"/>
        <v>#N/A</v>
      </c>
      <c r="C58" s="64" t="s">
        <v>51</v>
      </c>
      <c r="D58" s="34">
        <f ca="1">INDIRECT("N3." &amp; $A58 &amp; "!$G$" &amp; 'N3.00_Summary'!$I$10)</f>
        <v>0</v>
      </c>
      <c r="E58" s="34">
        <f ca="1">INDIRECT("N3." &amp; $A58 &amp; "!$H$" &amp; 'N3.00_Summary'!$I$10)</f>
        <v>0</v>
      </c>
      <c r="F58" s="34">
        <f ca="1">INDIRECT("N3." &amp; $A58 &amp; "!$I$" &amp; 'N3.00_Summary'!$I$10)</f>
        <v>0</v>
      </c>
      <c r="G58" s="34">
        <f ca="1">INDIRECT("N3." &amp; $A58 &amp; "!$J$" &amp; 'N3.00_Summary'!$I$10)</f>
        <v>0</v>
      </c>
      <c r="H58" s="34">
        <f ca="1">INDIRECT("N3." &amp; $A58 &amp; "!$K$" &amp; 'N3.00_Summary'!$I$10)</f>
        <v>0</v>
      </c>
      <c r="I58" s="34">
        <f ca="1">INDIRECT("N3." &amp; $A58 &amp; "!$L$" &amp; 'N3.00_Summary'!$I$10)</f>
        <v>0</v>
      </c>
      <c r="J58" s="34">
        <f ca="1">INDIRECT("N3." &amp; $A58 &amp; "!$M$" &amp; 'N3.00_Summary'!$I$10)</f>
        <v>0</v>
      </c>
      <c r="K58" s="34">
        <f ca="1">INDIRECT("N3." &amp; $A58 &amp; "!$N$" &amp; 'N3.00_Summary'!$I$10)</f>
        <v>0</v>
      </c>
      <c r="L58" s="34">
        <f ca="1">INDIRECT("N3." &amp; $A58 &amp; "!$O$" &amp; 'N3.00_Summary'!$I$10)</f>
        <v>0</v>
      </c>
      <c r="M58" s="34">
        <f ca="1">INDIRECT("N3." &amp; $A58 &amp; "!$P$" &amp; 'N3.00_Summary'!$I$10)</f>
        <v>0</v>
      </c>
      <c r="N58" s="164">
        <f t="shared" ca="1" si="3"/>
        <v>0</v>
      </c>
      <c r="P58" s="64" t="e">
        <f>'N0.6_Lookup_References'!C55</f>
        <v>#N/A</v>
      </c>
      <c r="Q58" s="34">
        <f ca="1">INDIRECT("N3." &amp; $A58 &amp; "!$W$" &amp; 'N3.00_Summary'!$I$10)</f>
        <v>0</v>
      </c>
      <c r="R58" s="34">
        <f ca="1">INDIRECT("N3." &amp; $A58 &amp; "!$X$" &amp; 'N3.00_Summary'!$I$10)</f>
        <v>0</v>
      </c>
      <c r="S58" s="34">
        <f ca="1">INDIRECT("N3." &amp; $A58 &amp; "!$Y$" &amp; 'N3.00_Summary'!$I$10)</f>
        <v>0</v>
      </c>
      <c r="T58" s="34">
        <f ca="1">INDIRECT("N3." &amp; $A58 &amp; "!$Z$" &amp; 'N3.00_Summary'!$I$10)</f>
        <v>0</v>
      </c>
      <c r="U58" s="34">
        <f ca="1">INDIRECT("N3." &amp; $A58 &amp; "!$AA$" &amp; 'N3.00_Summary'!$I$10)</f>
        <v>0</v>
      </c>
      <c r="V58" s="34">
        <f ca="1">INDIRECT("N3." &amp; $A58 &amp; "!$AB$" &amp; 'N3.00_Summary'!$I$10)</f>
        <v>0</v>
      </c>
      <c r="W58" s="34">
        <f ca="1">INDIRECT("N3." &amp; $A58 &amp; "!$AC$" &amp; 'N3.00_Summary'!$I$10)</f>
        <v>0</v>
      </c>
      <c r="X58" s="34">
        <f ca="1">INDIRECT("N3." &amp; $A58 &amp; "!$AD$" &amp; 'N3.00_Summary'!$I$10)</f>
        <v>0</v>
      </c>
      <c r="Y58" s="34">
        <f ca="1">INDIRECT("N3." &amp; $A58 &amp; "!$AE$" &amp; 'N3.00_Summary'!$I$10)</f>
        <v>0</v>
      </c>
      <c r="Z58" s="34">
        <f ca="1">INDIRECT("N3." &amp; $A58 &amp; "!$AF$" &amp; 'N3.00_Summary'!$I$10)</f>
        <v>0</v>
      </c>
      <c r="AA58" s="35">
        <f t="shared" ca="1" si="4"/>
        <v>0</v>
      </c>
      <c r="AC58" s="64" t="s">
        <v>51</v>
      </c>
      <c r="AD58" s="84">
        <f t="shared" ca="1" si="5"/>
        <v>0</v>
      </c>
      <c r="AE58" s="84">
        <f t="shared" ca="1" si="6"/>
        <v>0</v>
      </c>
      <c r="AF58" s="84">
        <f t="shared" ca="1" si="7"/>
        <v>0</v>
      </c>
      <c r="AG58" s="84">
        <f t="shared" ca="1" si="8"/>
        <v>0</v>
      </c>
      <c r="AH58" s="84">
        <f t="shared" ca="1" si="9"/>
        <v>0</v>
      </c>
      <c r="AI58" s="84">
        <f t="shared" ca="1" si="10"/>
        <v>0</v>
      </c>
      <c r="AJ58" s="84">
        <f t="shared" ca="1" si="11"/>
        <v>0</v>
      </c>
      <c r="AK58" s="84">
        <f t="shared" ca="1" si="12"/>
        <v>0</v>
      </c>
      <c r="AL58" s="84">
        <f t="shared" ca="1" si="13"/>
        <v>0</v>
      </c>
      <c r="AM58" s="84">
        <f t="shared" ca="1" si="14"/>
        <v>0</v>
      </c>
      <c r="AN58" s="62">
        <f t="shared" ca="1" si="15"/>
        <v>0</v>
      </c>
    </row>
    <row r="59" spans="1:40">
      <c r="A59" s="158" t="s">
        <v>246</v>
      </c>
      <c r="B59" s="237" t="e">
        <f t="shared" ca="1" si="2"/>
        <v>#N/A</v>
      </c>
      <c r="C59" s="64" t="s">
        <v>51</v>
      </c>
      <c r="D59" s="34">
        <f ca="1">INDIRECT("N3." &amp; $A59 &amp; "!$G$" &amp; 'N3.00_Summary'!$I$10)</f>
        <v>0</v>
      </c>
      <c r="E59" s="34">
        <f ca="1">INDIRECT("N3." &amp; $A59 &amp; "!$H$" &amp; 'N3.00_Summary'!$I$10)</f>
        <v>0</v>
      </c>
      <c r="F59" s="34">
        <f ca="1">INDIRECT("N3." &amp; $A59 &amp; "!$I$" &amp; 'N3.00_Summary'!$I$10)</f>
        <v>0</v>
      </c>
      <c r="G59" s="34">
        <f ca="1">INDIRECT("N3." &amp; $A59 &amp; "!$J$" &amp; 'N3.00_Summary'!$I$10)</f>
        <v>0</v>
      </c>
      <c r="H59" s="34">
        <f ca="1">INDIRECT("N3." &amp; $A59 &amp; "!$K$" &amp; 'N3.00_Summary'!$I$10)</f>
        <v>0</v>
      </c>
      <c r="I59" s="34">
        <f ca="1">INDIRECT("N3." &amp; $A59 &amp; "!$L$" &amp; 'N3.00_Summary'!$I$10)</f>
        <v>0</v>
      </c>
      <c r="J59" s="34">
        <f ca="1">INDIRECT("N3." &amp; $A59 &amp; "!$M$" &amp; 'N3.00_Summary'!$I$10)</f>
        <v>0</v>
      </c>
      <c r="K59" s="34">
        <f ca="1">INDIRECT("N3." &amp; $A59 &amp; "!$N$" &amp; 'N3.00_Summary'!$I$10)</f>
        <v>0</v>
      </c>
      <c r="L59" s="34">
        <f ca="1">INDIRECT("N3." &amp; $A59 &amp; "!$O$" &amp; 'N3.00_Summary'!$I$10)</f>
        <v>0</v>
      </c>
      <c r="M59" s="34">
        <f ca="1">INDIRECT("N3." &amp; $A59 &amp; "!$P$" &amp; 'N3.00_Summary'!$I$10)</f>
        <v>0</v>
      </c>
      <c r="N59" s="164">
        <f t="shared" ca="1" si="3"/>
        <v>0</v>
      </c>
      <c r="P59" s="64" t="e">
        <f>'N0.6_Lookup_References'!C56</f>
        <v>#N/A</v>
      </c>
      <c r="Q59" s="34">
        <f ca="1">INDIRECT("N3." &amp; $A59 &amp; "!$W$" &amp; 'N3.00_Summary'!$I$10)</f>
        <v>0</v>
      </c>
      <c r="R59" s="34">
        <f ca="1">INDIRECT("N3." &amp; $A59 &amp; "!$X$" &amp; 'N3.00_Summary'!$I$10)</f>
        <v>0</v>
      </c>
      <c r="S59" s="34">
        <f ca="1">INDIRECT("N3." &amp; $A59 &amp; "!$Y$" &amp; 'N3.00_Summary'!$I$10)</f>
        <v>0</v>
      </c>
      <c r="T59" s="34">
        <f ca="1">INDIRECT("N3." &amp; $A59 &amp; "!$Z$" &amp; 'N3.00_Summary'!$I$10)</f>
        <v>0</v>
      </c>
      <c r="U59" s="34">
        <f ca="1">INDIRECT("N3." &amp; $A59 &amp; "!$AA$" &amp; 'N3.00_Summary'!$I$10)</f>
        <v>0</v>
      </c>
      <c r="V59" s="34">
        <f ca="1">INDIRECT("N3." &amp; $A59 &amp; "!$AB$" &amp; 'N3.00_Summary'!$I$10)</f>
        <v>0</v>
      </c>
      <c r="W59" s="34">
        <f ca="1">INDIRECT("N3." &amp; $A59 &amp; "!$AC$" &amp; 'N3.00_Summary'!$I$10)</f>
        <v>0</v>
      </c>
      <c r="X59" s="34">
        <f ca="1">INDIRECT("N3." &amp; $A59 &amp; "!$AD$" &amp; 'N3.00_Summary'!$I$10)</f>
        <v>0</v>
      </c>
      <c r="Y59" s="34">
        <f ca="1">INDIRECT("N3." &amp; $A59 &amp; "!$AE$" &amp; 'N3.00_Summary'!$I$10)</f>
        <v>0</v>
      </c>
      <c r="Z59" s="34">
        <f ca="1">INDIRECT("N3." &amp; $A59 &amp; "!$AF$" &amp; 'N3.00_Summary'!$I$10)</f>
        <v>0</v>
      </c>
      <c r="AA59" s="35">
        <f t="shared" ca="1" si="4"/>
        <v>0</v>
      </c>
      <c r="AC59" s="64" t="s">
        <v>51</v>
      </c>
      <c r="AD59" s="84">
        <f t="shared" ca="1" si="5"/>
        <v>0</v>
      </c>
      <c r="AE59" s="84">
        <f t="shared" ca="1" si="6"/>
        <v>0</v>
      </c>
      <c r="AF59" s="84">
        <f t="shared" ca="1" si="7"/>
        <v>0</v>
      </c>
      <c r="AG59" s="84">
        <f t="shared" ca="1" si="8"/>
        <v>0</v>
      </c>
      <c r="AH59" s="84">
        <f t="shared" ca="1" si="9"/>
        <v>0</v>
      </c>
      <c r="AI59" s="84">
        <f t="shared" ca="1" si="10"/>
        <v>0</v>
      </c>
      <c r="AJ59" s="84">
        <f t="shared" ca="1" si="11"/>
        <v>0</v>
      </c>
      <c r="AK59" s="84">
        <f t="shared" ca="1" si="12"/>
        <v>0</v>
      </c>
      <c r="AL59" s="84">
        <f t="shared" ca="1" si="13"/>
        <v>0</v>
      </c>
      <c r="AM59" s="84">
        <f t="shared" ca="1" si="14"/>
        <v>0</v>
      </c>
      <c r="AN59" s="62">
        <f t="shared" ca="1" si="15"/>
        <v>0</v>
      </c>
    </row>
    <row r="60" spans="1:40">
      <c r="A60" s="158" t="s">
        <v>247</v>
      </c>
      <c r="B60" s="237" t="e">
        <f t="shared" ca="1" si="2"/>
        <v>#N/A</v>
      </c>
      <c r="C60" s="64" t="s">
        <v>51</v>
      </c>
      <c r="D60" s="34">
        <f ca="1">INDIRECT("N3." &amp; $A60 &amp; "!$G$" &amp; 'N3.00_Summary'!$I$10)</f>
        <v>0</v>
      </c>
      <c r="E60" s="34">
        <f ca="1">INDIRECT("N3." &amp; $A60 &amp; "!$H$" &amp; 'N3.00_Summary'!$I$10)</f>
        <v>0</v>
      </c>
      <c r="F60" s="34">
        <f ca="1">INDIRECT("N3." &amp; $A60 &amp; "!$I$" &amp; 'N3.00_Summary'!$I$10)</f>
        <v>0</v>
      </c>
      <c r="G60" s="34">
        <f ca="1">INDIRECT("N3." &amp; $A60 &amp; "!$J$" &amp; 'N3.00_Summary'!$I$10)</f>
        <v>0</v>
      </c>
      <c r="H60" s="34">
        <f ca="1">INDIRECT("N3." &amp; $A60 &amp; "!$K$" &amp; 'N3.00_Summary'!$I$10)</f>
        <v>0</v>
      </c>
      <c r="I60" s="34">
        <f ca="1">INDIRECT("N3." &amp; $A60 &amp; "!$L$" &amp; 'N3.00_Summary'!$I$10)</f>
        <v>0</v>
      </c>
      <c r="J60" s="34">
        <f ca="1">INDIRECT("N3." &amp; $A60 &amp; "!$M$" &amp; 'N3.00_Summary'!$I$10)</f>
        <v>0</v>
      </c>
      <c r="K60" s="34">
        <f ca="1">INDIRECT("N3." &amp; $A60 &amp; "!$N$" &amp; 'N3.00_Summary'!$I$10)</f>
        <v>0</v>
      </c>
      <c r="L60" s="34">
        <f ca="1">INDIRECT("N3." &amp; $A60 &amp; "!$O$" &amp; 'N3.00_Summary'!$I$10)</f>
        <v>0</v>
      </c>
      <c r="M60" s="34">
        <f ca="1">INDIRECT("N3." &amp; $A60 &amp; "!$P$" &amp; 'N3.00_Summary'!$I$10)</f>
        <v>0</v>
      </c>
      <c r="N60" s="164">
        <f t="shared" ca="1" si="3"/>
        <v>0</v>
      </c>
      <c r="P60" s="64" t="e">
        <f>'N0.6_Lookup_References'!C57</f>
        <v>#N/A</v>
      </c>
      <c r="Q60" s="34">
        <f ca="1">INDIRECT("N3." &amp; $A60 &amp; "!$W$" &amp; 'N3.00_Summary'!$I$10)</f>
        <v>0</v>
      </c>
      <c r="R60" s="34">
        <f ca="1">INDIRECT("N3." &amp; $A60 &amp; "!$X$" &amp; 'N3.00_Summary'!$I$10)</f>
        <v>0</v>
      </c>
      <c r="S60" s="34">
        <f ca="1">INDIRECT("N3." &amp; $A60 &amp; "!$Y$" &amp; 'N3.00_Summary'!$I$10)</f>
        <v>0</v>
      </c>
      <c r="T60" s="34">
        <f ca="1">INDIRECT("N3." &amp; $A60 &amp; "!$Z$" &amp; 'N3.00_Summary'!$I$10)</f>
        <v>0</v>
      </c>
      <c r="U60" s="34">
        <f ca="1">INDIRECT("N3." &amp; $A60 &amp; "!$AA$" &amp; 'N3.00_Summary'!$I$10)</f>
        <v>0</v>
      </c>
      <c r="V60" s="34">
        <f ca="1">INDIRECT("N3." &amp; $A60 &amp; "!$AB$" &amp; 'N3.00_Summary'!$I$10)</f>
        <v>0</v>
      </c>
      <c r="W60" s="34">
        <f ca="1">INDIRECT("N3." &amp; $A60 &amp; "!$AC$" &amp; 'N3.00_Summary'!$I$10)</f>
        <v>0</v>
      </c>
      <c r="X60" s="34">
        <f ca="1">INDIRECT("N3." &amp; $A60 &amp; "!$AD$" &amp; 'N3.00_Summary'!$I$10)</f>
        <v>0</v>
      </c>
      <c r="Y60" s="34">
        <f ca="1">INDIRECT("N3." &amp; $A60 &amp; "!$AE$" &amp; 'N3.00_Summary'!$I$10)</f>
        <v>0</v>
      </c>
      <c r="Z60" s="34">
        <f ca="1">INDIRECT("N3." &amp; $A60 &amp; "!$AF$" &amp; 'N3.00_Summary'!$I$10)</f>
        <v>0</v>
      </c>
      <c r="AA60" s="35">
        <f t="shared" ca="1" si="4"/>
        <v>0</v>
      </c>
      <c r="AC60" s="64" t="s">
        <v>51</v>
      </c>
      <c r="AD60" s="84">
        <f t="shared" ca="1" si="5"/>
        <v>0</v>
      </c>
      <c r="AE60" s="84">
        <f t="shared" ca="1" si="6"/>
        <v>0</v>
      </c>
      <c r="AF60" s="84">
        <f t="shared" ca="1" si="7"/>
        <v>0</v>
      </c>
      <c r="AG60" s="84">
        <f t="shared" ca="1" si="8"/>
        <v>0</v>
      </c>
      <c r="AH60" s="84">
        <f t="shared" ca="1" si="9"/>
        <v>0</v>
      </c>
      <c r="AI60" s="84">
        <f t="shared" ca="1" si="10"/>
        <v>0</v>
      </c>
      <c r="AJ60" s="84">
        <f t="shared" ca="1" si="11"/>
        <v>0</v>
      </c>
      <c r="AK60" s="84">
        <f t="shared" ca="1" si="12"/>
        <v>0</v>
      </c>
      <c r="AL60" s="84">
        <f t="shared" ca="1" si="13"/>
        <v>0</v>
      </c>
      <c r="AM60" s="84">
        <f t="shared" ca="1" si="14"/>
        <v>0</v>
      </c>
      <c r="AN60" s="62">
        <f t="shared" ca="1" si="15"/>
        <v>0</v>
      </c>
    </row>
    <row r="61" spans="1:40">
      <c r="A61" s="158" t="s">
        <v>248</v>
      </c>
      <c r="B61" s="237" t="e">
        <f t="shared" ca="1" si="2"/>
        <v>#N/A</v>
      </c>
      <c r="C61" s="64" t="s">
        <v>51</v>
      </c>
      <c r="D61" s="34">
        <f ca="1">INDIRECT("N3." &amp; $A61 &amp; "!$G$" &amp; 'N3.00_Summary'!$I$10)</f>
        <v>0</v>
      </c>
      <c r="E61" s="34">
        <f ca="1">INDIRECT("N3." &amp; $A61 &amp; "!$H$" &amp; 'N3.00_Summary'!$I$10)</f>
        <v>0</v>
      </c>
      <c r="F61" s="34">
        <f ca="1">INDIRECT("N3." &amp; $A61 &amp; "!$I$" &amp; 'N3.00_Summary'!$I$10)</f>
        <v>0</v>
      </c>
      <c r="G61" s="34">
        <f ca="1">INDIRECT("N3." &amp; $A61 &amp; "!$J$" &amp; 'N3.00_Summary'!$I$10)</f>
        <v>0</v>
      </c>
      <c r="H61" s="34">
        <f ca="1">INDIRECT("N3." &amp; $A61 &amp; "!$K$" &amp; 'N3.00_Summary'!$I$10)</f>
        <v>0</v>
      </c>
      <c r="I61" s="34">
        <f ca="1">INDIRECT("N3." &amp; $A61 &amp; "!$L$" &amp; 'N3.00_Summary'!$I$10)</f>
        <v>0</v>
      </c>
      <c r="J61" s="34">
        <f ca="1">INDIRECT("N3." &amp; $A61 &amp; "!$M$" &amp; 'N3.00_Summary'!$I$10)</f>
        <v>0</v>
      </c>
      <c r="K61" s="34">
        <f ca="1">INDIRECT("N3." &amp; $A61 &amp; "!$N$" &amp; 'N3.00_Summary'!$I$10)</f>
        <v>0</v>
      </c>
      <c r="L61" s="34">
        <f ca="1">INDIRECT("N3." &amp; $A61 &amp; "!$O$" &amp; 'N3.00_Summary'!$I$10)</f>
        <v>0</v>
      </c>
      <c r="M61" s="34">
        <f ca="1">INDIRECT("N3." &amp; $A61 &amp; "!$P$" &amp; 'N3.00_Summary'!$I$10)</f>
        <v>0</v>
      </c>
      <c r="N61" s="164">
        <f t="shared" ca="1" si="3"/>
        <v>0</v>
      </c>
      <c r="P61" s="64" t="e">
        <f>'N0.6_Lookup_References'!C58</f>
        <v>#N/A</v>
      </c>
      <c r="Q61" s="34">
        <f ca="1">INDIRECT("N3." &amp; $A61 &amp; "!$W$" &amp; 'N3.00_Summary'!$I$10)</f>
        <v>0</v>
      </c>
      <c r="R61" s="34">
        <f ca="1">INDIRECT("N3." &amp; $A61 &amp; "!$X$" &amp; 'N3.00_Summary'!$I$10)</f>
        <v>0</v>
      </c>
      <c r="S61" s="34">
        <f ca="1">INDIRECT("N3." &amp; $A61 &amp; "!$Y$" &amp; 'N3.00_Summary'!$I$10)</f>
        <v>0</v>
      </c>
      <c r="T61" s="34">
        <f ca="1">INDIRECT("N3." &amp; $A61 &amp; "!$Z$" &amp; 'N3.00_Summary'!$I$10)</f>
        <v>0</v>
      </c>
      <c r="U61" s="34">
        <f ca="1">INDIRECT("N3." &amp; $A61 &amp; "!$AA$" &amp; 'N3.00_Summary'!$I$10)</f>
        <v>0</v>
      </c>
      <c r="V61" s="34">
        <f ca="1">INDIRECT("N3." &amp; $A61 &amp; "!$AB$" &amp; 'N3.00_Summary'!$I$10)</f>
        <v>0</v>
      </c>
      <c r="W61" s="34">
        <f ca="1">INDIRECT("N3." &amp; $A61 &amp; "!$AC$" &amp; 'N3.00_Summary'!$I$10)</f>
        <v>0</v>
      </c>
      <c r="X61" s="34">
        <f ca="1">INDIRECT("N3." &amp; $A61 &amp; "!$AD$" &amp; 'N3.00_Summary'!$I$10)</f>
        <v>0</v>
      </c>
      <c r="Y61" s="34">
        <f ca="1">INDIRECT("N3." &amp; $A61 &amp; "!$AE$" &amp; 'N3.00_Summary'!$I$10)</f>
        <v>0</v>
      </c>
      <c r="Z61" s="34">
        <f ca="1">INDIRECT("N3." &amp; $A61 &amp; "!$AF$" &amp; 'N3.00_Summary'!$I$10)</f>
        <v>0</v>
      </c>
      <c r="AA61" s="35">
        <f t="shared" ca="1" si="4"/>
        <v>0</v>
      </c>
      <c r="AC61" s="64" t="s">
        <v>51</v>
      </c>
      <c r="AD61" s="84">
        <f t="shared" ca="1" si="5"/>
        <v>0</v>
      </c>
      <c r="AE61" s="84">
        <f t="shared" ca="1" si="6"/>
        <v>0</v>
      </c>
      <c r="AF61" s="84">
        <f t="shared" ca="1" si="7"/>
        <v>0</v>
      </c>
      <c r="AG61" s="84">
        <f t="shared" ca="1" si="8"/>
        <v>0</v>
      </c>
      <c r="AH61" s="84">
        <f t="shared" ca="1" si="9"/>
        <v>0</v>
      </c>
      <c r="AI61" s="84">
        <f t="shared" ca="1" si="10"/>
        <v>0</v>
      </c>
      <c r="AJ61" s="84">
        <f t="shared" ca="1" si="11"/>
        <v>0</v>
      </c>
      <c r="AK61" s="84">
        <f t="shared" ca="1" si="12"/>
        <v>0</v>
      </c>
      <c r="AL61" s="84">
        <f t="shared" ca="1" si="13"/>
        <v>0</v>
      </c>
      <c r="AM61" s="84">
        <f t="shared" ca="1" si="14"/>
        <v>0</v>
      </c>
      <c r="AN61" s="62">
        <f t="shared" ca="1" si="15"/>
        <v>0</v>
      </c>
    </row>
    <row r="62" spans="1:40">
      <c r="A62" s="158" t="s">
        <v>249</v>
      </c>
      <c r="B62" s="237" t="e">
        <f t="shared" ca="1" si="2"/>
        <v>#N/A</v>
      </c>
      <c r="C62" s="64" t="s">
        <v>51</v>
      </c>
      <c r="D62" s="34">
        <f ca="1">INDIRECT("N3." &amp; $A62 &amp; "!$G$" &amp; 'N3.00_Summary'!$I$10)</f>
        <v>0</v>
      </c>
      <c r="E62" s="34">
        <f ca="1">INDIRECT("N3." &amp; $A62 &amp; "!$H$" &amp; 'N3.00_Summary'!$I$10)</f>
        <v>0</v>
      </c>
      <c r="F62" s="34">
        <f ca="1">INDIRECT("N3." &amp; $A62 &amp; "!$I$" &amp; 'N3.00_Summary'!$I$10)</f>
        <v>0</v>
      </c>
      <c r="G62" s="34">
        <f ca="1">INDIRECT("N3." &amp; $A62 &amp; "!$J$" &amp; 'N3.00_Summary'!$I$10)</f>
        <v>0</v>
      </c>
      <c r="H62" s="34">
        <f ca="1">INDIRECT("N3." &amp; $A62 &amp; "!$K$" &amp; 'N3.00_Summary'!$I$10)</f>
        <v>0</v>
      </c>
      <c r="I62" s="34">
        <f ca="1">INDIRECT("N3." &amp; $A62 &amp; "!$L$" &amp; 'N3.00_Summary'!$I$10)</f>
        <v>0</v>
      </c>
      <c r="J62" s="34">
        <f ca="1">INDIRECT("N3." &amp; $A62 &amp; "!$M$" &amp; 'N3.00_Summary'!$I$10)</f>
        <v>0</v>
      </c>
      <c r="K62" s="34">
        <f ca="1">INDIRECT("N3." &amp; $A62 &amp; "!$N$" &amp; 'N3.00_Summary'!$I$10)</f>
        <v>0</v>
      </c>
      <c r="L62" s="34">
        <f ca="1">INDIRECT("N3." &amp; $A62 &amp; "!$O$" &amp; 'N3.00_Summary'!$I$10)</f>
        <v>0</v>
      </c>
      <c r="M62" s="34">
        <f ca="1">INDIRECT("N3." &amp; $A62 &amp; "!$P$" &amp; 'N3.00_Summary'!$I$10)</f>
        <v>0</v>
      </c>
      <c r="N62" s="164">
        <f t="shared" ca="1" si="3"/>
        <v>0</v>
      </c>
      <c r="P62" s="64" t="e">
        <f>'N0.6_Lookup_References'!C59</f>
        <v>#N/A</v>
      </c>
      <c r="Q62" s="34">
        <f ca="1">INDIRECT("N3." &amp; $A62 &amp; "!$W$" &amp; 'N3.00_Summary'!$I$10)</f>
        <v>0</v>
      </c>
      <c r="R62" s="34">
        <f ca="1">INDIRECT("N3." &amp; $A62 &amp; "!$X$" &amp; 'N3.00_Summary'!$I$10)</f>
        <v>0</v>
      </c>
      <c r="S62" s="34">
        <f ca="1">INDIRECT("N3." &amp; $A62 &amp; "!$Y$" &amp; 'N3.00_Summary'!$I$10)</f>
        <v>0</v>
      </c>
      <c r="T62" s="34">
        <f ca="1">INDIRECT("N3." &amp; $A62 &amp; "!$Z$" &amp; 'N3.00_Summary'!$I$10)</f>
        <v>0</v>
      </c>
      <c r="U62" s="34">
        <f ca="1">INDIRECT("N3." &amp; $A62 &amp; "!$AA$" &amp; 'N3.00_Summary'!$I$10)</f>
        <v>0</v>
      </c>
      <c r="V62" s="34">
        <f ca="1">INDIRECT("N3." &amp; $A62 &amp; "!$AB$" &amp; 'N3.00_Summary'!$I$10)</f>
        <v>0</v>
      </c>
      <c r="W62" s="34">
        <f ca="1">INDIRECT("N3." &amp; $A62 &amp; "!$AC$" &amp; 'N3.00_Summary'!$I$10)</f>
        <v>0</v>
      </c>
      <c r="X62" s="34">
        <f ca="1">INDIRECT("N3." &amp; $A62 &amp; "!$AD$" &amp; 'N3.00_Summary'!$I$10)</f>
        <v>0</v>
      </c>
      <c r="Y62" s="34">
        <f ca="1">INDIRECT("N3." &amp; $A62 &amp; "!$AE$" &amp; 'N3.00_Summary'!$I$10)</f>
        <v>0</v>
      </c>
      <c r="Z62" s="34">
        <f ca="1">INDIRECT("N3." &amp; $A62 &amp; "!$AF$" &amp; 'N3.00_Summary'!$I$10)</f>
        <v>0</v>
      </c>
      <c r="AA62" s="35">
        <f t="shared" ca="1" si="4"/>
        <v>0</v>
      </c>
      <c r="AC62" s="64" t="s">
        <v>51</v>
      </c>
      <c r="AD62" s="84">
        <f t="shared" ca="1" si="5"/>
        <v>0</v>
      </c>
      <c r="AE62" s="84">
        <f t="shared" ca="1" si="6"/>
        <v>0</v>
      </c>
      <c r="AF62" s="84">
        <f t="shared" ca="1" si="7"/>
        <v>0</v>
      </c>
      <c r="AG62" s="84">
        <f t="shared" ca="1" si="8"/>
        <v>0</v>
      </c>
      <c r="AH62" s="84">
        <f t="shared" ca="1" si="9"/>
        <v>0</v>
      </c>
      <c r="AI62" s="84">
        <f t="shared" ca="1" si="10"/>
        <v>0</v>
      </c>
      <c r="AJ62" s="84">
        <f t="shared" ca="1" si="11"/>
        <v>0</v>
      </c>
      <c r="AK62" s="84">
        <f t="shared" ca="1" si="12"/>
        <v>0</v>
      </c>
      <c r="AL62" s="84">
        <f t="shared" ca="1" si="13"/>
        <v>0</v>
      </c>
      <c r="AM62" s="84">
        <f t="shared" ca="1" si="14"/>
        <v>0</v>
      </c>
      <c r="AN62" s="62">
        <f t="shared" ca="1" si="15"/>
        <v>0</v>
      </c>
    </row>
    <row r="63" spans="1:40">
      <c r="A63" s="158" t="s">
        <v>250</v>
      </c>
      <c r="B63" s="237" t="e">
        <f t="shared" ca="1" si="2"/>
        <v>#N/A</v>
      </c>
      <c r="C63" s="64" t="s">
        <v>51</v>
      </c>
      <c r="D63" s="34">
        <f ca="1">INDIRECT("N3." &amp; $A63 &amp; "!$G$" &amp; 'N3.00_Summary'!$I$10)</f>
        <v>0</v>
      </c>
      <c r="E63" s="34">
        <f ca="1">INDIRECT("N3." &amp; $A63 &amp; "!$H$" &amp; 'N3.00_Summary'!$I$10)</f>
        <v>0</v>
      </c>
      <c r="F63" s="34">
        <f ca="1">INDIRECT("N3." &amp; $A63 &amp; "!$I$" &amp; 'N3.00_Summary'!$I$10)</f>
        <v>0</v>
      </c>
      <c r="G63" s="34">
        <f ca="1">INDIRECT("N3." &amp; $A63 &amp; "!$J$" &amp; 'N3.00_Summary'!$I$10)</f>
        <v>0</v>
      </c>
      <c r="H63" s="34">
        <f ca="1">INDIRECT("N3." &amp; $A63 &amp; "!$K$" &amp; 'N3.00_Summary'!$I$10)</f>
        <v>0</v>
      </c>
      <c r="I63" s="34">
        <f ca="1">INDIRECT("N3." &amp; $A63 &amp; "!$L$" &amp; 'N3.00_Summary'!$I$10)</f>
        <v>0</v>
      </c>
      <c r="J63" s="34">
        <f ca="1">INDIRECT("N3." &amp; $A63 &amp; "!$M$" &amp; 'N3.00_Summary'!$I$10)</f>
        <v>0</v>
      </c>
      <c r="K63" s="34">
        <f ca="1">INDIRECT("N3." &amp; $A63 &amp; "!$N$" &amp; 'N3.00_Summary'!$I$10)</f>
        <v>0</v>
      </c>
      <c r="L63" s="34">
        <f ca="1">INDIRECT("N3." &amp; $A63 &amp; "!$O$" &amp; 'N3.00_Summary'!$I$10)</f>
        <v>0</v>
      </c>
      <c r="M63" s="34">
        <f ca="1">INDIRECT("N3." &amp; $A63 &amp; "!$P$" &amp; 'N3.00_Summary'!$I$10)</f>
        <v>0</v>
      </c>
      <c r="N63" s="164">
        <f t="shared" ca="1" si="3"/>
        <v>0</v>
      </c>
      <c r="P63" s="64" t="e">
        <f>'N0.6_Lookup_References'!C60</f>
        <v>#N/A</v>
      </c>
      <c r="Q63" s="34">
        <f ca="1">INDIRECT("N3." &amp; $A63 &amp; "!$W$" &amp; 'N3.00_Summary'!$I$10)</f>
        <v>0</v>
      </c>
      <c r="R63" s="34">
        <f ca="1">INDIRECT("N3." &amp; $A63 &amp; "!$X$" &amp; 'N3.00_Summary'!$I$10)</f>
        <v>0</v>
      </c>
      <c r="S63" s="34">
        <f ca="1">INDIRECT("N3." &amp; $A63 &amp; "!$Y$" &amp; 'N3.00_Summary'!$I$10)</f>
        <v>0</v>
      </c>
      <c r="T63" s="34">
        <f ca="1">INDIRECT("N3." &amp; $A63 &amp; "!$Z$" &amp; 'N3.00_Summary'!$I$10)</f>
        <v>0</v>
      </c>
      <c r="U63" s="34">
        <f ca="1">INDIRECT("N3." &amp; $A63 &amp; "!$AA$" &amp; 'N3.00_Summary'!$I$10)</f>
        <v>0</v>
      </c>
      <c r="V63" s="34">
        <f ca="1">INDIRECT("N3." &amp; $A63 &amp; "!$AB$" &amp; 'N3.00_Summary'!$I$10)</f>
        <v>0</v>
      </c>
      <c r="W63" s="34">
        <f ca="1">INDIRECT("N3." &amp; $A63 &amp; "!$AC$" &amp; 'N3.00_Summary'!$I$10)</f>
        <v>0</v>
      </c>
      <c r="X63" s="34">
        <f ca="1">INDIRECT("N3." &amp; $A63 &amp; "!$AD$" &amp; 'N3.00_Summary'!$I$10)</f>
        <v>0</v>
      </c>
      <c r="Y63" s="34">
        <f ca="1">INDIRECT("N3." &amp; $A63 &amp; "!$AE$" &amp; 'N3.00_Summary'!$I$10)</f>
        <v>0</v>
      </c>
      <c r="Z63" s="34">
        <f ca="1">INDIRECT("N3." &amp; $A63 &amp; "!$AF$" &amp; 'N3.00_Summary'!$I$10)</f>
        <v>0</v>
      </c>
      <c r="AA63" s="35">
        <f t="shared" ca="1" si="4"/>
        <v>0</v>
      </c>
      <c r="AC63" s="64" t="s">
        <v>51</v>
      </c>
      <c r="AD63" s="84">
        <f t="shared" ca="1" si="5"/>
        <v>0</v>
      </c>
      <c r="AE63" s="84">
        <f t="shared" ca="1" si="6"/>
        <v>0</v>
      </c>
      <c r="AF63" s="84">
        <f t="shared" ca="1" si="7"/>
        <v>0</v>
      </c>
      <c r="AG63" s="84">
        <f t="shared" ca="1" si="8"/>
        <v>0</v>
      </c>
      <c r="AH63" s="84">
        <f t="shared" ca="1" si="9"/>
        <v>0</v>
      </c>
      <c r="AI63" s="84">
        <f t="shared" ca="1" si="10"/>
        <v>0</v>
      </c>
      <c r="AJ63" s="84">
        <f t="shared" ca="1" si="11"/>
        <v>0</v>
      </c>
      <c r="AK63" s="84">
        <f t="shared" ca="1" si="12"/>
        <v>0</v>
      </c>
      <c r="AL63" s="84">
        <f t="shared" ca="1" si="13"/>
        <v>0</v>
      </c>
      <c r="AM63" s="84">
        <f t="shared" ca="1" si="14"/>
        <v>0</v>
      </c>
      <c r="AN63" s="62">
        <f t="shared" ca="1" si="15"/>
        <v>0</v>
      </c>
    </row>
    <row r="64" spans="1:40">
      <c r="A64" s="158" t="s">
        <v>435</v>
      </c>
      <c r="B64" s="237" t="e">
        <f t="shared" ca="1" si="2"/>
        <v>#N/A</v>
      </c>
      <c r="C64" s="64" t="s">
        <v>51</v>
      </c>
      <c r="D64" s="34">
        <f ca="1">INDIRECT("N3." &amp; $A64 &amp; "!$G$" &amp; 'N3.00_Summary'!$I$10)</f>
        <v>0</v>
      </c>
      <c r="E64" s="34">
        <f ca="1">INDIRECT("N3." &amp; $A64 &amp; "!$H$" &amp; 'N3.00_Summary'!$I$10)</f>
        <v>0</v>
      </c>
      <c r="F64" s="34">
        <f ca="1">INDIRECT("N3." &amp; $A64 &amp; "!$I$" &amp; 'N3.00_Summary'!$I$10)</f>
        <v>0</v>
      </c>
      <c r="G64" s="34">
        <f ca="1">INDIRECT("N3." &amp; $A64 &amp; "!$J$" &amp; 'N3.00_Summary'!$I$10)</f>
        <v>0</v>
      </c>
      <c r="H64" s="34">
        <f ca="1">INDIRECT("N3." &amp; $A64 &amp; "!$K$" &amp; 'N3.00_Summary'!$I$10)</f>
        <v>0</v>
      </c>
      <c r="I64" s="34">
        <f ca="1">INDIRECT("N3." &amp; $A64 &amp; "!$L$" &amp; 'N3.00_Summary'!$I$10)</f>
        <v>0</v>
      </c>
      <c r="J64" s="34">
        <f ca="1">INDIRECT("N3." &amp; $A64 &amp; "!$M$" &amp; 'N3.00_Summary'!$I$10)</f>
        <v>0</v>
      </c>
      <c r="K64" s="34">
        <f ca="1">INDIRECT("N3." &amp; $A64 &amp; "!$N$" &amp; 'N3.00_Summary'!$I$10)</f>
        <v>0</v>
      </c>
      <c r="L64" s="34">
        <f ca="1">INDIRECT("N3." &amp; $A64 &amp; "!$O$" &amp; 'N3.00_Summary'!$I$10)</f>
        <v>0</v>
      </c>
      <c r="M64" s="34">
        <f ca="1">INDIRECT("N3." &amp; $A64 &amp; "!$P$" &amp; 'N3.00_Summary'!$I$10)</f>
        <v>0</v>
      </c>
      <c r="N64" s="164">
        <f t="shared" ca="1" si="3"/>
        <v>0</v>
      </c>
      <c r="P64" s="64" t="e">
        <f>'N0.6_Lookup_References'!C61</f>
        <v>#N/A</v>
      </c>
      <c r="Q64" s="34">
        <f ca="1">INDIRECT("N3." &amp; $A64 &amp; "!$W$" &amp; 'N3.00_Summary'!$I$10)</f>
        <v>0</v>
      </c>
      <c r="R64" s="34">
        <f ca="1">INDIRECT("N3." &amp; $A64 &amp; "!$X$" &amp; 'N3.00_Summary'!$I$10)</f>
        <v>0</v>
      </c>
      <c r="S64" s="34">
        <f ca="1">INDIRECT("N3." &amp; $A64 &amp; "!$Y$" &amp; 'N3.00_Summary'!$I$10)</f>
        <v>0</v>
      </c>
      <c r="T64" s="34">
        <f ca="1">INDIRECT("N3." &amp; $A64 &amp; "!$Z$" &amp; 'N3.00_Summary'!$I$10)</f>
        <v>0</v>
      </c>
      <c r="U64" s="34">
        <f ca="1">INDIRECT("N3." &amp; $A64 &amp; "!$AA$" &amp; 'N3.00_Summary'!$I$10)</f>
        <v>0</v>
      </c>
      <c r="V64" s="34">
        <f ca="1">INDIRECT("N3." &amp; $A64 &amp; "!$AB$" &amp; 'N3.00_Summary'!$I$10)</f>
        <v>0</v>
      </c>
      <c r="W64" s="34">
        <f ca="1">INDIRECT("N3." &amp; $A64 &amp; "!$AC$" &amp; 'N3.00_Summary'!$I$10)</f>
        <v>0</v>
      </c>
      <c r="X64" s="34">
        <f ca="1">INDIRECT("N3." &amp; $A64 &amp; "!$AD$" &amp; 'N3.00_Summary'!$I$10)</f>
        <v>0</v>
      </c>
      <c r="Y64" s="34">
        <f ca="1">INDIRECT("N3." &amp; $A64 &amp; "!$AE$" &amp; 'N3.00_Summary'!$I$10)</f>
        <v>0</v>
      </c>
      <c r="Z64" s="34">
        <f ca="1">INDIRECT("N3." &amp; $A64 &amp; "!$AF$" &amp; 'N3.00_Summary'!$I$10)</f>
        <v>0</v>
      </c>
      <c r="AA64" s="35">
        <f t="shared" ca="1" si="4"/>
        <v>0</v>
      </c>
      <c r="AC64" s="64" t="s">
        <v>51</v>
      </c>
      <c r="AD64" s="84">
        <f t="shared" ca="1" si="5"/>
        <v>0</v>
      </c>
      <c r="AE64" s="84">
        <f t="shared" ca="1" si="6"/>
        <v>0</v>
      </c>
      <c r="AF64" s="84">
        <f t="shared" ca="1" si="7"/>
        <v>0</v>
      </c>
      <c r="AG64" s="84">
        <f t="shared" ca="1" si="8"/>
        <v>0</v>
      </c>
      <c r="AH64" s="84">
        <f t="shared" ca="1" si="9"/>
        <v>0</v>
      </c>
      <c r="AI64" s="84">
        <f t="shared" ca="1" si="10"/>
        <v>0</v>
      </c>
      <c r="AJ64" s="84">
        <f t="shared" ca="1" si="11"/>
        <v>0</v>
      </c>
      <c r="AK64" s="84">
        <f t="shared" ca="1" si="12"/>
        <v>0</v>
      </c>
      <c r="AL64" s="84">
        <f t="shared" ca="1" si="13"/>
        <v>0</v>
      </c>
      <c r="AM64" s="84">
        <f t="shared" ca="1" si="14"/>
        <v>0</v>
      </c>
      <c r="AN64" s="62">
        <f t="shared" ca="1" si="15"/>
        <v>0</v>
      </c>
    </row>
    <row r="65" spans="1:40">
      <c r="A65" s="158" t="s">
        <v>436</v>
      </c>
      <c r="B65" s="237" t="e">
        <f t="shared" ca="1" si="2"/>
        <v>#N/A</v>
      </c>
      <c r="C65" s="64" t="s">
        <v>51</v>
      </c>
      <c r="D65" s="34">
        <f ca="1">INDIRECT("N3." &amp; $A65 &amp; "!$G$" &amp; 'N3.00_Summary'!$I$10)</f>
        <v>0</v>
      </c>
      <c r="E65" s="34">
        <f ca="1">INDIRECT("N3." &amp; $A65 &amp; "!$H$" &amp; 'N3.00_Summary'!$I$10)</f>
        <v>0</v>
      </c>
      <c r="F65" s="34">
        <f ca="1">INDIRECT("N3." &amp; $A65 &amp; "!$I$" &amp; 'N3.00_Summary'!$I$10)</f>
        <v>0</v>
      </c>
      <c r="G65" s="34">
        <f ca="1">INDIRECT("N3." &amp; $A65 &amp; "!$J$" &amp; 'N3.00_Summary'!$I$10)</f>
        <v>0</v>
      </c>
      <c r="H65" s="34">
        <f ca="1">INDIRECT("N3." &amp; $A65 &amp; "!$K$" &amp; 'N3.00_Summary'!$I$10)</f>
        <v>0</v>
      </c>
      <c r="I65" s="34">
        <f ca="1">INDIRECT("N3." &amp; $A65 &amp; "!$L$" &amp; 'N3.00_Summary'!$I$10)</f>
        <v>0</v>
      </c>
      <c r="J65" s="34">
        <f ca="1">INDIRECT("N3." &amp; $A65 &amp; "!$M$" &amp; 'N3.00_Summary'!$I$10)</f>
        <v>0</v>
      </c>
      <c r="K65" s="34">
        <f ca="1">INDIRECT("N3." &amp; $A65 &amp; "!$N$" &amp; 'N3.00_Summary'!$I$10)</f>
        <v>0</v>
      </c>
      <c r="L65" s="34">
        <f ca="1">INDIRECT("N3." &amp; $A65 &amp; "!$O$" &amp; 'N3.00_Summary'!$I$10)</f>
        <v>0</v>
      </c>
      <c r="M65" s="34">
        <f ca="1">INDIRECT("N3." &amp; $A65 &amp; "!$P$" &amp; 'N3.00_Summary'!$I$10)</f>
        <v>0</v>
      </c>
      <c r="N65" s="164">
        <f t="shared" ca="1" si="3"/>
        <v>0</v>
      </c>
      <c r="P65" s="64" t="e">
        <f>'N0.6_Lookup_References'!C62</f>
        <v>#N/A</v>
      </c>
      <c r="Q65" s="34">
        <f ca="1">INDIRECT("N3." &amp; $A65 &amp; "!$W$" &amp; 'N3.00_Summary'!$I$10)</f>
        <v>0</v>
      </c>
      <c r="R65" s="34">
        <f ca="1">INDIRECT("N3." &amp; $A65 &amp; "!$X$" &amp; 'N3.00_Summary'!$I$10)</f>
        <v>0</v>
      </c>
      <c r="S65" s="34">
        <f ca="1">INDIRECT("N3." &amp; $A65 &amp; "!$Y$" &amp; 'N3.00_Summary'!$I$10)</f>
        <v>0</v>
      </c>
      <c r="T65" s="34">
        <f ca="1">INDIRECT("N3." &amp; $A65 &amp; "!$Z$" &amp; 'N3.00_Summary'!$I$10)</f>
        <v>0</v>
      </c>
      <c r="U65" s="34">
        <f ca="1">INDIRECT("N3." &amp; $A65 &amp; "!$AA$" &amp; 'N3.00_Summary'!$I$10)</f>
        <v>0</v>
      </c>
      <c r="V65" s="34">
        <f ca="1">INDIRECT("N3." &amp; $A65 &amp; "!$AB$" &amp; 'N3.00_Summary'!$I$10)</f>
        <v>0</v>
      </c>
      <c r="W65" s="34">
        <f ca="1">INDIRECT("N3." &amp; $A65 &amp; "!$AC$" &amp; 'N3.00_Summary'!$I$10)</f>
        <v>0</v>
      </c>
      <c r="X65" s="34">
        <f ca="1">INDIRECT("N3." &amp; $A65 &amp; "!$AD$" &amp; 'N3.00_Summary'!$I$10)</f>
        <v>0</v>
      </c>
      <c r="Y65" s="34">
        <f ca="1">INDIRECT("N3." &amp; $A65 &amp; "!$AE$" &amp; 'N3.00_Summary'!$I$10)</f>
        <v>0</v>
      </c>
      <c r="Z65" s="34">
        <f ca="1">INDIRECT("N3." &amp; $A65 &amp; "!$AF$" &amp; 'N3.00_Summary'!$I$10)</f>
        <v>0</v>
      </c>
      <c r="AA65" s="35">
        <f t="shared" ca="1" si="4"/>
        <v>0</v>
      </c>
      <c r="AC65" s="64" t="s">
        <v>51</v>
      </c>
      <c r="AD65" s="84">
        <f t="shared" ca="1" si="5"/>
        <v>0</v>
      </c>
      <c r="AE65" s="84">
        <f t="shared" ca="1" si="6"/>
        <v>0</v>
      </c>
      <c r="AF65" s="84">
        <f t="shared" ca="1" si="7"/>
        <v>0</v>
      </c>
      <c r="AG65" s="84">
        <f t="shared" ca="1" si="8"/>
        <v>0</v>
      </c>
      <c r="AH65" s="84">
        <f t="shared" ca="1" si="9"/>
        <v>0</v>
      </c>
      <c r="AI65" s="84">
        <f t="shared" ca="1" si="10"/>
        <v>0</v>
      </c>
      <c r="AJ65" s="84">
        <f t="shared" ca="1" si="11"/>
        <v>0</v>
      </c>
      <c r="AK65" s="84">
        <f t="shared" ca="1" si="12"/>
        <v>0</v>
      </c>
      <c r="AL65" s="84">
        <f t="shared" ca="1" si="13"/>
        <v>0</v>
      </c>
      <c r="AM65" s="84">
        <f t="shared" ca="1" si="14"/>
        <v>0</v>
      </c>
      <c r="AN65" s="62">
        <f t="shared" ca="1" si="15"/>
        <v>0</v>
      </c>
    </row>
    <row r="66" spans="1:40">
      <c r="A66" s="158" t="s">
        <v>437</v>
      </c>
      <c r="B66" s="237" t="e">
        <f t="shared" ca="1" si="2"/>
        <v>#N/A</v>
      </c>
      <c r="C66" s="64" t="s">
        <v>51</v>
      </c>
      <c r="D66" s="34">
        <f ca="1">INDIRECT("N3." &amp; $A66 &amp; "!$G$" &amp; 'N3.00_Summary'!$I$10)</f>
        <v>0</v>
      </c>
      <c r="E66" s="34">
        <f ca="1">INDIRECT("N3." &amp; $A66 &amp; "!$H$" &amp; 'N3.00_Summary'!$I$10)</f>
        <v>0</v>
      </c>
      <c r="F66" s="34">
        <f ca="1">INDIRECT("N3." &amp; $A66 &amp; "!$I$" &amp; 'N3.00_Summary'!$I$10)</f>
        <v>0</v>
      </c>
      <c r="G66" s="34">
        <f ca="1">INDIRECT("N3." &amp; $A66 &amp; "!$J$" &amp; 'N3.00_Summary'!$I$10)</f>
        <v>0</v>
      </c>
      <c r="H66" s="34">
        <f ca="1">INDIRECT("N3." &amp; $A66 &amp; "!$K$" &amp; 'N3.00_Summary'!$I$10)</f>
        <v>0</v>
      </c>
      <c r="I66" s="34">
        <f ca="1">INDIRECT("N3." &amp; $A66 &amp; "!$L$" &amp; 'N3.00_Summary'!$I$10)</f>
        <v>0</v>
      </c>
      <c r="J66" s="34">
        <f ca="1">INDIRECT("N3." &amp; $A66 &amp; "!$M$" &amp; 'N3.00_Summary'!$I$10)</f>
        <v>0</v>
      </c>
      <c r="K66" s="34">
        <f ca="1">INDIRECT("N3." &amp; $A66 &amp; "!$N$" &amp; 'N3.00_Summary'!$I$10)</f>
        <v>0</v>
      </c>
      <c r="L66" s="34">
        <f ca="1">INDIRECT("N3." &amp; $A66 &amp; "!$O$" &amp; 'N3.00_Summary'!$I$10)</f>
        <v>0</v>
      </c>
      <c r="M66" s="34">
        <f ca="1">INDIRECT("N3." &amp; $A66 &amp; "!$P$" &amp; 'N3.00_Summary'!$I$10)</f>
        <v>0</v>
      </c>
      <c r="N66" s="164">
        <f t="shared" ca="1" si="3"/>
        <v>0</v>
      </c>
      <c r="P66" s="64" t="e">
        <f>'N0.6_Lookup_References'!C63</f>
        <v>#N/A</v>
      </c>
      <c r="Q66" s="34">
        <f ca="1">INDIRECT("N3." &amp; $A66 &amp; "!$W$" &amp; 'N3.00_Summary'!$I$10)</f>
        <v>0</v>
      </c>
      <c r="R66" s="34">
        <f ca="1">INDIRECT("N3." &amp; $A66 &amp; "!$X$" &amp; 'N3.00_Summary'!$I$10)</f>
        <v>0</v>
      </c>
      <c r="S66" s="34">
        <f ca="1">INDIRECT("N3." &amp; $A66 &amp; "!$Y$" &amp; 'N3.00_Summary'!$I$10)</f>
        <v>0</v>
      </c>
      <c r="T66" s="34">
        <f ca="1">INDIRECT("N3." &amp; $A66 &amp; "!$Z$" &amp; 'N3.00_Summary'!$I$10)</f>
        <v>0</v>
      </c>
      <c r="U66" s="34">
        <f ca="1">INDIRECT("N3." &amp; $A66 &amp; "!$AA$" &amp; 'N3.00_Summary'!$I$10)</f>
        <v>0</v>
      </c>
      <c r="V66" s="34">
        <f ca="1">INDIRECT("N3." &amp; $A66 &amp; "!$AB$" &amp; 'N3.00_Summary'!$I$10)</f>
        <v>0</v>
      </c>
      <c r="W66" s="34">
        <f ca="1">INDIRECT("N3." &amp; $A66 &amp; "!$AC$" &amp; 'N3.00_Summary'!$I$10)</f>
        <v>0</v>
      </c>
      <c r="X66" s="34">
        <f ca="1">INDIRECT("N3." &amp; $A66 &amp; "!$AD$" &amp; 'N3.00_Summary'!$I$10)</f>
        <v>0</v>
      </c>
      <c r="Y66" s="34">
        <f ca="1">INDIRECT("N3." &amp; $A66 &amp; "!$AE$" &amp; 'N3.00_Summary'!$I$10)</f>
        <v>0</v>
      </c>
      <c r="Z66" s="34">
        <f ca="1">INDIRECT("N3." &amp; $A66 &amp; "!$AF$" &amp; 'N3.00_Summary'!$I$10)</f>
        <v>0</v>
      </c>
      <c r="AA66" s="35">
        <f t="shared" ca="1" si="4"/>
        <v>0</v>
      </c>
      <c r="AC66" s="64" t="s">
        <v>51</v>
      </c>
      <c r="AD66" s="84">
        <f t="shared" ca="1" si="5"/>
        <v>0</v>
      </c>
      <c r="AE66" s="84">
        <f t="shared" ca="1" si="6"/>
        <v>0</v>
      </c>
      <c r="AF66" s="84">
        <f t="shared" ca="1" si="7"/>
        <v>0</v>
      </c>
      <c r="AG66" s="84">
        <f t="shared" ca="1" si="8"/>
        <v>0</v>
      </c>
      <c r="AH66" s="84">
        <f t="shared" ca="1" si="9"/>
        <v>0</v>
      </c>
      <c r="AI66" s="84">
        <f t="shared" ca="1" si="10"/>
        <v>0</v>
      </c>
      <c r="AJ66" s="84">
        <f t="shared" ca="1" si="11"/>
        <v>0</v>
      </c>
      <c r="AK66" s="84">
        <f t="shared" ca="1" si="12"/>
        <v>0</v>
      </c>
      <c r="AL66" s="84">
        <f t="shared" ca="1" si="13"/>
        <v>0</v>
      </c>
      <c r="AM66" s="84">
        <f t="shared" ca="1" si="14"/>
        <v>0</v>
      </c>
      <c r="AN66" s="62">
        <f t="shared" ca="1" si="15"/>
        <v>0</v>
      </c>
    </row>
    <row r="67" spans="1:40">
      <c r="A67" s="18"/>
      <c r="B67" s="19" t="s">
        <v>26</v>
      </c>
      <c r="C67" s="64" t="s">
        <v>51</v>
      </c>
      <c r="D67" s="164">
        <f ca="1">SUM(D17:D66)</f>
        <v>0</v>
      </c>
      <c r="E67" s="164">
        <f t="shared" ref="E67:M67" ca="1" si="16">SUM(E17:E66)</f>
        <v>0</v>
      </c>
      <c r="F67" s="164">
        <f t="shared" ca="1" si="16"/>
        <v>0</v>
      </c>
      <c r="G67" s="164">
        <f t="shared" ca="1" si="16"/>
        <v>0</v>
      </c>
      <c r="H67" s="164">
        <f t="shared" ca="1" si="16"/>
        <v>0</v>
      </c>
      <c r="I67" s="164">
        <f t="shared" ca="1" si="16"/>
        <v>0</v>
      </c>
      <c r="J67" s="164">
        <f t="shared" ca="1" si="16"/>
        <v>0</v>
      </c>
      <c r="K67" s="164">
        <f t="shared" ca="1" si="16"/>
        <v>0</v>
      </c>
      <c r="L67" s="164">
        <f t="shared" ca="1" si="16"/>
        <v>0</v>
      </c>
      <c r="M67" s="164">
        <f t="shared" ca="1" si="16"/>
        <v>0</v>
      </c>
      <c r="N67" s="259">
        <f ca="1">SUM(N17:N66)</f>
        <v>0</v>
      </c>
    </row>
    <row r="69" spans="1:40" ht="17.649999999999999">
      <c r="A69" s="9" t="s">
        <v>102</v>
      </c>
      <c r="Q69" s="9"/>
      <c r="AA69" s="102"/>
    </row>
    <row r="71" spans="1:40">
      <c r="A71" s="15" t="s">
        <v>114</v>
      </c>
      <c r="B71" s="100"/>
      <c r="C71" s="100"/>
      <c r="D71" s="295" t="s">
        <v>115</v>
      </c>
      <c r="E71" s="296"/>
      <c r="F71" s="296"/>
      <c r="G71" s="296"/>
      <c r="H71" s="296"/>
      <c r="I71" s="296"/>
      <c r="J71" s="296"/>
      <c r="K71" s="296"/>
      <c r="L71" s="296"/>
      <c r="M71" s="297"/>
      <c r="P71" s="100"/>
      <c r="Q71" s="295" t="s">
        <v>103</v>
      </c>
      <c r="R71" s="296"/>
      <c r="S71" s="296"/>
      <c r="T71" s="296"/>
      <c r="U71" s="296"/>
      <c r="V71" s="296"/>
      <c r="W71" s="296"/>
      <c r="X71" s="296"/>
      <c r="Y71" s="296"/>
      <c r="Z71" s="297"/>
    </row>
    <row r="72" spans="1:40" ht="14.65" thickBot="1">
      <c r="A72" s="157"/>
      <c r="B72" s="157" t="s">
        <v>3</v>
      </c>
      <c r="C72" s="63" t="s">
        <v>49</v>
      </c>
      <c r="D72" s="20" t="s">
        <v>4</v>
      </c>
      <c r="E72" s="21" t="s">
        <v>5</v>
      </c>
      <c r="F72" s="22" t="s">
        <v>6</v>
      </c>
      <c r="G72" s="23" t="s">
        <v>7</v>
      </c>
      <c r="H72" s="24" t="s">
        <v>8</v>
      </c>
      <c r="I72" s="25" t="s">
        <v>91</v>
      </c>
      <c r="J72" s="26" t="s">
        <v>92</v>
      </c>
      <c r="K72" s="29" t="s">
        <v>93</v>
      </c>
      <c r="L72" s="27" t="s">
        <v>94</v>
      </c>
      <c r="M72" s="28" t="s">
        <v>95</v>
      </c>
      <c r="N72" s="32" t="s">
        <v>26</v>
      </c>
      <c r="P72" s="98" t="s">
        <v>49</v>
      </c>
      <c r="Q72" s="65" t="s">
        <v>4</v>
      </c>
      <c r="R72" s="21" t="s">
        <v>5</v>
      </c>
      <c r="S72" s="22" t="s">
        <v>6</v>
      </c>
      <c r="T72" s="23" t="s">
        <v>7</v>
      </c>
      <c r="U72" s="24" t="s">
        <v>8</v>
      </c>
      <c r="V72" s="25" t="s">
        <v>91</v>
      </c>
      <c r="W72" s="26" t="s">
        <v>92</v>
      </c>
      <c r="X72" s="29" t="s">
        <v>93</v>
      </c>
      <c r="Y72" s="27" t="s">
        <v>94</v>
      </c>
      <c r="Z72" s="28" t="s">
        <v>95</v>
      </c>
      <c r="AA72" s="32" t="s">
        <v>26</v>
      </c>
    </row>
    <row r="73" spans="1:40">
      <c r="A73" s="158" t="s">
        <v>203</v>
      </c>
      <c r="B73" s="237" t="e">
        <f ca="1">INDIRECT("N3." &amp; $A73 &amp; "!$A$12")</f>
        <v>#N/A</v>
      </c>
      <c r="C73" s="64" t="s">
        <v>318</v>
      </c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4">
        <f t="array" ref="N73">IFERROR(SUM(Q73:Z73/SUM(Q73:Z73) * D73:M73),0)</f>
        <v>0</v>
      </c>
      <c r="P73" s="64" t="e">
        <f>'N0.6_Lookup_References'!C14</f>
        <v>#N/A</v>
      </c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35">
        <f>SUM(Q73:Z73)</f>
        <v>0</v>
      </c>
    </row>
    <row r="74" spans="1:40">
      <c r="A74" s="158" t="s">
        <v>204</v>
      </c>
      <c r="B74" s="237" t="e">
        <f t="shared" ref="B74:B122" ca="1" si="17">INDIRECT("N3." &amp; $A74 &amp; "!$A$12")</f>
        <v>#N/A</v>
      </c>
      <c r="C74" s="64" t="s">
        <v>318</v>
      </c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4">
        <f t="array" ref="N74">IFERROR(SUM(Q74:Z74/SUM(Q74:Z74) * D74:M74),0)</f>
        <v>0</v>
      </c>
      <c r="P74" s="64" t="e">
        <f>'N0.6_Lookup_References'!C15</f>
        <v>#N/A</v>
      </c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35">
        <f t="shared" ref="AA74:AA122" si="18">SUM(Q74:Z74)</f>
        <v>0</v>
      </c>
    </row>
    <row r="75" spans="1:40">
      <c r="A75" s="158" t="s">
        <v>205</v>
      </c>
      <c r="B75" s="237" t="e">
        <f t="shared" ca="1" si="17"/>
        <v>#N/A</v>
      </c>
      <c r="C75" s="64" t="s">
        <v>318</v>
      </c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4">
        <f t="array" ref="N75">IFERROR(SUM(Q75:Z75/SUM(Q75:Z75) * D75:M75),0)</f>
        <v>0</v>
      </c>
      <c r="P75" s="64" t="e">
        <f>'N0.6_Lookup_References'!C16</f>
        <v>#N/A</v>
      </c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35">
        <f t="shared" si="18"/>
        <v>0</v>
      </c>
    </row>
    <row r="76" spans="1:40">
      <c r="A76" s="158" t="s">
        <v>206</v>
      </c>
      <c r="B76" s="237" t="e">
        <f t="shared" ca="1" si="17"/>
        <v>#N/A</v>
      </c>
      <c r="C76" s="64" t="s">
        <v>318</v>
      </c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4">
        <f t="array" ref="N76">IFERROR(SUM(Q76:Z76/SUM(Q76:Z76) * D76:M76),0)</f>
        <v>0</v>
      </c>
      <c r="P76" s="64" t="e">
        <f>'N0.6_Lookup_References'!C17</f>
        <v>#N/A</v>
      </c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35">
        <f t="shared" si="18"/>
        <v>0</v>
      </c>
    </row>
    <row r="77" spans="1:40">
      <c r="A77" s="158" t="s">
        <v>207</v>
      </c>
      <c r="B77" s="237" t="e">
        <f t="shared" ca="1" si="17"/>
        <v>#N/A</v>
      </c>
      <c r="C77" s="64" t="s">
        <v>318</v>
      </c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4">
        <f t="array" ref="N77">IFERROR(SUM(Q77:Z77/SUM(Q77:Z77) * D77:M77),0)</f>
        <v>0</v>
      </c>
      <c r="P77" s="64" t="e">
        <f>'N0.6_Lookup_References'!C18</f>
        <v>#N/A</v>
      </c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35">
        <f t="shared" si="18"/>
        <v>0</v>
      </c>
    </row>
    <row r="78" spans="1:40">
      <c r="A78" s="158" t="s">
        <v>208</v>
      </c>
      <c r="B78" s="237" t="e">
        <f t="shared" ca="1" si="17"/>
        <v>#N/A</v>
      </c>
      <c r="C78" s="64" t="s">
        <v>318</v>
      </c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4">
        <f t="array" ref="N78">IFERROR(SUM(Q78:Z78/SUM(Q78:Z78) * D78:M78),0)</f>
        <v>0</v>
      </c>
      <c r="P78" s="64" t="e">
        <f>'N0.6_Lookup_References'!C19</f>
        <v>#N/A</v>
      </c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35">
        <f t="shared" si="18"/>
        <v>0</v>
      </c>
    </row>
    <row r="79" spans="1:40">
      <c r="A79" s="158" t="s">
        <v>425</v>
      </c>
      <c r="B79" s="237" t="e">
        <f t="shared" ca="1" si="17"/>
        <v>#N/A</v>
      </c>
      <c r="C79" s="64" t="s">
        <v>318</v>
      </c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4">
        <f t="array" ref="N79">IFERROR(SUM(Q79:Z79/SUM(Q79:Z79) * D79:M79),0)</f>
        <v>0</v>
      </c>
      <c r="P79" s="64" t="e">
        <f>'N0.6_Lookup_References'!C20</f>
        <v>#N/A</v>
      </c>
      <c r="Q79" s="101"/>
      <c r="R79" s="101"/>
      <c r="S79" s="101"/>
      <c r="T79" s="101"/>
      <c r="U79" s="101"/>
      <c r="V79" s="101"/>
      <c r="W79" s="101"/>
      <c r="X79" s="101"/>
      <c r="Y79" s="101"/>
      <c r="Z79" s="101"/>
      <c r="AA79" s="35">
        <f t="shared" si="18"/>
        <v>0</v>
      </c>
    </row>
    <row r="80" spans="1:40">
      <c r="A80" s="158" t="s">
        <v>426</v>
      </c>
      <c r="B80" s="237" t="e">
        <f t="shared" ca="1" si="17"/>
        <v>#N/A</v>
      </c>
      <c r="C80" s="64" t="s">
        <v>318</v>
      </c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4">
        <f t="array" ref="N80">IFERROR(SUM(Q80:Z80/SUM(Q80:Z80) * D80:M80),0)</f>
        <v>0</v>
      </c>
      <c r="P80" s="64" t="e">
        <f>'N0.6_Lookup_References'!C21</f>
        <v>#N/A</v>
      </c>
      <c r="Q80" s="101"/>
      <c r="R80" s="101"/>
      <c r="S80" s="101"/>
      <c r="T80" s="101"/>
      <c r="U80" s="101"/>
      <c r="V80" s="101"/>
      <c r="W80" s="101"/>
      <c r="X80" s="101"/>
      <c r="Y80" s="101"/>
      <c r="Z80" s="101"/>
      <c r="AA80" s="35">
        <f t="shared" si="18"/>
        <v>0</v>
      </c>
    </row>
    <row r="81" spans="1:27">
      <c r="A81" s="158" t="s">
        <v>427</v>
      </c>
      <c r="B81" s="237" t="e">
        <f t="shared" ca="1" si="17"/>
        <v>#N/A</v>
      </c>
      <c r="C81" s="64" t="s">
        <v>318</v>
      </c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4">
        <f t="array" ref="N81">IFERROR(SUM(Q81:Z81/SUM(Q81:Z81) * D81:M81),0)</f>
        <v>0</v>
      </c>
      <c r="P81" s="64" t="e">
        <f>'N0.6_Lookup_References'!C22</f>
        <v>#N/A</v>
      </c>
      <c r="Q81" s="101"/>
      <c r="R81" s="101"/>
      <c r="S81" s="101"/>
      <c r="T81" s="101"/>
      <c r="U81" s="101"/>
      <c r="V81" s="101"/>
      <c r="W81" s="101"/>
      <c r="X81" s="101"/>
      <c r="Y81" s="101"/>
      <c r="Z81" s="101"/>
      <c r="AA81" s="35">
        <f t="shared" si="18"/>
        <v>0</v>
      </c>
    </row>
    <row r="82" spans="1:27">
      <c r="A82" s="158" t="s">
        <v>428</v>
      </c>
      <c r="B82" s="237" t="e">
        <f t="shared" ca="1" si="17"/>
        <v>#N/A</v>
      </c>
      <c r="C82" s="64" t="s">
        <v>318</v>
      </c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4">
        <f t="array" ref="N82">IFERROR(SUM(Q82:Z82/SUM(Q82:Z82) * D82:M82),0)</f>
        <v>0</v>
      </c>
      <c r="P82" s="64" t="e">
        <f>'N0.6_Lookup_References'!C23</f>
        <v>#N/A</v>
      </c>
      <c r="Q82" s="101"/>
      <c r="R82" s="101"/>
      <c r="S82" s="101"/>
      <c r="T82" s="101"/>
      <c r="U82" s="101"/>
      <c r="V82" s="101"/>
      <c r="W82" s="101"/>
      <c r="X82" s="101"/>
      <c r="Y82" s="101"/>
      <c r="Z82" s="101"/>
      <c r="AA82" s="35">
        <f t="shared" si="18"/>
        <v>0</v>
      </c>
    </row>
    <row r="83" spans="1:27">
      <c r="A83" s="158" t="s">
        <v>429</v>
      </c>
      <c r="B83" s="237" t="e">
        <f t="shared" ca="1" si="17"/>
        <v>#N/A</v>
      </c>
      <c r="C83" s="64" t="s">
        <v>318</v>
      </c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4">
        <f t="array" ref="N83">IFERROR(SUM(Q83:Z83/SUM(Q83:Z83) * D83:M83),0)</f>
        <v>0</v>
      </c>
      <c r="P83" s="64" t="e">
        <f>'N0.6_Lookup_References'!C24</f>
        <v>#N/A</v>
      </c>
      <c r="Q83" s="101"/>
      <c r="R83" s="101"/>
      <c r="S83" s="101"/>
      <c r="T83" s="101"/>
      <c r="U83" s="101"/>
      <c r="V83" s="101"/>
      <c r="W83" s="101"/>
      <c r="X83" s="101"/>
      <c r="Y83" s="101"/>
      <c r="Z83" s="101"/>
      <c r="AA83" s="35">
        <f t="shared" si="18"/>
        <v>0</v>
      </c>
    </row>
    <row r="84" spans="1:27">
      <c r="A84" s="158" t="s">
        <v>430</v>
      </c>
      <c r="B84" s="237" t="e">
        <f t="shared" ca="1" si="17"/>
        <v>#N/A</v>
      </c>
      <c r="C84" s="64" t="s">
        <v>318</v>
      </c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4">
        <f t="array" ref="N84">IFERROR(SUM(Q84:Z84/SUM(Q84:Z84) * D84:M84),0)</f>
        <v>0</v>
      </c>
      <c r="P84" s="64" t="e">
        <f>'N0.6_Lookup_References'!C25</f>
        <v>#N/A</v>
      </c>
      <c r="Q84" s="101"/>
      <c r="R84" s="101"/>
      <c r="S84" s="101"/>
      <c r="T84" s="101"/>
      <c r="U84" s="101"/>
      <c r="V84" s="101"/>
      <c r="W84" s="101"/>
      <c r="X84" s="101"/>
      <c r="Y84" s="101"/>
      <c r="Z84" s="101"/>
      <c r="AA84" s="35">
        <f t="shared" si="18"/>
        <v>0</v>
      </c>
    </row>
    <row r="85" spans="1:27">
      <c r="A85" s="158" t="s">
        <v>209</v>
      </c>
      <c r="B85" s="237" t="e">
        <f t="shared" ca="1" si="17"/>
        <v>#N/A</v>
      </c>
      <c r="C85" s="64" t="s">
        <v>318</v>
      </c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4">
        <f t="array" ref="N85">IFERROR(SUM(Q85:Z85/SUM(Q85:Z85) * D85:M85),0)</f>
        <v>0</v>
      </c>
      <c r="P85" s="64" t="e">
        <f>'N0.6_Lookup_References'!C26</f>
        <v>#N/A</v>
      </c>
      <c r="Q85" s="101"/>
      <c r="R85" s="101"/>
      <c r="S85" s="101"/>
      <c r="T85" s="101"/>
      <c r="U85" s="101"/>
      <c r="V85" s="101"/>
      <c r="W85" s="101"/>
      <c r="X85" s="101"/>
      <c r="Y85" s="101"/>
      <c r="Z85" s="101"/>
      <c r="AA85" s="35">
        <f t="shared" si="18"/>
        <v>0</v>
      </c>
    </row>
    <row r="86" spans="1:27">
      <c r="A86" s="158" t="s">
        <v>210</v>
      </c>
      <c r="B86" s="237" t="e">
        <f t="shared" ca="1" si="17"/>
        <v>#N/A</v>
      </c>
      <c r="C86" s="64" t="s">
        <v>318</v>
      </c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4">
        <f t="array" ref="N86">IFERROR(SUM(Q86:Z86/SUM(Q86:Z86) * D86:M86),0)</f>
        <v>0</v>
      </c>
      <c r="P86" s="64" t="e">
        <f>'N0.6_Lookup_References'!C27</f>
        <v>#N/A</v>
      </c>
      <c r="Q86" s="101"/>
      <c r="R86" s="101"/>
      <c r="S86" s="101"/>
      <c r="T86" s="101"/>
      <c r="U86" s="101"/>
      <c r="V86" s="101"/>
      <c r="W86" s="101"/>
      <c r="X86" s="101"/>
      <c r="Y86" s="101"/>
      <c r="Z86" s="101"/>
      <c r="AA86" s="35">
        <f t="shared" si="18"/>
        <v>0</v>
      </c>
    </row>
    <row r="87" spans="1:27">
      <c r="A87" s="158" t="s">
        <v>211</v>
      </c>
      <c r="B87" s="237" t="e">
        <f t="shared" ca="1" si="17"/>
        <v>#N/A</v>
      </c>
      <c r="C87" s="64" t="s">
        <v>318</v>
      </c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4">
        <f t="array" ref="N87">IFERROR(SUM(Q87:Z87/SUM(Q87:Z87) * D87:M87),0)</f>
        <v>0</v>
      </c>
      <c r="P87" s="64" t="e">
        <f>'N0.6_Lookup_References'!C28</f>
        <v>#N/A</v>
      </c>
      <c r="Q87" s="101"/>
      <c r="R87" s="101"/>
      <c r="S87" s="101"/>
      <c r="T87" s="101"/>
      <c r="U87" s="101"/>
      <c r="V87" s="101"/>
      <c r="W87" s="101"/>
      <c r="X87" s="101"/>
      <c r="Y87" s="101"/>
      <c r="Z87" s="101"/>
      <c r="AA87" s="35">
        <f t="shared" si="18"/>
        <v>0</v>
      </c>
    </row>
    <row r="88" spans="1:27">
      <c r="A88" s="158" t="s">
        <v>212</v>
      </c>
      <c r="B88" s="237" t="e">
        <f t="shared" ca="1" si="17"/>
        <v>#N/A</v>
      </c>
      <c r="C88" s="64" t="s">
        <v>318</v>
      </c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4">
        <f t="array" ref="N88">IFERROR(SUM(Q88:Z88/SUM(Q88:Z88) * D88:M88),0)</f>
        <v>0</v>
      </c>
      <c r="P88" s="64" t="e">
        <f>'N0.6_Lookup_References'!C29</f>
        <v>#N/A</v>
      </c>
      <c r="Q88" s="101"/>
      <c r="R88" s="101"/>
      <c r="S88" s="101"/>
      <c r="T88" s="101"/>
      <c r="U88" s="101"/>
      <c r="V88" s="101"/>
      <c r="W88" s="101"/>
      <c r="X88" s="101"/>
      <c r="Y88" s="101"/>
      <c r="Z88" s="101"/>
      <c r="AA88" s="35">
        <f t="shared" si="18"/>
        <v>0</v>
      </c>
    </row>
    <row r="89" spans="1:27">
      <c r="A89" s="158" t="s">
        <v>213</v>
      </c>
      <c r="B89" s="237" t="e">
        <f t="shared" ca="1" si="17"/>
        <v>#N/A</v>
      </c>
      <c r="C89" s="64" t="s">
        <v>318</v>
      </c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4">
        <f t="array" ref="N89">IFERROR(SUM(Q89:Z89/SUM(Q89:Z89) * D89:M89),0)</f>
        <v>0</v>
      </c>
      <c r="P89" s="64" t="e">
        <f>'N0.6_Lookup_References'!C30</f>
        <v>#N/A</v>
      </c>
      <c r="Q89" s="101"/>
      <c r="R89" s="101"/>
      <c r="S89" s="101"/>
      <c r="T89" s="101"/>
      <c r="U89" s="101"/>
      <c r="V89" s="101"/>
      <c r="W89" s="101"/>
      <c r="X89" s="101"/>
      <c r="Y89" s="101"/>
      <c r="Z89" s="101"/>
      <c r="AA89" s="35">
        <f t="shared" si="18"/>
        <v>0</v>
      </c>
    </row>
    <row r="90" spans="1:27">
      <c r="A90" s="158" t="s">
        <v>214</v>
      </c>
      <c r="B90" s="237" t="e">
        <f t="shared" ca="1" si="17"/>
        <v>#N/A</v>
      </c>
      <c r="C90" s="64" t="s">
        <v>318</v>
      </c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4">
        <f t="array" ref="N90">IFERROR(SUM(Q90:Z90/SUM(Q90:Z90) * D90:M90),0)</f>
        <v>0</v>
      </c>
      <c r="P90" s="64" t="e">
        <f>'N0.6_Lookup_References'!C31</f>
        <v>#N/A</v>
      </c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35">
        <f t="shared" si="18"/>
        <v>0</v>
      </c>
    </row>
    <row r="91" spans="1:27">
      <c r="A91" s="158" t="s">
        <v>215</v>
      </c>
      <c r="B91" s="237" t="e">
        <f t="shared" ca="1" si="17"/>
        <v>#N/A</v>
      </c>
      <c r="C91" s="64" t="s">
        <v>318</v>
      </c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4">
        <f t="array" ref="N91">IFERROR(SUM(Q91:Z91/SUM(Q91:Z91) * D91:M91),0)</f>
        <v>0</v>
      </c>
      <c r="P91" s="64" t="e">
        <f>'N0.6_Lookup_References'!C32</f>
        <v>#N/A</v>
      </c>
      <c r="Q91" s="101"/>
      <c r="R91" s="101"/>
      <c r="S91" s="101"/>
      <c r="T91" s="101"/>
      <c r="U91" s="101"/>
      <c r="V91" s="101"/>
      <c r="W91" s="101"/>
      <c r="X91" s="101"/>
      <c r="Y91" s="101"/>
      <c r="Z91" s="101"/>
      <c r="AA91" s="35">
        <f t="shared" si="18"/>
        <v>0</v>
      </c>
    </row>
    <row r="92" spans="1:27">
      <c r="A92" s="158" t="s">
        <v>216</v>
      </c>
      <c r="B92" s="237" t="e">
        <f t="shared" ca="1" si="17"/>
        <v>#N/A</v>
      </c>
      <c r="C92" s="64" t="s">
        <v>318</v>
      </c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4">
        <f t="array" ref="N92">IFERROR(SUM(Q92:Z92/SUM(Q92:Z92) * D92:M92),0)</f>
        <v>0</v>
      </c>
      <c r="P92" s="64" t="e">
        <f>'N0.6_Lookup_References'!C33</f>
        <v>#N/A</v>
      </c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35">
        <f t="shared" si="18"/>
        <v>0</v>
      </c>
    </row>
    <row r="93" spans="1:27">
      <c r="A93" s="158" t="s">
        <v>217</v>
      </c>
      <c r="B93" s="237" t="e">
        <f t="shared" ca="1" si="17"/>
        <v>#N/A</v>
      </c>
      <c r="C93" s="64" t="s">
        <v>318</v>
      </c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4">
        <f t="array" ref="N93">IFERROR(SUM(Q93:Z93/SUM(Q93:Z93) * D93:M93),0)</f>
        <v>0</v>
      </c>
      <c r="P93" s="64" t="e">
        <f>'N0.6_Lookup_References'!C34</f>
        <v>#N/A</v>
      </c>
      <c r="Q93" s="101"/>
      <c r="R93" s="101"/>
      <c r="S93" s="101"/>
      <c r="T93" s="101"/>
      <c r="U93" s="101"/>
      <c r="V93" s="101"/>
      <c r="W93" s="101"/>
      <c r="X93" s="101"/>
      <c r="Y93" s="101"/>
      <c r="Z93" s="101"/>
      <c r="AA93" s="35">
        <f t="shared" si="18"/>
        <v>0</v>
      </c>
    </row>
    <row r="94" spans="1:27">
      <c r="A94" s="158" t="s">
        <v>218</v>
      </c>
      <c r="B94" s="237" t="e">
        <f t="shared" ca="1" si="17"/>
        <v>#N/A</v>
      </c>
      <c r="C94" s="64" t="s">
        <v>318</v>
      </c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4">
        <f t="array" ref="N94">IFERROR(SUM(Q94:Z94/SUM(Q94:Z94) * D94:M94),0)</f>
        <v>0</v>
      </c>
      <c r="P94" s="64" t="e">
        <f>'N0.6_Lookup_References'!C35</f>
        <v>#N/A</v>
      </c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35">
        <f t="shared" si="18"/>
        <v>0</v>
      </c>
    </row>
    <row r="95" spans="1:27">
      <c r="A95" s="158" t="s">
        <v>219</v>
      </c>
      <c r="B95" s="237" t="e">
        <f t="shared" ca="1" si="17"/>
        <v>#N/A</v>
      </c>
      <c r="C95" s="64" t="s">
        <v>318</v>
      </c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4">
        <f t="array" ref="N95">IFERROR(SUM(Q95:Z95/SUM(Q95:Z95) * D95:M95),0)</f>
        <v>0</v>
      </c>
      <c r="P95" s="64" t="e">
        <f>'N0.6_Lookup_References'!C36</f>
        <v>#N/A</v>
      </c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35">
        <f t="shared" si="18"/>
        <v>0</v>
      </c>
    </row>
    <row r="96" spans="1:27">
      <c r="A96" s="158" t="s">
        <v>431</v>
      </c>
      <c r="B96" s="237" t="e">
        <f t="shared" ca="1" si="17"/>
        <v>#N/A</v>
      </c>
      <c r="C96" s="64" t="s">
        <v>318</v>
      </c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4">
        <f t="array" ref="N96">IFERROR(SUM(Q96:Z96/SUM(Q96:Z96) * D96:M96),0)</f>
        <v>0</v>
      </c>
      <c r="P96" s="64" t="e">
        <f>'N0.6_Lookup_References'!C37</f>
        <v>#N/A</v>
      </c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35">
        <f t="shared" si="18"/>
        <v>0</v>
      </c>
    </row>
    <row r="97" spans="1:27">
      <c r="A97" s="158" t="s">
        <v>432</v>
      </c>
      <c r="B97" s="237" t="e">
        <f t="shared" ca="1" si="17"/>
        <v>#N/A</v>
      </c>
      <c r="C97" s="64" t="s">
        <v>318</v>
      </c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4">
        <f t="array" ref="N97">IFERROR(SUM(Q97:Z97/SUM(Q97:Z97) * D97:M97),0)</f>
        <v>0</v>
      </c>
      <c r="P97" s="64" t="e">
        <f>'N0.6_Lookup_References'!C38</f>
        <v>#N/A</v>
      </c>
      <c r="Q97" s="101"/>
      <c r="R97" s="101"/>
      <c r="S97" s="101"/>
      <c r="T97" s="101"/>
      <c r="U97" s="101"/>
      <c r="V97" s="101"/>
      <c r="W97" s="101"/>
      <c r="X97" s="101"/>
      <c r="Y97" s="101"/>
      <c r="Z97" s="101"/>
      <c r="AA97" s="35">
        <f t="shared" si="18"/>
        <v>0</v>
      </c>
    </row>
    <row r="98" spans="1:27">
      <c r="A98" s="158" t="s">
        <v>433</v>
      </c>
      <c r="B98" s="237" t="e">
        <f t="shared" ca="1" si="17"/>
        <v>#N/A</v>
      </c>
      <c r="C98" s="64" t="s">
        <v>318</v>
      </c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4">
        <f t="array" ref="N98">IFERROR(SUM(Q98:Z98/SUM(Q98:Z98) * D98:M98),0)</f>
        <v>0</v>
      </c>
      <c r="P98" s="64" t="e">
        <f>'N0.6_Lookup_References'!C39</f>
        <v>#N/A</v>
      </c>
      <c r="Q98" s="101"/>
      <c r="R98" s="101"/>
      <c r="S98" s="101"/>
      <c r="T98" s="101"/>
      <c r="U98" s="101"/>
      <c r="V98" s="101"/>
      <c r="W98" s="101"/>
      <c r="X98" s="101"/>
      <c r="Y98" s="101"/>
      <c r="Z98" s="101"/>
      <c r="AA98" s="35">
        <f t="shared" si="18"/>
        <v>0</v>
      </c>
    </row>
    <row r="99" spans="1:27">
      <c r="A99" s="158" t="s">
        <v>220</v>
      </c>
      <c r="B99" s="237" t="e">
        <f t="shared" ca="1" si="17"/>
        <v>#N/A</v>
      </c>
      <c r="C99" s="64" t="s">
        <v>318</v>
      </c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4">
        <f t="array" ref="N99">IFERROR(SUM(Q99:Z99/SUM(Q99:Z99) * D99:M99),0)</f>
        <v>0</v>
      </c>
      <c r="P99" s="64" t="e">
        <f>'N0.6_Lookup_References'!C40</f>
        <v>#N/A</v>
      </c>
      <c r="Q99" s="101"/>
      <c r="R99" s="101"/>
      <c r="S99" s="101"/>
      <c r="T99" s="101"/>
      <c r="U99" s="101"/>
      <c r="V99" s="101"/>
      <c r="W99" s="101"/>
      <c r="X99" s="101"/>
      <c r="Y99" s="101"/>
      <c r="Z99" s="101"/>
      <c r="AA99" s="35">
        <f t="shared" si="18"/>
        <v>0</v>
      </c>
    </row>
    <row r="100" spans="1:27">
      <c r="A100" s="158" t="s">
        <v>221</v>
      </c>
      <c r="B100" s="237" t="e">
        <f t="shared" ca="1" si="17"/>
        <v>#N/A</v>
      </c>
      <c r="C100" s="64" t="s">
        <v>318</v>
      </c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4">
        <f t="array" ref="N100">IFERROR(SUM(Q100:Z100/SUM(Q100:Z100) * D100:M100),0)</f>
        <v>0</v>
      </c>
      <c r="P100" s="64" t="e">
        <f>'N0.6_Lookup_References'!C41</f>
        <v>#N/A</v>
      </c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  <c r="AA100" s="35">
        <f t="shared" si="18"/>
        <v>0</v>
      </c>
    </row>
    <row r="101" spans="1:27">
      <c r="A101" s="158" t="s">
        <v>222</v>
      </c>
      <c r="B101" s="237" t="e">
        <f t="shared" ca="1" si="17"/>
        <v>#N/A</v>
      </c>
      <c r="C101" s="64" t="s">
        <v>318</v>
      </c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4">
        <f t="array" ref="N101">IFERROR(SUM(Q101:Z101/SUM(Q101:Z101) * D101:M101),0)</f>
        <v>0</v>
      </c>
      <c r="P101" s="64" t="e">
        <f>'N0.6_Lookup_References'!C42</f>
        <v>#N/A</v>
      </c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  <c r="AA101" s="35">
        <f t="shared" si="18"/>
        <v>0</v>
      </c>
    </row>
    <row r="102" spans="1:27">
      <c r="A102" s="158" t="s">
        <v>223</v>
      </c>
      <c r="B102" s="237" t="e">
        <f t="shared" ca="1" si="17"/>
        <v>#N/A</v>
      </c>
      <c r="C102" s="64" t="s">
        <v>318</v>
      </c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4">
        <f t="array" ref="N102">IFERROR(SUM(Q102:Z102/SUM(Q102:Z102) * D102:M102),0)</f>
        <v>0</v>
      </c>
      <c r="P102" s="64" t="e">
        <f>'N0.6_Lookup_References'!C43</f>
        <v>#N/A</v>
      </c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  <c r="AA102" s="35">
        <f t="shared" si="18"/>
        <v>0</v>
      </c>
    </row>
    <row r="103" spans="1:27">
      <c r="A103" s="158" t="s">
        <v>224</v>
      </c>
      <c r="B103" s="237" t="e">
        <f t="shared" ca="1" si="17"/>
        <v>#N/A</v>
      </c>
      <c r="C103" s="64" t="s">
        <v>318</v>
      </c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4">
        <f t="array" ref="N103">IFERROR(SUM(Q103:Z103/SUM(Q103:Z103) * D103:M103),0)</f>
        <v>0</v>
      </c>
      <c r="P103" s="64" t="e">
        <f>'N0.6_Lookup_References'!C44</f>
        <v>#N/A</v>
      </c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  <c r="AA103" s="35">
        <f t="shared" si="18"/>
        <v>0</v>
      </c>
    </row>
    <row r="104" spans="1:27">
      <c r="A104" s="158" t="s">
        <v>225</v>
      </c>
      <c r="B104" s="237" t="e">
        <f t="shared" ca="1" si="17"/>
        <v>#N/A</v>
      </c>
      <c r="C104" s="64" t="s">
        <v>318</v>
      </c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4">
        <f t="array" ref="N104">IFERROR(SUM(Q104:Z104/SUM(Q104:Z104) * D104:M104),0)</f>
        <v>0</v>
      </c>
      <c r="P104" s="64" t="e">
        <f>'N0.6_Lookup_References'!C45</f>
        <v>#N/A</v>
      </c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  <c r="AA104" s="35">
        <f t="shared" si="18"/>
        <v>0</v>
      </c>
    </row>
    <row r="105" spans="1:27">
      <c r="A105" s="158" t="s">
        <v>226</v>
      </c>
      <c r="B105" s="237" t="e">
        <f t="shared" ca="1" si="17"/>
        <v>#N/A</v>
      </c>
      <c r="C105" s="64" t="s">
        <v>318</v>
      </c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4">
        <f t="array" ref="N105">IFERROR(SUM(Q105:Z105/SUM(Q105:Z105) * D105:M105),0)</f>
        <v>0</v>
      </c>
      <c r="P105" s="64" t="e">
        <f>'N0.6_Lookup_References'!C46</f>
        <v>#N/A</v>
      </c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  <c r="AA105" s="35">
        <f t="shared" si="18"/>
        <v>0</v>
      </c>
    </row>
    <row r="106" spans="1:27">
      <c r="A106" s="158" t="s">
        <v>227</v>
      </c>
      <c r="B106" s="237" t="e">
        <f t="shared" ca="1" si="17"/>
        <v>#N/A</v>
      </c>
      <c r="C106" s="64" t="s">
        <v>318</v>
      </c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4">
        <f t="array" ref="N106">IFERROR(SUM(Q106:Z106/SUM(Q106:Z106) * D106:M106),0)</f>
        <v>0</v>
      </c>
      <c r="P106" s="64" t="e">
        <f>'N0.6_Lookup_References'!C47</f>
        <v>#N/A</v>
      </c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  <c r="AA106" s="35">
        <f t="shared" si="18"/>
        <v>0</v>
      </c>
    </row>
    <row r="107" spans="1:27">
      <c r="A107" s="158" t="s">
        <v>228</v>
      </c>
      <c r="B107" s="237" t="e">
        <f t="shared" ca="1" si="17"/>
        <v>#N/A</v>
      </c>
      <c r="C107" s="64" t="s">
        <v>318</v>
      </c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4">
        <f t="array" ref="N107">IFERROR(SUM(Q107:Z107/SUM(Q107:Z107) * D107:M107),0)</f>
        <v>0</v>
      </c>
      <c r="P107" s="64" t="e">
        <f>'N0.6_Lookup_References'!C48</f>
        <v>#N/A</v>
      </c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  <c r="AA107" s="35">
        <f t="shared" si="18"/>
        <v>0</v>
      </c>
    </row>
    <row r="108" spans="1:27">
      <c r="A108" s="158" t="s">
        <v>240</v>
      </c>
      <c r="B108" s="237" t="e">
        <f t="shared" ca="1" si="17"/>
        <v>#N/A</v>
      </c>
      <c r="C108" s="64" t="s">
        <v>318</v>
      </c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4">
        <f t="array" ref="N108">IFERROR(SUM(Q108:Z108/SUM(Q108:Z108) * D108:M108),0)</f>
        <v>0</v>
      </c>
      <c r="P108" s="64" t="e">
        <f>'N0.6_Lookup_References'!C49</f>
        <v>#N/A</v>
      </c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  <c r="AA108" s="35">
        <f t="shared" si="18"/>
        <v>0</v>
      </c>
    </row>
    <row r="109" spans="1:27">
      <c r="A109" s="158" t="s">
        <v>241</v>
      </c>
      <c r="B109" s="237" t="e">
        <f t="shared" ca="1" si="17"/>
        <v>#N/A</v>
      </c>
      <c r="C109" s="64" t="s">
        <v>318</v>
      </c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4">
        <f t="array" ref="N109">IFERROR(SUM(Q109:Z109/SUM(Q109:Z109) * D109:M109),0)</f>
        <v>0</v>
      </c>
      <c r="P109" s="64" t="e">
        <f>'N0.6_Lookup_References'!C50</f>
        <v>#N/A</v>
      </c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  <c r="AA109" s="35">
        <f t="shared" si="18"/>
        <v>0</v>
      </c>
    </row>
    <row r="110" spans="1:27">
      <c r="A110" s="158" t="s">
        <v>242</v>
      </c>
      <c r="B110" s="237" t="e">
        <f t="shared" ca="1" si="17"/>
        <v>#N/A</v>
      </c>
      <c r="C110" s="64" t="s">
        <v>318</v>
      </c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4">
        <f t="array" ref="N110">IFERROR(SUM(Q110:Z110/SUM(Q110:Z110) * D110:M110),0)</f>
        <v>0</v>
      </c>
      <c r="P110" s="64" t="e">
        <f>'N0.6_Lookup_References'!C51</f>
        <v>#N/A</v>
      </c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  <c r="AA110" s="35">
        <f t="shared" si="18"/>
        <v>0</v>
      </c>
    </row>
    <row r="111" spans="1:27">
      <c r="A111" s="158" t="s">
        <v>434</v>
      </c>
      <c r="B111" s="237" t="e">
        <f t="shared" ca="1" si="17"/>
        <v>#N/A</v>
      </c>
      <c r="C111" s="64" t="s">
        <v>318</v>
      </c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4">
        <f t="array" ref="N111">IFERROR(SUM(Q111:Z111/SUM(Q111:Z111) * D111:M111),0)</f>
        <v>0</v>
      </c>
      <c r="P111" s="64" t="e">
        <f>'N0.6_Lookup_References'!C52</f>
        <v>#N/A</v>
      </c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35">
        <f t="shared" si="18"/>
        <v>0</v>
      </c>
    </row>
    <row r="112" spans="1:27">
      <c r="A112" s="158" t="s">
        <v>243</v>
      </c>
      <c r="B112" s="237" t="e">
        <f t="shared" ca="1" si="17"/>
        <v>#N/A</v>
      </c>
      <c r="C112" s="64" t="s">
        <v>318</v>
      </c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4">
        <f t="array" ref="N112">IFERROR(SUM(Q112:Z112/SUM(Q112:Z112) * D112:M112),0)</f>
        <v>0</v>
      </c>
      <c r="P112" s="64" t="e">
        <f>'N0.6_Lookup_References'!C53</f>
        <v>#N/A</v>
      </c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35">
        <f t="shared" si="18"/>
        <v>0</v>
      </c>
    </row>
    <row r="113" spans="1:27">
      <c r="A113" s="158" t="s">
        <v>244</v>
      </c>
      <c r="B113" s="237" t="e">
        <f t="shared" ca="1" si="17"/>
        <v>#N/A</v>
      </c>
      <c r="C113" s="64" t="s">
        <v>318</v>
      </c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4">
        <f t="array" ref="N113">IFERROR(SUM(Q113:Z113/SUM(Q113:Z113) * D113:M113),0)</f>
        <v>0</v>
      </c>
      <c r="P113" s="64" t="e">
        <f>'N0.6_Lookup_References'!C54</f>
        <v>#N/A</v>
      </c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35">
        <f t="shared" si="18"/>
        <v>0</v>
      </c>
    </row>
    <row r="114" spans="1:27">
      <c r="A114" s="158" t="s">
        <v>245</v>
      </c>
      <c r="B114" s="237" t="e">
        <f t="shared" ca="1" si="17"/>
        <v>#N/A</v>
      </c>
      <c r="C114" s="64" t="s">
        <v>318</v>
      </c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4">
        <f t="array" ref="N114">IFERROR(SUM(Q114:Z114/SUM(Q114:Z114) * D114:M114),0)</f>
        <v>0</v>
      </c>
      <c r="P114" s="64" t="e">
        <f>'N0.6_Lookup_References'!C55</f>
        <v>#N/A</v>
      </c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35">
        <f t="shared" si="18"/>
        <v>0</v>
      </c>
    </row>
    <row r="115" spans="1:27">
      <c r="A115" s="158" t="s">
        <v>246</v>
      </c>
      <c r="B115" s="237" t="e">
        <f t="shared" ca="1" si="17"/>
        <v>#N/A</v>
      </c>
      <c r="C115" s="64" t="s">
        <v>318</v>
      </c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4">
        <f t="array" ref="N115">IFERROR(SUM(Q115:Z115/SUM(Q115:Z115) * D115:M115),0)</f>
        <v>0</v>
      </c>
      <c r="P115" s="64" t="e">
        <f>'N0.6_Lookup_References'!C56</f>
        <v>#N/A</v>
      </c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35">
        <f t="shared" si="18"/>
        <v>0</v>
      </c>
    </row>
    <row r="116" spans="1:27">
      <c r="A116" s="158" t="s">
        <v>247</v>
      </c>
      <c r="B116" s="237" t="e">
        <f t="shared" ca="1" si="17"/>
        <v>#N/A</v>
      </c>
      <c r="C116" s="64" t="s">
        <v>318</v>
      </c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4">
        <f t="array" ref="N116">IFERROR(SUM(Q116:Z116/SUM(Q116:Z116) * D116:M116),0)</f>
        <v>0</v>
      </c>
      <c r="P116" s="64" t="e">
        <f>'N0.6_Lookup_References'!C57</f>
        <v>#N/A</v>
      </c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35">
        <f t="shared" si="18"/>
        <v>0</v>
      </c>
    </row>
    <row r="117" spans="1:27">
      <c r="A117" s="158" t="s">
        <v>248</v>
      </c>
      <c r="B117" s="237" t="e">
        <f t="shared" ca="1" si="17"/>
        <v>#N/A</v>
      </c>
      <c r="C117" s="64" t="s">
        <v>318</v>
      </c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4">
        <f t="array" ref="N117">IFERROR(SUM(Q117:Z117/SUM(Q117:Z117) * D117:M117),0)</f>
        <v>0</v>
      </c>
      <c r="P117" s="64" t="e">
        <f>'N0.6_Lookup_References'!C58</f>
        <v>#N/A</v>
      </c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35">
        <f t="shared" si="18"/>
        <v>0</v>
      </c>
    </row>
    <row r="118" spans="1:27">
      <c r="A118" s="158" t="s">
        <v>249</v>
      </c>
      <c r="B118" s="237" t="e">
        <f t="shared" ca="1" si="17"/>
        <v>#N/A</v>
      </c>
      <c r="C118" s="64" t="s">
        <v>318</v>
      </c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4">
        <f t="array" ref="N118">IFERROR(SUM(Q118:Z118/SUM(Q118:Z118) * D118:M118),0)</f>
        <v>0</v>
      </c>
      <c r="P118" s="64" t="e">
        <f>'N0.6_Lookup_References'!C59</f>
        <v>#N/A</v>
      </c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35">
        <f t="shared" si="18"/>
        <v>0</v>
      </c>
    </row>
    <row r="119" spans="1:27">
      <c r="A119" s="158" t="s">
        <v>250</v>
      </c>
      <c r="B119" s="237" t="e">
        <f t="shared" ca="1" si="17"/>
        <v>#N/A</v>
      </c>
      <c r="C119" s="64" t="s">
        <v>318</v>
      </c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4">
        <f t="array" ref="N119">IFERROR(SUM(Q119:Z119/SUM(Q119:Z119) * D119:M119),0)</f>
        <v>0</v>
      </c>
      <c r="P119" s="64" t="e">
        <f>'N0.6_Lookup_References'!C60</f>
        <v>#N/A</v>
      </c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  <c r="AA119" s="35">
        <f t="shared" si="18"/>
        <v>0</v>
      </c>
    </row>
    <row r="120" spans="1:27">
      <c r="A120" s="158" t="s">
        <v>435</v>
      </c>
      <c r="B120" s="237" t="e">
        <f t="shared" ca="1" si="17"/>
        <v>#N/A</v>
      </c>
      <c r="C120" s="64" t="s">
        <v>318</v>
      </c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4">
        <f t="array" ref="N120">IFERROR(SUM(Q120:Z120/SUM(Q120:Z120) * D120:M120),0)</f>
        <v>0</v>
      </c>
      <c r="P120" s="64" t="e">
        <f>'N0.6_Lookup_References'!C61</f>
        <v>#N/A</v>
      </c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  <c r="AA120" s="35">
        <f t="shared" si="18"/>
        <v>0</v>
      </c>
    </row>
    <row r="121" spans="1:27">
      <c r="A121" s="158" t="s">
        <v>436</v>
      </c>
      <c r="B121" s="237" t="e">
        <f t="shared" ca="1" si="17"/>
        <v>#N/A</v>
      </c>
      <c r="C121" s="64" t="s">
        <v>318</v>
      </c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4">
        <f t="array" ref="N121">IFERROR(SUM(Q121:Z121/SUM(Q121:Z121) * D121:M121),0)</f>
        <v>0</v>
      </c>
      <c r="P121" s="64" t="e">
        <f>'N0.6_Lookup_References'!C62</f>
        <v>#N/A</v>
      </c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  <c r="AA121" s="35">
        <f t="shared" si="18"/>
        <v>0</v>
      </c>
    </row>
    <row r="122" spans="1:27">
      <c r="A122" s="158" t="s">
        <v>437</v>
      </c>
      <c r="B122" s="237" t="e">
        <f t="shared" ca="1" si="17"/>
        <v>#N/A</v>
      </c>
      <c r="C122" s="64" t="s">
        <v>318</v>
      </c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4">
        <f t="array" ref="N122">IFERROR(SUM(Q122:Z122/SUM(Q122:Z122) * D122:M122),0)</f>
        <v>0</v>
      </c>
      <c r="P122" s="64" t="e">
        <f>'N0.6_Lookup_References'!C63</f>
        <v>#N/A</v>
      </c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  <c r="AA122" s="35">
        <f t="shared" si="18"/>
        <v>0</v>
      </c>
    </row>
  </sheetData>
  <mergeCells count="5">
    <mergeCell ref="D15:M15"/>
    <mergeCell ref="Q15:Z15"/>
    <mergeCell ref="AD15:AM15"/>
    <mergeCell ref="D71:M71"/>
    <mergeCell ref="Q71:Z71"/>
  </mergeCells>
  <phoneticPr fontId="56" type="noConversion"/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>
    <tabColor theme="9" tint="-0.499984740745262"/>
  </sheetPr>
  <dimension ref="A1:CF122"/>
  <sheetViews>
    <sheetView topLeftCell="C1" zoomScale="70" zoomScaleNormal="70" workbookViewId="0">
      <selection activeCell="B13" sqref="B13"/>
    </sheetView>
  </sheetViews>
  <sheetFormatPr defaultRowHeight="14.25"/>
  <cols>
    <col min="2" max="2" width="44" bestFit="1" customWidth="1"/>
    <col min="3" max="3" width="9" customWidth="1"/>
    <col min="15" max="15" width="1" customWidth="1"/>
    <col min="16" max="16" width="9" customWidth="1"/>
    <col min="28" max="28" width="1" customWidth="1"/>
    <col min="47" max="47" width="9.33203125" bestFit="1" customWidth="1"/>
  </cols>
  <sheetData>
    <row r="1" spans="1:84" s="3" customFormat="1" ht="25.15">
      <c r="A1" s="1" t="str">
        <f>N0_Cover!A1</f>
        <v>RIIO-2 Regulatory Reporting Pack</v>
      </c>
      <c r="B1" s="2"/>
      <c r="C1" s="2"/>
      <c r="D1" s="2"/>
      <c r="E1" s="2"/>
      <c r="F1" s="71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</row>
    <row r="2" spans="1:84" s="3" customFormat="1" ht="22.9">
      <c r="A2" s="1">
        <f>N0_Cover!$B$12</f>
        <v>0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</row>
    <row r="3" spans="1:84" s="3" customFormat="1" ht="19.899999999999999">
      <c r="A3" s="5" t="str">
        <f>"Workbook " &amp; N0_Cover!$B$14</f>
        <v>Workbook N: NARM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</row>
    <row r="4" spans="1:84" s="3" customFormat="1" ht="17.649999999999999">
      <c r="A4" s="7" t="str">
        <f>"Submission Version " &amp; N0_Cover!$B$15 &amp; " - Submitted on " &amp; TEXT(N0_Cover!$B$16,"dd mmm yyyy")</f>
        <v>Submission Version  - Submitted on 00 Jan 1900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</row>
    <row r="5" spans="1:84" s="3" customFormat="1" ht="17.649999999999999">
      <c r="A5" s="7" t="str">
        <f>"Template Version: " &amp; N0_Cover!$B$11</f>
        <v>Template Version: v1.0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</row>
    <row r="6" spans="1:84" s="3" customFormat="1" ht="19.899999999999999">
      <c r="A6" s="5" t="str">
        <f ca="1">"Sheet: " &amp;VLOOKUP(RIGHT(CELL("filename",A1),LEN(CELL("filename",A1))-FIND("]",CELL("filename",A1))),'N0.1_Contents'!$A$11:$B$98,2,FALSE)</f>
        <v>Sheet: N2.4 Total Risk Without Intervention - End of 2025/26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</row>
    <row r="7" spans="1:84" s="3" customFormat="1" ht="17.649999999999999">
      <c r="A7" s="7" t="str">
        <f>"Prices Base: " &amp; 'N0.5_Data_Constants'!C13</f>
        <v>Prices Base: 2018/19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</row>
    <row r="8" spans="1:84" s="138" customFormat="1" ht="13.15">
      <c r="A8" s="140" t="str">
        <f ca="1">"Error ERRORs: " &amp; IF(ISERROR(MATCH("Error",$A$9:$AN$9,0)),"OK","Error")</f>
        <v>Error ERRORs: OK</v>
      </c>
      <c r="B8" s="141"/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1"/>
      <c r="AE8" s="141"/>
      <c r="AF8" s="141"/>
      <c r="AG8" s="141"/>
      <c r="AH8" s="141"/>
      <c r="AI8" s="141"/>
      <c r="AJ8" s="141"/>
      <c r="AK8" s="141"/>
      <c r="AL8" s="141"/>
      <c r="AM8" s="141"/>
      <c r="AN8" s="141"/>
      <c r="AO8" s="139"/>
      <c r="AP8" s="139"/>
      <c r="AQ8" s="139"/>
      <c r="AR8" s="139"/>
      <c r="AS8" s="139"/>
      <c r="AT8" s="139"/>
      <c r="AU8" s="139"/>
      <c r="AV8" s="139"/>
      <c r="AW8" s="139"/>
      <c r="AX8" s="139"/>
      <c r="AY8" s="139"/>
      <c r="AZ8" s="139"/>
      <c r="BA8" s="139"/>
      <c r="BB8" s="139"/>
      <c r="BC8" s="139"/>
      <c r="BD8" s="139"/>
      <c r="BE8" s="139"/>
      <c r="BF8" s="139"/>
      <c r="BG8" s="139"/>
      <c r="BH8" s="139"/>
      <c r="BI8" s="139"/>
      <c r="BJ8" s="139"/>
      <c r="BK8" s="139"/>
      <c r="BL8" s="139"/>
      <c r="BM8" s="139"/>
      <c r="BN8" s="139"/>
      <c r="BO8" s="139"/>
      <c r="BP8" s="139"/>
      <c r="BQ8" s="139"/>
      <c r="BR8" s="139"/>
      <c r="BS8" s="139"/>
      <c r="BT8" s="139"/>
      <c r="BU8" s="139"/>
      <c r="BV8" s="139"/>
      <c r="BW8" s="139"/>
      <c r="BX8" s="139"/>
      <c r="BY8" s="139"/>
      <c r="BZ8" s="139"/>
      <c r="CA8" s="139"/>
      <c r="CB8" s="139"/>
      <c r="CC8" s="139"/>
      <c r="CD8" s="139"/>
      <c r="CE8" s="139"/>
      <c r="CF8" s="139"/>
    </row>
    <row r="9" spans="1:84" s="138" customFormat="1" ht="13.15">
      <c r="A9" s="145" t="str">
        <f t="shared" ref="A9:AN9" ca="1" si="0">IF(ISERROR(MATCH("Error",A10:A171,0)),"-","Error")</f>
        <v>-</v>
      </c>
      <c r="B9" s="145" t="str">
        <f t="shared" ca="1" si="0"/>
        <v>-</v>
      </c>
      <c r="C9" s="145" t="str">
        <f t="shared" si="0"/>
        <v>-</v>
      </c>
      <c r="D9" s="145" t="str">
        <f t="shared" ca="1" si="0"/>
        <v>-</v>
      </c>
      <c r="E9" s="145" t="str">
        <f t="shared" ca="1" si="0"/>
        <v>-</v>
      </c>
      <c r="F9" s="145" t="str">
        <f t="shared" ca="1" si="0"/>
        <v>-</v>
      </c>
      <c r="G9" s="145" t="str">
        <f t="shared" ca="1" si="0"/>
        <v>-</v>
      </c>
      <c r="H9" s="145" t="str">
        <f t="shared" ca="1" si="0"/>
        <v>-</v>
      </c>
      <c r="I9" s="145" t="str">
        <f t="shared" ca="1" si="0"/>
        <v>-</v>
      </c>
      <c r="J9" s="145" t="str">
        <f t="shared" ca="1" si="0"/>
        <v>-</v>
      </c>
      <c r="K9" s="145" t="str">
        <f t="shared" ca="1" si="0"/>
        <v>-</v>
      </c>
      <c r="L9" s="145" t="str">
        <f t="shared" ca="1" si="0"/>
        <v>-</v>
      </c>
      <c r="M9" s="145" t="str">
        <f t="shared" ca="1" si="0"/>
        <v>-</v>
      </c>
      <c r="N9" s="145" t="str">
        <f t="shared" ca="1" si="0"/>
        <v>-</v>
      </c>
      <c r="O9" s="145" t="str">
        <f t="shared" si="0"/>
        <v>-</v>
      </c>
      <c r="P9" s="145" t="str">
        <f t="shared" si="0"/>
        <v>-</v>
      </c>
      <c r="Q9" s="145" t="str">
        <f t="shared" ca="1" si="0"/>
        <v>-</v>
      </c>
      <c r="R9" s="145" t="str">
        <f t="shared" ca="1" si="0"/>
        <v>-</v>
      </c>
      <c r="S9" s="145" t="str">
        <f t="shared" ca="1" si="0"/>
        <v>-</v>
      </c>
      <c r="T9" s="145" t="str">
        <f t="shared" ca="1" si="0"/>
        <v>-</v>
      </c>
      <c r="U9" s="145" t="str">
        <f t="shared" ca="1" si="0"/>
        <v>-</v>
      </c>
      <c r="V9" s="145" t="str">
        <f t="shared" ca="1" si="0"/>
        <v>-</v>
      </c>
      <c r="W9" s="145" t="str">
        <f t="shared" ca="1" si="0"/>
        <v>-</v>
      </c>
      <c r="X9" s="145" t="str">
        <f t="shared" ca="1" si="0"/>
        <v>-</v>
      </c>
      <c r="Y9" s="145" t="str">
        <f t="shared" ca="1" si="0"/>
        <v>-</v>
      </c>
      <c r="Z9" s="145" t="str">
        <f t="shared" ca="1" si="0"/>
        <v>-</v>
      </c>
      <c r="AA9" s="145" t="str">
        <f t="shared" ca="1" si="0"/>
        <v>-</v>
      </c>
      <c r="AB9" s="145" t="str">
        <f t="shared" si="0"/>
        <v>-</v>
      </c>
      <c r="AC9" s="145" t="str">
        <f t="shared" si="0"/>
        <v>-</v>
      </c>
      <c r="AD9" s="145" t="str">
        <f t="shared" ca="1" si="0"/>
        <v>-</v>
      </c>
      <c r="AE9" s="145" t="str">
        <f t="shared" ca="1" si="0"/>
        <v>-</v>
      </c>
      <c r="AF9" s="145" t="str">
        <f t="shared" ca="1" si="0"/>
        <v>-</v>
      </c>
      <c r="AG9" s="145" t="str">
        <f t="shared" ca="1" si="0"/>
        <v>-</v>
      </c>
      <c r="AH9" s="145" t="str">
        <f t="shared" ca="1" si="0"/>
        <v>-</v>
      </c>
      <c r="AI9" s="145" t="str">
        <f t="shared" ca="1" si="0"/>
        <v>-</v>
      </c>
      <c r="AJ9" s="145" t="str">
        <f t="shared" ca="1" si="0"/>
        <v>-</v>
      </c>
      <c r="AK9" s="145" t="str">
        <f t="shared" ca="1" si="0"/>
        <v>-</v>
      </c>
      <c r="AL9" s="145" t="str">
        <f t="shared" ca="1" si="0"/>
        <v>-</v>
      </c>
      <c r="AM9" s="145" t="str">
        <f t="shared" ca="1" si="0"/>
        <v>-</v>
      </c>
      <c r="AN9" s="145" t="str">
        <f t="shared" ca="1" si="0"/>
        <v>-</v>
      </c>
      <c r="AO9" s="139"/>
      <c r="AP9" s="139"/>
      <c r="AQ9" s="139"/>
      <c r="AR9" s="139"/>
      <c r="AS9" s="139"/>
      <c r="AT9" s="139"/>
      <c r="AU9" s="139"/>
      <c r="AV9" s="139"/>
      <c r="AW9" s="139"/>
      <c r="AX9" s="139"/>
      <c r="AY9" s="139"/>
      <c r="AZ9" s="139"/>
      <c r="BA9" s="139"/>
      <c r="BB9" s="139"/>
      <c r="BC9" s="139"/>
      <c r="BD9" s="139"/>
      <c r="BE9" s="139"/>
      <c r="BF9" s="139"/>
      <c r="BG9" s="139"/>
      <c r="BH9" s="139"/>
      <c r="BI9" s="139"/>
      <c r="BJ9" s="139"/>
      <c r="BK9" s="139"/>
      <c r="BL9" s="139"/>
      <c r="BM9" s="139"/>
      <c r="BN9" s="139"/>
      <c r="BO9" s="139"/>
      <c r="BP9" s="139"/>
      <c r="BQ9" s="139"/>
      <c r="BR9" s="139"/>
      <c r="BS9" s="139"/>
      <c r="BT9" s="139"/>
      <c r="BU9" s="139"/>
      <c r="BV9" s="139"/>
      <c r="BW9" s="139"/>
      <c r="BX9" s="139"/>
      <c r="BY9" s="139"/>
      <c r="BZ9" s="139"/>
      <c r="CA9" s="139"/>
      <c r="CB9" s="139"/>
      <c r="CC9" s="139"/>
      <c r="CD9" s="139"/>
      <c r="CE9" s="139"/>
      <c r="CF9" s="139"/>
    </row>
    <row r="11" spans="1:84" ht="17.649999999999999">
      <c r="A11" s="9" t="str">
        <f ca="1">SUBSTITUTE(VLOOKUP(RIGHT(CELL("filename",A1),LEN(CELL("filename",A1))-FIND("]",CELL("filename",A1))),'N0.1_Contents'!$A$11:$B$98,2,FALSE), LEFT(VLOOKUP(RIGHT(CELL("filename",A1),LEN(CELL("filename",A1))-FIND("]",CELL("filename",A1))),'N0.1_Contents'!$A$11:$B$98,2,FALSE),FIND(" ",VLOOKUP(RIGHT(CELL("filename",A1),LEN(CELL("filename",A1))-FIND("]",CELL("filename",A1))),'N0.1_Contents'!$A$11:$B$98,2,FALSE))),"")</f>
        <v>Total Risk Without Intervention - End of 2025/26</v>
      </c>
    </row>
    <row r="13" spans="1:84" ht="17.649999999999999">
      <c r="A13" s="9" t="s">
        <v>9</v>
      </c>
      <c r="Q13" s="9"/>
    </row>
    <row r="15" spans="1:84">
      <c r="A15" s="15" t="s">
        <v>24</v>
      </c>
      <c r="B15" s="100"/>
      <c r="C15" s="100"/>
      <c r="D15" s="295" t="s">
        <v>25</v>
      </c>
      <c r="E15" s="296"/>
      <c r="F15" s="296"/>
      <c r="G15" s="296"/>
      <c r="H15" s="296"/>
      <c r="I15" s="296"/>
      <c r="J15" s="296"/>
      <c r="K15" s="296"/>
      <c r="L15" s="296"/>
      <c r="M15" s="297"/>
      <c r="P15" s="100"/>
      <c r="Q15" s="295" t="s">
        <v>47</v>
      </c>
      <c r="R15" s="296"/>
      <c r="S15" s="296"/>
      <c r="T15" s="296"/>
      <c r="U15" s="296"/>
      <c r="V15" s="296"/>
      <c r="W15" s="296"/>
      <c r="X15" s="296"/>
      <c r="Y15" s="296"/>
      <c r="Z15" s="297"/>
      <c r="AC15" s="100"/>
      <c r="AD15" s="295" t="s">
        <v>12</v>
      </c>
      <c r="AE15" s="296"/>
      <c r="AF15" s="296"/>
      <c r="AG15" s="296"/>
      <c r="AH15" s="296"/>
      <c r="AI15" s="296"/>
      <c r="AJ15" s="296"/>
      <c r="AK15" s="296"/>
      <c r="AL15" s="296"/>
      <c r="AM15" s="297"/>
    </row>
    <row r="16" spans="1:84" ht="14.65" thickBot="1">
      <c r="A16" s="157"/>
      <c r="B16" s="157" t="s">
        <v>3</v>
      </c>
      <c r="C16" s="63" t="s">
        <v>49</v>
      </c>
      <c r="D16" s="20" t="s">
        <v>13</v>
      </c>
      <c r="E16" s="21" t="s">
        <v>14</v>
      </c>
      <c r="F16" s="22" t="s">
        <v>15</v>
      </c>
      <c r="G16" s="23" t="s">
        <v>16</v>
      </c>
      <c r="H16" s="24" t="s">
        <v>17</v>
      </c>
      <c r="I16" s="25" t="s">
        <v>18</v>
      </c>
      <c r="J16" s="26" t="s">
        <v>19</v>
      </c>
      <c r="K16" s="29" t="s">
        <v>20</v>
      </c>
      <c r="L16" s="27" t="s">
        <v>21</v>
      </c>
      <c r="M16" s="28" t="s">
        <v>22</v>
      </c>
      <c r="N16" s="197" t="s">
        <v>26</v>
      </c>
      <c r="P16" s="196" t="s">
        <v>49</v>
      </c>
      <c r="Q16" s="65" t="s">
        <v>13</v>
      </c>
      <c r="R16" s="21" t="s">
        <v>14</v>
      </c>
      <c r="S16" s="22" t="s">
        <v>15</v>
      </c>
      <c r="T16" s="23" t="s">
        <v>16</v>
      </c>
      <c r="U16" s="24" t="s">
        <v>17</v>
      </c>
      <c r="V16" s="25" t="s">
        <v>18</v>
      </c>
      <c r="W16" s="26" t="s">
        <v>19</v>
      </c>
      <c r="X16" s="29" t="s">
        <v>20</v>
      </c>
      <c r="Y16" s="27" t="s">
        <v>21</v>
      </c>
      <c r="Z16" s="28" t="s">
        <v>22</v>
      </c>
      <c r="AA16" s="197" t="s">
        <v>26</v>
      </c>
      <c r="AC16" s="63" t="s">
        <v>49</v>
      </c>
      <c r="AD16" s="20" t="s">
        <v>13</v>
      </c>
      <c r="AE16" s="21" t="s">
        <v>14</v>
      </c>
      <c r="AF16" s="22" t="s">
        <v>15</v>
      </c>
      <c r="AG16" s="23" t="s">
        <v>16</v>
      </c>
      <c r="AH16" s="24" t="s">
        <v>17</v>
      </c>
      <c r="AI16" s="25" t="s">
        <v>18</v>
      </c>
      <c r="AJ16" s="26" t="s">
        <v>19</v>
      </c>
      <c r="AK16" s="29" t="s">
        <v>20</v>
      </c>
      <c r="AL16" s="27" t="s">
        <v>21</v>
      </c>
      <c r="AM16" s="28" t="s">
        <v>22</v>
      </c>
      <c r="AN16" s="197" t="s">
        <v>26</v>
      </c>
    </row>
    <row r="17" spans="1:40">
      <c r="A17" s="158" t="s">
        <v>203</v>
      </c>
      <c r="B17" s="237" t="e">
        <f ca="1">INDIRECT("N3." &amp; $A17 &amp; "!$A$12")</f>
        <v>#N/A</v>
      </c>
      <c r="C17" s="64" t="s">
        <v>51</v>
      </c>
      <c r="D17" s="34">
        <f ca="1">INDIRECT("N3." &amp;$A17 &amp; "!$G$" &amp;'N3.00_Summary'!$V$10)</f>
        <v>0</v>
      </c>
      <c r="E17" s="34">
        <f ca="1">INDIRECT("N3." &amp;$A17 &amp; "!$H$" &amp;'N3.00_Summary'!$V$10)</f>
        <v>0</v>
      </c>
      <c r="F17" s="34">
        <f ca="1">INDIRECT("N3." &amp;$A17 &amp; "!$I$" &amp;'N3.00_Summary'!$V$10)</f>
        <v>0</v>
      </c>
      <c r="G17" s="34">
        <f ca="1">INDIRECT("N3." &amp;$A17 &amp; "!$J$" &amp;'N3.00_Summary'!$V$10)</f>
        <v>0</v>
      </c>
      <c r="H17" s="34">
        <f ca="1">INDIRECT("N3." &amp;$A17 &amp; "!$K$" &amp;'N3.00_Summary'!$V$10)</f>
        <v>0</v>
      </c>
      <c r="I17" s="34">
        <f ca="1">INDIRECT("N3." &amp;$A17 &amp; "!$L$" &amp;'N3.00_Summary'!$V$10)</f>
        <v>0</v>
      </c>
      <c r="J17" s="34">
        <f ca="1">INDIRECT("N3." &amp;$A17 &amp; "!$M$" &amp;'N3.00_Summary'!$V$10)</f>
        <v>0</v>
      </c>
      <c r="K17" s="34">
        <f ca="1">INDIRECT("N3." &amp;$A17 &amp; "!$N$" &amp;'N3.00_Summary'!$V$10)</f>
        <v>0</v>
      </c>
      <c r="L17" s="34">
        <f ca="1">INDIRECT("N3." &amp;$A17 &amp; "!$O$" &amp;'N3.00_Summary'!$V$10)</f>
        <v>0</v>
      </c>
      <c r="M17" s="34">
        <f ca="1">INDIRECT("N3." &amp;$A17 &amp; "!$P$" &amp;'N3.00_Summary'!$V$10)</f>
        <v>0</v>
      </c>
      <c r="N17" s="164">
        <f ca="1">SUM(D17:M17)</f>
        <v>0</v>
      </c>
      <c r="P17" s="64" t="e">
        <f>'N0.6_Lookup_References'!C14</f>
        <v>#N/A</v>
      </c>
      <c r="Q17" s="34">
        <f ca="1">INDIRECT("N3." &amp;$A17 &amp; "!$W$" &amp;'N3.00_Summary'!$V$10)</f>
        <v>0</v>
      </c>
      <c r="R17" s="34">
        <f ca="1">INDIRECT("N3." &amp;$A17 &amp; "!$X$" &amp;'N3.00_Summary'!$V$10)</f>
        <v>0</v>
      </c>
      <c r="S17" s="34">
        <f ca="1">INDIRECT("N3." &amp;$A17 &amp; "!$Y$" &amp;'N3.00_Summary'!$V$10)</f>
        <v>0</v>
      </c>
      <c r="T17" s="34">
        <f ca="1">INDIRECT("N3." &amp;$A17 &amp; "!$Z$" &amp;'N3.00_Summary'!$V$10)</f>
        <v>0</v>
      </c>
      <c r="U17" s="34">
        <f ca="1">INDIRECT("N3." &amp;$A17 &amp; "!$AA$" &amp;'N3.00_Summary'!$V$10)</f>
        <v>0</v>
      </c>
      <c r="V17" s="34">
        <f ca="1">INDIRECT("N3." &amp;$A17 &amp; "!$AB$" &amp;'N3.00_Summary'!$V$10)</f>
        <v>0</v>
      </c>
      <c r="W17" s="34">
        <f ca="1">INDIRECT("N3." &amp;$A17 &amp; "!$AC$" &amp;'N3.00_Summary'!$V$10)</f>
        <v>0</v>
      </c>
      <c r="X17" s="34">
        <f ca="1">INDIRECT("N3." &amp;$A17 &amp; "!$AD$" &amp;'N3.00_Summary'!$V$10)</f>
        <v>0</v>
      </c>
      <c r="Y17" s="34">
        <f ca="1">INDIRECT("N3." &amp;$A17 &amp; "!$AE$" &amp;'N3.00_Summary'!$V$10)</f>
        <v>0</v>
      </c>
      <c r="Z17" s="34">
        <f ca="1">INDIRECT("N3." &amp;$A17 &amp; "!$AF$" &amp;'N3.00_Summary'!$V$10)</f>
        <v>0</v>
      </c>
      <c r="AA17" s="35">
        <f ca="1">SUM(Q17:Z17)</f>
        <v>0</v>
      </c>
      <c r="AC17" s="64" t="s">
        <v>51</v>
      </c>
      <c r="AD17" s="84">
        <f t="shared" ref="AD17:AN32" ca="1" si="1">IF(SUM(Q17, D17)=0, 0, IFERROR(D17/Q17,"ERROR"))</f>
        <v>0</v>
      </c>
      <c r="AE17" s="84">
        <f t="shared" ca="1" si="1"/>
        <v>0</v>
      </c>
      <c r="AF17" s="84">
        <f t="shared" ca="1" si="1"/>
        <v>0</v>
      </c>
      <c r="AG17" s="84">
        <f t="shared" ca="1" si="1"/>
        <v>0</v>
      </c>
      <c r="AH17" s="84">
        <f t="shared" ca="1" si="1"/>
        <v>0</v>
      </c>
      <c r="AI17" s="84">
        <f t="shared" ca="1" si="1"/>
        <v>0</v>
      </c>
      <c r="AJ17" s="84">
        <f t="shared" ca="1" si="1"/>
        <v>0</v>
      </c>
      <c r="AK17" s="84">
        <f t="shared" ca="1" si="1"/>
        <v>0</v>
      </c>
      <c r="AL17" s="84">
        <f t="shared" ca="1" si="1"/>
        <v>0</v>
      </c>
      <c r="AM17" s="84">
        <f t="shared" ca="1" si="1"/>
        <v>0</v>
      </c>
      <c r="AN17" s="62">
        <f ca="1">IF(SUM(AA17, N17)=0, 0, IFERROR(N17/AA17,"ERROR"))</f>
        <v>0</v>
      </c>
    </row>
    <row r="18" spans="1:40">
      <c r="A18" s="158" t="s">
        <v>204</v>
      </c>
      <c r="B18" s="237" t="e">
        <f t="shared" ref="B18:B66" ca="1" si="2">INDIRECT("N3." &amp; $A18 &amp; "!$A$12")</f>
        <v>#N/A</v>
      </c>
      <c r="C18" s="64" t="s">
        <v>51</v>
      </c>
      <c r="D18" s="34">
        <f ca="1">INDIRECT("N3." &amp;$A18 &amp; "!$G$" &amp;'N3.00_Summary'!$V$10)</f>
        <v>0</v>
      </c>
      <c r="E18" s="34">
        <f ca="1">INDIRECT("N3." &amp;$A18 &amp; "!$H$" &amp;'N3.00_Summary'!$V$10)</f>
        <v>0</v>
      </c>
      <c r="F18" s="34">
        <f ca="1">INDIRECT("N3." &amp;$A18 &amp; "!$I$" &amp;'N3.00_Summary'!$V$10)</f>
        <v>0</v>
      </c>
      <c r="G18" s="34">
        <f ca="1">INDIRECT("N3." &amp;$A18 &amp; "!$J$" &amp;'N3.00_Summary'!$V$10)</f>
        <v>0</v>
      </c>
      <c r="H18" s="34">
        <f ca="1">INDIRECT("N3." &amp;$A18 &amp; "!$K$" &amp;'N3.00_Summary'!$V$10)</f>
        <v>0</v>
      </c>
      <c r="I18" s="34">
        <f ca="1">INDIRECT("N3." &amp;$A18 &amp; "!$L$" &amp;'N3.00_Summary'!$V$10)</f>
        <v>0</v>
      </c>
      <c r="J18" s="34">
        <f ca="1">INDIRECT("N3." &amp;$A18 &amp; "!$M$" &amp;'N3.00_Summary'!$V$10)</f>
        <v>0</v>
      </c>
      <c r="K18" s="34">
        <f ca="1">INDIRECT("N3." &amp;$A18 &amp; "!$N$" &amp;'N3.00_Summary'!$V$10)</f>
        <v>0</v>
      </c>
      <c r="L18" s="34">
        <f ca="1">INDIRECT("N3." &amp;$A18 &amp; "!$O$" &amp;'N3.00_Summary'!$V$10)</f>
        <v>0</v>
      </c>
      <c r="M18" s="34">
        <f ca="1">INDIRECT("N3." &amp;$A18 &amp; "!$P$" &amp;'N3.00_Summary'!$V$10)</f>
        <v>0</v>
      </c>
      <c r="N18" s="164">
        <f t="shared" ref="N18:N66" ca="1" si="3">SUM(D18:M18)</f>
        <v>0</v>
      </c>
      <c r="P18" s="64" t="e">
        <f>'N0.6_Lookup_References'!C15</f>
        <v>#N/A</v>
      </c>
      <c r="Q18" s="34">
        <f ca="1">INDIRECT("N3." &amp;$A18 &amp; "!$W$" &amp;'N3.00_Summary'!$V$10)</f>
        <v>0</v>
      </c>
      <c r="R18" s="34">
        <f ca="1">INDIRECT("N3." &amp;$A18 &amp; "!$X$" &amp;'N3.00_Summary'!$V$10)</f>
        <v>0</v>
      </c>
      <c r="S18" s="34">
        <f ca="1">INDIRECT("N3." &amp;$A18 &amp; "!$Y$" &amp;'N3.00_Summary'!$V$10)</f>
        <v>0</v>
      </c>
      <c r="T18" s="34">
        <f ca="1">INDIRECT("N3." &amp;$A18 &amp; "!$Z$" &amp;'N3.00_Summary'!$V$10)</f>
        <v>0</v>
      </c>
      <c r="U18" s="34">
        <f ca="1">INDIRECT("N3." &amp;$A18 &amp; "!$AA$" &amp;'N3.00_Summary'!$V$10)</f>
        <v>0</v>
      </c>
      <c r="V18" s="34">
        <f ca="1">INDIRECT("N3." &amp;$A18 &amp; "!$AB$" &amp;'N3.00_Summary'!$V$10)</f>
        <v>0</v>
      </c>
      <c r="W18" s="34">
        <f ca="1">INDIRECT("N3." &amp;$A18 &amp; "!$AC$" &amp;'N3.00_Summary'!$V$10)</f>
        <v>0</v>
      </c>
      <c r="X18" s="34">
        <f ca="1">INDIRECT("N3." &amp;$A18 &amp; "!$AD$" &amp;'N3.00_Summary'!$V$10)</f>
        <v>0</v>
      </c>
      <c r="Y18" s="34">
        <f ca="1">INDIRECT("N3." &amp;$A18 &amp; "!$AE$" &amp;'N3.00_Summary'!$V$10)</f>
        <v>0</v>
      </c>
      <c r="Z18" s="34">
        <f ca="1">INDIRECT("N3." &amp;$A18 &amp; "!$AF$" &amp;'N3.00_Summary'!$V$10)</f>
        <v>0</v>
      </c>
      <c r="AA18" s="35">
        <f t="shared" ref="AA18:AA66" ca="1" si="4">SUM(Q18:Z18)</f>
        <v>0</v>
      </c>
      <c r="AC18" s="64" t="s">
        <v>51</v>
      </c>
      <c r="AD18" s="84">
        <f t="shared" ca="1" si="1"/>
        <v>0</v>
      </c>
      <c r="AE18" s="84">
        <f t="shared" ca="1" si="1"/>
        <v>0</v>
      </c>
      <c r="AF18" s="84">
        <f t="shared" ca="1" si="1"/>
        <v>0</v>
      </c>
      <c r="AG18" s="84">
        <f t="shared" ca="1" si="1"/>
        <v>0</v>
      </c>
      <c r="AH18" s="84">
        <f t="shared" ca="1" si="1"/>
        <v>0</v>
      </c>
      <c r="AI18" s="84">
        <f t="shared" ca="1" si="1"/>
        <v>0</v>
      </c>
      <c r="AJ18" s="84">
        <f t="shared" ca="1" si="1"/>
        <v>0</v>
      </c>
      <c r="AK18" s="84">
        <f t="shared" ca="1" si="1"/>
        <v>0</v>
      </c>
      <c r="AL18" s="84">
        <f t="shared" ca="1" si="1"/>
        <v>0</v>
      </c>
      <c r="AM18" s="84">
        <f t="shared" ca="1" si="1"/>
        <v>0</v>
      </c>
      <c r="AN18" s="62">
        <f t="shared" ca="1" si="1"/>
        <v>0</v>
      </c>
    </row>
    <row r="19" spans="1:40">
      <c r="A19" s="158" t="s">
        <v>205</v>
      </c>
      <c r="B19" s="237" t="e">
        <f t="shared" ca="1" si="2"/>
        <v>#N/A</v>
      </c>
      <c r="C19" s="64" t="s">
        <v>51</v>
      </c>
      <c r="D19" s="34">
        <f ca="1">INDIRECT("N3." &amp;$A19 &amp; "!$G$" &amp;'N3.00_Summary'!$V$10)</f>
        <v>0</v>
      </c>
      <c r="E19" s="34">
        <f ca="1">INDIRECT("N3." &amp;$A19 &amp; "!$H$" &amp;'N3.00_Summary'!$V$10)</f>
        <v>0</v>
      </c>
      <c r="F19" s="34">
        <f ca="1">INDIRECT("N3." &amp;$A19 &amp; "!$I$" &amp;'N3.00_Summary'!$V$10)</f>
        <v>0</v>
      </c>
      <c r="G19" s="34">
        <f ca="1">INDIRECT("N3." &amp;$A19 &amp; "!$J$" &amp;'N3.00_Summary'!$V$10)</f>
        <v>0</v>
      </c>
      <c r="H19" s="34">
        <f ca="1">INDIRECT("N3." &amp;$A19 &amp; "!$K$" &amp;'N3.00_Summary'!$V$10)</f>
        <v>0</v>
      </c>
      <c r="I19" s="34">
        <f ca="1">INDIRECT("N3." &amp;$A19 &amp; "!$L$" &amp;'N3.00_Summary'!$V$10)</f>
        <v>0</v>
      </c>
      <c r="J19" s="34">
        <f ca="1">INDIRECT("N3." &amp;$A19 &amp; "!$M$" &amp;'N3.00_Summary'!$V$10)</f>
        <v>0</v>
      </c>
      <c r="K19" s="34">
        <f ca="1">INDIRECT("N3." &amp;$A19 &amp; "!$N$" &amp;'N3.00_Summary'!$V$10)</f>
        <v>0</v>
      </c>
      <c r="L19" s="34">
        <f ca="1">INDIRECT("N3." &amp;$A19 &amp; "!$O$" &amp;'N3.00_Summary'!$V$10)</f>
        <v>0</v>
      </c>
      <c r="M19" s="34">
        <f ca="1">INDIRECT("N3." &amp;$A19 &amp; "!$P$" &amp;'N3.00_Summary'!$V$10)</f>
        <v>0</v>
      </c>
      <c r="N19" s="164">
        <f t="shared" ca="1" si="3"/>
        <v>0</v>
      </c>
      <c r="P19" s="64" t="e">
        <f>'N0.6_Lookup_References'!C16</f>
        <v>#N/A</v>
      </c>
      <c r="Q19" s="34">
        <f ca="1">INDIRECT("N3." &amp;$A19 &amp; "!$W$" &amp;'N3.00_Summary'!$V$10)</f>
        <v>0</v>
      </c>
      <c r="R19" s="34">
        <f ca="1">INDIRECT("N3." &amp;$A19 &amp; "!$X$" &amp;'N3.00_Summary'!$V$10)</f>
        <v>0</v>
      </c>
      <c r="S19" s="34">
        <f ca="1">INDIRECT("N3." &amp;$A19 &amp; "!$Y$" &amp;'N3.00_Summary'!$V$10)</f>
        <v>0</v>
      </c>
      <c r="T19" s="34">
        <f ca="1">INDIRECT("N3." &amp;$A19 &amp; "!$Z$" &amp;'N3.00_Summary'!$V$10)</f>
        <v>0</v>
      </c>
      <c r="U19" s="34">
        <f ca="1">INDIRECT("N3." &amp;$A19 &amp; "!$AA$" &amp;'N3.00_Summary'!$V$10)</f>
        <v>0</v>
      </c>
      <c r="V19" s="34">
        <f ca="1">INDIRECT("N3." &amp;$A19 &amp; "!$AB$" &amp;'N3.00_Summary'!$V$10)</f>
        <v>0</v>
      </c>
      <c r="W19" s="34">
        <f ca="1">INDIRECT("N3." &amp;$A19 &amp; "!$AC$" &amp;'N3.00_Summary'!$V$10)</f>
        <v>0</v>
      </c>
      <c r="X19" s="34">
        <f ca="1">INDIRECT("N3." &amp;$A19 &amp; "!$AD$" &amp;'N3.00_Summary'!$V$10)</f>
        <v>0</v>
      </c>
      <c r="Y19" s="34">
        <f ca="1">INDIRECT("N3." &amp;$A19 &amp; "!$AE$" &amp;'N3.00_Summary'!$V$10)</f>
        <v>0</v>
      </c>
      <c r="Z19" s="34">
        <f ca="1">INDIRECT("N3." &amp;$A19 &amp; "!$AF$" &amp;'N3.00_Summary'!$V$10)</f>
        <v>0</v>
      </c>
      <c r="AA19" s="35">
        <f t="shared" ca="1" si="4"/>
        <v>0</v>
      </c>
      <c r="AC19" s="64" t="s">
        <v>51</v>
      </c>
      <c r="AD19" s="84">
        <f t="shared" ca="1" si="1"/>
        <v>0</v>
      </c>
      <c r="AE19" s="84">
        <f t="shared" ca="1" si="1"/>
        <v>0</v>
      </c>
      <c r="AF19" s="84">
        <f t="shared" ca="1" si="1"/>
        <v>0</v>
      </c>
      <c r="AG19" s="84">
        <f t="shared" ca="1" si="1"/>
        <v>0</v>
      </c>
      <c r="AH19" s="84">
        <f t="shared" ca="1" si="1"/>
        <v>0</v>
      </c>
      <c r="AI19" s="84">
        <f t="shared" ca="1" si="1"/>
        <v>0</v>
      </c>
      <c r="AJ19" s="84">
        <f t="shared" ca="1" si="1"/>
        <v>0</v>
      </c>
      <c r="AK19" s="84">
        <f t="shared" ca="1" si="1"/>
        <v>0</v>
      </c>
      <c r="AL19" s="84">
        <f t="shared" ca="1" si="1"/>
        <v>0</v>
      </c>
      <c r="AM19" s="84">
        <f t="shared" ca="1" si="1"/>
        <v>0</v>
      </c>
      <c r="AN19" s="62">
        <f t="shared" ca="1" si="1"/>
        <v>0</v>
      </c>
    </row>
    <row r="20" spans="1:40">
      <c r="A20" s="158" t="s">
        <v>206</v>
      </c>
      <c r="B20" s="237" t="e">
        <f t="shared" ca="1" si="2"/>
        <v>#N/A</v>
      </c>
      <c r="C20" s="64" t="s">
        <v>51</v>
      </c>
      <c r="D20" s="34">
        <f ca="1">INDIRECT("N3." &amp;$A20 &amp; "!$G$" &amp;'N3.00_Summary'!$V$10)</f>
        <v>0</v>
      </c>
      <c r="E20" s="34">
        <f ca="1">INDIRECT("N3." &amp;$A20 &amp; "!$H$" &amp;'N3.00_Summary'!$V$10)</f>
        <v>0</v>
      </c>
      <c r="F20" s="34">
        <f ca="1">INDIRECT("N3." &amp;$A20 &amp; "!$I$" &amp;'N3.00_Summary'!$V$10)</f>
        <v>0</v>
      </c>
      <c r="G20" s="34">
        <f ca="1">INDIRECT("N3." &amp;$A20 &amp; "!$J$" &amp;'N3.00_Summary'!$V$10)</f>
        <v>0</v>
      </c>
      <c r="H20" s="34">
        <f ca="1">INDIRECT("N3." &amp;$A20 &amp; "!$K$" &amp;'N3.00_Summary'!$V$10)</f>
        <v>0</v>
      </c>
      <c r="I20" s="34">
        <f ca="1">INDIRECT("N3." &amp;$A20 &amp; "!$L$" &amp;'N3.00_Summary'!$V$10)</f>
        <v>0</v>
      </c>
      <c r="J20" s="34">
        <f ca="1">INDIRECT("N3." &amp;$A20 &amp; "!$M$" &amp;'N3.00_Summary'!$V$10)</f>
        <v>0</v>
      </c>
      <c r="K20" s="34">
        <f ca="1">INDIRECT("N3." &amp;$A20 &amp; "!$N$" &amp;'N3.00_Summary'!$V$10)</f>
        <v>0</v>
      </c>
      <c r="L20" s="34">
        <f ca="1">INDIRECT("N3." &amp;$A20 &amp; "!$O$" &amp;'N3.00_Summary'!$V$10)</f>
        <v>0</v>
      </c>
      <c r="M20" s="34">
        <f ca="1">INDIRECT("N3." &amp;$A20 &amp; "!$P$" &amp;'N3.00_Summary'!$V$10)</f>
        <v>0</v>
      </c>
      <c r="N20" s="164">
        <f t="shared" ca="1" si="3"/>
        <v>0</v>
      </c>
      <c r="P20" s="64" t="e">
        <f>'N0.6_Lookup_References'!C17</f>
        <v>#N/A</v>
      </c>
      <c r="Q20" s="34">
        <f ca="1">INDIRECT("N3." &amp;$A20 &amp; "!$W$" &amp;'N3.00_Summary'!$V$10)</f>
        <v>0</v>
      </c>
      <c r="R20" s="34">
        <f ca="1">INDIRECT("N3." &amp;$A20 &amp; "!$X$" &amp;'N3.00_Summary'!$V$10)</f>
        <v>0</v>
      </c>
      <c r="S20" s="34">
        <f ca="1">INDIRECT("N3." &amp;$A20 &amp; "!$Y$" &amp;'N3.00_Summary'!$V$10)</f>
        <v>0</v>
      </c>
      <c r="T20" s="34">
        <f ca="1">INDIRECT("N3." &amp;$A20 &amp; "!$Z$" &amp;'N3.00_Summary'!$V$10)</f>
        <v>0</v>
      </c>
      <c r="U20" s="34">
        <f ca="1">INDIRECT("N3." &amp;$A20 &amp; "!$AA$" &amp;'N3.00_Summary'!$V$10)</f>
        <v>0</v>
      </c>
      <c r="V20" s="34">
        <f ca="1">INDIRECT("N3." &amp;$A20 &amp; "!$AB$" &amp;'N3.00_Summary'!$V$10)</f>
        <v>0</v>
      </c>
      <c r="W20" s="34">
        <f ca="1">INDIRECT("N3." &amp;$A20 &amp; "!$AC$" &amp;'N3.00_Summary'!$V$10)</f>
        <v>0</v>
      </c>
      <c r="X20" s="34">
        <f ca="1">INDIRECT("N3." &amp;$A20 &amp; "!$AD$" &amp;'N3.00_Summary'!$V$10)</f>
        <v>0</v>
      </c>
      <c r="Y20" s="34">
        <f ca="1">INDIRECT("N3." &amp;$A20 &amp; "!$AE$" &amp;'N3.00_Summary'!$V$10)</f>
        <v>0</v>
      </c>
      <c r="Z20" s="34">
        <f ca="1">INDIRECT("N3." &amp;$A20 &amp; "!$AF$" &amp;'N3.00_Summary'!$V$10)</f>
        <v>0</v>
      </c>
      <c r="AA20" s="35">
        <f t="shared" ca="1" si="4"/>
        <v>0</v>
      </c>
      <c r="AC20" s="64" t="s">
        <v>51</v>
      </c>
      <c r="AD20" s="84">
        <f t="shared" ca="1" si="1"/>
        <v>0</v>
      </c>
      <c r="AE20" s="84">
        <f t="shared" ca="1" si="1"/>
        <v>0</v>
      </c>
      <c r="AF20" s="84">
        <f t="shared" ca="1" si="1"/>
        <v>0</v>
      </c>
      <c r="AG20" s="84">
        <f t="shared" ca="1" si="1"/>
        <v>0</v>
      </c>
      <c r="AH20" s="84">
        <f t="shared" ca="1" si="1"/>
        <v>0</v>
      </c>
      <c r="AI20" s="84">
        <f t="shared" ca="1" si="1"/>
        <v>0</v>
      </c>
      <c r="AJ20" s="84">
        <f t="shared" ca="1" si="1"/>
        <v>0</v>
      </c>
      <c r="AK20" s="84">
        <f t="shared" ca="1" si="1"/>
        <v>0</v>
      </c>
      <c r="AL20" s="84">
        <f t="shared" ca="1" si="1"/>
        <v>0</v>
      </c>
      <c r="AM20" s="84">
        <f t="shared" ca="1" si="1"/>
        <v>0</v>
      </c>
      <c r="AN20" s="62">
        <f t="shared" ca="1" si="1"/>
        <v>0</v>
      </c>
    </row>
    <row r="21" spans="1:40">
      <c r="A21" s="158" t="s">
        <v>207</v>
      </c>
      <c r="B21" s="237" t="e">
        <f t="shared" ca="1" si="2"/>
        <v>#N/A</v>
      </c>
      <c r="C21" s="64" t="s">
        <v>51</v>
      </c>
      <c r="D21" s="34">
        <f ca="1">INDIRECT("N3." &amp;$A21 &amp; "!$G$" &amp;'N3.00_Summary'!$V$10)</f>
        <v>0</v>
      </c>
      <c r="E21" s="34">
        <f ca="1">INDIRECT("N3." &amp;$A21 &amp; "!$H$" &amp;'N3.00_Summary'!$V$10)</f>
        <v>0</v>
      </c>
      <c r="F21" s="34">
        <f ca="1">INDIRECT("N3." &amp;$A21 &amp; "!$I$" &amp;'N3.00_Summary'!$V$10)</f>
        <v>0</v>
      </c>
      <c r="G21" s="34">
        <f ca="1">INDIRECT("N3." &amp;$A21 &amp; "!$J$" &amp;'N3.00_Summary'!$V$10)</f>
        <v>0</v>
      </c>
      <c r="H21" s="34">
        <f ca="1">INDIRECT("N3." &amp;$A21 &amp; "!$K$" &amp;'N3.00_Summary'!$V$10)</f>
        <v>0</v>
      </c>
      <c r="I21" s="34">
        <f ca="1">INDIRECT("N3." &amp;$A21 &amp; "!$L$" &amp;'N3.00_Summary'!$V$10)</f>
        <v>0</v>
      </c>
      <c r="J21" s="34">
        <f ca="1">INDIRECT("N3." &amp;$A21 &amp; "!$M$" &amp;'N3.00_Summary'!$V$10)</f>
        <v>0</v>
      </c>
      <c r="K21" s="34">
        <f ca="1">INDIRECT("N3." &amp;$A21 &amp; "!$N$" &amp;'N3.00_Summary'!$V$10)</f>
        <v>0</v>
      </c>
      <c r="L21" s="34">
        <f ca="1">INDIRECT("N3." &amp;$A21 &amp; "!$O$" &amp;'N3.00_Summary'!$V$10)</f>
        <v>0</v>
      </c>
      <c r="M21" s="34">
        <f ca="1">INDIRECT("N3." &amp;$A21 &amp; "!$P$" &amp;'N3.00_Summary'!$V$10)</f>
        <v>0</v>
      </c>
      <c r="N21" s="164">
        <f t="shared" ca="1" si="3"/>
        <v>0</v>
      </c>
      <c r="P21" s="64" t="e">
        <f>'N0.6_Lookup_References'!C18</f>
        <v>#N/A</v>
      </c>
      <c r="Q21" s="34">
        <f ca="1">INDIRECT("N3." &amp;$A21 &amp; "!$W$" &amp;'N3.00_Summary'!$V$10)</f>
        <v>0</v>
      </c>
      <c r="R21" s="34">
        <f ca="1">INDIRECT("N3." &amp;$A21 &amp; "!$X$" &amp;'N3.00_Summary'!$V$10)</f>
        <v>0</v>
      </c>
      <c r="S21" s="34">
        <f ca="1">INDIRECT("N3." &amp;$A21 &amp; "!$Y$" &amp;'N3.00_Summary'!$V$10)</f>
        <v>0</v>
      </c>
      <c r="T21" s="34">
        <f ca="1">INDIRECT("N3." &amp;$A21 &amp; "!$Z$" &amp;'N3.00_Summary'!$V$10)</f>
        <v>0</v>
      </c>
      <c r="U21" s="34">
        <f ca="1">INDIRECT("N3." &amp;$A21 &amp; "!$AA$" &amp;'N3.00_Summary'!$V$10)</f>
        <v>0</v>
      </c>
      <c r="V21" s="34">
        <f ca="1">INDIRECT("N3." &amp;$A21 &amp; "!$AB$" &amp;'N3.00_Summary'!$V$10)</f>
        <v>0</v>
      </c>
      <c r="W21" s="34">
        <f ca="1">INDIRECT("N3." &amp;$A21 &amp; "!$AC$" &amp;'N3.00_Summary'!$V$10)</f>
        <v>0</v>
      </c>
      <c r="X21" s="34">
        <f ca="1">INDIRECT("N3." &amp;$A21 &amp; "!$AD$" &amp;'N3.00_Summary'!$V$10)</f>
        <v>0</v>
      </c>
      <c r="Y21" s="34">
        <f ca="1">INDIRECT("N3." &amp;$A21 &amp; "!$AE$" &amp;'N3.00_Summary'!$V$10)</f>
        <v>0</v>
      </c>
      <c r="Z21" s="34">
        <f ca="1">INDIRECT("N3." &amp;$A21 &amp; "!$AF$" &amp;'N3.00_Summary'!$V$10)</f>
        <v>0</v>
      </c>
      <c r="AA21" s="35">
        <f t="shared" ca="1" si="4"/>
        <v>0</v>
      </c>
      <c r="AC21" s="64" t="s">
        <v>51</v>
      </c>
      <c r="AD21" s="84">
        <f t="shared" ca="1" si="1"/>
        <v>0</v>
      </c>
      <c r="AE21" s="84">
        <f t="shared" ca="1" si="1"/>
        <v>0</v>
      </c>
      <c r="AF21" s="84">
        <f t="shared" ca="1" si="1"/>
        <v>0</v>
      </c>
      <c r="AG21" s="84">
        <f t="shared" ca="1" si="1"/>
        <v>0</v>
      </c>
      <c r="AH21" s="84">
        <f t="shared" ca="1" si="1"/>
        <v>0</v>
      </c>
      <c r="AI21" s="84">
        <f t="shared" ca="1" si="1"/>
        <v>0</v>
      </c>
      <c r="AJ21" s="84">
        <f t="shared" ca="1" si="1"/>
        <v>0</v>
      </c>
      <c r="AK21" s="84">
        <f t="shared" ca="1" si="1"/>
        <v>0</v>
      </c>
      <c r="AL21" s="84">
        <f t="shared" ca="1" si="1"/>
        <v>0</v>
      </c>
      <c r="AM21" s="84">
        <f t="shared" ca="1" si="1"/>
        <v>0</v>
      </c>
      <c r="AN21" s="62">
        <f t="shared" ca="1" si="1"/>
        <v>0</v>
      </c>
    </row>
    <row r="22" spans="1:40">
      <c r="A22" s="158" t="s">
        <v>208</v>
      </c>
      <c r="B22" s="237" t="e">
        <f t="shared" ca="1" si="2"/>
        <v>#N/A</v>
      </c>
      <c r="C22" s="64" t="s">
        <v>51</v>
      </c>
      <c r="D22" s="34">
        <f ca="1">INDIRECT("N3." &amp;$A22 &amp; "!$G$" &amp;'N3.00_Summary'!$V$10)</f>
        <v>0</v>
      </c>
      <c r="E22" s="34">
        <f ca="1">INDIRECT("N3." &amp;$A22 &amp; "!$H$" &amp;'N3.00_Summary'!$V$10)</f>
        <v>0</v>
      </c>
      <c r="F22" s="34">
        <f ca="1">INDIRECT("N3." &amp;$A22 &amp; "!$I$" &amp;'N3.00_Summary'!$V$10)</f>
        <v>0</v>
      </c>
      <c r="G22" s="34">
        <f ca="1">INDIRECT("N3." &amp;$A22 &amp; "!$J$" &amp;'N3.00_Summary'!$V$10)</f>
        <v>0</v>
      </c>
      <c r="H22" s="34">
        <f ca="1">INDIRECT("N3." &amp;$A22 &amp; "!$K$" &amp;'N3.00_Summary'!$V$10)</f>
        <v>0</v>
      </c>
      <c r="I22" s="34">
        <f ca="1">INDIRECT("N3." &amp;$A22 &amp; "!$L$" &amp;'N3.00_Summary'!$V$10)</f>
        <v>0</v>
      </c>
      <c r="J22" s="34">
        <f ca="1">INDIRECT("N3." &amp;$A22 &amp; "!$M$" &amp;'N3.00_Summary'!$V$10)</f>
        <v>0</v>
      </c>
      <c r="K22" s="34">
        <f ca="1">INDIRECT("N3." &amp;$A22 &amp; "!$N$" &amp;'N3.00_Summary'!$V$10)</f>
        <v>0</v>
      </c>
      <c r="L22" s="34">
        <f ca="1">INDIRECT("N3." &amp;$A22 &amp; "!$O$" &amp;'N3.00_Summary'!$V$10)</f>
        <v>0</v>
      </c>
      <c r="M22" s="34">
        <f ca="1">INDIRECT("N3." &amp;$A22 &amp; "!$P$" &amp;'N3.00_Summary'!$V$10)</f>
        <v>0</v>
      </c>
      <c r="N22" s="164">
        <f t="shared" ca="1" si="3"/>
        <v>0</v>
      </c>
      <c r="P22" s="64" t="e">
        <f>'N0.6_Lookup_References'!C19</f>
        <v>#N/A</v>
      </c>
      <c r="Q22" s="34">
        <f ca="1">INDIRECT("N3." &amp;$A22 &amp; "!$W$" &amp;'N3.00_Summary'!$V$10)</f>
        <v>0</v>
      </c>
      <c r="R22" s="34">
        <f ca="1">INDIRECT("N3." &amp;$A22 &amp; "!$X$" &amp;'N3.00_Summary'!$V$10)</f>
        <v>0</v>
      </c>
      <c r="S22" s="34">
        <f ca="1">INDIRECT("N3." &amp;$A22 &amp; "!$Y$" &amp;'N3.00_Summary'!$V$10)</f>
        <v>0</v>
      </c>
      <c r="T22" s="34">
        <f ca="1">INDIRECT("N3." &amp;$A22 &amp; "!$Z$" &amp;'N3.00_Summary'!$V$10)</f>
        <v>0</v>
      </c>
      <c r="U22" s="34">
        <f ca="1">INDIRECT("N3." &amp;$A22 &amp; "!$AA$" &amp;'N3.00_Summary'!$V$10)</f>
        <v>0</v>
      </c>
      <c r="V22" s="34">
        <f ca="1">INDIRECT("N3." &amp;$A22 &amp; "!$AB$" &amp;'N3.00_Summary'!$V$10)</f>
        <v>0</v>
      </c>
      <c r="W22" s="34">
        <f ca="1">INDIRECT("N3." &amp;$A22 &amp; "!$AC$" &amp;'N3.00_Summary'!$V$10)</f>
        <v>0</v>
      </c>
      <c r="X22" s="34">
        <f ca="1">INDIRECT("N3." &amp;$A22 &amp; "!$AD$" &amp;'N3.00_Summary'!$V$10)</f>
        <v>0</v>
      </c>
      <c r="Y22" s="34">
        <f ca="1">INDIRECT("N3." &amp;$A22 &amp; "!$AE$" &amp;'N3.00_Summary'!$V$10)</f>
        <v>0</v>
      </c>
      <c r="Z22" s="34">
        <f ca="1">INDIRECT("N3." &amp;$A22 &amp; "!$AF$" &amp;'N3.00_Summary'!$V$10)</f>
        <v>0</v>
      </c>
      <c r="AA22" s="35">
        <f t="shared" ca="1" si="4"/>
        <v>0</v>
      </c>
      <c r="AC22" s="64" t="s">
        <v>51</v>
      </c>
      <c r="AD22" s="84">
        <f t="shared" ca="1" si="1"/>
        <v>0</v>
      </c>
      <c r="AE22" s="84">
        <f t="shared" ca="1" si="1"/>
        <v>0</v>
      </c>
      <c r="AF22" s="84">
        <f t="shared" ca="1" si="1"/>
        <v>0</v>
      </c>
      <c r="AG22" s="84">
        <f t="shared" ca="1" si="1"/>
        <v>0</v>
      </c>
      <c r="AH22" s="84">
        <f t="shared" ca="1" si="1"/>
        <v>0</v>
      </c>
      <c r="AI22" s="84">
        <f t="shared" ca="1" si="1"/>
        <v>0</v>
      </c>
      <c r="AJ22" s="84">
        <f t="shared" ca="1" si="1"/>
        <v>0</v>
      </c>
      <c r="AK22" s="84">
        <f t="shared" ca="1" si="1"/>
        <v>0</v>
      </c>
      <c r="AL22" s="84">
        <f t="shared" ca="1" si="1"/>
        <v>0</v>
      </c>
      <c r="AM22" s="84">
        <f t="shared" ca="1" si="1"/>
        <v>0</v>
      </c>
      <c r="AN22" s="62">
        <f t="shared" ca="1" si="1"/>
        <v>0</v>
      </c>
    </row>
    <row r="23" spans="1:40">
      <c r="A23" s="158" t="s">
        <v>425</v>
      </c>
      <c r="B23" s="237" t="e">
        <f t="shared" ca="1" si="2"/>
        <v>#N/A</v>
      </c>
      <c r="C23" s="64" t="s">
        <v>51</v>
      </c>
      <c r="D23" s="34">
        <f ca="1">INDIRECT("N3." &amp;$A23 &amp; "!$G$" &amp;'N3.00_Summary'!$V$10)</f>
        <v>0</v>
      </c>
      <c r="E23" s="34">
        <f ca="1">INDIRECT("N3." &amp;$A23 &amp; "!$H$" &amp;'N3.00_Summary'!$V$10)</f>
        <v>0</v>
      </c>
      <c r="F23" s="34">
        <f ca="1">INDIRECT("N3." &amp;$A23 &amp; "!$I$" &amp;'N3.00_Summary'!$V$10)</f>
        <v>0</v>
      </c>
      <c r="G23" s="34">
        <f ca="1">INDIRECT("N3." &amp;$A23 &amp; "!$J$" &amp;'N3.00_Summary'!$V$10)</f>
        <v>0</v>
      </c>
      <c r="H23" s="34">
        <f ca="1">INDIRECT("N3." &amp;$A23 &amp; "!$K$" &amp;'N3.00_Summary'!$V$10)</f>
        <v>0</v>
      </c>
      <c r="I23" s="34">
        <f ca="1">INDIRECT("N3." &amp;$A23 &amp; "!$L$" &amp;'N3.00_Summary'!$V$10)</f>
        <v>0</v>
      </c>
      <c r="J23" s="34">
        <f ca="1">INDIRECT("N3." &amp;$A23 &amp; "!$M$" &amp;'N3.00_Summary'!$V$10)</f>
        <v>0</v>
      </c>
      <c r="K23" s="34">
        <f ca="1">INDIRECT("N3." &amp;$A23 &amp; "!$N$" &amp;'N3.00_Summary'!$V$10)</f>
        <v>0</v>
      </c>
      <c r="L23" s="34">
        <f ca="1">INDIRECT("N3." &amp;$A23 &amp; "!$O$" &amp;'N3.00_Summary'!$V$10)</f>
        <v>0</v>
      </c>
      <c r="M23" s="34">
        <f ca="1">INDIRECT("N3." &amp;$A23 &amp; "!$P$" &amp;'N3.00_Summary'!$V$10)</f>
        <v>0</v>
      </c>
      <c r="N23" s="164">
        <f t="shared" ca="1" si="3"/>
        <v>0</v>
      </c>
      <c r="P23" s="64" t="e">
        <f>'N0.6_Lookup_References'!C20</f>
        <v>#N/A</v>
      </c>
      <c r="Q23" s="34">
        <f ca="1">INDIRECT("N3." &amp;$A23 &amp; "!$W$" &amp;'N3.00_Summary'!$V$10)</f>
        <v>0</v>
      </c>
      <c r="R23" s="34">
        <f ca="1">INDIRECT("N3." &amp;$A23 &amp; "!$X$" &amp;'N3.00_Summary'!$V$10)</f>
        <v>0</v>
      </c>
      <c r="S23" s="34">
        <f ca="1">INDIRECT("N3." &amp;$A23 &amp; "!$Y$" &amp;'N3.00_Summary'!$V$10)</f>
        <v>0</v>
      </c>
      <c r="T23" s="34">
        <f ca="1">INDIRECT("N3." &amp;$A23 &amp; "!$Z$" &amp;'N3.00_Summary'!$V$10)</f>
        <v>0</v>
      </c>
      <c r="U23" s="34">
        <f ca="1">INDIRECT("N3." &amp;$A23 &amp; "!$AA$" &amp;'N3.00_Summary'!$V$10)</f>
        <v>0</v>
      </c>
      <c r="V23" s="34">
        <f ca="1">INDIRECT("N3." &amp;$A23 &amp; "!$AB$" &amp;'N3.00_Summary'!$V$10)</f>
        <v>0</v>
      </c>
      <c r="W23" s="34">
        <f ca="1">INDIRECT("N3." &amp;$A23 &amp; "!$AC$" &amp;'N3.00_Summary'!$V$10)</f>
        <v>0</v>
      </c>
      <c r="X23" s="34">
        <f ca="1">INDIRECT("N3." &amp;$A23 &amp; "!$AD$" &amp;'N3.00_Summary'!$V$10)</f>
        <v>0</v>
      </c>
      <c r="Y23" s="34">
        <f ca="1">INDIRECT("N3." &amp;$A23 &amp; "!$AE$" &amp;'N3.00_Summary'!$V$10)</f>
        <v>0</v>
      </c>
      <c r="Z23" s="34">
        <f ca="1">INDIRECT("N3." &amp;$A23 &amp; "!$AF$" &amp;'N3.00_Summary'!$V$10)</f>
        <v>0</v>
      </c>
      <c r="AA23" s="35">
        <f t="shared" ca="1" si="4"/>
        <v>0</v>
      </c>
      <c r="AC23" s="64" t="s">
        <v>51</v>
      </c>
      <c r="AD23" s="84">
        <f t="shared" ca="1" si="1"/>
        <v>0</v>
      </c>
      <c r="AE23" s="84">
        <f t="shared" ca="1" si="1"/>
        <v>0</v>
      </c>
      <c r="AF23" s="84">
        <f t="shared" ca="1" si="1"/>
        <v>0</v>
      </c>
      <c r="AG23" s="84">
        <f t="shared" ca="1" si="1"/>
        <v>0</v>
      </c>
      <c r="AH23" s="84">
        <f t="shared" ca="1" si="1"/>
        <v>0</v>
      </c>
      <c r="AI23" s="84">
        <f t="shared" ca="1" si="1"/>
        <v>0</v>
      </c>
      <c r="AJ23" s="84">
        <f t="shared" ca="1" si="1"/>
        <v>0</v>
      </c>
      <c r="AK23" s="84">
        <f t="shared" ca="1" si="1"/>
        <v>0</v>
      </c>
      <c r="AL23" s="84">
        <f t="shared" ca="1" si="1"/>
        <v>0</v>
      </c>
      <c r="AM23" s="84">
        <f t="shared" ca="1" si="1"/>
        <v>0</v>
      </c>
      <c r="AN23" s="62">
        <f t="shared" ca="1" si="1"/>
        <v>0</v>
      </c>
    </row>
    <row r="24" spans="1:40">
      <c r="A24" s="158" t="s">
        <v>426</v>
      </c>
      <c r="B24" s="237" t="e">
        <f t="shared" ca="1" si="2"/>
        <v>#N/A</v>
      </c>
      <c r="C24" s="64" t="s">
        <v>51</v>
      </c>
      <c r="D24" s="34">
        <f ca="1">INDIRECT("N3." &amp;$A24 &amp; "!$G$" &amp;'N3.00_Summary'!$V$10)</f>
        <v>0</v>
      </c>
      <c r="E24" s="34">
        <f ca="1">INDIRECT("N3." &amp;$A24 &amp; "!$H$" &amp;'N3.00_Summary'!$V$10)</f>
        <v>0</v>
      </c>
      <c r="F24" s="34">
        <f ca="1">INDIRECT("N3." &amp;$A24 &amp; "!$I$" &amp;'N3.00_Summary'!$V$10)</f>
        <v>0</v>
      </c>
      <c r="G24" s="34">
        <f ca="1">INDIRECT("N3." &amp;$A24 &amp; "!$J$" &amp;'N3.00_Summary'!$V$10)</f>
        <v>0</v>
      </c>
      <c r="H24" s="34">
        <f ca="1">INDIRECT("N3." &amp;$A24 &amp; "!$K$" &amp;'N3.00_Summary'!$V$10)</f>
        <v>0</v>
      </c>
      <c r="I24" s="34">
        <f ca="1">INDIRECT("N3." &amp;$A24 &amp; "!$L$" &amp;'N3.00_Summary'!$V$10)</f>
        <v>0</v>
      </c>
      <c r="J24" s="34">
        <f ca="1">INDIRECT("N3." &amp;$A24 &amp; "!$M$" &amp;'N3.00_Summary'!$V$10)</f>
        <v>0</v>
      </c>
      <c r="K24" s="34">
        <f ca="1">INDIRECT("N3." &amp;$A24 &amp; "!$N$" &amp;'N3.00_Summary'!$V$10)</f>
        <v>0</v>
      </c>
      <c r="L24" s="34">
        <f ca="1">INDIRECT("N3." &amp;$A24 &amp; "!$O$" &amp;'N3.00_Summary'!$V$10)</f>
        <v>0</v>
      </c>
      <c r="M24" s="34">
        <f ca="1">INDIRECT("N3." &amp;$A24 &amp; "!$P$" &amp;'N3.00_Summary'!$V$10)</f>
        <v>0</v>
      </c>
      <c r="N24" s="164">
        <f t="shared" ca="1" si="3"/>
        <v>0</v>
      </c>
      <c r="P24" s="64" t="e">
        <f>'N0.6_Lookup_References'!C21</f>
        <v>#N/A</v>
      </c>
      <c r="Q24" s="34">
        <f ca="1">INDIRECT("N3." &amp;$A24 &amp; "!$W$" &amp;'N3.00_Summary'!$V$10)</f>
        <v>0</v>
      </c>
      <c r="R24" s="34">
        <f ca="1">INDIRECT("N3." &amp;$A24 &amp; "!$X$" &amp;'N3.00_Summary'!$V$10)</f>
        <v>0</v>
      </c>
      <c r="S24" s="34">
        <f ca="1">INDIRECT("N3." &amp;$A24 &amp; "!$Y$" &amp;'N3.00_Summary'!$V$10)</f>
        <v>0</v>
      </c>
      <c r="T24" s="34">
        <f ca="1">INDIRECT("N3." &amp;$A24 &amp; "!$Z$" &amp;'N3.00_Summary'!$V$10)</f>
        <v>0</v>
      </c>
      <c r="U24" s="34">
        <f ca="1">INDIRECT("N3." &amp;$A24 &amp; "!$AA$" &amp;'N3.00_Summary'!$V$10)</f>
        <v>0</v>
      </c>
      <c r="V24" s="34">
        <f ca="1">INDIRECT("N3." &amp;$A24 &amp; "!$AB$" &amp;'N3.00_Summary'!$V$10)</f>
        <v>0</v>
      </c>
      <c r="W24" s="34">
        <f ca="1">INDIRECT("N3." &amp;$A24 &amp; "!$AC$" &amp;'N3.00_Summary'!$V$10)</f>
        <v>0</v>
      </c>
      <c r="X24" s="34">
        <f ca="1">INDIRECT("N3." &amp;$A24 &amp; "!$AD$" &amp;'N3.00_Summary'!$V$10)</f>
        <v>0</v>
      </c>
      <c r="Y24" s="34">
        <f ca="1">INDIRECT("N3." &amp;$A24 &amp; "!$AE$" &amp;'N3.00_Summary'!$V$10)</f>
        <v>0</v>
      </c>
      <c r="Z24" s="34">
        <f ca="1">INDIRECT("N3." &amp;$A24 &amp; "!$AF$" &amp;'N3.00_Summary'!$V$10)</f>
        <v>0</v>
      </c>
      <c r="AA24" s="35">
        <f t="shared" ca="1" si="4"/>
        <v>0</v>
      </c>
      <c r="AC24" s="64" t="s">
        <v>51</v>
      </c>
      <c r="AD24" s="84">
        <f t="shared" ca="1" si="1"/>
        <v>0</v>
      </c>
      <c r="AE24" s="84">
        <f t="shared" ca="1" si="1"/>
        <v>0</v>
      </c>
      <c r="AF24" s="84">
        <f t="shared" ca="1" si="1"/>
        <v>0</v>
      </c>
      <c r="AG24" s="84">
        <f t="shared" ca="1" si="1"/>
        <v>0</v>
      </c>
      <c r="AH24" s="84">
        <f t="shared" ca="1" si="1"/>
        <v>0</v>
      </c>
      <c r="AI24" s="84">
        <f t="shared" ca="1" si="1"/>
        <v>0</v>
      </c>
      <c r="AJ24" s="84">
        <f t="shared" ca="1" si="1"/>
        <v>0</v>
      </c>
      <c r="AK24" s="84">
        <f t="shared" ca="1" si="1"/>
        <v>0</v>
      </c>
      <c r="AL24" s="84">
        <f t="shared" ca="1" si="1"/>
        <v>0</v>
      </c>
      <c r="AM24" s="84">
        <f t="shared" ca="1" si="1"/>
        <v>0</v>
      </c>
      <c r="AN24" s="62">
        <f t="shared" ca="1" si="1"/>
        <v>0</v>
      </c>
    </row>
    <row r="25" spans="1:40">
      <c r="A25" s="158" t="s">
        <v>427</v>
      </c>
      <c r="B25" s="237" t="e">
        <f t="shared" ca="1" si="2"/>
        <v>#N/A</v>
      </c>
      <c r="C25" s="64" t="s">
        <v>51</v>
      </c>
      <c r="D25" s="34">
        <f ca="1">INDIRECT("N3." &amp;$A25 &amp; "!$G$" &amp;'N3.00_Summary'!$V$10)</f>
        <v>0</v>
      </c>
      <c r="E25" s="34">
        <f ca="1">INDIRECT("N3." &amp;$A25 &amp; "!$H$" &amp;'N3.00_Summary'!$V$10)</f>
        <v>0</v>
      </c>
      <c r="F25" s="34">
        <f ca="1">INDIRECT("N3." &amp;$A25 &amp; "!$I$" &amp;'N3.00_Summary'!$V$10)</f>
        <v>0</v>
      </c>
      <c r="G25" s="34">
        <f ca="1">INDIRECT("N3." &amp;$A25 &amp; "!$J$" &amp;'N3.00_Summary'!$V$10)</f>
        <v>0</v>
      </c>
      <c r="H25" s="34">
        <f ca="1">INDIRECT("N3." &amp;$A25 &amp; "!$K$" &amp;'N3.00_Summary'!$V$10)</f>
        <v>0</v>
      </c>
      <c r="I25" s="34">
        <f ca="1">INDIRECT("N3." &amp;$A25 &amp; "!$L$" &amp;'N3.00_Summary'!$V$10)</f>
        <v>0</v>
      </c>
      <c r="J25" s="34">
        <f ca="1">INDIRECT("N3." &amp;$A25 &amp; "!$M$" &amp;'N3.00_Summary'!$V$10)</f>
        <v>0</v>
      </c>
      <c r="K25" s="34">
        <f ca="1">INDIRECT("N3." &amp;$A25 &amp; "!$N$" &amp;'N3.00_Summary'!$V$10)</f>
        <v>0</v>
      </c>
      <c r="L25" s="34">
        <f ca="1">INDIRECT("N3." &amp;$A25 &amp; "!$O$" &amp;'N3.00_Summary'!$V$10)</f>
        <v>0</v>
      </c>
      <c r="M25" s="34">
        <f ca="1">INDIRECT("N3." &amp;$A25 &amp; "!$P$" &amp;'N3.00_Summary'!$V$10)</f>
        <v>0</v>
      </c>
      <c r="N25" s="164">
        <f t="shared" ca="1" si="3"/>
        <v>0</v>
      </c>
      <c r="P25" s="64" t="e">
        <f>'N0.6_Lookup_References'!C22</f>
        <v>#N/A</v>
      </c>
      <c r="Q25" s="34">
        <f ca="1">INDIRECT("N3." &amp;$A25 &amp; "!$W$" &amp;'N3.00_Summary'!$V$10)</f>
        <v>0</v>
      </c>
      <c r="R25" s="34">
        <f ca="1">INDIRECT("N3." &amp;$A25 &amp; "!$X$" &amp;'N3.00_Summary'!$V$10)</f>
        <v>0</v>
      </c>
      <c r="S25" s="34">
        <f ca="1">INDIRECT("N3." &amp;$A25 &amp; "!$Y$" &amp;'N3.00_Summary'!$V$10)</f>
        <v>0</v>
      </c>
      <c r="T25" s="34">
        <f ca="1">INDIRECT("N3." &amp;$A25 &amp; "!$Z$" &amp;'N3.00_Summary'!$V$10)</f>
        <v>0</v>
      </c>
      <c r="U25" s="34">
        <f ca="1">INDIRECT("N3." &amp;$A25 &amp; "!$AA$" &amp;'N3.00_Summary'!$V$10)</f>
        <v>0</v>
      </c>
      <c r="V25" s="34">
        <f ca="1">INDIRECT("N3." &amp;$A25 &amp; "!$AB$" &amp;'N3.00_Summary'!$V$10)</f>
        <v>0</v>
      </c>
      <c r="W25" s="34">
        <f ca="1">INDIRECT("N3." &amp;$A25 &amp; "!$AC$" &amp;'N3.00_Summary'!$V$10)</f>
        <v>0</v>
      </c>
      <c r="X25" s="34">
        <f ca="1">INDIRECT("N3." &amp;$A25 &amp; "!$AD$" &amp;'N3.00_Summary'!$V$10)</f>
        <v>0</v>
      </c>
      <c r="Y25" s="34">
        <f ca="1">INDIRECT("N3." &amp;$A25 &amp; "!$AE$" &amp;'N3.00_Summary'!$V$10)</f>
        <v>0</v>
      </c>
      <c r="Z25" s="34">
        <f ca="1">INDIRECT("N3." &amp;$A25 &amp; "!$AF$" &amp;'N3.00_Summary'!$V$10)</f>
        <v>0</v>
      </c>
      <c r="AA25" s="35">
        <f t="shared" ca="1" si="4"/>
        <v>0</v>
      </c>
      <c r="AC25" s="64" t="s">
        <v>51</v>
      </c>
      <c r="AD25" s="84">
        <f t="shared" ca="1" si="1"/>
        <v>0</v>
      </c>
      <c r="AE25" s="84">
        <f t="shared" ca="1" si="1"/>
        <v>0</v>
      </c>
      <c r="AF25" s="84">
        <f t="shared" ca="1" si="1"/>
        <v>0</v>
      </c>
      <c r="AG25" s="84">
        <f t="shared" ca="1" si="1"/>
        <v>0</v>
      </c>
      <c r="AH25" s="84">
        <f t="shared" ca="1" si="1"/>
        <v>0</v>
      </c>
      <c r="AI25" s="84">
        <f t="shared" ca="1" si="1"/>
        <v>0</v>
      </c>
      <c r="AJ25" s="84">
        <f t="shared" ca="1" si="1"/>
        <v>0</v>
      </c>
      <c r="AK25" s="84">
        <f t="shared" ca="1" si="1"/>
        <v>0</v>
      </c>
      <c r="AL25" s="84">
        <f t="shared" ca="1" si="1"/>
        <v>0</v>
      </c>
      <c r="AM25" s="84">
        <f t="shared" ca="1" si="1"/>
        <v>0</v>
      </c>
      <c r="AN25" s="62">
        <f t="shared" ca="1" si="1"/>
        <v>0</v>
      </c>
    </row>
    <row r="26" spans="1:40">
      <c r="A26" s="158" t="s">
        <v>428</v>
      </c>
      <c r="B26" s="237" t="e">
        <f t="shared" ca="1" si="2"/>
        <v>#N/A</v>
      </c>
      <c r="C26" s="64" t="s">
        <v>51</v>
      </c>
      <c r="D26" s="34">
        <f ca="1">INDIRECT("N3." &amp;$A26 &amp; "!$G$" &amp;'N3.00_Summary'!$V$10)</f>
        <v>0</v>
      </c>
      <c r="E26" s="34">
        <f ca="1">INDIRECT("N3." &amp;$A26 &amp; "!$H$" &amp;'N3.00_Summary'!$V$10)</f>
        <v>0</v>
      </c>
      <c r="F26" s="34">
        <f ca="1">INDIRECT("N3." &amp;$A26 &amp; "!$I$" &amp;'N3.00_Summary'!$V$10)</f>
        <v>0</v>
      </c>
      <c r="G26" s="34">
        <f ca="1">INDIRECT("N3." &amp;$A26 &amp; "!$J$" &amp;'N3.00_Summary'!$V$10)</f>
        <v>0</v>
      </c>
      <c r="H26" s="34">
        <f ca="1">INDIRECT("N3." &amp;$A26 &amp; "!$K$" &amp;'N3.00_Summary'!$V$10)</f>
        <v>0</v>
      </c>
      <c r="I26" s="34">
        <f ca="1">INDIRECT("N3." &amp;$A26 &amp; "!$L$" &amp;'N3.00_Summary'!$V$10)</f>
        <v>0</v>
      </c>
      <c r="J26" s="34">
        <f ca="1">INDIRECT("N3." &amp;$A26 &amp; "!$M$" &amp;'N3.00_Summary'!$V$10)</f>
        <v>0</v>
      </c>
      <c r="K26" s="34">
        <f ca="1">INDIRECT("N3." &amp;$A26 &amp; "!$N$" &amp;'N3.00_Summary'!$V$10)</f>
        <v>0</v>
      </c>
      <c r="L26" s="34">
        <f ca="1">INDIRECT("N3." &amp;$A26 &amp; "!$O$" &amp;'N3.00_Summary'!$V$10)</f>
        <v>0</v>
      </c>
      <c r="M26" s="34">
        <f ca="1">INDIRECT("N3." &amp;$A26 &amp; "!$P$" &amp;'N3.00_Summary'!$V$10)</f>
        <v>0</v>
      </c>
      <c r="N26" s="164">
        <f t="shared" ca="1" si="3"/>
        <v>0</v>
      </c>
      <c r="P26" s="64" t="e">
        <f>'N0.6_Lookup_References'!C23</f>
        <v>#N/A</v>
      </c>
      <c r="Q26" s="34">
        <f ca="1">INDIRECT("N3." &amp;$A26 &amp; "!$W$" &amp;'N3.00_Summary'!$V$10)</f>
        <v>0</v>
      </c>
      <c r="R26" s="34">
        <f ca="1">INDIRECT("N3." &amp;$A26 &amp; "!$X$" &amp;'N3.00_Summary'!$V$10)</f>
        <v>0</v>
      </c>
      <c r="S26" s="34">
        <f ca="1">INDIRECT("N3." &amp;$A26 &amp; "!$Y$" &amp;'N3.00_Summary'!$V$10)</f>
        <v>0</v>
      </c>
      <c r="T26" s="34">
        <f ca="1">INDIRECT("N3." &amp;$A26 &amp; "!$Z$" &amp;'N3.00_Summary'!$V$10)</f>
        <v>0</v>
      </c>
      <c r="U26" s="34">
        <f ca="1">INDIRECT("N3." &amp;$A26 &amp; "!$AA$" &amp;'N3.00_Summary'!$V$10)</f>
        <v>0</v>
      </c>
      <c r="V26" s="34">
        <f ca="1">INDIRECT("N3." &amp;$A26 &amp; "!$AB$" &amp;'N3.00_Summary'!$V$10)</f>
        <v>0</v>
      </c>
      <c r="W26" s="34">
        <f ca="1">INDIRECT("N3." &amp;$A26 &amp; "!$AC$" &amp;'N3.00_Summary'!$V$10)</f>
        <v>0</v>
      </c>
      <c r="X26" s="34">
        <f ca="1">INDIRECT("N3." &amp;$A26 &amp; "!$AD$" &amp;'N3.00_Summary'!$V$10)</f>
        <v>0</v>
      </c>
      <c r="Y26" s="34">
        <f ca="1">INDIRECT("N3." &amp;$A26 &amp; "!$AE$" &amp;'N3.00_Summary'!$V$10)</f>
        <v>0</v>
      </c>
      <c r="Z26" s="34">
        <f ca="1">INDIRECT("N3." &amp;$A26 &amp; "!$AF$" &amp;'N3.00_Summary'!$V$10)</f>
        <v>0</v>
      </c>
      <c r="AA26" s="35">
        <f t="shared" ca="1" si="4"/>
        <v>0</v>
      </c>
      <c r="AC26" s="64" t="s">
        <v>51</v>
      </c>
      <c r="AD26" s="84">
        <f t="shared" ca="1" si="1"/>
        <v>0</v>
      </c>
      <c r="AE26" s="84">
        <f t="shared" ca="1" si="1"/>
        <v>0</v>
      </c>
      <c r="AF26" s="84">
        <f t="shared" ca="1" si="1"/>
        <v>0</v>
      </c>
      <c r="AG26" s="84">
        <f t="shared" ca="1" si="1"/>
        <v>0</v>
      </c>
      <c r="AH26" s="84">
        <f t="shared" ca="1" si="1"/>
        <v>0</v>
      </c>
      <c r="AI26" s="84">
        <f t="shared" ca="1" si="1"/>
        <v>0</v>
      </c>
      <c r="AJ26" s="84">
        <f t="shared" ca="1" si="1"/>
        <v>0</v>
      </c>
      <c r="AK26" s="84">
        <f t="shared" ca="1" si="1"/>
        <v>0</v>
      </c>
      <c r="AL26" s="84">
        <f t="shared" ca="1" si="1"/>
        <v>0</v>
      </c>
      <c r="AM26" s="84">
        <f t="shared" ca="1" si="1"/>
        <v>0</v>
      </c>
      <c r="AN26" s="62">
        <f t="shared" ca="1" si="1"/>
        <v>0</v>
      </c>
    </row>
    <row r="27" spans="1:40">
      <c r="A27" s="158" t="s">
        <v>429</v>
      </c>
      <c r="B27" s="237" t="e">
        <f t="shared" ca="1" si="2"/>
        <v>#N/A</v>
      </c>
      <c r="C27" s="64" t="s">
        <v>51</v>
      </c>
      <c r="D27" s="34">
        <f ca="1">INDIRECT("N3." &amp;$A27 &amp; "!$G$" &amp;'N3.00_Summary'!$V$10)</f>
        <v>0</v>
      </c>
      <c r="E27" s="34">
        <f ca="1">INDIRECT("N3." &amp;$A27 &amp; "!$H$" &amp;'N3.00_Summary'!$V$10)</f>
        <v>0</v>
      </c>
      <c r="F27" s="34">
        <f ca="1">INDIRECT("N3." &amp;$A27 &amp; "!$I$" &amp;'N3.00_Summary'!$V$10)</f>
        <v>0</v>
      </c>
      <c r="G27" s="34">
        <f ca="1">INDIRECT("N3." &amp;$A27 &amp; "!$J$" &amp;'N3.00_Summary'!$V$10)</f>
        <v>0</v>
      </c>
      <c r="H27" s="34">
        <f ca="1">INDIRECT("N3." &amp;$A27 &amp; "!$K$" &amp;'N3.00_Summary'!$V$10)</f>
        <v>0</v>
      </c>
      <c r="I27" s="34">
        <f ca="1">INDIRECT("N3." &amp;$A27 &amp; "!$L$" &amp;'N3.00_Summary'!$V$10)</f>
        <v>0</v>
      </c>
      <c r="J27" s="34">
        <f ca="1">INDIRECT("N3." &amp;$A27 &amp; "!$M$" &amp;'N3.00_Summary'!$V$10)</f>
        <v>0</v>
      </c>
      <c r="K27" s="34">
        <f ca="1">INDIRECT("N3." &amp;$A27 &amp; "!$N$" &amp;'N3.00_Summary'!$V$10)</f>
        <v>0</v>
      </c>
      <c r="L27" s="34">
        <f ca="1">INDIRECT("N3." &amp;$A27 &amp; "!$O$" &amp;'N3.00_Summary'!$V$10)</f>
        <v>0</v>
      </c>
      <c r="M27" s="34">
        <f ca="1">INDIRECT("N3." &amp;$A27 &amp; "!$P$" &amp;'N3.00_Summary'!$V$10)</f>
        <v>0</v>
      </c>
      <c r="N27" s="164">
        <f t="shared" ca="1" si="3"/>
        <v>0</v>
      </c>
      <c r="P27" s="64" t="e">
        <f>'N0.6_Lookup_References'!C24</f>
        <v>#N/A</v>
      </c>
      <c r="Q27" s="34">
        <f ca="1">INDIRECT("N3." &amp;$A27 &amp; "!$W$" &amp;'N3.00_Summary'!$V$10)</f>
        <v>0</v>
      </c>
      <c r="R27" s="34">
        <f ca="1">INDIRECT("N3." &amp;$A27 &amp; "!$X$" &amp;'N3.00_Summary'!$V$10)</f>
        <v>0</v>
      </c>
      <c r="S27" s="34">
        <f ca="1">INDIRECT("N3." &amp;$A27 &amp; "!$Y$" &amp;'N3.00_Summary'!$V$10)</f>
        <v>0</v>
      </c>
      <c r="T27" s="34">
        <f ca="1">INDIRECT("N3." &amp;$A27 &amp; "!$Z$" &amp;'N3.00_Summary'!$V$10)</f>
        <v>0</v>
      </c>
      <c r="U27" s="34">
        <f ca="1">INDIRECT("N3." &amp;$A27 &amp; "!$AA$" &amp;'N3.00_Summary'!$V$10)</f>
        <v>0</v>
      </c>
      <c r="V27" s="34">
        <f ca="1">INDIRECT("N3." &amp;$A27 &amp; "!$AB$" &amp;'N3.00_Summary'!$V$10)</f>
        <v>0</v>
      </c>
      <c r="W27" s="34">
        <f ca="1">INDIRECT("N3." &amp;$A27 &amp; "!$AC$" &amp;'N3.00_Summary'!$V$10)</f>
        <v>0</v>
      </c>
      <c r="X27" s="34">
        <f ca="1">INDIRECT("N3." &amp;$A27 &amp; "!$AD$" &amp;'N3.00_Summary'!$V$10)</f>
        <v>0</v>
      </c>
      <c r="Y27" s="34">
        <f ca="1">INDIRECT("N3." &amp;$A27 &amp; "!$AE$" &amp;'N3.00_Summary'!$V$10)</f>
        <v>0</v>
      </c>
      <c r="Z27" s="34">
        <f ca="1">INDIRECT("N3." &amp;$A27 &amp; "!$AF$" &amp;'N3.00_Summary'!$V$10)</f>
        <v>0</v>
      </c>
      <c r="AA27" s="35">
        <f t="shared" ca="1" si="4"/>
        <v>0</v>
      </c>
      <c r="AC27" s="64" t="s">
        <v>51</v>
      </c>
      <c r="AD27" s="84">
        <f t="shared" ca="1" si="1"/>
        <v>0</v>
      </c>
      <c r="AE27" s="84">
        <f t="shared" ca="1" si="1"/>
        <v>0</v>
      </c>
      <c r="AF27" s="84">
        <f t="shared" ca="1" si="1"/>
        <v>0</v>
      </c>
      <c r="AG27" s="84">
        <f t="shared" ca="1" si="1"/>
        <v>0</v>
      </c>
      <c r="AH27" s="84">
        <f t="shared" ca="1" si="1"/>
        <v>0</v>
      </c>
      <c r="AI27" s="84">
        <f t="shared" ca="1" si="1"/>
        <v>0</v>
      </c>
      <c r="AJ27" s="84">
        <f t="shared" ca="1" si="1"/>
        <v>0</v>
      </c>
      <c r="AK27" s="84">
        <f t="shared" ca="1" si="1"/>
        <v>0</v>
      </c>
      <c r="AL27" s="84">
        <f t="shared" ca="1" si="1"/>
        <v>0</v>
      </c>
      <c r="AM27" s="84">
        <f t="shared" ca="1" si="1"/>
        <v>0</v>
      </c>
      <c r="AN27" s="62">
        <f t="shared" ca="1" si="1"/>
        <v>0</v>
      </c>
    </row>
    <row r="28" spans="1:40">
      <c r="A28" s="158" t="s">
        <v>430</v>
      </c>
      <c r="B28" s="237" t="e">
        <f t="shared" ca="1" si="2"/>
        <v>#N/A</v>
      </c>
      <c r="C28" s="64" t="s">
        <v>51</v>
      </c>
      <c r="D28" s="34">
        <f ca="1">INDIRECT("N3." &amp;$A28 &amp; "!$G$" &amp;'N3.00_Summary'!$V$10)</f>
        <v>0</v>
      </c>
      <c r="E28" s="34">
        <f ca="1">INDIRECT("N3." &amp;$A28 &amp; "!$H$" &amp;'N3.00_Summary'!$V$10)</f>
        <v>0</v>
      </c>
      <c r="F28" s="34">
        <f ca="1">INDIRECT("N3." &amp;$A28 &amp; "!$I$" &amp;'N3.00_Summary'!$V$10)</f>
        <v>0</v>
      </c>
      <c r="G28" s="34">
        <f ca="1">INDIRECT("N3." &amp;$A28 &amp; "!$J$" &amp;'N3.00_Summary'!$V$10)</f>
        <v>0</v>
      </c>
      <c r="H28" s="34">
        <f ca="1">INDIRECT("N3." &amp;$A28 &amp; "!$K$" &amp;'N3.00_Summary'!$V$10)</f>
        <v>0</v>
      </c>
      <c r="I28" s="34">
        <f ca="1">INDIRECT("N3." &amp;$A28 &amp; "!$L$" &amp;'N3.00_Summary'!$V$10)</f>
        <v>0</v>
      </c>
      <c r="J28" s="34">
        <f ca="1">INDIRECT("N3." &amp;$A28 &amp; "!$M$" &amp;'N3.00_Summary'!$V$10)</f>
        <v>0</v>
      </c>
      <c r="K28" s="34">
        <f ca="1">INDIRECT("N3." &amp;$A28 &amp; "!$N$" &amp;'N3.00_Summary'!$V$10)</f>
        <v>0</v>
      </c>
      <c r="L28" s="34">
        <f ca="1">INDIRECT("N3." &amp;$A28 &amp; "!$O$" &amp;'N3.00_Summary'!$V$10)</f>
        <v>0</v>
      </c>
      <c r="M28" s="34">
        <f ca="1">INDIRECT("N3." &amp;$A28 &amp; "!$P$" &amp;'N3.00_Summary'!$V$10)</f>
        <v>0</v>
      </c>
      <c r="N28" s="164">
        <f t="shared" ca="1" si="3"/>
        <v>0</v>
      </c>
      <c r="P28" s="64" t="e">
        <f>'N0.6_Lookup_References'!C25</f>
        <v>#N/A</v>
      </c>
      <c r="Q28" s="34">
        <f ca="1">INDIRECT("N3." &amp;$A28 &amp; "!$W$" &amp;'N3.00_Summary'!$V$10)</f>
        <v>0</v>
      </c>
      <c r="R28" s="34">
        <f ca="1">INDIRECT("N3." &amp;$A28 &amp; "!$X$" &amp;'N3.00_Summary'!$V$10)</f>
        <v>0</v>
      </c>
      <c r="S28" s="34">
        <f ca="1">INDIRECT("N3." &amp;$A28 &amp; "!$Y$" &amp;'N3.00_Summary'!$V$10)</f>
        <v>0</v>
      </c>
      <c r="T28" s="34">
        <f ca="1">INDIRECT("N3." &amp;$A28 &amp; "!$Z$" &amp;'N3.00_Summary'!$V$10)</f>
        <v>0</v>
      </c>
      <c r="U28" s="34">
        <f ca="1">INDIRECT("N3." &amp;$A28 &amp; "!$AA$" &amp;'N3.00_Summary'!$V$10)</f>
        <v>0</v>
      </c>
      <c r="V28" s="34">
        <f ca="1">INDIRECT("N3." &amp;$A28 &amp; "!$AB$" &amp;'N3.00_Summary'!$V$10)</f>
        <v>0</v>
      </c>
      <c r="W28" s="34">
        <f ca="1">INDIRECT("N3." &amp;$A28 &amp; "!$AC$" &amp;'N3.00_Summary'!$V$10)</f>
        <v>0</v>
      </c>
      <c r="X28" s="34">
        <f ca="1">INDIRECT("N3." &amp;$A28 &amp; "!$AD$" &amp;'N3.00_Summary'!$V$10)</f>
        <v>0</v>
      </c>
      <c r="Y28" s="34">
        <f ca="1">INDIRECT("N3." &amp;$A28 &amp; "!$AE$" &amp;'N3.00_Summary'!$V$10)</f>
        <v>0</v>
      </c>
      <c r="Z28" s="34">
        <f ca="1">INDIRECT("N3." &amp;$A28 &amp; "!$AF$" &amp;'N3.00_Summary'!$V$10)</f>
        <v>0</v>
      </c>
      <c r="AA28" s="35">
        <f t="shared" ca="1" si="4"/>
        <v>0</v>
      </c>
      <c r="AC28" s="64" t="s">
        <v>51</v>
      </c>
      <c r="AD28" s="84">
        <f t="shared" ca="1" si="1"/>
        <v>0</v>
      </c>
      <c r="AE28" s="84">
        <f t="shared" ca="1" si="1"/>
        <v>0</v>
      </c>
      <c r="AF28" s="84">
        <f t="shared" ca="1" si="1"/>
        <v>0</v>
      </c>
      <c r="AG28" s="84">
        <f t="shared" ca="1" si="1"/>
        <v>0</v>
      </c>
      <c r="AH28" s="84">
        <f t="shared" ca="1" si="1"/>
        <v>0</v>
      </c>
      <c r="AI28" s="84">
        <f t="shared" ca="1" si="1"/>
        <v>0</v>
      </c>
      <c r="AJ28" s="84">
        <f t="shared" ca="1" si="1"/>
        <v>0</v>
      </c>
      <c r="AK28" s="84">
        <f t="shared" ca="1" si="1"/>
        <v>0</v>
      </c>
      <c r="AL28" s="84">
        <f t="shared" ca="1" si="1"/>
        <v>0</v>
      </c>
      <c r="AM28" s="84">
        <f t="shared" ca="1" si="1"/>
        <v>0</v>
      </c>
      <c r="AN28" s="62">
        <f t="shared" ca="1" si="1"/>
        <v>0</v>
      </c>
    </row>
    <row r="29" spans="1:40">
      <c r="A29" s="158" t="s">
        <v>209</v>
      </c>
      <c r="B29" s="237" t="e">
        <f t="shared" ca="1" si="2"/>
        <v>#N/A</v>
      </c>
      <c r="C29" s="64" t="s">
        <v>51</v>
      </c>
      <c r="D29" s="34">
        <f ca="1">INDIRECT("N3." &amp;$A29 &amp; "!$G$" &amp;'N3.00_Summary'!$V$10)</f>
        <v>0</v>
      </c>
      <c r="E29" s="34">
        <f ca="1">INDIRECT("N3." &amp;$A29 &amp; "!$H$" &amp;'N3.00_Summary'!$V$10)</f>
        <v>0</v>
      </c>
      <c r="F29" s="34">
        <f ca="1">INDIRECT("N3." &amp;$A29 &amp; "!$I$" &amp;'N3.00_Summary'!$V$10)</f>
        <v>0</v>
      </c>
      <c r="G29" s="34">
        <f ca="1">INDIRECT("N3." &amp;$A29 &amp; "!$J$" &amp;'N3.00_Summary'!$V$10)</f>
        <v>0</v>
      </c>
      <c r="H29" s="34">
        <f ca="1">INDIRECT("N3." &amp;$A29 &amp; "!$K$" &amp;'N3.00_Summary'!$V$10)</f>
        <v>0</v>
      </c>
      <c r="I29" s="34">
        <f ca="1">INDIRECT("N3." &amp;$A29 &amp; "!$L$" &amp;'N3.00_Summary'!$V$10)</f>
        <v>0</v>
      </c>
      <c r="J29" s="34">
        <f ca="1">INDIRECT("N3." &amp;$A29 &amp; "!$M$" &amp;'N3.00_Summary'!$V$10)</f>
        <v>0</v>
      </c>
      <c r="K29" s="34">
        <f ca="1">INDIRECT("N3." &amp;$A29 &amp; "!$N$" &amp;'N3.00_Summary'!$V$10)</f>
        <v>0</v>
      </c>
      <c r="L29" s="34">
        <f ca="1">INDIRECT("N3." &amp;$A29 &amp; "!$O$" &amp;'N3.00_Summary'!$V$10)</f>
        <v>0</v>
      </c>
      <c r="M29" s="34">
        <f ca="1">INDIRECT("N3." &amp;$A29 &amp; "!$P$" &amp;'N3.00_Summary'!$V$10)</f>
        <v>0</v>
      </c>
      <c r="N29" s="164">
        <f t="shared" ca="1" si="3"/>
        <v>0</v>
      </c>
      <c r="P29" s="64" t="e">
        <f>'N0.6_Lookup_References'!C26</f>
        <v>#N/A</v>
      </c>
      <c r="Q29" s="34">
        <f ca="1">INDIRECT("N3." &amp;$A29 &amp; "!$W$" &amp;'N3.00_Summary'!$V$10)</f>
        <v>0</v>
      </c>
      <c r="R29" s="34">
        <f ca="1">INDIRECT("N3." &amp;$A29 &amp; "!$X$" &amp;'N3.00_Summary'!$V$10)</f>
        <v>0</v>
      </c>
      <c r="S29" s="34">
        <f ca="1">INDIRECT("N3." &amp;$A29 &amp; "!$Y$" &amp;'N3.00_Summary'!$V$10)</f>
        <v>0</v>
      </c>
      <c r="T29" s="34">
        <f ca="1">INDIRECT("N3." &amp;$A29 &amp; "!$Z$" &amp;'N3.00_Summary'!$V$10)</f>
        <v>0</v>
      </c>
      <c r="U29" s="34">
        <f ca="1">INDIRECT("N3." &amp;$A29 &amp; "!$AA$" &amp;'N3.00_Summary'!$V$10)</f>
        <v>0</v>
      </c>
      <c r="V29" s="34">
        <f ca="1">INDIRECT("N3." &amp;$A29 &amp; "!$AB$" &amp;'N3.00_Summary'!$V$10)</f>
        <v>0</v>
      </c>
      <c r="W29" s="34">
        <f ca="1">INDIRECT("N3." &amp;$A29 &amp; "!$AC$" &amp;'N3.00_Summary'!$V$10)</f>
        <v>0</v>
      </c>
      <c r="X29" s="34">
        <f ca="1">INDIRECT("N3." &amp;$A29 &amp; "!$AD$" &amp;'N3.00_Summary'!$V$10)</f>
        <v>0</v>
      </c>
      <c r="Y29" s="34">
        <f ca="1">INDIRECT("N3." &amp;$A29 &amp; "!$AE$" &amp;'N3.00_Summary'!$V$10)</f>
        <v>0</v>
      </c>
      <c r="Z29" s="34">
        <f ca="1">INDIRECT("N3." &amp;$A29 &amp; "!$AF$" &amp;'N3.00_Summary'!$V$10)</f>
        <v>0</v>
      </c>
      <c r="AA29" s="35">
        <f t="shared" ca="1" si="4"/>
        <v>0</v>
      </c>
      <c r="AC29" s="64" t="s">
        <v>51</v>
      </c>
      <c r="AD29" s="84">
        <f t="shared" ca="1" si="1"/>
        <v>0</v>
      </c>
      <c r="AE29" s="84">
        <f t="shared" ca="1" si="1"/>
        <v>0</v>
      </c>
      <c r="AF29" s="84">
        <f t="shared" ca="1" si="1"/>
        <v>0</v>
      </c>
      <c r="AG29" s="84">
        <f t="shared" ca="1" si="1"/>
        <v>0</v>
      </c>
      <c r="AH29" s="84">
        <f t="shared" ca="1" si="1"/>
        <v>0</v>
      </c>
      <c r="AI29" s="84">
        <f t="shared" ca="1" si="1"/>
        <v>0</v>
      </c>
      <c r="AJ29" s="84">
        <f t="shared" ca="1" si="1"/>
        <v>0</v>
      </c>
      <c r="AK29" s="84">
        <f t="shared" ca="1" si="1"/>
        <v>0</v>
      </c>
      <c r="AL29" s="84">
        <f t="shared" ca="1" si="1"/>
        <v>0</v>
      </c>
      <c r="AM29" s="84">
        <f t="shared" ca="1" si="1"/>
        <v>0</v>
      </c>
      <c r="AN29" s="62">
        <f t="shared" ca="1" si="1"/>
        <v>0</v>
      </c>
    </row>
    <row r="30" spans="1:40">
      <c r="A30" s="158" t="s">
        <v>210</v>
      </c>
      <c r="B30" s="237" t="e">
        <f t="shared" ca="1" si="2"/>
        <v>#N/A</v>
      </c>
      <c r="C30" s="64" t="s">
        <v>51</v>
      </c>
      <c r="D30" s="34">
        <f ca="1">INDIRECT("N3." &amp;$A30 &amp; "!$G$" &amp;'N3.00_Summary'!$V$10)</f>
        <v>0</v>
      </c>
      <c r="E30" s="34">
        <f ca="1">INDIRECT("N3." &amp;$A30 &amp; "!$H$" &amp;'N3.00_Summary'!$V$10)</f>
        <v>0</v>
      </c>
      <c r="F30" s="34">
        <f ca="1">INDIRECT("N3." &amp;$A30 &amp; "!$I$" &amp;'N3.00_Summary'!$V$10)</f>
        <v>0</v>
      </c>
      <c r="G30" s="34">
        <f ca="1">INDIRECT("N3." &amp;$A30 &amp; "!$J$" &amp;'N3.00_Summary'!$V$10)</f>
        <v>0</v>
      </c>
      <c r="H30" s="34">
        <f ca="1">INDIRECT("N3." &amp;$A30 &amp; "!$K$" &amp;'N3.00_Summary'!$V$10)</f>
        <v>0</v>
      </c>
      <c r="I30" s="34">
        <f ca="1">INDIRECT("N3." &amp;$A30 &amp; "!$L$" &amp;'N3.00_Summary'!$V$10)</f>
        <v>0</v>
      </c>
      <c r="J30" s="34">
        <f ca="1">INDIRECT("N3." &amp;$A30 &amp; "!$M$" &amp;'N3.00_Summary'!$V$10)</f>
        <v>0</v>
      </c>
      <c r="K30" s="34">
        <f ca="1">INDIRECT("N3." &amp;$A30 &amp; "!$N$" &amp;'N3.00_Summary'!$V$10)</f>
        <v>0</v>
      </c>
      <c r="L30" s="34">
        <f ca="1">INDIRECT("N3." &amp;$A30 &amp; "!$O$" &amp;'N3.00_Summary'!$V$10)</f>
        <v>0</v>
      </c>
      <c r="M30" s="34">
        <f ca="1">INDIRECT("N3." &amp;$A30 &amp; "!$P$" &amp;'N3.00_Summary'!$V$10)</f>
        <v>0</v>
      </c>
      <c r="N30" s="164">
        <f t="shared" ca="1" si="3"/>
        <v>0</v>
      </c>
      <c r="P30" s="64" t="e">
        <f>'N0.6_Lookup_References'!C27</f>
        <v>#N/A</v>
      </c>
      <c r="Q30" s="34">
        <f ca="1">INDIRECT("N3." &amp;$A30 &amp; "!$W$" &amp;'N3.00_Summary'!$V$10)</f>
        <v>0</v>
      </c>
      <c r="R30" s="34">
        <f ca="1">INDIRECT("N3." &amp;$A30 &amp; "!$X$" &amp;'N3.00_Summary'!$V$10)</f>
        <v>0</v>
      </c>
      <c r="S30" s="34">
        <f ca="1">INDIRECT("N3." &amp;$A30 &amp; "!$Y$" &amp;'N3.00_Summary'!$V$10)</f>
        <v>0</v>
      </c>
      <c r="T30" s="34">
        <f ca="1">INDIRECT("N3." &amp;$A30 &amp; "!$Z$" &amp;'N3.00_Summary'!$V$10)</f>
        <v>0</v>
      </c>
      <c r="U30" s="34">
        <f ca="1">INDIRECT("N3." &amp;$A30 &amp; "!$AA$" &amp;'N3.00_Summary'!$V$10)</f>
        <v>0</v>
      </c>
      <c r="V30" s="34">
        <f ca="1">INDIRECT("N3." &amp;$A30 &amp; "!$AB$" &amp;'N3.00_Summary'!$V$10)</f>
        <v>0</v>
      </c>
      <c r="W30" s="34">
        <f ca="1">INDIRECT("N3." &amp;$A30 &amp; "!$AC$" &amp;'N3.00_Summary'!$V$10)</f>
        <v>0</v>
      </c>
      <c r="X30" s="34">
        <f ca="1">INDIRECT("N3." &amp;$A30 &amp; "!$AD$" &amp;'N3.00_Summary'!$V$10)</f>
        <v>0</v>
      </c>
      <c r="Y30" s="34">
        <f ca="1">INDIRECT("N3." &amp;$A30 &amp; "!$AE$" &amp;'N3.00_Summary'!$V$10)</f>
        <v>0</v>
      </c>
      <c r="Z30" s="34">
        <f ca="1">INDIRECT("N3." &amp;$A30 &amp; "!$AF$" &amp;'N3.00_Summary'!$V$10)</f>
        <v>0</v>
      </c>
      <c r="AA30" s="35">
        <f t="shared" ca="1" si="4"/>
        <v>0</v>
      </c>
      <c r="AC30" s="64" t="s">
        <v>51</v>
      </c>
      <c r="AD30" s="84">
        <f t="shared" ca="1" si="1"/>
        <v>0</v>
      </c>
      <c r="AE30" s="84">
        <f t="shared" ca="1" si="1"/>
        <v>0</v>
      </c>
      <c r="AF30" s="84">
        <f t="shared" ca="1" si="1"/>
        <v>0</v>
      </c>
      <c r="AG30" s="84">
        <f t="shared" ca="1" si="1"/>
        <v>0</v>
      </c>
      <c r="AH30" s="84">
        <f t="shared" ca="1" si="1"/>
        <v>0</v>
      </c>
      <c r="AI30" s="84">
        <f t="shared" ca="1" si="1"/>
        <v>0</v>
      </c>
      <c r="AJ30" s="84">
        <f t="shared" ca="1" si="1"/>
        <v>0</v>
      </c>
      <c r="AK30" s="84">
        <f t="shared" ca="1" si="1"/>
        <v>0</v>
      </c>
      <c r="AL30" s="84">
        <f t="shared" ca="1" si="1"/>
        <v>0</v>
      </c>
      <c r="AM30" s="84">
        <f t="shared" ca="1" si="1"/>
        <v>0</v>
      </c>
      <c r="AN30" s="62">
        <f t="shared" ca="1" si="1"/>
        <v>0</v>
      </c>
    </row>
    <row r="31" spans="1:40">
      <c r="A31" s="158" t="s">
        <v>211</v>
      </c>
      <c r="B31" s="237" t="e">
        <f t="shared" ca="1" si="2"/>
        <v>#N/A</v>
      </c>
      <c r="C31" s="64" t="s">
        <v>51</v>
      </c>
      <c r="D31" s="34">
        <f ca="1">INDIRECT("N3." &amp;$A31 &amp; "!$G$" &amp;'N3.00_Summary'!$V$10)</f>
        <v>0</v>
      </c>
      <c r="E31" s="34">
        <f ca="1">INDIRECT("N3." &amp;$A31 &amp; "!$H$" &amp;'N3.00_Summary'!$V$10)</f>
        <v>0</v>
      </c>
      <c r="F31" s="34">
        <f ca="1">INDIRECT("N3." &amp;$A31 &amp; "!$I$" &amp;'N3.00_Summary'!$V$10)</f>
        <v>0</v>
      </c>
      <c r="G31" s="34">
        <f ca="1">INDIRECT("N3." &amp;$A31 &amp; "!$J$" &amp;'N3.00_Summary'!$V$10)</f>
        <v>0</v>
      </c>
      <c r="H31" s="34">
        <f ca="1">INDIRECT("N3." &amp;$A31 &amp; "!$K$" &amp;'N3.00_Summary'!$V$10)</f>
        <v>0</v>
      </c>
      <c r="I31" s="34">
        <f ca="1">INDIRECT("N3." &amp;$A31 &amp; "!$L$" &amp;'N3.00_Summary'!$V$10)</f>
        <v>0</v>
      </c>
      <c r="J31" s="34">
        <f ca="1">INDIRECT("N3." &amp;$A31 &amp; "!$M$" &amp;'N3.00_Summary'!$V$10)</f>
        <v>0</v>
      </c>
      <c r="K31" s="34">
        <f ca="1">INDIRECT("N3." &amp;$A31 &amp; "!$N$" &amp;'N3.00_Summary'!$V$10)</f>
        <v>0</v>
      </c>
      <c r="L31" s="34">
        <f ca="1">INDIRECT("N3." &amp;$A31 &amp; "!$O$" &amp;'N3.00_Summary'!$V$10)</f>
        <v>0</v>
      </c>
      <c r="M31" s="34">
        <f ca="1">INDIRECT("N3." &amp;$A31 &amp; "!$P$" &amp;'N3.00_Summary'!$V$10)</f>
        <v>0</v>
      </c>
      <c r="N31" s="164">
        <f t="shared" ca="1" si="3"/>
        <v>0</v>
      </c>
      <c r="P31" s="64" t="e">
        <f>'N0.6_Lookup_References'!C28</f>
        <v>#N/A</v>
      </c>
      <c r="Q31" s="34">
        <f ca="1">INDIRECT("N3." &amp;$A31 &amp; "!$W$" &amp;'N3.00_Summary'!$V$10)</f>
        <v>0</v>
      </c>
      <c r="R31" s="34">
        <f ca="1">INDIRECT("N3." &amp;$A31 &amp; "!$X$" &amp;'N3.00_Summary'!$V$10)</f>
        <v>0</v>
      </c>
      <c r="S31" s="34">
        <f ca="1">INDIRECT("N3." &amp;$A31 &amp; "!$Y$" &amp;'N3.00_Summary'!$V$10)</f>
        <v>0</v>
      </c>
      <c r="T31" s="34">
        <f ca="1">INDIRECT("N3." &amp;$A31 &amp; "!$Z$" &amp;'N3.00_Summary'!$V$10)</f>
        <v>0</v>
      </c>
      <c r="U31" s="34">
        <f ca="1">INDIRECT("N3." &amp;$A31 &amp; "!$AA$" &amp;'N3.00_Summary'!$V$10)</f>
        <v>0</v>
      </c>
      <c r="V31" s="34">
        <f ca="1">INDIRECT("N3." &amp;$A31 &amp; "!$AB$" &amp;'N3.00_Summary'!$V$10)</f>
        <v>0</v>
      </c>
      <c r="W31" s="34">
        <f ca="1">INDIRECT("N3." &amp;$A31 &amp; "!$AC$" &amp;'N3.00_Summary'!$V$10)</f>
        <v>0</v>
      </c>
      <c r="X31" s="34">
        <f ca="1">INDIRECT("N3." &amp;$A31 &amp; "!$AD$" &amp;'N3.00_Summary'!$V$10)</f>
        <v>0</v>
      </c>
      <c r="Y31" s="34">
        <f ca="1">INDIRECT("N3." &amp;$A31 &amp; "!$AE$" &amp;'N3.00_Summary'!$V$10)</f>
        <v>0</v>
      </c>
      <c r="Z31" s="34">
        <f ca="1">INDIRECT("N3." &amp;$A31 &amp; "!$AF$" &amp;'N3.00_Summary'!$V$10)</f>
        <v>0</v>
      </c>
      <c r="AA31" s="35">
        <f t="shared" ca="1" si="4"/>
        <v>0</v>
      </c>
      <c r="AC31" s="64" t="s">
        <v>51</v>
      </c>
      <c r="AD31" s="84">
        <f t="shared" ca="1" si="1"/>
        <v>0</v>
      </c>
      <c r="AE31" s="84">
        <f t="shared" ca="1" si="1"/>
        <v>0</v>
      </c>
      <c r="AF31" s="84">
        <f t="shared" ca="1" si="1"/>
        <v>0</v>
      </c>
      <c r="AG31" s="84">
        <f t="shared" ca="1" si="1"/>
        <v>0</v>
      </c>
      <c r="AH31" s="84">
        <f t="shared" ca="1" si="1"/>
        <v>0</v>
      </c>
      <c r="AI31" s="84">
        <f t="shared" ca="1" si="1"/>
        <v>0</v>
      </c>
      <c r="AJ31" s="84">
        <f t="shared" ca="1" si="1"/>
        <v>0</v>
      </c>
      <c r="AK31" s="84">
        <f t="shared" ca="1" si="1"/>
        <v>0</v>
      </c>
      <c r="AL31" s="84">
        <f t="shared" ca="1" si="1"/>
        <v>0</v>
      </c>
      <c r="AM31" s="84">
        <f t="shared" ca="1" si="1"/>
        <v>0</v>
      </c>
      <c r="AN31" s="62">
        <f t="shared" ca="1" si="1"/>
        <v>0</v>
      </c>
    </row>
    <row r="32" spans="1:40">
      <c r="A32" s="158" t="s">
        <v>212</v>
      </c>
      <c r="B32" s="237" t="e">
        <f t="shared" ca="1" si="2"/>
        <v>#N/A</v>
      </c>
      <c r="C32" s="64" t="s">
        <v>51</v>
      </c>
      <c r="D32" s="34">
        <f ca="1">INDIRECT("N3." &amp;$A32 &amp; "!$G$" &amp;'N3.00_Summary'!$V$10)</f>
        <v>0</v>
      </c>
      <c r="E32" s="34">
        <f ca="1">INDIRECT("N3." &amp;$A32 &amp; "!$H$" &amp;'N3.00_Summary'!$V$10)</f>
        <v>0</v>
      </c>
      <c r="F32" s="34">
        <f ca="1">INDIRECT("N3." &amp;$A32 &amp; "!$I$" &amp;'N3.00_Summary'!$V$10)</f>
        <v>0</v>
      </c>
      <c r="G32" s="34">
        <f ca="1">INDIRECT("N3." &amp;$A32 &amp; "!$J$" &amp;'N3.00_Summary'!$V$10)</f>
        <v>0</v>
      </c>
      <c r="H32" s="34">
        <f ca="1">INDIRECT("N3." &amp;$A32 &amp; "!$K$" &amp;'N3.00_Summary'!$V$10)</f>
        <v>0</v>
      </c>
      <c r="I32" s="34">
        <f ca="1">INDIRECT("N3." &amp;$A32 &amp; "!$L$" &amp;'N3.00_Summary'!$V$10)</f>
        <v>0</v>
      </c>
      <c r="J32" s="34">
        <f ca="1">INDIRECT("N3." &amp;$A32 &amp; "!$M$" &amp;'N3.00_Summary'!$V$10)</f>
        <v>0</v>
      </c>
      <c r="K32" s="34">
        <f ca="1">INDIRECT("N3." &amp;$A32 &amp; "!$N$" &amp;'N3.00_Summary'!$V$10)</f>
        <v>0</v>
      </c>
      <c r="L32" s="34">
        <f ca="1">INDIRECT("N3." &amp;$A32 &amp; "!$O$" &amp;'N3.00_Summary'!$V$10)</f>
        <v>0</v>
      </c>
      <c r="M32" s="34">
        <f ca="1">INDIRECT("N3." &amp;$A32 &amp; "!$P$" &amp;'N3.00_Summary'!$V$10)</f>
        <v>0</v>
      </c>
      <c r="N32" s="164">
        <f t="shared" ca="1" si="3"/>
        <v>0</v>
      </c>
      <c r="P32" s="64" t="e">
        <f>'N0.6_Lookup_References'!C29</f>
        <v>#N/A</v>
      </c>
      <c r="Q32" s="34">
        <f ca="1">INDIRECT("N3." &amp;$A32 &amp; "!$W$" &amp;'N3.00_Summary'!$V$10)</f>
        <v>0</v>
      </c>
      <c r="R32" s="34">
        <f ca="1">INDIRECT("N3." &amp;$A32 &amp; "!$X$" &amp;'N3.00_Summary'!$V$10)</f>
        <v>0</v>
      </c>
      <c r="S32" s="34">
        <f ca="1">INDIRECT("N3." &amp;$A32 &amp; "!$Y$" &amp;'N3.00_Summary'!$V$10)</f>
        <v>0</v>
      </c>
      <c r="T32" s="34">
        <f ca="1">INDIRECT("N3." &amp;$A32 &amp; "!$Z$" &amp;'N3.00_Summary'!$V$10)</f>
        <v>0</v>
      </c>
      <c r="U32" s="34">
        <f ca="1">INDIRECT("N3." &amp;$A32 &amp; "!$AA$" &amp;'N3.00_Summary'!$V$10)</f>
        <v>0</v>
      </c>
      <c r="V32" s="34">
        <f ca="1">INDIRECT("N3." &amp;$A32 &amp; "!$AB$" &amp;'N3.00_Summary'!$V$10)</f>
        <v>0</v>
      </c>
      <c r="W32" s="34">
        <f ca="1">INDIRECT("N3." &amp;$A32 &amp; "!$AC$" &amp;'N3.00_Summary'!$V$10)</f>
        <v>0</v>
      </c>
      <c r="X32" s="34">
        <f ca="1">INDIRECT("N3." &amp;$A32 &amp; "!$AD$" &amp;'N3.00_Summary'!$V$10)</f>
        <v>0</v>
      </c>
      <c r="Y32" s="34">
        <f ca="1">INDIRECT("N3." &amp;$A32 &amp; "!$AE$" &amp;'N3.00_Summary'!$V$10)</f>
        <v>0</v>
      </c>
      <c r="Z32" s="34">
        <f ca="1">INDIRECT("N3." &amp;$A32 &amp; "!$AF$" &amp;'N3.00_Summary'!$V$10)</f>
        <v>0</v>
      </c>
      <c r="AA32" s="35">
        <f t="shared" ca="1" si="4"/>
        <v>0</v>
      </c>
      <c r="AC32" s="64" t="s">
        <v>51</v>
      </c>
      <c r="AD32" s="84">
        <f t="shared" ca="1" si="1"/>
        <v>0</v>
      </c>
      <c r="AE32" s="84">
        <f t="shared" ca="1" si="1"/>
        <v>0</v>
      </c>
      <c r="AF32" s="84">
        <f t="shared" ca="1" si="1"/>
        <v>0</v>
      </c>
      <c r="AG32" s="84">
        <f t="shared" ca="1" si="1"/>
        <v>0</v>
      </c>
      <c r="AH32" s="84">
        <f t="shared" ca="1" si="1"/>
        <v>0</v>
      </c>
      <c r="AI32" s="84">
        <f t="shared" ca="1" si="1"/>
        <v>0</v>
      </c>
      <c r="AJ32" s="84">
        <f t="shared" ca="1" si="1"/>
        <v>0</v>
      </c>
      <c r="AK32" s="84">
        <f t="shared" ca="1" si="1"/>
        <v>0</v>
      </c>
      <c r="AL32" s="84">
        <f t="shared" ca="1" si="1"/>
        <v>0</v>
      </c>
      <c r="AM32" s="84">
        <f t="shared" ca="1" si="1"/>
        <v>0</v>
      </c>
      <c r="AN32" s="62">
        <f t="shared" ca="1" si="1"/>
        <v>0</v>
      </c>
    </row>
    <row r="33" spans="1:40">
      <c r="A33" s="158" t="s">
        <v>213</v>
      </c>
      <c r="B33" s="237" t="e">
        <f t="shared" ca="1" si="2"/>
        <v>#N/A</v>
      </c>
      <c r="C33" s="64" t="s">
        <v>51</v>
      </c>
      <c r="D33" s="34">
        <f ca="1">INDIRECT("N3." &amp;$A33 &amp; "!$G$" &amp;'N3.00_Summary'!$V$10)</f>
        <v>0</v>
      </c>
      <c r="E33" s="34">
        <f ca="1">INDIRECT("N3." &amp;$A33 &amp; "!$H$" &amp;'N3.00_Summary'!$V$10)</f>
        <v>0</v>
      </c>
      <c r="F33" s="34">
        <f ca="1">INDIRECT("N3." &amp;$A33 &amp; "!$I$" &amp;'N3.00_Summary'!$V$10)</f>
        <v>0</v>
      </c>
      <c r="G33" s="34">
        <f ca="1">INDIRECT("N3." &amp;$A33 &amp; "!$J$" &amp;'N3.00_Summary'!$V$10)</f>
        <v>0</v>
      </c>
      <c r="H33" s="34">
        <f ca="1">INDIRECT("N3." &amp;$A33 &amp; "!$K$" &amp;'N3.00_Summary'!$V$10)</f>
        <v>0</v>
      </c>
      <c r="I33" s="34">
        <f ca="1">INDIRECT("N3." &amp;$A33 &amp; "!$L$" &amp;'N3.00_Summary'!$V$10)</f>
        <v>0</v>
      </c>
      <c r="J33" s="34">
        <f ca="1">INDIRECT("N3." &amp;$A33 &amp; "!$M$" &amp;'N3.00_Summary'!$V$10)</f>
        <v>0</v>
      </c>
      <c r="K33" s="34">
        <f ca="1">INDIRECT("N3." &amp;$A33 &amp; "!$N$" &amp;'N3.00_Summary'!$V$10)</f>
        <v>0</v>
      </c>
      <c r="L33" s="34">
        <f ca="1">INDIRECT("N3." &amp;$A33 &amp; "!$O$" &amp;'N3.00_Summary'!$V$10)</f>
        <v>0</v>
      </c>
      <c r="M33" s="34">
        <f ca="1">INDIRECT("N3." &amp;$A33 &amp; "!$P$" &amp;'N3.00_Summary'!$V$10)</f>
        <v>0</v>
      </c>
      <c r="N33" s="164">
        <f t="shared" ca="1" si="3"/>
        <v>0</v>
      </c>
      <c r="P33" s="64" t="e">
        <f>'N0.6_Lookup_References'!C30</f>
        <v>#N/A</v>
      </c>
      <c r="Q33" s="34">
        <f ca="1">INDIRECT("N3." &amp;$A33 &amp; "!$W$" &amp;'N3.00_Summary'!$V$10)</f>
        <v>0</v>
      </c>
      <c r="R33" s="34">
        <f ca="1">INDIRECT("N3." &amp;$A33 &amp; "!$X$" &amp;'N3.00_Summary'!$V$10)</f>
        <v>0</v>
      </c>
      <c r="S33" s="34">
        <f ca="1">INDIRECT("N3." &amp;$A33 &amp; "!$Y$" &amp;'N3.00_Summary'!$V$10)</f>
        <v>0</v>
      </c>
      <c r="T33" s="34">
        <f ca="1">INDIRECT("N3." &amp;$A33 &amp; "!$Z$" &amp;'N3.00_Summary'!$V$10)</f>
        <v>0</v>
      </c>
      <c r="U33" s="34">
        <f ca="1">INDIRECT("N3." &amp;$A33 &amp; "!$AA$" &amp;'N3.00_Summary'!$V$10)</f>
        <v>0</v>
      </c>
      <c r="V33" s="34">
        <f ca="1">INDIRECT("N3." &amp;$A33 &amp; "!$AB$" &amp;'N3.00_Summary'!$V$10)</f>
        <v>0</v>
      </c>
      <c r="W33" s="34">
        <f ca="1">INDIRECT("N3." &amp;$A33 &amp; "!$AC$" &amp;'N3.00_Summary'!$V$10)</f>
        <v>0</v>
      </c>
      <c r="X33" s="34">
        <f ca="1">INDIRECT("N3." &amp;$A33 &amp; "!$AD$" &amp;'N3.00_Summary'!$V$10)</f>
        <v>0</v>
      </c>
      <c r="Y33" s="34">
        <f ca="1">INDIRECT("N3." &amp;$A33 &amp; "!$AE$" &amp;'N3.00_Summary'!$V$10)</f>
        <v>0</v>
      </c>
      <c r="Z33" s="34">
        <f ca="1">INDIRECT("N3." &amp;$A33 &amp; "!$AF$" &amp;'N3.00_Summary'!$V$10)</f>
        <v>0</v>
      </c>
      <c r="AA33" s="35">
        <f t="shared" ca="1" si="4"/>
        <v>0</v>
      </c>
      <c r="AC33" s="64" t="s">
        <v>51</v>
      </c>
      <c r="AD33" s="84">
        <f t="shared" ref="AD33:AN56" ca="1" si="5">IF(SUM(Q33, D33)=0, 0, IFERROR(D33/Q33,"ERROR"))</f>
        <v>0</v>
      </c>
      <c r="AE33" s="84">
        <f t="shared" ca="1" si="5"/>
        <v>0</v>
      </c>
      <c r="AF33" s="84">
        <f t="shared" ca="1" si="5"/>
        <v>0</v>
      </c>
      <c r="AG33" s="84">
        <f t="shared" ca="1" si="5"/>
        <v>0</v>
      </c>
      <c r="AH33" s="84">
        <f t="shared" ca="1" si="5"/>
        <v>0</v>
      </c>
      <c r="AI33" s="84">
        <f t="shared" ca="1" si="5"/>
        <v>0</v>
      </c>
      <c r="AJ33" s="84">
        <f t="shared" ca="1" si="5"/>
        <v>0</v>
      </c>
      <c r="AK33" s="84">
        <f t="shared" ca="1" si="5"/>
        <v>0</v>
      </c>
      <c r="AL33" s="84">
        <f t="shared" ca="1" si="5"/>
        <v>0</v>
      </c>
      <c r="AM33" s="84">
        <f t="shared" ca="1" si="5"/>
        <v>0</v>
      </c>
      <c r="AN33" s="62">
        <f t="shared" ca="1" si="5"/>
        <v>0</v>
      </c>
    </row>
    <row r="34" spans="1:40">
      <c r="A34" s="158" t="s">
        <v>214</v>
      </c>
      <c r="B34" s="237" t="e">
        <f t="shared" ca="1" si="2"/>
        <v>#N/A</v>
      </c>
      <c r="C34" s="64" t="s">
        <v>51</v>
      </c>
      <c r="D34" s="34">
        <f ca="1">INDIRECT("N3." &amp;$A34 &amp; "!$G$" &amp;'N3.00_Summary'!$V$10)</f>
        <v>0</v>
      </c>
      <c r="E34" s="34">
        <f ca="1">INDIRECT("N3." &amp;$A34 &amp; "!$H$" &amp;'N3.00_Summary'!$V$10)</f>
        <v>0</v>
      </c>
      <c r="F34" s="34">
        <f ca="1">INDIRECT("N3." &amp;$A34 &amp; "!$I$" &amp;'N3.00_Summary'!$V$10)</f>
        <v>0</v>
      </c>
      <c r="G34" s="34">
        <f ca="1">INDIRECT("N3." &amp;$A34 &amp; "!$J$" &amp;'N3.00_Summary'!$V$10)</f>
        <v>0</v>
      </c>
      <c r="H34" s="34">
        <f ca="1">INDIRECT("N3." &amp;$A34 &amp; "!$K$" &amp;'N3.00_Summary'!$V$10)</f>
        <v>0</v>
      </c>
      <c r="I34" s="34">
        <f ca="1">INDIRECT("N3." &amp;$A34 &amp; "!$L$" &amp;'N3.00_Summary'!$V$10)</f>
        <v>0</v>
      </c>
      <c r="J34" s="34">
        <f ca="1">INDIRECT("N3." &amp;$A34 &amp; "!$M$" &amp;'N3.00_Summary'!$V$10)</f>
        <v>0</v>
      </c>
      <c r="K34" s="34">
        <f ca="1">INDIRECT("N3." &amp;$A34 &amp; "!$N$" &amp;'N3.00_Summary'!$V$10)</f>
        <v>0</v>
      </c>
      <c r="L34" s="34">
        <f ca="1">INDIRECT("N3." &amp;$A34 &amp; "!$O$" &amp;'N3.00_Summary'!$V$10)</f>
        <v>0</v>
      </c>
      <c r="M34" s="34">
        <f ca="1">INDIRECT("N3." &amp;$A34 &amp; "!$P$" &amp;'N3.00_Summary'!$V$10)</f>
        <v>0</v>
      </c>
      <c r="N34" s="164">
        <f t="shared" ca="1" si="3"/>
        <v>0</v>
      </c>
      <c r="P34" s="64" t="e">
        <f>'N0.6_Lookup_References'!C31</f>
        <v>#N/A</v>
      </c>
      <c r="Q34" s="34">
        <f ca="1">INDIRECT("N3." &amp;$A34 &amp; "!$W$" &amp;'N3.00_Summary'!$V$10)</f>
        <v>0</v>
      </c>
      <c r="R34" s="34">
        <f ca="1">INDIRECT("N3." &amp;$A34 &amp; "!$X$" &amp;'N3.00_Summary'!$V$10)</f>
        <v>0</v>
      </c>
      <c r="S34" s="34">
        <f ca="1">INDIRECT("N3." &amp;$A34 &amp; "!$Y$" &amp;'N3.00_Summary'!$V$10)</f>
        <v>0</v>
      </c>
      <c r="T34" s="34">
        <f ca="1">INDIRECT("N3." &amp;$A34 &amp; "!$Z$" &amp;'N3.00_Summary'!$V$10)</f>
        <v>0</v>
      </c>
      <c r="U34" s="34">
        <f ca="1">INDIRECT("N3." &amp;$A34 &amp; "!$AA$" &amp;'N3.00_Summary'!$V$10)</f>
        <v>0</v>
      </c>
      <c r="V34" s="34">
        <f ca="1">INDIRECT("N3." &amp;$A34 &amp; "!$AB$" &amp;'N3.00_Summary'!$V$10)</f>
        <v>0</v>
      </c>
      <c r="W34" s="34">
        <f ca="1">INDIRECT("N3." &amp;$A34 &amp; "!$AC$" &amp;'N3.00_Summary'!$V$10)</f>
        <v>0</v>
      </c>
      <c r="X34" s="34">
        <f ca="1">INDIRECT("N3." &amp;$A34 &amp; "!$AD$" &amp;'N3.00_Summary'!$V$10)</f>
        <v>0</v>
      </c>
      <c r="Y34" s="34">
        <f ca="1">INDIRECT("N3." &amp;$A34 &amp; "!$AE$" &amp;'N3.00_Summary'!$V$10)</f>
        <v>0</v>
      </c>
      <c r="Z34" s="34">
        <f ca="1">INDIRECT("N3." &amp;$A34 &amp; "!$AF$" &amp;'N3.00_Summary'!$V$10)</f>
        <v>0</v>
      </c>
      <c r="AA34" s="35">
        <f t="shared" ca="1" si="4"/>
        <v>0</v>
      </c>
      <c r="AC34" s="64" t="s">
        <v>51</v>
      </c>
      <c r="AD34" s="84">
        <f t="shared" ca="1" si="5"/>
        <v>0</v>
      </c>
      <c r="AE34" s="84">
        <f t="shared" ca="1" si="5"/>
        <v>0</v>
      </c>
      <c r="AF34" s="84">
        <f t="shared" ca="1" si="5"/>
        <v>0</v>
      </c>
      <c r="AG34" s="84">
        <f t="shared" ca="1" si="5"/>
        <v>0</v>
      </c>
      <c r="AH34" s="84">
        <f t="shared" ca="1" si="5"/>
        <v>0</v>
      </c>
      <c r="AI34" s="84">
        <f t="shared" ca="1" si="5"/>
        <v>0</v>
      </c>
      <c r="AJ34" s="84">
        <f t="shared" ca="1" si="5"/>
        <v>0</v>
      </c>
      <c r="AK34" s="84">
        <f t="shared" ca="1" si="5"/>
        <v>0</v>
      </c>
      <c r="AL34" s="84">
        <f t="shared" ca="1" si="5"/>
        <v>0</v>
      </c>
      <c r="AM34" s="84">
        <f t="shared" ca="1" si="5"/>
        <v>0</v>
      </c>
      <c r="AN34" s="62">
        <f t="shared" ca="1" si="5"/>
        <v>0</v>
      </c>
    </row>
    <row r="35" spans="1:40">
      <c r="A35" s="158" t="s">
        <v>215</v>
      </c>
      <c r="B35" s="237" t="e">
        <f t="shared" ca="1" si="2"/>
        <v>#N/A</v>
      </c>
      <c r="C35" s="64" t="s">
        <v>51</v>
      </c>
      <c r="D35" s="34">
        <f ca="1">INDIRECT("N3." &amp;$A35 &amp; "!$G$" &amp;'N3.00_Summary'!$V$10)</f>
        <v>0</v>
      </c>
      <c r="E35" s="34">
        <f ca="1">INDIRECT("N3." &amp;$A35 &amp; "!$H$" &amp;'N3.00_Summary'!$V$10)</f>
        <v>0</v>
      </c>
      <c r="F35" s="34">
        <f ca="1">INDIRECT("N3." &amp;$A35 &amp; "!$I$" &amp;'N3.00_Summary'!$V$10)</f>
        <v>0</v>
      </c>
      <c r="G35" s="34">
        <f ca="1">INDIRECT("N3." &amp;$A35 &amp; "!$J$" &amp;'N3.00_Summary'!$V$10)</f>
        <v>0</v>
      </c>
      <c r="H35" s="34">
        <f ca="1">INDIRECT("N3." &amp;$A35 &amp; "!$K$" &amp;'N3.00_Summary'!$V$10)</f>
        <v>0</v>
      </c>
      <c r="I35" s="34">
        <f ca="1">INDIRECT("N3." &amp;$A35 &amp; "!$L$" &amp;'N3.00_Summary'!$V$10)</f>
        <v>0</v>
      </c>
      <c r="J35" s="34">
        <f ca="1">INDIRECT("N3." &amp;$A35 &amp; "!$M$" &amp;'N3.00_Summary'!$V$10)</f>
        <v>0</v>
      </c>
      <c r="K35" s="34">
        <f ca="1">INDIRECT("N3." &amp;$A35 &amp; "!$N$" &amp;'N3.00_Summary'!$V$10)</f>
        <v>0</v>
      </c>
      <c r="L35" s="34">
        <f ca="1">INDIRECT("N3." &amp;$A35 &amp; "!$O$" &amp;'N3.00_Summary'!$V$10)</f>
        <v>0</v>
      </c>
      <c r="M35" s="34">
        <f ca="1">INDIRECT("N3." &amp;$A35 &amp; "!$P$" &amp;'N3.00_Summary'!$V$10)</f>
        <v>0</v>
      </c>
      <c r="N35" s="164">
        <f t="shared" ca="1" si="3"/>
        <v>0</v>
      </c>
      <c r="P35" s="64" t="e">
        <f>'N0.6_Lookup_References'!C32</f>
        <v>#N/A</v>
      </c>
      <c r="Q35" s="34">
        <f ca="1">INDIRECT("N3." &amp;$A35 &amp; "!$W$" &amp;'N3.00_Summary'!$V$10)</f>
        <v>0</v>
      </c>
      <c r="R35" s="34">
        <f ca="1">INDIRECT("N3." &amp;$A35 &amp; "!$X$" &amp;'N3.00_Summary'!$V$10)</f>
        <v>0</v>
      </c>
      <c r="S35" s="34">
        <f ca="1">INDIRECT("N3." &amp;$A35 &amp; "!$Y$" &amp;'N3.00_Summary'!$V$10)</f>
        <v>0</v>
      </c>
      <c r="T35" s="34">
        <f ca="1">INDIRECT("N3." &amp;$A35 &amp; "!$Z$" &amp;'N3.00_Summary'!$V$10)</f>
        <v>0</v>
      </c>
      <c r="U35" s="34">
        <f ca="1">INDIRECT("N3." &amp;$A35 &amp; "!$AA$" &amp;'N3.00_Summary'!$V$10)</f>
        <v>0</v>
      </c>
      <c r="V35" s="34">
        <f ca="1">INDIRECT("N3." &amp;$A35 &amp; "!$AB$" &amp;'N3.00_Summary'!$V$10)</f>
        <v>0</v>
      </c>
      <c r="W35" s="34">
        <f ca="1">INDIRECT("N3." &amp;$A35 &amp; "!$AC$" &amp;'N3.00_Summary'!$V$10)</f>
        <v>0</v>
      </c>
      <c r="X35" s="34">
        <f ca="1">INDIRECT("N3." &amp;$A35 &amp; "!$AD$" &amp;'N3.00_Summary'!$V$10)</f>
        <v>0</v>
      </c>
      <c r="Y35" s="34">
        <f ca="1">INDIRECT("N3." &amp;$A35 &amp; "!$AE$" &amp;'N3.00_Summary'!$V$10)</f>
        <v>0</v>
      </c>
      <c r="Z35" s="34">
        <f ca="1">INDIRECT("N3." &amp;$A35 &amp; "!$AF$" &amp;'N3.00_Summary'!$V$10)</f>
        <v>0</v>
      </c>
      <c r="AA35" s="35">
        <f t="shared" ca="1" si="4"/>
        <v>0</v>
      </c>
      <c r="AC35" s="64" t="s">
        <v>51</v>
      </c>
      <c r="AD35" s="84">
        <f t="shared" ca="1" si="5"/>
        <v>0</v>
      </c>
      <c r="AE35" s="84">
        <f t="shared" ca="1" si="5"/>
        <v>0</v>
      </c>
      <c r="AF35" s="84">
        <f t="shared" ca="1" si="5"/>
        <v>0</v>
      </c>
      <c r="AG35" s="84">
        <f t="shared" ca="1" si="5"/>
        <v>0</v>
      </c>
      <c r="AH35" s="84">
        <f t="shared" ca="1" si="5"/>
        <v>0</v>
      </c>
      <c r="AI35" s="84">
        <f t="shared" ca="1" si="5"/>
        <v>0</v>
      </c>
      <c r="AJ35" s="84">
        <f t="shared" ca="1" si="5"/>
        <v>0</v>
      </c>
      <c r="AK35" s="84">
        <f t="shared" ca="1" si="5"/>
        <v>0</v>
      </c>
      <c r="AL35" s="84">
        <f t="shared" ca="1" si="5"/>
        <v>0</v>
      </c>
      <c r="AM35" s="84">
        <f t="shared" ca="1" si="5"/>
        <v>0</v>
      </c>
      <c r="AN35" s="62">
        <f t="shared" ca="1" si="5"/>
        <v>0</v>
      </c>
    </row>
    <row r="36" spans="1:40">
      <c r="A36" s="158" t="s">
        <v>216</v>
      </c>
      <c r="B36" s="237" t="e">
        <f t="shared" ca="1" si="2"/>
        <v>#N/A</v>
      </c>
      <c r="C36" s="64" t="s">
        <v>51</v>
      </c>
      <c r="D36" s="34">
        <f ca="1">INDIRECT("N3." &amp;$A36 &amp; "!$G$" &amp;'N3.00_Summary'!$V$10)</f>
        <v>0</v>
      </c>
      <c r="E36" s="34">
        <f ca="1">INDIRECT("N3." &amp;$A36 &amp; "!$H$" &amp;'N3.00_Summary'!$V$10)</f>
        <v>0</v>
      </c>
      <c r="F36" s="34">
        <f ca="1">INDIRECT("N3." &amp;$A36 &amp; "!$I$" &amp;'N3.00_Summary'!$V$10)</f>
        <v>0</v>
      </c>
      <c r="G36" s="34">
        <f ca="1">INDIRECT("N3." &amp;$A36 &amp; "!$J$" &amp;'N3.00_Summary'!$V$10)</f>
        <v>0</v>
      </c>
      <c r="H36" s="34">
        <f ca="1">INDIRECT("N3." &amp;$A36 &amp; "!$K$" &amp;'N3.00_Summary'!$V$10)</f>
        <v>0</v>
      </c>
      <c r="I36" s="34">
        <f ca="1">INDIRECT("N3." &amp;$A36 &amp; "!$L$" &amp;'N3.00_Summary'!$V$10)</f>
        <v>0</v>
      </c>
      <c r="J36" s="34">
        <f ca="1">INDIRECT("N3." &amp;$A36 &amp; "!$M$" &amp;'N3.00_Summary'!$V$10)</f>
        <v>0</v>
      </c>
      <c r="K36" s="34">
        <f ca="1">INDIRECT("N3." &amp;$A36 &amp; "!$N$" &amp;'N3.00_Summary'!$V$10)</f>
        <v>0</v>
      </c>
      <c r="L36" s="34">
        <f ca="1">INDIRECT("N3." &amp;$A36 &amp; "!$O$" &amp;'N3.00_Summary'!$V$10)</f>
        <v>0</v>
      </c>
      <c r="M36" s="34">
        <f ca="1">INDIRECT("N3." &amp;$A36 &amp; "!$P$" &amp;'N3.00_Summary'!$V$10)</f>
        <v>0</v>
      </c>
      <c r="N36" s="164">
        <f t="shared" ca="1" si="3"/>
        <v>0</v>
      </c>
      <c r="P36" s="64" t="e">
        <f>'N0.6_Lookup_References'!C33</f>
        <v>#N/A</v>
      </c>
      <c r="Q36" s="34">
        <f ca="1">INDIRECT("N3." &amp;$A36 &amp; "!$W$" &amp;'N3.00_Summary'!$V$10)</f>
        <v>0</v>
      </c>
      <c r="R36" s="34">
        <f ca="1">INDIRECT("N3." &amp;$A36 &amp; "!$X$" &amp;'N3.00_Summary'!$V$10)</f>
        <v>0</v>
      </c>
      <c r="S36" s="34">
        <f ca="1">INDIRECT("N3." &amp;$A36 &amp; "!$Y$" &amp;'N3.00_Summary'!$V$10)</f>
        <v>0</v>
      </c>
      <c r="T36" s="34">
        <f ca="1">INDIRECT("N3." &amp;$A36 &amp; "!$Z$" &amp;'N3.00_Summary'!$V$10)</f>
        <v>0</v>
      </c>
      <c r="U36" s="34">
        <f ca="1">INDIRECT("N3." &amp;$A36 &amp; "!$AA$" &amp;'N3.00_Summary'!$V$10)</f>
        <v>0</v>
      </c>
      <c r="V36" s="34">
        <f ca="1">INDIRECT("N3." &amp;$A36 &amp; "!$AB$" &amp;'N3.00_Summary'!$V$10)</f>
        <v>0</v>
      </c>
      <c r="W36" s="34">
        <f ca="1">INDIRECT("N3." &amp;$A36 &amp; "!$AC$" &amp;'N3.00_Summary'!$V$10)</f>
        <v>0</v>
      </c>
      <c r="X36" s="34">
        <f ca="1">INDIRECT("N3." &amp;$A36 &amp; "!$AD$" &amp;'N3.00_Summary'!$V$10)</f>
        <v>0</v>
      </c>
      <c r="Y36" s="34">
        <f ca="1">INDIRECT("N3." &amp;$A36 &amp; "!$AE$" &amp;'N3.00_Summary'!$V$10)</f>
        <v>0</v>
      </c>
      <c r="Z36" s="34">
        <f ca="1">INDIRECT("N3." &amp;$A36 &amp; "!$AF$" &amp;'N3.00_Summary'!$V$10)</f>
        <v>0</v>
      </c>
      <c r="AA36" s="35">
        <f t="shared" ca="1" si="4"/>
        <v>0</v>
      </c>
      <c r="AC36" s="64" t="s">
        <v>51</v>
      </c>
      <c r="AD36" s="84">
        <f t="shared" ca="1" si="5"/>
        <v>0</v>
      </c>
      <c r="AE36" s="84">
        <f t="shared" ca="1" si="5"/>
        <v>0</v>
      </c>
      <c r="AF36" s="84">
        <f t="shared" ca="1" si="5"/>
        <v>0</v>
      </c>
      <c r="AG36" s="84">
        <f t="shared" ca="1" si="5"/>
        <v>0</v>
      </c>
      <c r="AH36" s="84">
        <f t="shared" ca="1" si="5"/>
        <v>0</v>
      </c>
      <c r="AI36" s="84">
        <f t="shared" ca="1" si="5"/>
        <v>0</v>
      </c>
      <c r="AJ36" s="84">
        <f t="shared" ca="1" si="5"/>
        <v>0</v>
      </c>
      <c r="AK36" s="84">
        <f t="shared" ca="1" si="5"/>
        <v>0</v>
      </c>
      <c r="AL36" s="84">
        <f t="shared" ca="1" si="5"/>
        <v>0</v>
      </c>
      <c r="AM36" s="84">
        <f t="shared" ca="1" si="5"/>
        <v>0</v>
      </c>
      <c r="AN36" s="62">
        <f t="shared" ca="1" si="5"/>
        <v>0</v>
      </c>
    </row>
    <row r="37" spans="1:40">
      <c r="A37" s="158" t="s">
        <v>217</v>
      </c>
      <c r="B37" s="237" t="e">
        <f t="shared" ca="1" si="2"/>
        <v>#N/A</v>
      </c>
      <c r="C37" s="64" t="s">
        <v>51</v>
      </c>
      <c r="D37" s="34">
        <f ca="1">INDIRECT("N3." &amp;$A37 &amp; "!$G$" &amp;'N3.00_Summary'!$V$10)</f>
        <v>0</v>
      </c>
      <c r="E37" s="34">
        <f ca="1">INDIRECT("N3." &amp;$A37 &amp; "!$H$" &amp;'N3.00_Summary'!$V$10)</f>
        <v>0</v>
      </c>
      <c r="F37" s="34">
        <f ca="1">INDIRECT("N3." &amp;$A37 &amp; "!$I$" &amp;'N3.00_Summary'!$V$10)</f>
        <v>0</v>
      </c>
      <c r="G37" s="34">
        <f ca="1">INDIRECT("N3." &amp;$A37 &amp; "!$J$" &amp;'N3.00_Summary'!$V$10)</f>
        <v>0</v>
      </c>
      <c r="H37" s="34">
        <f ca="1">INDIRECT("N3." &amp;$A37 &amp; "!$K$" &amp;'N3.00_Summary'!$V$10)</f>
        <v>0</v>
      </c>
      <c r="I37" s="34">
        <f ca="1">INDIRECT("N3." &amp;$A37 &amp; "!$L$" &amp;'N3.00_Summary'!$V$10)</f>
        <v>0</v>
      </c>
      <c r="J37" s="34">
        <f ca="1">INDIRECT("N3." &amp;$A37 &amp; "!$M$" &amp;'N3.00_Summary'!$V$10)</f>
        <v>0</v>
      </c>
      <c r="K37" s="34">
        <f ca="1">INDIRECT("N3." &amp;$A37 &amp; "!$N$" &amp;'N3.00_Summary'!$V$10)</f>
        <v>0</v>
      </c>
      <c r="L37" s="34">
        <f ca="1">INDIRECT("N3." &amp;$A37 &amp; "!$O$" &amp;'N3.00_Summary'!$V$10)</f>
        <v>0</v>
      </c>
      <c r="M37" s="34">
        <f ca="1">INDIRECT("N3." &amp;$A37 &amp; "!$P$" &amp;'N3.00_Summary'!$V$10)</f>
        <v>0</v>
      </c>
      <c r="N37" s="164">
        <f t="shared" ca="1" si="3"/>
        <v>0</v>
      </c>
      <c r="P37" s="64" t="e">
        <f>'N0.6_Lookup_References'!C34</f>
        <v>#N/A</v>
      </c>
      <c r="Q37" s="34">
        <f ca="1">INDIRECT("N3." &amp;$A37 &amp; "!$W$" &amp;'N3.00_Summary'!$V$10)</f>
        <v>0</v>
      </c>
      <c r="R37" s="34">
        <f ca="1">INDIRECT("N3." &amp;$A37 &amp; "!$X$" &amp;'N3.00_Summary'!$V$10)</f>
        <v>0</v>
      </c>
      <c r="S37" s="34">
        <f ca="1">INDIRECT("N3." &amp;$A37 &amp; "!$Y$" &amp;'N3.00_Summary'!$V$10)</f>
        <v>0</v>
      </c>
      <c r="T37" s="34">
        <f ca="1">INDIRECT("N3." &amp;$A37 &amp; "!$Z$" &amp;'N3.00_Summary'!$V$10)</f>
        <v>0</v>
      </c>
      <c r="U37" s="34">
        <f ca="1">INDIRECT("N3." &amp;$A37 &amp; "!$AA$" &amp;'N3.00_Summary'!$V$10)</f>
        <v>0</v>
      </c>
      <c r="V37" s="34">
        <f ca="1">INDIRECT("N3." &amp;$A37 &amp; "!$AB$" &amp;'N3.00_Summary'!$V$10)</f>
        <v>0</v>
      </c>
      <c r="W37" s="34">
        <f ca="1">INDIRECT("N3." &amp;$A37 &amp; "!$AC$" &amp;'N3.00_Summary'!$V$10)</f>
        <v>0</v>
      </c>
      <c r="X37" s="34">
        <f ca="1">INDIRECT("N3." &amp;$A37 &amp; "!$AD$" &amp;'N3.00_Summary'!$V$10)</f>
        <v>0</v>
      </c>
      <c r="Y37" s="34">
        <f ca="1">INDIRECT("N3." &amp;$A37 &amp; "!$AE$" &amp;'N3.00_Summary'!$V$10)</f>
        <v>0</v>
      </c>
      <c r="Z37" s="34">
        <f ca="1">INDIRECT("N3." &amp;$A37 &amp; "!$AF$" &amp;'N3.00_Summary'!$V$10)</f>
        <v>0</v>
      </c>
      <c r="AA37" s="35">
        <f t="shared" ca="1" si="4"/>
        <v>0</v>
      </c>
      <c r="AC37" s="64" t="s">
        <v>51</v>
      </c>
      <c r="AD37" s="84">
        <f t="shared" ca="1" si="5"/>
        <v>0</v>
      </c>
      <c r="AE37" s="84">
        <f t="shared" ca="1" si="5"/>
        <v>0</v>
      </c>
      <c r="AF37" s="84">
        <f t="shared" ca="1" si="5"/>
        <v>0</v>
      </c>
      <c r="AG37" s="84">
        <f t="shared" ca="1" si="5"/>
        <v>0</v>
      </c>
      <c r="AH37" s="84">
        <f t="shared" ca="1" si="5"/>
        <v>0</v>
      </c>
      <c r="AI37" s="84">
        <f t="shared" ca="1" si="5"/>
        <v>0</v>
      </c>
      <c r="AJ37" s="84">
        <f t="shared" ca="1" si="5"/>
        <v>0</v>
      </c>
      <c r="AK37" s="84">
        <f t="shared" ca="1" si="5"/>
        <v>0</v>
      </c>
      <c r="AL37" s="84">
        <f t="shared" ca="1" si="5"/>
        <v>0</v>
      </c>
      <c r="AM37" s="84">
        <f t="shared" ca="1" si="5"/>
        <v>0</v>
      </c>
      <c r="AN37" s="62">
        <f t="shared" ca="1" si="5"/>
        <v>0</v>
      </c>
    </row>
    <row r="38" spans="1:40">
      <c r="A38" s="158" t="s">
        <v>218</v>
      </c>
      <c r="B38" s="237" t="e">
        <f t="shared" ca="1" si="2"/>
        <v>#N/A</v>
      </c>
      <c r="C38" s="64" t="s">
        <v>51</v>
      </c>
      <c r="D38" s="34">
        <f ca="1">INDIRECT("N3." &amp;$A38 &amp; "!$G$" &amp;'N3.00_Summary'!$V$10)</f>
        <v>0</v>
      </c>
      <c r="E38" s="34">
        <f ca="1">INDIRECT("N3." &amp;$A38 &amp; "!$H$" &amp;'N3.00_Summary'!$V$10)</f>
        <v>0</v>
      </c>
      <c r="F38" s="34">
        <f ca="1">INDIRECT("N3." &amp;$A38 &amp; "!$I$" &amp;'N3.00_Summary'!$V$10)</f>
        <v>0</v>
      </c>
      <c r="G38" s="34">
        <f ca="1">INDIRECT("N3." &amp;$A38 &amp; "!$J$" &amp;'N3.00_Summary'!$V$10)</f>
        <v>0</v>
      </c>
      <c r="H38" s="34">
        <f ca="1">INDIRECT("N3." &amp;$A38 &amp; "!$K$" &amp;'N3.00_Summary'!$V$10)</f>
        <v>0</v>
      </c>
      <c r="I38" s="34">
        <f ca="1">INDIRECT("N3." &amp;$A38 &amp; "!$L$" &amp;'N3.00_Summary'!$V$10)</f>
        <v>0</v>
      </c>
      <c r="J38" s="34">
        <f ca="1">INDIRECT("N3." &amp;$A38 &amp; "!$M$" &amp;'N3.00_Summary'!$V$10)</f>
        <v>0</v>
      </c>
      <c r="K38" s="34">
        <f ca="1">INDIRECT("N3." &amp;$A38 &amp; "!$N$" &amp;'N3.00_Summary'!$V$10)</f>
        <v>0</v>
      </c>
      <c r="L38" s="34">
        <f ca="1">INDIRECT("N3." &amp;$A38 &amp; "!$O$" &amp;'N3.00_Summary'!$V$10)</f>
        <v>0</v>
      </c>
      <c r="M38" s="34">
        <f ca="1">INDIRECT("N3." &amp;$A38 &amp; "!$P$" &amp;'N3.00_Summary'!$V$10)</f>
        <v>0</v>
      </c>
      <c r="N38" s="164">
        <f t="shared" ca="1" si="3"/>
        <v>0</v>
      </c>
      <c r="P38" s="64" t="e">
        <f>'N0.6_Lookup_References'!C35</f>
        <v>#N/A</v>
      </c>
      <c r="Q38" s="34">
        <f ca="1">INDIRECT("N3." &amp;$A38 &amp; "!$W$" &amp;'N3.00_Summary'!$V$10)</f>
        <v>0</v>
      </c>
      <c r="R38" s="34">
        <f ca="1">INDIRECT("N3." &amp;$A38 &amp; "!$X$" &amp;'N3.00_Summary'!$V$10)</f>
        <v>0</v>
      </c>
      <c r="S38" s="34">
        <f ca="1">INDIRECT("N3." &amp;$A38 &amp; "!$Y$" &amp;'N3.00_Summary'!$V$10)</f>
        <v>0</v>
      </c>
      <c r="T38" s="34">
        <f ca="1">INDIRECT("N3." &amp;$A38 &amp; "!$Z$" &amp;'N3.00_Summary'!$V$10)</f>
        <v>0</v>
      </c>
      <c r="U38" s="34">
        <f ca="1">INDIRECT("N3." &amp;$A38 &amp; "!$AA$" &amp;'N3.00_Summary'!$V$10)</f>
        <v>0</v>
      </c>
      <c r="V38" s="34">
        <f ca="1">INDIRECT("N3." &amp;$A38 &amp; "!$AB$" &amp;'N3.00_Summary'!$V$10)</f>
        <v>0</v>
      </c>
      <c r="W38" s="34">
        <f ca="1">INDIRECT("N3." &amp;$A38 &amp; "!$AC$" &amp;'N3.00_Summary'!$V$10)</f>
        <v>0</v>
      </c>
      <c r="X38" s="34">
        <f ca="1">INDIRECT("N3." &amp;$A38 &amp; "!$AD$" &amp;'N3.00_Summary'!$V$10)</f>
        <v>0</v>
      </c>
      <c r="Y38" s="34">
        <f ca="1">INDIRECT("N3." &amp;$A38 &amp; "!$AE$" &amp;'N3.00_Summary'!$V$10)</f>
        <v>0</v>
      </c>
      <c r="Z38" s="34">
        <f ca="1">INDIRECT("N3." &amp;$A38 &amp; "!$AF$" &amp;'N3.00_Summary'!$V$10)</f>
        <v>0</v>
      </c>
      <c r="AA38" s="35">
        <f t="shared" ca="1" si="4"/>
        <v>0</v>
      </c>
      <c r="AC38" s="64" t="s">
        <v>51</v>
      </c>
      <c r="AD38" s="84">
        <f t="shared" ca="1" si="5"/>
        <v>0</v>
      </c>
      <c r="AE38" s="84">
        <f t="shared" ca="1" si="5"/>
        <v>0</v>
      </c>
      <c r="AF38" s="84">
        <f t="shared" ca="1" si="5"/>
        <v>0</v>
      </c>
      <c r="AG38" s="84">
        <f t="shared" ca="1" si="5"/>
        <v>0</v>
      </c>
      <c r="AH38" s="84">
        <f t="shared" ca="1" si="5"/>
        <v>0</v>
      </c>
      <c r="AI38" s="84">
        <f t="shared" ca="1" si="5"/>
        <v>0</v>
      </c>
      <c r="AJ38" s="84">
        <f t="shared" ca="1" si="5"/>
        <v>0</v>
      </c>
      <c r="AK38" s="84">
        <f t="shared" ca="1" si="5"/>
        <v>0</v>
      </c>
      <c r="AL38" s="84">
        <f t="shared" ca="1" si="5"/>
        <v>0</v>
      </c>
      <c r="AM38" s="84">
        <f t="shared" ca="1" si="5"/>
        <v>0</v>
      </c>
      <c r="AN38" s="62">
        <f t="shared" ca="1" si="5"/>
        <v>0</v>
      </c>
    </row>
    <row r="39" spans="1:40">
      <c r="A39" s="158" t="s">
        <v>219</v>
      </c>
      <c r="B39" s="237" t="e">
        <f t="shared" ca="1" si="2"/>
        <v>#N/A</v>
      </c>
      <c r="C39" s="64" t="s">
        <v>51</v>
      </c>
      <c r="D39" s="34">
        <f ca="1">INDIRECT("N3." &amp;$A39 &amp; "!$G$" &amp;'N3.00_Summary'!$V$10)</f>
        <v>0</v>
      </c>
      <c r="E39" s="34">
        <f ca="1">INDIRECT("N3." &amp;$A39 &amp; "!$H$" &amp;'N3.00_Summary'!$V$10)</f>
        <v>0</v>
      </c>
      <c r="F39" s="34">
        <f ca="1">INDIRECT("N3." &amp;$A39 &amp; "!$I$" &amp;'N3.00_Summary'!$V$10)</f>
        <v>0</v>
      </c>
      <c r="G39" s="34">
        <f ca="1">INDIRECT("N3." &amp;$A39 &amp; "!$J$" &amp;'N3.00_Summary'!$V$10)</f>
        <v>0</v>
      </c>
      <c r="H39" s="34">
        <f ca="1">INDIRECT("N3." &amp;$A39 &amp; "!$K$" &amp;'N3.00_Summary'!$V$10)</f>
        <v>0</v>
      </c>
      <c r="I39" s="34">
        <f ca="1">INDIRECT("N3." &amp;$A39 &amp; "!$L$" &amp;'N3.00_Summary'!$V$10)</f>
        <v>0</v>
      </c>
      <c r="J39" s="34">
        <f ca="1">INDIRECT("N3." &amp;$A39 &amp; "!$M$" &amp;'N3.00_Summary'!$V$10)</f>
        <v>0</v>
      </c>
      <c r="K39" s="34">
        <f ca="1">INDIRECT("N3." &amp;$A39 &amp; "!$N$" &amp;'N3.00_Summary'!$V$10)</f>
        <v>0</v>
      </c>
      <c r="L39" s="34">
        <f ca="1">INDIRECT("N3." &amp;$A39 &amp; "!$O$" &amp;'N3.00_Summary'!$V$10)</f>
        <v>0</v>
      </c>
      <c r="M39" s="34">
        <f ca="1">INDIRECT("N3." &amp;$A39 &amp; "!$P$" &amp;'N3.00_Summary'!$V$10)</f>
        <v>0</v>
      </c>
      <c r="N39" s="164">
        <f t="shared" ca="1" si="3"/>
        <v>0</v>
      </c>
      <c r="P39" s="64" t="e">
        <f>'N0.6_Lookup_References'!C36</f>
        <v>#N/A</v>
      </c>
      <c r="Q39" s="34">
        <f ca="1">INDIRECT("N3." &amp;$A39 &amp; "!$W$" &amp;'N3.00_Summary'!$V$10)</f>
        <v>0</v>
      </c>
      <c r="R39" s="34">
        <f ca="1">INDIRECT("N3." &amp;$A39 &amp; "!$X$" &amp;'N3.00_Summary'!$V$10)</f>
        <v>0</v>
      </c>
      <c r="S39" s="34">
        <f ca="1">INDIRECT("N3." &amp;$A39 &amp; "!$Y$" &amp;'N3.00_Summary'!$V$10)</f>
        <v>0</v>
      </c>
      <c r="T39" s="34">
        <f ca="1">INDIRECT("N3." &amp;$A39 &amp; "!$Z$" &amp;'N3.00_Summary'!$V$10)</f>
        <v>0</v>
      </c>
      <c r="U39" s="34">
        <f ca="1">INDIRECT("N3." &amp;$A39 &amp; "!$AA$" &amp;'N3.00_Summary'!$V$10)</f>
        <v>0</v>
      </c>
      <c r="V39" s="34">
        <f ca="1">INDIRECT("N3." &amp;$A39 &amp; "!$AB$" &amp;'N3.00_Summary'!$V$10)</f>
        <v>0</v>
      </c>
      <c r="W39" s="34">
        <f ca="1">INDIRECT("N3." &amp;$A39 &amp; "!$AC$" &amp;'N3.00_Summary'!$V$10)</f>
        <v>0</v>
      </c>
      <c r="X39" s="34">
        <f ca="1">INDIRECT("N3." &amp;$A39 &amp; "!$AD$" &amp;'N3.00_Summary'!$V$10)</f>
        <v>0</v>
      </c>
      <c r="Y39" s="34">
        <f ca="1">INDIRECT("N3." &amp;$A39 &amp; "!$AE$" &amp;'N3.00_Summary'!$V$10)</f>
        <v>0</v>
      </c>
      <c r="Z39" s="34">
        <f ca="1">INDIRECT("N3." &amp;$A39 &amp; "!$AF$" &amp;'N3.00_Summary'!$V$10)</f>
        <v>0</v>
      </c>
      <c r="AA39" s="35">
        <f t="shared" ca="1" si="4"/>
        <v>0</v>
      </c>
      <c r="AC39" s="64" t="s">
        <v>51</v>
      </c>
      <c r="AD39" s="84">
        <f t="shared" ca="1" si="5"/>
        <v>0</v>
      </c>
      <c r="AE39" s="84">
        <f t="shared" ca="1" si="5"/>
        <v>0</v>
      </c>
      <c r="AF39" s="84">
        <f t="shared" ca="1" si="5"/>
        <v>0</v>
      </c>
      <c r="AG39" s="84">
        <f t="shared" ca="1" si="5"/>
        <v>0</v>
      </c>
      <c r="AH39" s="84">
        <f t="shared" ca="1" si="5"/>
        <v>0</v>
      </c>
      <c r="AI39" s="84">
        <f t="shared" ca="1" si="5"/>
        <v>0</v>
      </c>
      <c r="AJ39" s="84">
        <f t="shared" ca="1" si="5"/>
        <v>0</v>
      </c>
      <c r="AK39" s="84">
        <f t="shared" ca="1" si="5"/>
        <v>0</v>
      </c>
      <c r="AL39" s="84">
        <f t="shared" ca="1" si="5"/>
        <v>0</v>
      </c>
      <c r="AM39" s="84">
        <f t="shared" ca="1" si="5"/>
        <v>0</v>
      </c>
      <c r="AN39" s="62">
        <f t="shared" ca="1" si="5"/>
        <v>0</v>
      </c>
    </row>
    <row r="40" spans="1:40">
      <c r="A40" s="158" t="s">
        <v>431</v>
      </c>
      <c r="B40" s="237" t="e">
        <f t="shared" ca="1" si="2"/>
        <v>#N/A</v>
      </c>
      <c r="C40" s="64" t="s">
        <v>51</v>
      </c>
      <c r="D40" s="34">
        <f ca="1">INDIRECT("N3." &amp;$A40 &amp; "!$G$" &amp;'N3.00_Summary'!$V$10)</f>
        <v>0</v>
      </c>
      <c r="E40" s="34">
        <f ca="1">INDIRECT("N3." &amp;$A40 &amp; "!$H$" &amp;'N3.00_Summary'!$V$10)</f>
        <v>0</v>
      </c>
      <c r="F40" s="34">
        <f ca="1">INDIRECT("N3." &amp;$A40 &amp; "!$I$" &amp;'N3.00_Summary'!$V$10)</f>
        <v>0</v>
      </c>
      <c r="G40" s="34">
        <f ca="1">INDIRECT("N3." &amp;$A40 &amp; "!$J$" &amp;'N3.00_Summary'!$V$10)</f>
        <v>0</v>
      </c>
      <c r="H40" s="34">
        <f ca="1">INDIRECT("N3." &amp;$A40 &amp; "!$K$" &amp;'N3.00_Summary'!$V$10)</f>
        <v>0</v>
      </c>
      <c r="I40" s="34">
        <f ca="1">INDIRECT("N3." &amp;$A40 &amp; "!$L$" &amp;'N3.00_Summary'!$V$10)</f>
        <v>0</v>
      </c>
      <c r="J40" s="34">
        <f ca="1">INDIRECT("N3." &amp;$A40 &amp; "!$M$" &amp;'N3.00_Summary'!$V$10)</f>
        <v>0</v>
      </c>
      <c r="K40" s="34">
        <f ca="1">INDIRECT("N3." &amp;$A40 &amp; "!$N$" &amp;'N3.00_Summary'!$V$10)</f>
        <v>0</v>
      </c>
      <c r="L40" s="34">
        <f ca="1">INDIRECT("N3." &amp;$A40 &amp; "!$O$" &amp;'N3.00_Summary'!$V$10)</f>
        <v>0</v>
      </c>
      <c r="M40" s="34">
        <f ca="1">INDIRECT("N3." &amp;$A40 &amp; "!$P$" &amp;'N3.00_Summary'!$V$10)</f>
        <v>0</v>
      </c>
      <c r="N40" s="164">
        <f t="shared" ca="1" si="3"/>
        <v>0</v>
      </c>
      <c r="P40" s="64" t="e">
        <f>'N0.6_Lookup_References'!C37</f>
        <v>#N/A</v>
      </c>
      <c r="Q40" s="34">
        <f ca="1">INDIRECT("N3." &amp;$A40 &amp; "!$W$" &amp;'N3.00_Summary'!$V$10)</f>
        <v>0</v>
      </c>
      <c r="R40" s="34">
        <f ca="1">INDIRECT("N3." &amp;$A40 &amp; "!$X$" &amp;'N3.00_Summary'!$V$10)</f>
        <v>0</v>
      </c>
      <c r="S40" s="34">
        <f ca="1">INDIRECT("N3." &amp;$A40 &amp; "!$Y$" &amp;'N3.00_Summary'!$V$10)</f>
        <v>0</v>
      </c>
      <c r="T40" s="34">
        <f ca="1">INDIRECT("N3." &amp;$A40 &amp; "!$Z$" &amp;'N3.00_Summary'!$V$10)</f>
        <v>0</v>
      </c>
      <c r="U40" s="34">
        <f ca="1">INDIRECT("N3." &amp;$A40 &amp; "!$AA$" &amp;'N3.00_Summary'!$V$10)</f>
        <v>0</v>
      </c>
      <c r="V40" s="34">
        <f ca="1">INDIRECT("N3." &amp;$A40 &amp; "!$AB$" &amp;'N3.00_Summary'!$V$10)</f>
        <v>0</v>
      </c>
      <c r="W40" s="34">
        <f ca="1">INDIRECT("N3." &amp;$A40 &amp; "!$AC$" &amp;'N3.00_Summary'!$V$10)</f>
        <v>0</v>
      </c>
      <c r="X40" s="34">
        <f ca="1">INDIRECT("N3." &amp;$A40 &amp; "!$AD$" &amp;'N3.00_Summary'!$V$10)</f>
        <v>0</v>
      </c>
      <c r="Y40" s="34">
        <f ca="1">INDIRECT("N3." &amp;$A40 &amp; "!$AE$" &amp;'N3.00_Summary'!$V$10)</f>
        <v>0</v>
      </c>
      <c r="Z40" s="34">
        <f ca="1">INDIRECT("N3." &amp;$A40 &amp; "!$AF$" &amp;'N3.00_Summary'!$V$10)</f>
        <v>0</v>
      </c>
      <c r="AA40" s="35">
        <f t="shared" ca="1" si="4"/>
        <v>0</v>
      </c>
      <c r="AC40" s="64" t="s">
        <v>51</v>
      </c>
      <c r="AD40" s="84">
        <f t="shared" ca="1" si="5"/>
        <v>0</v>
      </c>
      <c r="AE40" s="84">
        <f t="shared" ca="1" si="5"/>
        <v>0</v>
      </c>
      <c r="AF40" s="84">
        <f t="shared" ca="1" si="5"/>
        <v>0</v>
      </c>
      <c r="AG40" s="84">
        <f t="shared" ca="1" si="5"/>
        <v>0</v>
      </c>
      <c r="AH40" s="84">
        <f t="shared" ca="1" si="5"/>
        <v>0</v>
      </c>
      <c r="AI40" s="84">
        <f t="shared" ca="1" si="5"/>
        <v>0</v>
      </c>
      <c r="AJ40" s="84">
        <f t="shared" ca="1" si="5"/>
        <v>0</v>
      </c>
      <c r="AK40" s="84">
        <f t="shared" ca="1" si="5"/>
        <v>0</v>
      </c>
      <c r="AL40" s="84">
        <f t="shared" ca="1" si="5"/>
        <v>0</v>
      </c>
      <c r="AM40" s="84">
        <f t="shared" ca="1" si="5"/>
        <v>0</v>
      </c>
      <c r="AN40" s="62">
        <f t="shared" ca="1" si="5"/>
        <v>0</v>
      </c>
    </row>
    <row r="41" spans="1:40">
      <c r="A41" s="158" t="s">
        <v>432</v>
      </c>
      <c r="B41" s="237" t="e">
        <f t="shared" ca="1" si="2"/>
        <v>#N/A</v>
      </c>
      <c r="C41" s="64" t="s">
        <v>51</v>
      </c>
      <c r="D41" s="34">
        <f ca="1">INDIRECT("N3." &amp;$A41 &amp; "!$G$" &amp;'N3.00_Summary'!$V$10)</f>
        <v>0</v>
      </c>
      <c r="E41" s="34">
        <f ca="1">INDIRECT("N3." &amp;$A41 &amp; "!$H$" &amp;'N3.00_Summary'!$V$10)</f>
        <v>0</v>
      </c>
      <c r="F41" s="34">
        <f ca="1">INDIRECT("N3." &amp;$A41 &amp; "!$I$" &amp;'N3.00_Summary'!$V$10)</f>
        <v>0</v>
      </c>
      <c r="G41" s="34">
        <f ca="1">INDIRECT("N3." &amp;$A41 &amp; "!$J$" &amp;'N3.00_Summary'!$V$10)</f>
        <v>0</v>
      </c>
      <c r="H41" s="34">
        <f ca="1">INDIRECT("N3." &amp;$A41 &amp; "!$K$" &amp;'N3.00_Summary'!$V$10)</f>
        <v>0</v>
      </c>
      <c r="I41" s="34">
        <f ca="1">INDIRECT("N3." &amp;$A41 &amp; "!$L$" &amp;'N3.00_Summary'!$V$10)</f>
        <v>0</v>
      </c>
      <c r="J41" s="34">
        <f ca="1">INDIRECT("N3." &amp;$A41 &amp; "!$M$" &amp;'N3.00_Summary'!$V$10)</f>
        <v>0</v>
      </c>
      <c r="K41" s="34">
        <f ca="1">INDIRECT("N3." &amp;$A41 &amp; "!$N$" &amp;'N3.00_Summary'!$V$10)</f>
        <v>0</v>
      </c>
      <c r="L41" s="34">
        <f ca="1">INDIRECT("N3." &amp;$A41 &amp; "!$O$" &amp;'N3.00_Summary'!$V$10)</f>
        <v>0</v>
      </c>
      <c r="M41" s="34">
        <f ca="1">INDIRECT("N3." &amp;$A41 &amp; "!$P$" &amp;'N3.00_Summary'!$V$10)</f>
        <v>0</v>
      </c>
      <c r="N41" s="164">
        <f t="shared" ca="1" si="3"/>
        <v>0</v>
      </c>
      <c r="P41" s="64" t="e">
        <f>'N0.6_Lookup_References'!C38</f>
        <v>#N/A</v>
      </c>
      <c r="Q41" s="34">
        <f ca="1">INDIRECT("N3." &amp;$A41 &amp; "!$W$" &amp;'N3.00_Summary'!$V$10)</f>
        <v>0</v>
      </c>
      <c r="R41" s="34">
        <f ca="1">INDIRECT("N3." &amp;$A41 &amp; "!$X$" &amp;'N3.00_Summary'!$V$10)</f>
        <v>0</v>
      </c>
      <c r="S41" s="34">
        <f ca="1">INDIRECT("N3." &amp;$A41 &amp; "!$Y$" &amp;'N3.00_Summary'!$V$10)</f>
        <v>0</v>
      </c>
      <c r="T41" s="34">
        <f ca="1">INDIRECT("N3." &amp;$A41 &amp; "!$Z$" &amp;'N3.00_Summary'!$V$10)</f>
        <v>0</v>
      </c>
      <c r="U41" s="34">
        <f ca="1">INDIRECT("N3." &amp;$A41 &amp; "!$AA$" &amp;'N3.00_Summary'!$V$10)</f>
        <v>0</v>
      </c>
      <c r="V41" s="34">
        <f ca="1">INDIRECT("N3." &amp;$A41 &amp; "!$AB$" &amp;'N3.00_Summary'!$V$10)</f>
        <v>0</v>
      </c>
      <c r="W41" s="34">
        <f ca="1">INDIRECT("N3." &amp;$A41 &amp; "!$AC$" &amp;'N3.00_Summary'!$V$10)</f>
        <v>0</v>
      </c>
      <c r="X41" s="34">
        <f ca="1">INDIRECT("N3." &amp;$A41 &amp; "!$AD$" &amp;'N3.00_Summary'!$V$10)</f>
        <v>0</v>
      </c>
      <c r="Y41" s="34">
        <f ca="1">INDIRECT("N3." &amp;$A41 &amp; "!$AE$" &amp;'N3.00_Summary'!$V$10)</f>
        <v>0</v>
      </c>
      <c r="Z41" s="34">
        <f ca="1">INDIRECT("N3." &amp;$A41 &amp; "!$AF$" &amp;'N3.00_Summary'!$V$10)</f>
        <v>0</v>
      </c>
      <c r="AA41" s="35">
        <f t="shared" ca="1" si="4"/>
        <v>0</v>
      </c>
      <c r="AC41" s="64" t="s">
        <v>51</v>
      </c>
      <c r="AD41" s="84">
        <f t="shared" ca="1" si="5"/>
        <v>0</v>
      </c>
      <c r="AE41" s="84">
        <f t="shared" ca="1" si="5"/>
        <v>0</v>
      </c>
      <c r="AF41" s="84">
        <f t="shared" ca="1" si="5"/>
        <v>0</v>
      </c>
      <c r="AG41" s="84">
        <f t="shared" ca="1" si="5"/>
        <v>0</v>
      </c>
      <c r="AH41" s="84">
        <f t="shared" ca="1" si="5"/>
        <v>0</v>
      </c>
      <c r="AI41" s="84">
        <f t="shared" ca="1" si="5"/>
        <v>0</v>
      </c>
      <c r="AJ41" s="84">
        <f t="shared" ca="1" si="5"/>
        <v>0</v>
      </c>
      <c r="AK41" s="84">
        <f t="shared" ca="1" si="5"/>
        <v>0</v>
      </c>
      <c r="AL41" s="84">
        <f t="shared" ca="1" si="5"/>
        <v>0</v>
      </c>
      <c r="AM41" s="84">
        <f t="shared" ca="1" si="5"/>
        <v>0</v>
      </c>
      <c r="AN41" s="62">
        <f t="shared" ca="1" si="5"/>
        <v>0</v>
      </c>
    </row>
    <row r="42" spans="1:40">
      <c r="A42" s="158" t="s">
        <v>433</v>
      </c>
      <c r="B42" s="237" t="e">
        <f t="shared" ca="1" si="2"/>
        <v>#N/A</v>
      </c>
      <c r="C42" s="64" t="s">
        <v>51</v>
      </c>
      <c r="D42" s="34">
        <f ca="1">INDIRECT("N3." &amp;$A42 &amp; "!$G$" &amp;'N3.00_Summary'!$V$10)</f>
        <v>0</v>
      </c>
      <c r="E42" s="34">
        <f ca="1">INDIRECT("N3." &amp;$A42 &amp; "!$H$" &amp;'N3.00_Summary'!$V$10)</f>
        <v>0</v>
      </c>
      <c r="F42" s="34">
        <f ca="1">INDIRECT("N3." &amp;$A42 &amp; "!$I$" &amp;'N3.00_Summary'!$V$10)</f>
        <v>0</v>
      </c>
      <c r="G42" s="34">
        <f ca="1">INDIRECT("N3." &amp;$A42 &amp; "!$J$" &amp;'N3.00_Summary'!$V$10)</f>
        <v>0</v>
      </c>
      <c r="H42" s="34">
        <f ca="1">INDIRECT("N3." &amp;$A42 &amp; "!$K$" &amp;'N3.00_Summary'!$V$10)</f>
        <v>0</v>
      </c>
      <c r="I42" s="34">
        <f ca="1">INDIRECT("N3." &amp;$A42 &amp; "!$L$" &amp;'N3.00_Summary'!$V$10)</f>
        <v>0</v>
      </c>
      <c r="J42" s="34">
        <f ca="1">INDIRECT("N3." &amp;$A42 &amp; "!$M$" &amp;'N3.00_Summary'!$V$10)</f>
        <v>0</v>
      </c>
      <c r="K42" s="34">
        <f ca="1">INDIRECT("N3." &amp;$A42 &amp; "!$N$" &amp;'N3.00_Summary'!$V$10)</f>
        <v>0</v>
      </c>
      <c r="L42" s="34">
        <f ca="1">INDIRECT("N3." &amp;$A42 &amp; "!$O$" &amp;'N3.00_Summary'!$V$10)</f>
        <v>0</v>
      </c>
      <c r="M42" s="34">
        <f ca="1">INDIRECT("N3." &amp;$A42 &amp; "!$P$" &amp;'N3.00_Summary'!$V$10)</f>
        <v>0</v>
      </c>
      <c r="N42" s="164">
        <f t="shared" ca="1" si="3"/>
        <v>0</v>
      </c>
      <c r="P42" s="64" t="e">
        <f>'N0.6_Lookup_References'!C39</f>
        <v>#N/A</v>
      </c>
      <c r="Q42" s="34">
        <f ca="1">INDIRECT("N3." &amp;$A42 &amp; "!$W$" &amp;'N3.00_Summary'!$V$10)</f>
        <v>0</v>
      </c>
      <c r="R42" s="34">
        <f ca="1">INDIRECT("N3." &amp;$A42 &amp; "!$X$" &amp;'N3.00_Summary'!$V$10)</f>
        <v>0</v>
      </c>
      <c r="S42" s="34">
        <f ca="1">INDIRECT("N3." &amp;$A42 &amp; "!$Y$" &amp;'N3.00_Summary'!$V$10)</f>
        <v>0</v>
      </c>
      <c r="T42" s="34">
        <f ca="1">INDIRECT("N3." &amp;$A42 &amp; "!$Z$" &amp;'N3.00_Summary'!$V$10)</f>
        <v>0</v>
      </c>
      <c r="U42" s="34">
        <f ca="1">INDIRECT("N3." &amp;$A42 &amp; "!$AA$" &amp;'N3.00_Summary'!$V$10)</f>
        <v>0</v>
      </c>
      <c r="V42" s="34">
        <f ca="1">INDIRECT("N3." &amp;$A42 &amp; "!$AB$" &amp;'N3.00_Summary'!$V$10)</f>
        <v>0</v>
      </c>
      <c r="W42" s="34">
        <f ca="1">INDIRECT("N3." &amp;$A42 &amp; "!$AC$" &amp;'N3.00_Summary'!$V$10)</f>
        <v>0</v>
      </c>
      <c r="X42" s="34">
        <f ca="1">INDIRECT("N3." &amp;$A42 &amp; "!$AD$" &amp;'N3.00_Summary'!$V$10)</f>
        <v>0</v>
      </c>
      <c r="Y42" s="34">
        <f ca="1">INDIRECT("N3." &amp;$A42 &amp; "!$AE$" &amp;'N3.00_Summary'!$V$10)</f>
        <v>0</v>
      </c>
      <c r="Z42" s="34">
        <f ca="1">INDIRECT("N3." &amp;$A42 &amp; "!$AF$" &amp;'N3.00_Summary'!$V$10)</f>
        <v>0</v>
      </c>
      <c r="AA42" s="35">
        <f t="shared" ca="1" si="4"/>
        <v>0</v>
      </c>
      <c r="AC42" s="64" t="s">
        <v>51</v>
      </c>
      <c r="AD42" s="84">
        <f t="shared" ca="1" si="5"/>
        <v>0</v>
      </c>
      <c r="AE42" s="84">
        <f t="shared" ca="1" si="5"/>
        <v>0</v>
      </c>
      <c r="AF42" s="84">
        <f t="shared" ca="1" si="5"/>
        <v>0</v>
      </c>
      <c r="AG42" s="84">
        <f t="shared" ca="1" si="5"/>
        <v>0</v>
      </c>
      <c r="AH42" s="84">
        <f t="shared" ca="1" si="5"/>
        <v>0</v>
      </c>
      <c r="AI42" s="84">
        <f t="shared" ca="1" si="5"/>
        <v>0</v>
      </c>
      <c r="AJ42" s="84">
        <f t="shared" ca="1" si="5"/>
        <v>0</v>
      </c>
      <c r="AK42" s="84">
        <f t="shared" ca="1" si="5"/>
        <v>0</v>
      </c>
      <c r="AL42" s="84">
        <f t="shared" ca="1" si="5"/>
        <v>0</v>
      </c>
      <c r="AM42" s="84">
        <f t="shared" ca="1" si="5"/>
        <v>0</v>
      </c>
      <c r="AN42" s="62">
        <f t="shared" ca="1" si="5"/>
        <v>0</v>
      </c>
    </row>
    <row r="43" spans="1:40">
      <c r="A43" s="158" t="s">
        <v>220</v>
      </c>
      <c r="B43" s="237" t="e">
        <f t="shared" ca="1" si="2"/>
        <v>#N/A</v>
      </c>
      <c r="C43" s="64" t="s">
        <v>51</v>
      </c>
      <c r="D43" s="34">
        <f ca="1">INDIRECT("N3." &amp;$A43 &amp; "!$G$" &amp;'N3.00_Summary'!$V$10)</f>
        <v>0</v>
      </c>
      <c r="E43" s="34">
        <f ca="1">INDIRECT("N3." &amp;$A43 &amp; "!$H$" &amp;'N3.00_Summary'!$V$10)</f>
        <v>0</v>
      </c>
      <c r="F43" s="34">
        <f ca="1">INDIRECT("N3." &amp;$A43 &amp; "!$I$" &amp;'N3.00_Summary'!$V$10)</f>
        <v>0</v>
      </c>
      <c r="G43" s="34">
        <f ca="1">INDIRECT("N3." &amp;$A43 &amp; "!$J$" &amp;'N3.00_Summary'!$V$10)</f>
        <v>0</v>
      </c>
      <c r="H43" s="34">
        <f ca="1">INDIRECT("N3." &amp;$A43 &amp; "!$K$" &amp;'N3.00_Summary'!$V$10)</f>
        <v>0</v>
      </c>
      <c r="I43" s="34">
        <f ca="1">INDIRECT("N3." &amp;$A43 &amp; "!$L$" &amp;'N3.00_Summary'!$V$10)</f>
        <v>0</v>
      </c>
      <c r="J43" s="34">
        <f ca="1">INDIRECT("N3." &amp;$A43 &amp; "!$M$" &amp;'N3.00_Summary'!$V$10)</f>
        <v>0</v>
      </c>
      <c r="K43" s="34">
        <f ca="1">INDIRECT("N3." &amp;$A43 &amp; "!$N$" &amp;'N3.00_Summary'!$V$10)</f>
        <v>0</v>
      </c>
      <c r="L43" s="34">
        <f ca="1">INDIRECT("N3." &amp;$A43 &amp; "!$O$" &amp;'N3.00_Summary'!$V$10)</f>
        <v>0</v>
      </c>
      <c r="M43" s="34">
        <f ca="1">INDIRECT("N3." &amp;$A43 &amp; "!$P$" &amp;'N3.00_Summary'!$V$10)</f>
        <v>0</v>
      </c>
      <c r="N43" s="164">
        <f t="shared" ca="1" si="3"/>
        <v>0</v>
      </c>
      <c r="P43" s="64" t="e">
        <f>'N0.6_Lookup_References'!C40</f>
        <v>#N/A</v>
      </c>
      <c r="Q43" s="34">
        <f ca="1">INDIRECT("N3." &amp;$A43 &amp; "!$W$" &amp;'N3.00_Summary'!$V$10)</f>
        <v>0</v>
      </c>
      <c r="R43" s="34">
        <f ca="1">INDIRECT("N3." &amp;$A43 &amp; "!$X$" &amp;'N3.00_Summary'!$V$10)</f>
        <v>0</v>
      </c>
      <c r="S43" s="34">
        <f ca="1">INDIRECT("N3." &amp;$A43 &amp; "!$Y$" &amp;'N3.00_Summary'!$V$10)</f>
        <v>0</v>
      </c>
      <c r="T43" s="34">
        <f ca="1">INDIRECT("N3." &amp;$A43 &amp; "!$Z$" &amp;'N3.00_Summary'!$V$10)</f>
        <v>0</v>
      </c>
      <c r="U43" s="34">
        <f ca="1">INDIRECT("N3." &amp;$A43 &amp; "!$AA$" &amp;'N3.00_Summary'!$V$10)</f>
        <v>0</v>
      </c>
      <c r="V43" s="34">
        <f ca="1">INDIRECT("N3." &amp;$A43 &amp; "!$AB$" &amp;'N3.00_Summary'!$V$10)</f>
        <v>0</v>
      </c>
      <c r="W43" s="34">
        <f ca="1">INDIRECT("N3." &amp;$A43 &amp; "!$AC$" &amp;'N3.00_Summary'!$V$10)</f>
        <v>0</v>
      </c>
      <c r="X43" s="34">
        <f ca="1">INDIRECT("N3." &amp;$A43 &amp; "!$AD$" &amp;'N3.00_Summary'!$V$10)</f>
        <v>0</v>
      </c>
      <c r="Y43" s="34">
        <f ca="1">INDIRECT("N3." &amp;$A43 &amp; "!$AE$" &amp;'N3.00_Summary'!$V$10)</f>
        <v>0</v>
      </c>
      <c r="Z43" s="34">
        <f ca="1">INDIRECT("N3." &amp;$A43 &amp; "!$AF$" &amp;'N3.00_Summary'!$V$10)</f>
        <v>0</v>
      </c>
      <c r="AA43" s="35">
        <f t="shared" ca="1" si="4"/>
        <v>0</v>
      </c>
      <c r="AC43" s="64" t="s">
        <v>51</v>
      </c>
      <c r="AD43" s="84">
        <f t="shared" ca="1" si="5"/>
        <v>0</v>
      </c>
      <c r="AE43" s="84">
        <f t="shared" ca="1" si="5"/>
        <v>0</v>
      </c>
      <c r="AF43" s="84">
        <f t="shared" ca="1" si="5"/>
        <v>0</v>
      </c>
      <c r="AG43" s="84">
        <f t="shared" ca="1" si="5"/>
        <v>0</v>
      </c>
      <c r="AH43" s="84">
        <f t="shared" ca="1" si="5"/>
        <v>0</v>
      </c>
      <c r="AI43" s="84">
        <f t="shared" ca="1" si="5"/>
        <v>0</v>
      </c>
      <c r="AJ43" s="84">
        <f t="shared" ca="1" si="5"/>
        <v>0</v>
      </c>
      <c r="AK43" s="84">
        <f t="shared" ca="1" si="5"/>
        <v>0</v>
      </c>
      <c r="AL43" s="84">
        <f t="shared" ca="1" si="5"/>
        <v>0</v>
      </c>
      <c r="AM43" s="84">
        <f t="shared" ca="1" si="5"/>
        <v>0</v>
      </c>
      <c r="AN43" s="62">
        <f t="shared" ca="1" si="5"/>
        <v>0</v>
      </c>
    </row>
    <row r="44" spans="1:40">
      <c r="A44" s="158" t="s">
        <v>221</v>
      </c>
      <c r="B44" s="237" t="e">
        <f t="shared" ca="1" si="2"/>
        <v>#N/A</v>
      </c>
      <c r="C44" s="64" t="s">
        <v>51</v>
      </c>
      <c r="D44" s="34">
        <f ca="1">INDIRECT("N3." &amp;$A44 &amp; "!$G$" &amp;'N3.00_Summary'!$V$10)</f>
        <v>0</v>
      </c>
      <c r="E44" s="34">
        <f ca="1">INDIRECT("N3." &amp;$A44 &amp; "!$H$" &amp;'N3.00_Summary'!$V$10)</f>
        <v>0</v>
      </c>
      <c r="F44" s="34">
        <f ca="1">INDIRECT("N3." &amp;$A44 &amp; "!$I$" &amp;'N3.00_Summary'!$V$10)</f>
        <v>0</v>
      </c>
      <c r="G44" s="34">
        <f ca="1">INDIRECT("N3." &amp;$A44 &amp; "!$J$" &amp;'N3.00_Summary'!$V$10)</f>
        <v>0</v>
      </c>
      <c r="H44" s="34">
        <f ca="1">INDIRECT("N3." &amp;$A44 &amp; "!$K$" &amp;'N3.00_Summary'!$V$10)</f>
        <v>0</v>
      </c>
      <c r="I44" s="34">
        <f ca="1">INDIRECT("N3." &amp;$A44 &amp; "!$L$" &amp;'N3.00_Summary'!$V$10)</f>
        <v>0</v>
      </c>
      <c r="J44" s="34">
        <f ca="1">INDIRECT("N3." &amp;$A44 &amp; "!$M$" &amp;'N3.00_Summary'!$V$10)</f>
        <v>0</v>
      </c>
      <c r="K44" s="34">
        <f ca="1">INDIRECT("N3." &amp;$A44 &amp; "!$N$" &amp;'N3.00_Summary'!$V$10)</f>
        <v>0</v>
      </c>
      <c r="L44" s="34">
        <f ca="1">INDIRECT("N3." &amp;$A44 &amp; "!$O$" &amp;'N3.00_Summary'!$V$10)</f>
        <v>0</v>
      </c>
      <c r="M44" s="34">
        <f ca="1">INDIRECT("N3." &amp;$A44 &amp; "!$P$" &amp;'N3.00_Summary'!$V$10)</f>
        <v>0</v>
      </c>
      <c r="N44" s="164">
        <f t="shared" ca="1" si="3"/>
        <v>0</v>
      </c>
      <c r="P44" s="64" t="e">
        <f>'N0.6_Lookup_References'!C41</f>
        <v>#N/A</v>
      </c>
      <c r="Q44" s="34">
        <f ca="1">INDIRECT("N3." &amp;$A44 &amp; "!$W$" &amp;'N3.00_Summary'!$V$10)</f>
        <v>0</v>
      </c>
      <c r="R44" s="34">
        <f ca="1">INDIRECT("N3." &amp;$A44 &amp; "!$X$" &amp;'N3.00_Summary'!$V$10)</f>
        <v>0</v>
      </c>
      <c r="S44" s="34">
        <f ca="1">INDIRECT("N3." &amp;$A44 &amp; "!$Y$" &amp;'N3.00_Summary'!$V$10)</f>
        <v>0</v>
      </c>
      <c r="T44" s="34">
        <f ca="1">INDIRECT("N3." &amp;$A44 &amp; "!$Z$" &amp;'N3.00_Summary'!$V$10)</f>
        <v>0</v>
      </c>
      <c r="U44" s="34">
        <f ca="1">INDIRECT("N3." &amp;$A44 &amp; "!$AA$" &amp;'N3.00_Summary'!$V$10)</f>
        <v>0</v>
      </c>
      <c r="V44" s="34">
        <f ca="1">INDIRECT("N3." &amp;$A44 &amp; "!$AB$" &amp;'N3.00_Summary'!$V$10)</f>
        <v>0</v>
      </c>
      <c r="W44" s="34">
        <f ca="1">INDIRECT("N3." &amp;$A44 &amp; "!$AC$" &amp;'N3.00_Summary'!$V$10)</f>
        <v>0</v>
      </c>
      <c r="X44" s="34">
        <f ca="1">INDIRECT("N3." &amp;$A44 &amp; "!$AD$" &amp;'N3.00_Summary'!$V$10)</f>
        <v>0</v>
      </c>
      <c r="Y44" s="34">
        <f ca="1">INDIRECT("N3." &amp;$A44 &amp; "!$AE$" &amp;'N3.00_Summary'!$V$10)</f>
        <v>0</v>
      </c>
      <c r="Z44" s="34">
        <f ca="1">INDIRECT("N3." &amp;$A44 &amp; "!$AF$" &amp;'N3.00_Summary'!$V$10)</f>
        <v>0</v>
      </c>
      <c r="AA44" s="35">
        <f t="shared" ca="1" si="4"/>
        <v>0</v>
      </c>
      <c r="AC44" s="64" t="s">
        <v>51</v>
      </c>
      <c r="AD44" s="84">
        <f t="shared" ca="1" si="5"/>
        <v>0</v>
      </c>
      <c r="AE44" s="84">
        <f t="shared" ca="1" si="5"/>
        <v>0</v>
      </c>
      <c r="AF44" s="84">
        <f t="shared" ca="1" si="5"/>
        <v>0</v>
      </c>
      <c r="AG44" s="84">
        <f t="shared" ca="1" si="5"/>
        <v>0</v>
      </c>
      <c r="AH44" s="84">
        <f t="shared" ca="1" si="5"/>
        <v>0</v>
      </c>
      <c r="AI44" s="84">
        <f t="shared" ca="1" si="5"/>
        <v>0</v>
      </c>
      <c r="AJ44" s="84">
        <f t="shared" ca="1" si="5"/>
        <v>0</v>
      </c>
      <c r="AK44" s="84">
        <f t="shared" ca="1" si="5"/>
        <v>0</v>
      </c>
      <c r="AL44" s="84">
        <f t="shared" ca="1" si="5"/>
        <v>0</v>
      </c>
      <c r="AM44" s="84">
        <f t="shared" ca="1" si="5"/>
        <v>0</v>
      </c>
      <c r="AN44" s="62">
        <f t="shared" ca="1" si="5"/>
        <v>0</v>
      </c>
    </row>
    <row r="45" spans="1:40">
      <c r="A45" s="158" t="s">
        <v>222</v>
      </c>
      <c r="B45" s="237" t="e">
        <f t="shared" ca="1" si="2"/>
        <v>#N/A</v>
      </c>
      <c r="C45" s="64" t="s">
        <v>51</v>
      </c>
      <c r="D45" s="34">
        <f ca="1">INDIRECT("N3." &amp;$A45 &amp; "!$G$" &amp;'N3.00_Summary'!$V$10)</f>
        <v>0</v>
      </c>
      <c r="E45" s="34">
        <f ca="1">INDIRECT("N3." &amp;$A45 &amp; "!$H$" &amp;'N3.00_Summary'!$V$10)</f>
        <v>0</v>
      </c>
      <c r="F45" s="34">
        <f ca="1">INDIRECT("N3." &amp;$A45 &amp; "!$I$" &amp;'N3.00_Summary'!$V$10)</f>
        <v>0</v>
      </c>
      <c r="G45" s="34">
        <f ca="1">INDIRECT("N3." &amp;$A45 &amp; "!$J$" &amp;'N3.00_Summary'!$V$10)</f>
        <v>0</v>
      </c>
      <c r="H45" s="34">
        <f ca="1">INDIRECT("N3." &amp;$A45 &amp; "!$K$" &amp;'N3.00_Summary'!$V$10)</f>
        <v>0</v>
      </c>
      <c r="I45" s="34">
        <f ca="1">INDIRECT("N3." &amp;$A45 &amp; "!$L$" &amp;'N3.00_Summary'!$V$10)</f>
        <v>0</v>
      </c>
      <c r="J45" s="34">
        <f ca="1">INDIRECT("N3." &amp;$A45 &amp; "!$M$" &amp;'N3.00_Summary'!$V$10)</f>
        <v>0</v>
      </c>
      <c r="K45" s="34">
        <f ca="1">INDIRECT("N3." &amp;$A45 &amp; "!$N$" &amp;'N3.00_Summary'!$V$10)</f>
        <v>0</v>
      </c>
      <c r="L45" s="34">
        <f ca="1">INDIRECT("N3." &amp;$A45 &amp; "!$O$" &amp;'N3.00_Summary'!$V$10)</f>
        <v>0</v>
      </c>
      <c r="M45" s="34">
        <f ca="1">INDIRECT("N3." &amp;$A45 &amp; "!$P$" &amp;'N3.00_Summary'!$V$10)</f>
        <v>0</v>
      </c>
      <c r="N45" s="164">
        <f t="shared" ca="1" si="3"/>
        <v>0</v>
      </c>
      <c r="P45" s="64" t="e">
        <f>'N0.6_Lookup_References'!C42</f>
        <v>#N/A</v>
      </c>
      <c r="Q45" s="34">
        <f ca="1">INDIRECT("N3." &amp;$A45 &amp; "!$W$" &amp;'N3.00_Summary'!$V$10)</f>
        <v>0</v>
      </c>
      <c r="R45" s="34">
        <f ca="1">INDIRECT("N3." &amp;$A45 &amp; "!$X$" &amp;'N3.00_Summary'!$V$10)</f>
        <v>0</v>
      </c>
      <c r="S45" s="34">
        <f ca="1">INDIRECT("N3." &amp;$A45 &amp; "!$Y$" &amp;'N3.00_Summary'!$V$10)</f>
        <v>0</v>
      </c>
      <c r="T45" s="34">
        <f ca="1">INDIRECT("N3." &amp;$A45 &amp; "!$Z$" &amp;'N3.00_Summary'!$V$10)</f>
        <v>0</v>
      </c>
      <c r="U45" s="34">
        <f ca="1">INDIRECT("N3." &amp;$A45 &amp; "!$AA$" &amp;'N3.00_Summary'!$V$10)</f>
        <v>0</v>
      </c>
      <c r="V45" s="34">
        <f ca="1">INDIRECT("N3." &amp;$A45 &amp; "!$AB$" &amp;'N3.00_Summary'!$V$10)</f>
        <v>0</v>
      </c>
      <c r="W45" s="34">
        <f ca="1">INDIRECT("N3." &amp;$A45 &amp; "!$AC$" &amp;'N3.00_Summary'!$V$10)</f>
        <v>0</v>
      </c>
      <c r="X45" s="34">
        <f ca="1">INDIRECT("N3." &amp;$A45 &amp; "!$AD$" &amp;'N3.00_Summary'!$V$10)</f>
        <v>0</v>
      </c>
      <c r="Y45" s="34">
        <f ca="1">INDIRECT("N3." &amp;$A45 &amp; "!$AE$" &amp;'N3.00_Summary'!$V$10)</f>
        <v>0</v>
      </c>
      <c r="Z45" s="34">
        <f ca="1">INDIRECT("N3." &amp;$A45 &amp; "!$AF$" &amp;'N3.00_Summary'!$V$10)</f>
        <v>0</v>
      </c>
      <c r="AA45" s="35">
        <f t="shared" ca="1" si="4"/>
        <v>0</v>
      </c>
      <c r="AC45" s="64" t="s">
        <v>51</v>
      </c>
      <c r="AD45" s="84">
        <f t="shared" ca="1" si="5"/>
        <v>0</v>
      </c>
      <c r="AE45" s="84">
        <f t="shared" ca="1" si="5"/>
        <v>0</v>
      </c>
      <c r="AF45" s="84">
        <f t="shared" ca="1" si="5"/>
        <v>0</v>
      </c>
      <c r="AG45" s="84">
        <f t="shared" ca="1" si="5"/>
        <v>0</v>
      </c>
      <c r="AH45" s="84">
        <f t="shared" ca="1" si="5"/>
        <v>0</v>
      </c>
      <c r="AI45" s="84">
        <f t="shared" ca="1" si="5"/>
        <v>0</v>
      </c>
      <c r="AJ45" s="84">
        <f t="shared" ca="1" si="5"/>
        <v>0</v>
      </c>
      <c r="AK45" s="84">
        <f t="shared" ca="1" si="5"/>
        <v>0</v>
      </c>
      <c r="AL45" s="84">
        <f t="shared" ca="1" si="5"/>
        <v>0</v>
      </c>
      <c r="AM45" s="84">
        <f t="shared" ca="1" si="5"/>
        <v>0</v>
      </c>
      <c r="AN45" s="62">
        <f t="shared" ca="1" si="5"/>
        <v>0</v>
      </c>
    </row>
    <row r="46" spans="1:40">
      <c r="A46" s="158" t="s">
        <v>223</v>
      </c>
      <c r="B46" s="237" t="e">
        <f t="shared" ca="1" si="2"/>
        <v>#N/A</v>
      </c>
      <c r="C46" s="64" t="s">
        <v>51</v>
      </c>
      <c r="D46" s="34">
        <f ca="1">INDIRECT("N3." &amp;$A46 &amp; "!$G$" &amp;'N3.00_Summary'!$V$10)</f>
        <v>0</v>
      </c>
      <c r="E46" s="34">
        <f ca="1">INDIRECT("N3." &amp;$A46 &amp; "!$H$" &amp;'N3.00_Summary'!$V$10)</f>
        <v>0</v>
      </c>
      <c r="F46" s="34">
        <f ca="1">INDIRECT("N3." &amp;$A46 &amp; "!$I$" &amp;'N3.00_Summary'!$V$10)</f>
        <v>0</v>
      </c>
      <c r="G46" s="34">
        <f ca="1">INDIRECT("N3." &amp;$A46 &amp; "!$J$" &amp;'N3.00_Summary'!$V$10)</f>
        <v>0</v>
      </c>
      <c r="H46" s="34">
        <f ca="1">INDIRECT("N3." &amp;$A46 &amp; "!$K$" &amp;'N3.00_Summary'!$V$10)</f>
        <v>0</v>
      </c>
      <c r="I46" s="34">
        <f ca="1">INDIRECT("N3." &amp;$A46 &amp; "!$L$" &amp;'N3.00_Summary'!$V$10)</f>
        <v>0</v>
      </c>
      <c r="J46" s="34">
        <f ca="1">INDIRECT("N3." &amp;$A46 &amp; "!$M$" &amp;'N3.00_Summary'!$V$10)</f>
        <v>0</v>
      </c>
      <c r="K46" s="34">
        <f ca="1">INDIRECT("N3." &amp;$A46 &amp; "!$N$" &amp;'N3.00_Summary'!$V$10)</f>
        <v>0</v>
      </c>
      <c r="L46" s="34">
        <f ca="1">INDIRECT("N3." &amp;$A46 &amp; "!$O$" &amp;'N3.00_Summary'!$V$10)</f>
        <v>0</v>
      </c>
      <c r="M46" s="34">
        <f ca="1">INDIRECT("N3." &amp;$A46 &amp; "!$P$" &amp;'N3.00_Summary'!$V$10)</f>
        <v>0</v>
      </c>
      <c r="N46" s="164">
        <f t="shared" ca="1" si="3"/>
        <v>0</v>
      </c>
      <c r="P46" s="64" t="e">
        <f>'N0.6_Lookup_References'!C43</f>
        <v>#N/A</v>
      </c>
      <c r="Q46" s="34">
        <f ca="1">INDIRECT("N3." &amp;$A46 &amp; "!$W$" &amp;'N3.00_Summary'!$V$10)</f>
        <v>0</v>
      </c>
      <c r="R46" s="34">
        <f ca="1">INDIRECT("N3." &amp;$A46 &amp; "!$X$" &amp;'N3.00_Summary'!$V$10)</f>
        <v>0</v>
      </c>
      <c r="S46" s="34">
        <f ca="1">INDIRECT("N3." &amp;$A46 &amp; "!$Y$" &amp;'N3.00_Summary'!$V$10)</f>
        <v>0</v>
      </c>
      <c r="T46" s="34">
        <f ca="1">INDIRECT("N3." &amp;$A46 &amp; "!$Z$" &amp;'N3.00_Summary'!$V$10)</f>
        <v>0</v>
      </c>
      <c r="U46" s="34">
        <f ca="1">INDIRECT("N3." &amp;$A46 &amp; "!$AA$" &amp;'N3.00_Summary'!$V$10)</f>
        <v>0</v>
      </c>
      <c r="V46" s="34">
        <f ca="1">INDIRECT("N3." &amp;$A46 &amp; "!$AB$" &amp;'N3.00_Summary'!$V$10)</f>
        <v>0</v>
      </c>
      <c r="W46" s="34">
        <f ca="1">INDIRECT("N3." &amp;$A46 &amp; "!$AC$" &amp;'N3.00_Summary'!$V$10)</f>
        <v>0</v>
      </c>
      <c r="X46" s="34">
        <f ca="1">INDIRECT("N3." &amp;$A46 &amp; "!$AD$" &amp;'N3.00_Summary'!$V$10)</f>
        <v>0</v>
      </c>
      <c r="Y46" s="34">
        <f ca="1">INDIRECT("N3." &amp;$A46 &amp; "!$AE$" &amp;'N3.00_Summary'!$V$10)</f>
        <v>0</v>
      </c>
      <c r="Z46" s="34">
        <f ca="1">INDIRECT("N3." &amp;$A46 &amp; "!$AF$" &amp;'N3.00_Summary'!$V$10)</f>
        <v>0</v>
      </c>
      <c r="AA46" s="35">
        <f t="shared" ca="1" si="4"/>
        <v>0</v>
      </c>
      <c r="AC46" s="64" t="s">
        <v>51</v>
      </c>
      <c r="AD46" s="84">
        <f t="shared" ca="1" si="5"/>
        <v>0</v>
      </c>
      <c r="AE46" s="84">
        <f t="shared" ca="1" si="5"/>
        <v>0</v>
      </c>
      <c r="AF46" s="84">
        <f t="shared" ca="1" si="5"/>
        <v>0</v>
      </c>
      <c r="AG46" s="84">
        <f t="shared" ca="1" si="5"/>
        <v>0</v>
      </c>
      <c r="AH46" s="84">
        <f t="shared" ca="1" si="5"/>
        <v>0</v>
      </c>
      <c r="AI46" s="84">
        <f t="shared" ca="1" si="5"/>
        <v>0</v>
      </c>
      <c r="AJ46" s="84">
        <f t="shared" ca="1" si="5"/>
        <v>0</v>
      </c>
      <c r="AK46" s="84">
        <f t="shared" ca="1" si="5"/>
        <v>0</v>
      </c>
      <c r="AL46" s="84">
        <f t="shared" ca="1" si="5"/>
        <v>0</v>
      </c>
      <c r="AM46" s="84">
        <f t="shared" ca="1" si="5"/>
        <v>0</v>
      </c>
      <c r="AN46" s="62">
        <f t="shared" ca="1" si="5"/>
        <v>0</v>
      </c>
    </row>
    <row r="47" spans="1:40">
      <c r="A47" s="158" t="s">
        <v>224</v>
      </c>
      <c r="B47" s="237" t="e">
        <f t="shared" ca="1" si="2"/>
        <v>#N/A</v>
      </c>
      <c r="C47" s="64" t="s">
        <v>51</v>
      </c>
      <c r="D47" s="34">
        <f ca="1">INDIRECT("N3." &amp;$A47 &amp; "!$G$" &amp;'N3.00_Summary'!$V$10)</f>
        <v>0</v>
      </c>
      <c r="E47" s="34">
        <f ca="1">INDIRECT("N3." &amp;$A47 &amp; "!$H$" &amp;'N3.00_Summary'!$V$10)</f>
        <v>0</v>
      </c>
      <c r="F47" s="34">
        <f ca="1">INDIRECT("N3." &amp;$A47 &amp; "!$I$" &amp;'N3.00_Summary'!$V$10)</f>
        <v>0</v>
      </c>
      <c r="G47" s="34">
        <f ca="1">INDIRECT("N3." &amp;$A47 &amp; "!$J$" &amp;'N3.00_Summary'!$V$10)</f>
        <v>0</v>
      </c>
      <c r="H47" s="34">
        <f ca="1">INDIRECT("N3." &amp;$A47 &amp; "!$K$" &amp;'N3.00_Summary'!$V$10)</f>
        <v>0</v>
      </c>
      <c r="I47" s="34">
        <f ca="1">INDIRECT("N3." &amp;$A47 &amp; "!$L$" &amp;'N3.00_Summary'!$V$10)</f>
        <v>0</v>
      </c>
      <c r="J47" s="34">
        <f ca="1">INDIRECT("N3." &amp;$A47 &amp; "!$M$" &amp;'N3.00_Summary'!$V$10)</f>
        <v>0</v>
      </c>
      <c r="K47" s="34">
        <f ca="1">INDIRECT("N3." &amp;$A47 &amp; "!$N$" &amp;'N3.00_Summary'!$V$10)</f>
        <v>0</v>
      </c>
      <c r="L47" s="34">
        <f ca="1">INDIRECT("N3." &amp;$A47 &amp; "!$O$" &amp;'N3.00_Summary'!$V$10)</f>
        <v>0</v>
      </c>
      <c r="M47" s="34">
        <f ca="1">INDIRECT("N3." &amp;$A47 &amp; "!$P$" &amp;'N3.00_Summary'!$V$10)</f>
        <v>0</v>
      </c>
      <c r="N47" s="164">
        <f t="shared" ca="1" si="3"/>
        <v>0</v>
      </c>
      <c r="P47" s="64" t="e">
        <f>'N0.6_Lookup_References'!C44</f>
        <v>#N/A</v>
      </c>
      <c r="Q47" s="34">
        <f ca="1">INDIRECT("N3." &amp;$A47 &amp; "!$W$" &amp;'N3.00_Summary'!$V$10)</f>
        <v>0</v>
      </c>
      <c r="R47" s="34">
        <f ca="1">INDIRECT("N3." &amp;$A47 &amp; "!$X$" &amp;'N3.00_Summary'!$V$10)</f>
        <v>0</v>
      </c>
      <c r="S47" s="34">
        <f ca="1">INDIRECT("N3." &amp;$A47 &amp; "!$Y$" &amp;'N3.00_Summary'!$V$10)</f>
        <v>0</v>
      </c>
      <c r="T47" s="34">
        <f ca="1">INDIRECT("N3." &amp;$A47 &amp; "!$Z$" &amp;'N3.00_Summary'!$V$10)</f>
        <v>0</v>
      </c>
      <c r="U47" s="34">
        <f ca="1">INDIRECT("N3." &amp;$A47 &amp; "!$AA$" &amp;'N3.00_Summary'!$V$10)</f>
        <v>0</v>
      </c>
      <c r="V47" s="34">
        <f ca="1">INDIRECT("N3." &amp;$A47 &amp; "!$AB$" &amp;'N3.00_Summary'!$V$10)</f>
        <v>0</v>
      </c>
      <c r="W47" s="34">
        <f ca="1">INDIRECT("N3." &amp;$A47 &amp; "!$AC$" &amp;'N3.00_Summary'!$V$10)</f>
        <v>0</v>
      </c>
      <c r="X47" s="34">
        <f ca="1">INDIRECT("N3." &amp;$A47 &amp; "!$AD$" &amp;'N3.00_Summary'!$V$10)</f>
        <v>0</v>
      </c>
      <c r="Y47" s="34">
        <f ca="1">INDIRECT("N3." &amp;$A47 &amp; "!$AE$" &amp;'N3.00_Summary'!$V$10)</f>
        <v>0</v>
      </c>
      <c r="Z47" s="34">
        <f ca="1">INDIRECT("N3." &amp;$A47 &amp; "!$AF$" &amp;'N3.00_Summary'!$V$10)</f>
        <v>0</v>
      </c>
      <c r="AA47" s="35">
        <f t="shared" ca="1" si="4"/>
        <v>0</v>
      </c>
      <c r="AC47" s="64" t="s">
        <v>51</v>
      </c>
      <c r="AD47" s="84">
        <f t="shared" ca="1" si="5"/>
        <v>0</v>
      </c>
      <c r="AE47" s="84">
        <f t="shared" ca="1" si="5"/>
        <v>0</v>
      </c>
      <c r="AF47" s="84">
        <f t="shared" ca="1" si="5"/>
        <v>0</v>
      </c>
      <c r="AG47" s="84">
        <f t="shared" ca="1" si="5"/>
        <v>0</v>
      </c>
      <c r="AH47" s="84">
        <f t="shared" ca="1" si="5"/>
        <v>0</v>
      </c>
      <c r="AI47" s="84">
        <f t="shared" ca="1" si="5"/>
        <v>0</v>
      </c>
      <c r="AJ47" s="84">
        <f t="shared" ca="1" si="5"/>
        <v>0</v>
      </c>
      <c r="AK47" s="84">
        <f t="shared" ca="1" si="5"/>
        <v>0</v>
      </c>
      <c r="AL47" s="84">
        <f t="shared" ca="1" si="5"/>
        <v>0</v>
      </c>
      <c r="AM47" s="84">
        <f t="shared" ca="1" si="5"/>
        <v>0</v>
      </c>
      <c r="AN47" s="62">
        <f t="shared" ca="1" si="5"/>
        <v>0</v>
      </c>
    </row>
    <row r="48" spans="1:40">
      <c r="A48" s="158" t="s">
        <v>225</v>
      </c>
      <c r="B48" s="237" t="e">
        <f t="shared" ca="1" si="2"/>
        <v>#N/A</v>
      </c>
      <c r="C48" s="64" t="s">
        <v>51</v>
      </c>
      <c r="D48" s="34">
        <f ca="1">INDIRECT("N3." &amp;$A48 &amp; "!$G$" &amp;'N3.00_Summary'!$V$10)</f>
        <v>0</v>
      </c>
      <c r="E48" s="34">
        <f ca="1">INDIRECT("N3." &amp;$A48 &amp; "!$H$" &amp;'N3.00_Summary'!$V$10)</f>
        <v>0</v>
      </c>
      <c r="F48" s="34">
        <f ca="1">INDIRECT("N3." &amp;$A48 &amp; "!$I$" &amp;'N3.00_Summary'!$V$10)</f>
        <v>0</v>
      </c>
      <c r="G48" s="34">
        <f ca="1">INDIRECT("N3." &amp;$A48 &amp; "!$J$" &amp;'N3.00_Summary'!$V$10)</f>
        <v>0</v>
      </c>
      <c r="H48" s="34">
        <f ca="1">INDIRECT("N3." &amp;$A48 &amp; "!$K$" &amp;'N3.00_Summary'!$V$10)</f>
        <v>0</v>
      </c>
      <c r="I48" s="34">
        <f ca="1">INDIRECT("N3." &amp;$A48 &amp; "!$L$" &amp;'N3.00_Summary'!$V$10)</f>
        <v>0</v>
      </c>
      <c r="J48" s="34">
        <f ca="1">INDIRECT("N3." &amp;$A48 &amp; "!$M$" &amp;'N3.00_Summary'!$V$10)</f>
        <v>0</v>
      </c>
      <c r="K48" s="34">
        <f ca="1">INDIRECT("N3." &amp;$A48 &amp; "!$N$" &amp;'N3.00_Summary'!$V$10)</f>
        <v>0</v>
      </c>
      <c r="L48" s="34">
        <f ca="1">INDIRECT("N3." &amp;$A48 &amp; "!$O$" &amp;'N3.00_Summary'!$V$10)</f>
        <v>0</v>
      </c>
      <c r="M48" s="34">
        <f ca="1">INDIRECT("N3." &amp;$A48 &amp; "!$P$" &amp;'N3.00_Summary'!$V$10)</f>
        <v>0</v>
      </c>
      <c r="N48" s="164">
        <f t="shared" ca="1" si="3"/>
        <v>0</v>
      </c>
      <c r="P48" s="64" t="e">
        <f>'N0.6_Lookup_References'!C45</f>
        <v>#N/A</v>
      </c>
      <c r="Q48" s="34">
        <f ca="1">INDIRECT("N3." &amp;$A48 &amp; "!$W$" &amp;'N3.00_Summary'!$V$10)</f>
        <v>0</v>
      </c>
      <c r="R48" s="34">
        <f ca="1">INDIRECT("N3." &amp;$A48 &amp; "!$X$" &amp;'N3.00_Summary'!$V$10)</f>
        <v>0</v>
      </c>
      <c r="S48" s="34">
        <f ca="1">INDIRECT("N3." &amp;$A48 &amp; "!$Y$" &amp;'N3.00_Summary'!$V$10)</f>
        <v>0</v>
      </c>
      <c r="T48" s="34">
        <f ca="1">INDIRECT("N3." &amp;$A48 &amp; "!$Z$" &amp;'N3.00_Summary'!$V$10)</f>
        <v>0</v>
      </c>
      <c r="U48" s="34">
        <f ca="1">INDIRECT("N3." &amp;$A48 &amp; "!$AA$" &amp;'N3.00_Summary'!$V$10)</f>
        <v>0</v>
      </c>
      <c r="V48" s="34">
        <f ca="1">INDIRECT("N3." &amp;$A48 &amp; "!$AB$" &amp;'N3.00_Summary'!$V$10)</f>
        <v>0</v>
      </c>
      <c r="W48" s="34">
        <f ca="1">INDIRECT("N3." &amp;$A48 &amp; "!$AC$" &amp;'N3.00_Summary'!$V$10)</f>
        <v>0</v>
      </c>
      <c r="X48" s="34">
        <f ca="1">INDIRECT("N3." &amp;$A48 &amp; "!$AD$" &amp;'N3.00_Summary'!$V$10)</f>
        <v>0</v>
      </c>
      <c r="Y48" s="34">
        <f ca="1">INDIRECT("N3." &amp;$A48 &amp; "!$AE$" &amp;'N3.00_Summary'!$V$10)</f>
        <v>0</v>
      </c>
      <c r="Z48" s="34">
        <f ca="1">INDIRECT("N3." &amp;$A48 &amp; "!$AF$" &amp;'N3.00_Summary'!$V$10)</f>
        <v>0</v>
      </c>
      <c r="AA48" s="35">
        <f t="shared" ca="1" si="4"/>
        <v>0</v>
      </c>
      <c r="AC48" s="64" t="s">
        <v>51</v>
      </c>
      <c r="AD48" s="84">
        <f t="shared" ca="1" si="5"/>
        <v>0</v>
      </c>
      <c r="AE48" s="84">
        <f t="shared" ca="1" si="5"/>
        <v>0</v>
      </c>
      <c r="AF48" s="84">
        <f t="shared" ca="1" si="5"/>
        <v>0</v>
      </c>
      <c r="AG48" s="84">
        <f t="shared" ca="1" si="5"/>
        <v>0</v>
      </c>
      <c r="AH48" s="84">
        <f t="shared" ca="1" si="5"/>
        <v>0</v>
      </c>
      <c r="AI48" s="84">
        <f t="shared" ca="1" si="5"/>
        <v>0</v>
      </c>
      <c r="AJ48" s="84">
        <f t="shared" ca="1" si="5"/>
        <v>0</v>
      </c>
      <c r="AK48" s="84">
        <f t="shared" ca="1" si="5"/>
        <v>0</v>
      </c>
      <c r="AL48" s="84">
        <f t="shared" ca="1" si="5"/>
        <v>0</v>
      </c>
      <c r="AM48" s="84">
        <f t="shared" ca="1" si="5"/>
        <v>0</v>
      </c>
      <c r="AN48" s="62">
        <f t="shared" ca="1" si="5"/>
        <v>0</v>
      </c>
    </row>
    <row r="49" spans="1:40">
      <c r="A49" s="158" t="s">
        <v>226</v>
      </c>
      <c r="B49" s="237" t="e">
        <f t="shared" ca="1" si="2"/>
        <v>#N/A</v>
      </c>
      <c r="C49" s="64" t="s">
        <v>51</v>
      </c>
      <c r="D49" s="34">
        <f ca="1">INDIRECT("N3." &amp;$A49 &amp; "!$G$" &amp;'N3.00_Summary'!$V$10)</f>
        <v>0</v>
      </c>
      <c r="E49" s="34">
        <f ca="1">INDIRECT("N3." &amp;$A49 &amp; "!$H$" &amp;'N3.00_Summary'!$V$10)</f>
        <v>0</v>
      </c>
      <c r="F49" s="34">
        <f ca="1">INDIRECT("N3." &amp;$A49 &amp; "!$I$" &amp;'N3.00_Summary'!$V$10)</f>
        <v>0</v>
      </c>
      <c r="G49" s="34">
        <f ca="1">INDIRECT("N3." &amp;$A49 &amp; "!$J$" &amp;'N3.00_Summary'!$V$10)</f>
        <v>0</v>
      </c>
      <c r="H49" s="34">
        <f ca="1">INDIRECT("N3." &amp;$A49 &amp; "!$K$" &amp;'N3.00_Summary'!$V$10)</f>
        <v>0</v>
      </c>
      <c r="I49" s="34">
        <f ca="1">INDIRECT("N3." &amp;$A49 &amp; "!$L$" &amp;'N3.00_Summary'!$V$10)</f>
        <v>0</v>
      </c>
      <c r="J49" s="34">
        <f ca="1">INDIRECT("N3." &amp;$A49 &amp; "!$M$" &amp;'N3.00_Summary'!$V$10)</f>
        <v>0</v>
      </c>
      <c r="K49" s="34">
        <f ca="1">INDIRECT("N3." &amp;$A49 &amp; "!$N$" &amp;'N3.00_Summary'!$V$10)</f>
        <v>0</v>
      </c>
      <c r="L49" s="34">
        <f ca="1">INDIRECT("N3." &amp;$A49 &amp; "!$O$" &amp;'N3.00_Summary'!$V$10)</f>
        <v>0</v>
      </c>
      <c r="M49" s="34">
        <f ca="1">INDIRECT("N3." &amp;$A49 &amp; "!$P$" &amp;'N3.00_Summary'!$V$10)</f>
        <v>0</v>
      </c>
      <c r="N49" s="164">
        <f t="shared" ca="1" si="3"/>
        <v>0</v>
      </c>
      <c r="P49" s="64" t="e">
        <f>'N0.6_Lookup_References'!C46</f>
        <v>#N/A</v>
      </c>
      <c r="Q49" s="34">
        <f ca="1">INDIRECT("N3." &amp;$A49 &amp; "!$W$" &amp;'N3.00_Summary'!$V$10)</f>
        <v>0</v>
      </c>
      <c r="R49" s="34">
        <f ca="1">INDIRECT("N3." &amp;$A49 &amp; "!$X$" &amp;'N3.00_Summary'!$V$10)</f>
        <v>0</v>
      </c>
      <c r="S49" s="34">
        <f ca="1">INDIRECT("N3." &amp;$A49 &amp; "!$Y$" &amp;'N3.00_Summary'!$V$10)</f>
        <v>0</v>
      </c>
      <c r="T49" s="34">
        <f ca="1">INDIRECT("N3." &amp;$A49 &amp; "!$Z$" &amp;'N3.00_Summary'!$V$10)</f>
        <v>0</v>
      </c>
      <c r="U49" s="34">
        <f ca="1">INDIRECT("N3." &amp;$A49 &amp; "!$AA$" &amp;'N3.00_Summary'!$V$10)</f>
        <v>0</v>
      </c>
      <c r="V49" s="34">
        <f ca="1">INDIRECT("N3." &amp;$A49 &amp; "!$AB$" &amp;'N3.00_Summary'!$V$10)</f>
        <v>0</v>
      </c>
      <c r="W49" s="34">
        <f ca="1">INDIRECT("N3." &amp;$A49 &amp; "!$AC$" &amp;'N3.00_Summary'!$V$10)</f>
        <v>0</v>
      </c>
      <c r="X49" s="34">
        <f ca="1">INDIRECT("N3." &amp;$A49 &amp; "!$AD$" &amp;'N3.00_Summary'!$V$10)</f>
        <v>0</v>
      </c>
      <c r="Y49" s="34">
        <f ca="1">INDIRECT("N3." &amp;$A49 &amp; "!$AE$" &amp;'N3.00_Summary'!$V$10)</f>
        <v>0</v>
      </c>
      <c r="Z49" s="34">
        <f ca="1">INDIRECT("N3." &amp;$A49 &amp; "!$AF$" &amp;'N3.00_Summary'!$V$10)</f>
        <v>0</v>
      </c>
      <c r="AA49" s="35">
        <f t="shared" ca="1" si="4"/>
        <v>0</v>
      </c>
      <c r="AC49" s="64" t="s">
        <v>51</v>
      </c>
      <c r="AD49" s="84">
        <f t="shared" ca="1" si="5"/>
        <v>0</v>
      </c>
      <c r="AE49" s="84">
        <f t="shared" ca="1" si="5"/>
        <v>0</v>
      </c>
      <c r="AF49" s="84">
        <f t="shared" ca="1" si="5"/>
        <v>0</v>
      </c>
      <c r="AG49" s="84">
        <f t="shared" ca="1" si="5"/>
        <v>0</v>
      </c>
      <c r="AH49" s="84">
        <f t="shared" ca="1" si="5"/>
        <v>0</v>
      </c>
      <c r="AI49" s="84">
        <f t="shared" ca="1" si="5"/>
        <v>0</v>
      </c>
      <c r="AJ49" s="84">
        <f t="shared" ca="1" si="5"/>
        <v>0</v>
      </c>
      <c r="AK49" s="84">
        <f t="shared" ca="1" si="5"/>
        <v>0</v>
      </c>
      <c r="AL49" s="84">
        <f t="shared" ca="1" si="5"/>
        <v>0</v>
      </c>
      <c r="AM49" s="84">
        <f t="shared" ca="1" si="5"/>
        <v>0</v>
      </c>
      <c r="AN49" s="62">
        <f t="shared" ca="1" si="5"/>
        <v>0</v>
      </c>
    </row>
    <row r="50" spans="1:40">
      <c r="A50" s="158" t="s">
        <v>227</v>
      </c>
      <c r="B50" s="237" t="e">
        <f t="shared" ca="1" si="2"/>
        <v>#N/A</v>
      </c>
      <c r="C50" s="64" t="s">
        <v>51</v>
      </c>
      <c r="D50" s="34">
        <f ca="1">INDIRECT("N3." &amp;$A50 &amp; "!$G$" &amp;'N3.00_Summary'!$V$10)</f>
        <v>0</v>
      </c>
      <c r="E50" s="34">
        <f ca="1">INDIRECT("N3." &amp;$A50 &amp; "!$H$" &amp;'N3.00_Summary'!$V$10)</f>
        <v>0</v>
      </c>
      <c r="F50" s="34">
        <f ca="1">INDIRECT("N3." &amp;$A50 &amp; "!$I$" &amp;'N3.00_Summary'!$V$10)</f>
        <v>0</v>
      </c>
      <c r="G50" s="34">
        <f ca="1">INDIRECT("N3." &amp;$A50 &amp; "!$J$" &amp;'N3.00_Summary'!$V$10)</f>
        <v>0</v>
      </c>
      <c r="H50" s="34">
        <f ca="1">INDIRECT("N3." &amp;$A50 &amp; "!$K$" &amp;'N3.00_Summary'!$V$10)</f>
        <v>0</v>
      </c>
      <c r="I50" s="34">
        <f ca="1">INDIRECT("N3." &amp;$A50 &amp; "!$L$" &amp;'N3.00_Summary'!$V$10)</f>
        <v>0</v>
      </c>
      <c r="J50" s="34">
        <f ca="1">INDIRECT("N3." &amp;$A50 &amp; "!$M$" &amp;'N3.00_Summary'!$V$10)</f>
        <v>0</v>
      </c>
      <c r="K50" s="34">
        <f ca="1">INDIRECT("N3." &amp;$A50 &amp; "!$N$" &amp;'N3.00_Summary'!$V$10)</f>
        <v>0</v>
      </c>
      <c r="L50" s="34">
        <f ca="1">INDIRECT("N3." &amp;$A50 &amp; "!$O$" &amp;'N3.00_Summary'!$V$10)</f>
        <v>0</v>
      </c>
      <c r="M50" s="34">
        <f ca="1">INDIRECT("N3." &amp;$A50 &amp; "!$P$" &amp;'N3.00_Summary'!$V$10)</f>
        <v>0</v>
      </c>
      <c r="N50" s="164">
        <f t="shared" ca="1" si="3"/>
        <v>0</v>
      </c>
      <c r="P50" s="64" t="e">
        <f>'N0.6_Lookup_References'!C47</f>
        <v>#N/A</v>
      </c>
      <c r="Q50" s="34">
        <f ca="1">INDIRECT("N3." &amp;$A50 &amp; "!$W$" &amp;'N3.00_Summary'!$V$10)</f>
        <v>0</v>
      </c>
      <c r="R50" s="34">
        <f ca="1">INDIRECT("N3." &amp;$A50 &amp; "!$X$" &amp;'N3.00_Summary'!$V$10)</f>
        <v>0</v>
      </c>
      <c r="S50" s="34">
        <f ca="1">INDIRECT("N3." &amp;$A50 &amp; "!$Y$" &amp;'N3.00_Summary'!$V$10)</f>
        <v>0</v>
      </c>
      <c r="T50" s="34">
        <f ca="1">INDIRECT("N3." &amp;$A50 &amp; "!$Z$" &amp;'N3.00_Summary'!$V$10)</f>
        <v>0</v>
      </c>
      <c r="U50" s="34">
        <f ca="1">INDIRECT("N3." &amp;$A50 &amp; "!$AA$" &amp;'N3.00_Summary'!$V$10)</f>
        <v>0</v>
      </c>
      <c r="V50" s="34">
        <f ca="1">INDIRECT("N3." &amp;$A50 &amp; "!$AB$" &amp;'N3.00_Summary'!$V$10)</f>
        <v>0</v>
      </c>
      <c r="W50" s="34">
        <f ca="1">INDIRECT("N3." &amp;$A50 &amp; "!$AC$" &amp;'N3.00_Summary'!$V$10)</f>
        <v>0</v>
      </c>
      <c r="X50" s="34">
        <f ca="1">INDIRECT("N3." &amp;$A50 &amp; "!$AD$" &amp;'N3.00_Summary'!$V$10)</f>
        <v>0</v>
      </c>
      <c r="Y50" s="34">
        <f ca="1">INDIRECT("N3." &amp;$A50 &amp; "!$AE$" &amp;'N3.00_Summary'!$V$10)</f>
        <v>0</v>
      </c>
      <c r="Z50" s="34">
        <f ca="1">INDIRECT("N3." &amp;$A50 &amp; "!$AF$" &amp;'N3.00_Summary'!$V$10)</f>
        <v>0</v>
      </c>
      <c r="AA50" s="35">
        <f t="shared" ca="1" si="4"/>
        <v>0</v>
      </c>
      <c r="AC50" s="64" t="s">
        <v>51</v>
      </c>
      <c r="AD50" s="84">
        <f t="shared" ca="1" si="5"/>
        <v>0</v>
      </c>
      <c r="AE50" s="84">
        <f t="shared" ca="1" si="5"/>
        <v>0</v>
      </c>
      <c r="AF50" s="84">
        <f t="shared" ca="1" si="5"/>
        <v>0</v>
      </c>
      <c r="AG50" s="84">
        <f t="shared" ca="1" si="5"/>
        <v>0</v>
      </c>
      <c r="AH50" s="84">
        <f t="shared" ca="1" si="5"/>
        <v>0</v>
      </c>
      <c r="AI50" s="84">
        <f t="shared" ca="1" si="5"/>
        <v>0</v>
      </c>
      <c r="AJ50" s="84">
        <f t="shared" ca="1" si="5"/>
        <v>0</v>
      </c>
      <c r="AK50" s="84">
        <f t="shared" ca="1" si="5"/>
        <v>0</v>
      </c>
      <c r="AL50" s="84">
        <f t="shared" ca="1" si="5"/>
        <v>0</v>
      </c>
      <c r="AM50" s="84">
        <f t="shared" ca="1" si="5"/>
        <v>0</v>
      </c>
      <c r="AN50" s="62">
        <f t="shared" ca="1" si="5"/>
        <v>0</v>
      </c>
    </row>
    <row r="51" spans="1:40">
      <c r="A51" s="158" t="s">
        <v>228</v>
      </c>
      <c r="B51" s="237" t="e">
        <f t="shared" ca="1" si="2"/>
        <v>#N/A</v>
      </c>
      <c r="C51" s="64" t="s">
        <v>51</v>
      </c>
      <c r="D51" s="34">
        <f ca="1">INDIRECT("N3." &amp;$A51 &amp; "!$G$" &amp;'N3.00_Summary'!$V$10)</f>
        <v>0</v>
      </c>
      <c r="E51" s="34">
        <f ca="1">INDIRECT("N3." &amp;$A51 &amp; "!$H$" &amp;'N3.00_Summary'!$V$10)</f>
        <v>0</v>
      </c>
      <c r="F51" s="34">
        <f ca="1">INDIRECT("N3." &amp;$A51 &amp; "!$I$" &amp;'N3.00_Summary'!$V$10)</f>
        <v>0</v>
      </c>
      <c r="G51" s="34">
        <f ca="1">INDIRECT("N3." &amp;$A51 &amp; "!$J$" &amp;'N3.00_Summary'!$V$10)</f>
        <v>0</v>
      </c>
      <c r="H51" s="34">
        <f ca="1">INDIRECT("N3." &amp;$A51 &amp; "!$K$" &amp;'N3.00_Summary'!$V$10)</f>
        <v>0</v>
      </c>
      <c r="I51" s="34">
        <f ca="1">INDIRECT("N3." &amp;$A51 &amp; "!$L$" &amp;'N3.00_Summary'!$V$10)</f>
        <v>0</v>
      </c>
      <c r="J51" s="34">
        <f ca="1">INDIRECT("N3." &amp;$A51 &amp; "!$M$" &amp;'N3.00_Summary'!$V$10)</f>
        <v>0</v>
      </c>
      <c r="K51" s="34">
        <f ca="1">INDIRECT("N3." &amp;$A51 &amp; "!$N$" &amp;'N3.00_Summary'!$V$10)</f>
        <v>0</v>
      </c>
      <c r="L51" s="34">
        <f ca="1">INDIRECT("N3." &amp;$A51 &amp; "!$O$" &amp;'N3.00_Summary'!$V$10)</f>
        <v>0</v>
      </c>
      <c r="M51" s="34">
        <f ca="1">INDIRECT("N3." &amp;$A51 &amp; "!$P$" &amp;'N3.00_Summary'!$V$10)</f>
        <v>0</v>
      </c>
      <c r="N51" s="164">
        <f t="shared" ca="1" si="3"/>
        <v>0</v>
      </c>
      <c r="P51" s="64" t="e">
        <f>'N0.6_Lookup_References'!C48</f>
        <v>#N/A</v>
      </c>
      <c r="Q51" s="34">
        <f ca="1">INDIRECT("N3." &amp;$A51 &amp; "!$W$" &amp;'N3.00_Summary'!$V$10)</f>
        <v>0</v>
      </c>
      <c r="R51" s="34">
        <f ca="1">INDIRECT("N3." &amp;$A51 &amp; "!$X$" &amp;'N3.00_Summary'!$V$10)</f>
        <v>0</v>
      </c>
      <c r="S51" s="34">
        <f ca="1">INDIRECT("N3." &amp;$A51 &amp; "!$Y$" &amp;'N3.00_Summary'!$V$10)</f>
        <v>0</v>
      </c>
      <c r="T51" s="34">
        <f ca="1">INDIRECT("N3." &amp;$A51 &amp; "!$Z$" &amp;'N3.00_Summary'!$V$10)</f>
        <v>0</v>
      </c>
      <c r="U51" s="34">
        <f ca="1">INDIRECT("N3." &amp;$A51 &amp; "!$AA$" &amp;'N3.00_Summary'!$V$10)</f>
        <v>0</v>
      </c>
      <c r="V51" s="34">
        <f ca="1">INDIRECT("N3." &amp;$A51 &amp; "!$AB$" &amp;'N3.00_Summary'!$V$10)</f>
        <v>0</v>
      </c>
      <c r="W51" s="34">
        <f ca="1">INDIRECT("N3." &amp;$A51 &amp; "!$AC$" &amp;'N3.00_Summary'!$V$10)</f>
        <v>0</v>
      </c>
      <c r="X51" s="34">
        <f ca="1">INDIRECT("N3." &amp;$A51 &amp; "!$AD$" &amp;'N3.00_Summary'!$V$10)</f>
        <v>0</v>
      </c>
      <c r="Y51" s="34">
        <f ca="1">INDIRECT("N3." &amp;$A51 &amp; "!$AE$" &amp;'N3.00_Summary'!$V$10)</f>
        <v>0</v>
      </c>
      <c r="Z51" s="34">
        <f ca="1">INDIRECT("N3." &amp;$A51 &amp; "!$AF$" &amp;'N3.00_Summary'!$V$10)</f>
        <v>0</v>
      </c>
      <c r="AA51" s="35">
        <f t="shared" ca="1" si="4"/>
        <v>0</v>
      </c>
      <c r="AC51" s="64" t="s">
        <v>51</v>
      </c>
      <c r="AD51" s="84">
        <f t="shared" ca="1" si="5"/>
        <v>0</v>
      </c>
      <c r="AE51" s="84">
        <f t="shared" ca="1" si="5"/>
        <v>0</v>
      </c>
      <c r="AF51" s="84">
        <f t="shared" ca="1" si="5"/>
        <v>0</v>
      </c>
      <c r="AG51" s="84">
        <f t="shared" ca="1" si="5"/>
        <v>0</v>
      </c>
      <c r="AH51" s="84">
        <f t="shared" ca="1" si="5"/>
        <v>0</v>
      </c>
      <c r="AI51" s="84">
        <f t="shared" ca="1" si="5"/>
        <v>0</v>
      </c>
      <c r="AJ51" s="84">
        <f t="shared" ca="1" si="5"/>
        <v>0</v>
      </c>
      <c r="AK51" s="84">
        <f t="shared" ca="1" si="5"/>
        <v>0</v>
      </c>
      <c r="AL51" s="84">
        <f t="shared" ca="1" si="5"/>
        <v>0</v>
      </c>
      <c r="AM51" s="84">
        <f t="shared" ca="1" si="5"/>
        <v>0</v>
      </c>
      <c r="AN51" s="62">
        <f t="shared" ca="1" si="5"/>
        <v>0</v>
      </c>
    </row>
    <row r="52" spans="1:40">
      <c r="A52" s="158" t="s">
        <v>240</v>
      </c>
      <c r="B52" s="237" t="e">
        <f t="shared" ca="1" si="2"/>
        <v>#N/A</v>
      </c>
      <c r="C52" s="64" t="s">
        <v>51</v>
      </c>
      <c r="D52" s="34">
        <f ca="1">INDIRECT("N3." &amp;$A52 &amp; "!$G$" &amp;'N3.00_Summary'!$V$10)</f>
        <v>0</v>
      </c>
      <c r="E52" s="34">
        <f ca="1">INDIRECT("N3." &amp;$A52 &amp; "!$H$" &amp;'N3.00_Summary'!$V$10)</f>
        <v>0</v>
      </c>
      <c r="F52" s="34">
        <f ca="1">INDIRECT("N3." &amp;$A52 &amp; "!$I$" &amp;'N3.00_Summary'!$V$10)</f>
        <v>0</v>
      </c>
      <c r="G52" s="34">
        <f ca="1">INDIRECT("N3." &amp;$A52 &amp; "!$J$" &amp;'N3.00_Summary'!$V$10)</f>
        <v>0</v>
      </c>
      <c r="H52" s="34">
        <f ca="1">INDIRECT("N3." &amp;$A52 &amp; "!$K$" &amp;'N3.00_Summary'!$V$10)</f>
        <v>0</v>
      </c>
      <c r="I52" s="34">
        <f ca="1">INDIRECT("N3." &amp;$A52 &amp; "!$L$" &amp;'N3.00_Summary'!$V$10)</f>
        <v>0</v>
      </c>
      <c r="J52" s="34">
        <f ca="1">INDIRECT("N3." &amp;$A52 &amp; "!$M$" &amp;'N3.00_Summary'!$V$10)</f>
        <v>0</v>
      </c>
      <c r="K52" s="34">
        <f ca="1">INDIRECT("N3." &amp;$A52 &amp; "!$N$" &amp;'N3.00_Summary'!$V$10)</f>
        <v>0</v>
      </c>
      <c r="L52" s="34">
        <f ca="1">INDIRECT("N3." &amp;$A52 &amp; "!$O$" &amp;'N3.00_Summary'!$V$10)</f>
        <v>0</v>
      </c>
      <c r="M52" s="34">
        <f ca="1">INDIRECT("N3." &amp;$A52 &amp; "!$P$" &amp;'N3.00_Summary'!$V$10)</f>
        <v>0</v>
      </c>
      <c r="N52" s="164">
        <f t="shared" ca="1" si="3"/>
        <v>0</v>
      </c>
      <c r="P52" s="64" t="e">
        <f>'N0.6_Lookup_References'!C49</f>
        <v>#N/A</v>
      </c>
      <c r="Q52" s="34">
        <f ca="1">INDIRECT("N3." &amp;$A52 &amp; "!$W$" &amp;'N3.00_Summary'!$V$10)</f>
        <v>0</v>
      </c>
      <c r="R52" s="34">
        <f ca="1">INDIRECT("N3." &amp;$A52 &amp; "!$X$" &amp;'N3.00_Summary'!$V$10)</f>
        <v>0</v>
      </c>
      <c r="S52" s="34">
        <f ca="1">INDIRECT("N3." &amp;$A52 &amp; "!$Y$" &amp;'N3.00_Summary'!$V$10)</f>
        <v>0</v>
      </c>
      <c r="T52" s="34">
        <f ca="1">INDIRECT("N3." &amp;$A52 &amp; "!$Z$" &amp;'N3.00_Summary'!$V$10)</f>
        <v>0</v>
      </c>
      <c r="U52" s="34">
        <f ca="1">INDIRECT("N3." &amp;$A52 &amp; "!$AA$" &amp;'N3.00_Summary'!$V$10)</f>
        <v>0</v>
      </c>
      <c r="V52" s="34">
        <f ca="1">INDIRECT("N3." &amp;$A52 &amp; "!$AB$" &amp;'N3.00_Summary'!$V$10)</f>
        <v>0</v>
      </c>
      <c r="W52" s="34">
        <f ca="1">INDIRECT("N3." &amp;$A52 &amp; "!$AC$" &amp;'N3.00_Summary'!$V$10)</f>
        <v>0</v>
      </c>
      <c r="X52" s="34">
        <f ca="1">INDIRECT("N3." &amp;$A52 &amp; "!$AD$" &amp;'N3.00_Summary'!$V$10)</f>
        <v>0</v>
      </c>
      <c r="Y52" s="34">
        <f ca="1">INDIRECT("N3." &amp;$A52 &amp; "!$AE$" &amp;'N3.00_Summary'!$V$10)</f>
        <v>0</v>
      </c>
      <c r="Z52" s="34">
        <f ca="1">INDIRECT("N3." &amp;$A52 &amp; "!$AF$" &amp;'N3.00_Summary'!$V$10)</f>
        <v>0</v>
      </c>
      <c r="AA52" s="35">
        <f t="shared" ca="1" si="4"/>
        <v>0</v>
      </c>
      <c r="AC52" s="64" t="s">
        <v>51</v>
      </c>
      <c r="AD52" s="84">
        <f t="shared" ca="1" si="5"/>
        <v>0</v>
      </c>
      <c r="AE52" s="84">
        <f t="shared" ca="1" si="5"/>
        <v>0</v>
      </c>
      <c r="AF52" s="84">
        <f t="shared" ca="1" si="5"/>
        <v>0</v>
      </c>
      <c r="AG52" s="84">
        <f t="shared" ca="1" si="5"/>
        <v>0</v>
      </c>
      <c r="AH52" s="84">
        <f t="shared" ca="1" si="5"/>
        <v>0</v>
      </c>
      <c r="AI52" s="84">
        <f t="shared" ca="1" si="5"/>
        <v>0</v>
      </c>
      <c r="AJ52" s="84">
        <f t="shared" ca="1" si="5"/>
        <v>0</v>
      </c>
      <c r="AK52" s="84">
        <f t="shared" ca="1" si="5"/>
        <v>0</v>
      </c>
      <c r="AL52" s="84">
        <f t="shared" ca="1" si="5"/>
        <v>0</v>
      </c>
      <c r="AM52" s="84">
        <f t="shared" ca="1" si="5"/>
        <v>0</v>
      </c>
      <c r="AN52" s="62">
        <f t="shared" ca="1" si="5"/>
        <v>0</v>
      </c>
    </row>
    <row r="53" spans="1:40">
      <c r="A53" s="158" t="s">
        <v>241</v>
      </c>
      <c r="B53" s="237" t="e">
        <f t="shared" ca="1" si="2"/>
        <v>#N/A</v>
      </c>
      <c r="C53" s="64" t="s">
        <v>51</v>
      </c>
      <c r="D53" s="34">
        <f ca="1">INDIRECT("N3." &amp;$A53 &amp; "!$G$" &amp;'N3.00_Summary'!$V$10)</f>
        <v>0</v>
      </c>
      <c r="E53" s="34">
        <f ca="1">INDIRECT("N3." &amp;$A53 &amp; "!$H$" &amp;'N3.00_Summary'!$V$10)</f>
        <v>0</v>
      </c>
      <c r="F53" s="34">
        <f ca="1">INDIRECT("N3." &amp;$A53 &amp; "!$I$" &amp;'N3.00_Summary'!$V$10)</f>
        <v>0</v>
      </c>
      <c r="G53" s="34">
        <f ca="1">INDIRECT("N3." &amp;$A53 &amp; "!$J$" &amp;'N3.00_Summary'!$V$10)</f>
        <v>0</v>
      </c>
      <c r="H53" s="34">
        <f ca="1">INDIRECT("N3." &amp;$A53 &amp; "!$K$" &amp;'N3.00_Summary'!$V$10)</f>
        <v>0</v>
      </c>
      <c r="I53" s="34">
        <f ca="1">INDIRECT("N3." &amp;$A53 &amp; "!$L$" &amp;'N3.00_Summary'!$V$10)</f>
        <v>0</v>
      </c>
      <c r="J53" s="34">
        <f ca="1">INDIRECT("N3." &amp;$A53 &amp; "!$M$" &amp;'N3.00_Summary'!$V$10)</f>
        <v>0</v>
      </c>
      <c r="K53" s="34">
        <f ca="1">INDIRECT("N3." &amp;$A53 &amp; "!$N$" &amp;'N3.00_Summary'!$V$10)</f>
        <v>0</v>
      </c>
      <c r="L53" s="34">
        <f ca="1">INDIRECT("N3." &amp;$A53 &amp; "!$O$" &amp;'N3.00_Summary'!$V$10)</f>
        <v>0</v>
      </c>
      <c r="M53" s="34">
        <f ca="1">INDIRECT("N3." &amp;$A53 &amp; "!$P$" &amp;'N3.00_Summary'!$V$10)</f>
        <v>0</v>
      </c>
      <c r="N53" s="164">
        <f t="shared" ca="1" si="3"/>
        <v>0</v>
      </c>
      <c r="P53" s="64" t="e">
        <f>'N0.6_Lookup_References'!C50</f>
        <v>#N/A</v>
      </c>
      <c r="Q53" s="34">
        <f ca="1">INDIRECT("N3." &amp;$A53 &amp; "!$W$" &amp;'N3.00_Summary'!$V$10)</f>
        <v>0</v>
      </c>
      <c r="R53" s="34">
        <f ca="1">INDIRECT("N3." &amp;$A53 &amp; "!$X$" &amp;'N3.00_Summary'!$V$10)</f>
        <v>0</v>
      </c>
      <c r="S53" s="34">
        <f ca="1">INDIRECT("N3." &amp;$A53 &amp; "!$Y$" &amp;'N3.00_Summary'!$V$10)</f>
        <v>0</v>
      </c>
      <c r="T53" s="34">
        <f ca="1">INDIRECT("N3." &amp;$A53 &amp; "!$Z$" &amp;'N3.00_Summary'!$V$10)</f>
        <v>0</v>
      </c>
      <c r="U53" s="34">
        <f ca="1">INDIRECT("N3." &amp;$A53 &amp; "!$AA$" &amp;'N3.00_Summary'!$V$10)</f>
        <v>0</v>
      </c>
      <c r="V53" s="34">
        <f ca="1">INDIRECT("N3." &amp;$A53 &amp; "!$AB$" &amp;'N3.00_Summary'!$V$10)</f>
        <v>0</v>
      </c>
      <c r="W53" s="34">
        <f ca="1">INDIRECT("N3." &amp;$A53 &amp; "!$AC$" &amp;'N3.00_Summary'!$V$10)</f>
        <v>0</v>
      </c>
      <c r="X53" s="34">
        <f ca="1">INDIRECT("N3." &amp;$A53 &amp; "!$AD$" &amp;'N3.00_Summary'!$V$10)</f>
        <v>0</v>
      </c>
      <c r="Y53" s="34">
        <f ca="1">INDIRECT("N3." &amp;$A53 &amp; "!$AE$" &amp;'N3.00_Summary'!$V$10)</f>
        <v>0</v>
      </c>
      <c r="Z53" s="34">
        <f ca="1">INDIRECT("N3." &amp;$A53 &amp; "!$AF$" &amp;'N3.00_Summary'!$V$10)</f>
        <v>0</v>
      </c>
      <c r="AA53" s="35">
        <f t="shared" ca="1" si="4"/>
        <v>0</v>
      </c>
      <c r="AC53" s="64" t="s">
        <v>51</v>
      </c>
      <c r="AD53" s="84">
        <f t="shared" ca="1" si="5"/>
        <v>0</v>
      </c>
      <c r="AE53" s="84">
        <f t="shared" ca="1" si="5"/>
        <v>0</v>
      </c>
      <c r="AF53" s="84">
        <f t="shared" ca="1" si="5"/>
        <v>0</v>
      </c>
      <c r="AG53" s="84">
        <f t="shared" ca="1" si="5"/>
        <v>0</v>
      </c>
      <c r="AH53" s="84">
        <f t="shared" ca="1" si="5"/>
        <v>0</v>
      </c>
      <c r="AI53" s="84">
        <f t="shared" ca="1" si="5"/>
        <v>0</v>
      </c>
      <c r="AJ53" s="84">
        <f t="shared" ca="1" si="5"/>
        <v>0</v>
      </c>
      <c r="AK53" s="84">
        <f t="shared" ca="1" si="5"/>
        <v>0</v>
      </c>
      <c r="AL53" s="84">
        <f t="shared" ca="1" si="5"/>
        <v>0</v>
      </c>
      <c r="AM53" s="84">
        <f t="shared" ca="1" si="5"/>
        <v>0</v>
      </c>
      <c r="AN53" s="62">
        <f t="shared" ca="1" si="5"/>
        <v>0</v>
      </c>
    </row>
    <row r="54" spans="1:40">
      <c r="A54" s="158" t="s">
        <v>242</v>
      </c>
      <c r="B54" s="237" t="e">
        <f t="shared" ca="1" si="2"/>
        <v>#N/A</v>
      </c>
      <c r="C54" s="64" t="s">
        <v>51</v>
      </c>
      <c r="D54" s="34">
        <f ca="1">INDIRECT("N3." &amp;$A54 &amp; "!$G$" &amp;'N3.00_Summary'!$V$10)</f>
        <v>0</v>
      </c>
      <c r="E54" s="34">
        <f ca="1">INDIRECT("N3." &amp;$A54 &amp; "!$H$" &amp;'N3.00_Summary'!$V$10)</f>
        <v>0</v>
      </c>
      <c r="F54" s="34">
        <f ca="1">INDIRECT("N3." &amp;$A54 &amp; "!$I$" &amp;'N3.00_Summary'!$V$10)</f>
        <v>0</v>
      </c>
      <c r="G54" s="34">
        <f ca="1">INDIRECT("N3." &amp;$A54 &amp; "!$J$" &amp;'N3.00_Summary'!$V$10)</f>
        <v>0</v>
      </c>
      <c r="H54" s="34">
        <f ca="1">INDIRECT("N3." &amp;$A54 &amp; "!$K$" &amp;'N3.00_Summary'!$V$10)</f>
        <v>0</v>
      </c>
      <c r="I54" s="34">
        <f ca="1">INDIRECT("N3." &amp;$A54 &amp; "!$L$" &amp;'N3.00_Summary'!$V$10)</f>
        <v>0</v>
      </c>
      <c r="J54" s="34">
        <f ca="1">INDIRECT("N3." &amp;$A54 &amp; "!$M$" &amp;'N3.00_Summary'!$V$10)</f>
        <v>0</v>
      </c>
      <c r="K54" s="34">
        <f ca="1">INDIRECT("N3." &amp;$A54 &amp; "!$N$" &amp;'N3.00_Summary'!$V$10)</f>
        <v>0</v>
      </c>
      <c r="L54" s="34">
        <f ca="1">INDIRECT("N3." &amp;$A54 &amp; "!$O$" &amp;'N3.00_Summary'!$V$10)</f>
        <v>0</v>
      </c>
      <c r="M54" s="34">
        <f ca="1">INDIRECT("N3." &amp;$A54 &amp; "!$P$" &amp;'N3.00_Summary'!$V$10)</f>
        <v>0</v>
      </c>
      <c r="N54" s="164">
        <f t="shared" ca="1" si="3"/>
        <v>0</v>
      </c>
      <c r="P54" s="64" t="e">
        <f>'N0.6_Lookup_References'!C51</f>
        <v>#N/A</v>
      </c>
      <c r="Q54" s="34">
        <f ca="1">INDIRECT("N3." &amp;$A54 &amp; "!$W$" &amp;'N3.00_Summary'!$V$10)</f>
        <v>0</v>
      </c>
      <c r="R54" s="34">
        <f ca="1">INDIRECT("N3." &amp;$A54 &amp; "!$X$" &amp;'N3.00_Summary'!$V$10)</f>
        <v>0</v>
      </c>
      <c r="S54" s="34">
        <f ca="1">INDIRECT("N3." &amp;$A54 &amp; "!$Y$" &amp;'N3.00_Summary'!$V$10)</f>
        <v>0</v>
      </c>
      <c r="T54" s="34">
        <f ca="1">INDIRECT("N3." &amp;$A54 &amp; "!$Z$" &amp;'N3.00_Summary'!$V$10)</f>
        <v>0</v>
      </c>
      <c r="U54" s="34">
        <f ca="1">INDIRECT("N3." &amp;$A54 &amp; "!$AA$" &amp;'N3.00_Summary'!$V$10)</f>
        <v>0</v>
      </c>
      <c r="V54" s="34">
        <f ca="1">INDIRECT("N3." &amp;$A54 &amp; "!$AB$" &amp;'N3.00_Summary'!$V$10)</f>
        <v>0</v>
      </c>
      <c r="W54" s="34">
        <f ca="1">INDIRECT("N3." &amp;$A54 &amp; "!$AC$" &amp;'N3.00_Summary'!$V$10)</f>
        <v>0</v>
      </c>
      <c r="X54" s="34">
        <f ca="1">INDIRECT("N3." &amp;$A54 &amp; "!$AD$" &amp;'N3.00_Summary'!$V$10)</f>
        <v>0</v>
      </c>
      <c r="Y54" s="34">
        <f ca="1">INDIRECT("N3." &amp;$A54 &amp; "!$AE$" &amp;'N3.00_Summary'!$V$10)</f>
        <v>0</v>
      </c>
      <c r="Z54" s="34">
        <f ca="1">INDIRECT("N3." &amp;$A54 &amp; "!$AF$" &amp;'N3.00_Summary'!$V$10)</f>
        <v>0</v>
      </c>
      <c r="AA54" s="35">
        <f t="shared" ca="1" si="4"/>
        <v>0</v>
      </c>
      <c r="AC54" s="64" t="s">
        <v>51</v>
      </c>
      <c r="AD54" s="84">
        <f t="shared" ca="1" si="5"/>
        <v>0</v>
      </c>
      <c r="AE54" s="84">
        <f t="shared" ca="1" si="5"/>
        <v>0</v>
      </c>
      <c r="AF54" s="84">
        <f t="shared" ca="1" si="5"/>
        <v>0</v>
      </c>
      <c r="AG54" s="84">
        <f t="shared" ca="1" si="5"/>
        <v>0</v>
      </c>
      <c r="AH54" s="84">
        <f t="shared" ca="1" si="5"/>
        <v>0</v>
      </c>
      <c r="AI54" s="84">
        <f t="shared" ca="1" si="5"/>
        <v>0</v>
      </c>
      <c r="AJ54" s="84">
        <f t="shared" ca="1" si="5"/>
        <v>0</v>
      </c>
      <c r="AK54" s="84">
        <f t="shared" ca="1" si="5"/>
        <v>0</v>
      </c>
      <c r="AL54" s="84">
        <f t="shared" ca="1" si="5"/>
        <v>0</v>
      </c>
      <c r="AM54" s="84">
        <f t="shared" ca="1" si="5"/>
        <v>0</v>
      </c>
      <c r="AN54" s="62">
        <f t="shared" ca="1" si="5"/>
        <v>0</v>
      </c>
    </row>
    <row r="55" spans="1:40">
      <c r="A55" s="158" t="s">
        <v>434</v>
      </c>
      <c r="B55" s="237" t="e">
        <f t="shared" ca="1" si="2"/>
        <v>#N/A</v>
      </c>
      <c r="C55" s="64" t="s">
        <v>51</v>
      </c>
      <c r="D55" s="34">
        <f ca="1">INDIRECT("N3." &amp;$A55 &amp; "!$G$" &amp;'N3.00_Summary'!$V$10)</f>
        <v>0</v>
      </c>
      <c r="E55" s="34">
        <f ca="1">INDIRECT("N3." &amp;$A55 &amp; "!$H$" &amp;'N3.00_Summary'!$V$10)</f>
        <v>0</v>
      </c>
      <c r="F55" s="34">
        <f ca="1">INDIRECT("N3." &amp;$A55 &amp; "!$I$" &amp;'N3.00_Summary'!$V$10)</f>
        <v>0</v>
      </c>
      <c r="G55" s="34">
        <f ca="1">INDIRECT("N3." &amp;$A55 &amp; "!$J$" &amp;'N3.00_Summary'!$V$10)</f>
        <v>0</v>
      </c>
      <c r="H55" s="34">
        <f ca="1">INDIRECT("N3." &amp;$A55 &amp; "!$K$" &amp;'N3.00_Summary'!$V$10)</f>
        <v>0</v>
      </c>
      <c r="I55" s="34">
        <f ca="1">INDIRECT("N3." &amp;$A55 &amp; "!$L$" &amp;'N3.00_Summary'!$V$10)</f>
        <v>0</v>
      </c>
      <c r="J55" s="34">
        <f ca="1">INDIRECT("N3." &amp;$A55 &amp; "!$M$" &amp;'N3.00_Summary'!$V$10)</f>
        <v>0</v>
      </c>
      <c r="K55" s="34">
        <f ca="1">INDIRECT("N3." &amp;$A55 &amp; "!$N$" &amp;'N3.00_Summary'!$V$10)</f>
        <v>0</v>
      </c>
      <c r="L55" s="34">
        <f ca="1">INDIRECT("N3." &amp;$A55 &amp; "!$O$" &amp;'N3.00_Summary'!$V$10)</f>
        <v>0</v>
      </c>
      <c r="M55" s="34">
        <f ca="1">INDIRECT("N3." &amp;$A55 &amp; "!$P$" &amp;'N3.00_Summary'!$V$10)</f>
        <v>0</v>
      </c>
      <c r="N55" s="164">
        <f t="shared" ca="1" si="3"/>
        <v>0</v>
      </c>
      <c r="P55" s="64" t="e">
        <f>'N0.6_Lookup_References'!C52</f>
        <v>#N/A</v>
      </c>
      <c r="Q55" s="34">
        <f ca="1">INDIRECT("N3." &amp;$A55 &amp; "!$W$" &amp;'N3.00_Summary'!$V$10)</f>
        <v>0</v>
      </c>
      <c r="R55" s="34">
        <f ca="1">INDIRECT("N3." &amp;$A55 &amp; "!$X$" &amp;'N3.00_Summary'!$V$10)</f>
        <v>0</v>
      </c>
      <c r="S55" s="34">
        <f ca="1">INDIRECT("N3." &amp;$A55 &amp; "!$Y$" &amp;'N3.00_Summary'!$V$10)</f>
        <v>0</v>
      </c>
      <c r="T55" s="34">
        <f ca="1">INDIRECT("N3." &amp;$A55 &amp; "!$Z$" &amp;'N3.00_Summary'!$V$10)</f>
        <v>0</v>
      </c>
      <c r="U55" s="34">
        <f ca="1">INDIRECT("N3." &amp;$A55 &amp; "!$AA$" &amp;'N3.00_Summary'!$V$10)</f>
        <v>0</v>
      </c>
      <c r="V55" s="34">
        <f ca="1">INDIRECT("N3." &amp;$A55 &amp; "!$AB$" &amp;'N3.00_Summary'!$V$10)</f>
        <v>0</v>
      </c>
      <c r="W55" s="34">
        <f ca="1">INDIRECT("N3." &amp;$A55 &amp; "!$AC$" &amp;'N3.00_Summary'!$V$10)</f>
        <v>0</v>
      </c>
      <c r="X55" s="34">
        <f ca="1">INDIRECT("N3." &amp;$A55 &amp; "!$AD$" &amp;'N3.00_Summary'!$V$10)</f>
        <v>0</v>
      </c>
      <c r="Y55" s="34">
        <f ca="1">INDIRECT("N3." &amp;$A55 &amp; "!$AE$" &amp;'N3.00_Summary'!$V$10)</f>
        <v>0</v>
      </c>
      <c r="Z55" s="34">
        <f ca="1">INDIRECT("N3." &amp;$A55 &amp; "!$AF$" &amp;'N3.00_Summary'!$V$10)</f>
        <v>0</v>
      </c>
      <c r="AA55" s="35">
        <f t="shared" ca="1" si="4"/>
        <v>0</v>
      </c>
      <c r="AC55" s="64" t="s">
        <v>51</v>
      </c>
      <c r="AD55" s="84">
        <f t="shared" ca="1" si="5"/>
        <v>0</v>
      </c>
      <c r="AE55" s="84">
        <f t="shared" ca="1" si="5"/>
        <v>0</v>
      </c>
      <c r="AF55" s="84">
        <f t="shared" ca="1" si="5"/>
        <v>0</v>
      </c>
      <c r="AG55" s="84">
        <f t="shared" ca="1" si="5"/>
        <v>0</v>
      </c>
      <c r="AH55" s="84">
        <f t="shared" ca="1" si="5"/>
        <v>0</v>
      </c>
      <c r="AI55" s="84">
        <f t="shared" ca="1" si="5"/>
        <v>0</v>
      </c>
      <c r="AJ55" s="84">
        <f t="shared" ca="1" si="5"/>
        <v>0</v>
      </c>
      <c r="AK55" s="84">
        <f t="shared" ca="1" si="5"/>
        <v>0</v>
      </c>
      <c r="AL55" s="84">
        <f t="shared" ca="1" si="5"/>
        <v>0</v>
      </c>
      <c r="AM55" s="84">
        <f t="shared" ca="1" si="5"/>
        <v>0</v>
      </c>
      <c r="AN55" s="62">
        <f t="shared" ca="1" si="5"/>
        <v>0</v>
      </c>
    </row>
    <row r="56" spans="1:40">
      <c r="A56" s="158" t="s">
        <v>243</v>
      </c>
      <c r="B56" s="237" t="e">
        <f t="shared" ca="1" si="2"/>
        <v>#N/A</v>
      </c>
      <c r="C56" s="64" t="s">
        <v>51</v>
      </c>
      <c r="D56" s="34">
        <f ca="1">INDIRECT("N3." &amp;$A56 &amp; "!$G$" &amp;'N3.00_Summary'!$V$10)</f>
        <v>0</v>
      </c>
      <c r="E56" s="34">
        <f ca="1">INDIRECT("N3." &amp;$A56 &amp; "!$H$" &amp;'N3.00_Summary'!$V$10)</f>
        <v>0</v>
      </c>
      <c r="F56" s="34">
        <f ca="1">INDIRECT("N3." &amp;$A56 &amp; "!$I$" &amp;'N3.00_Summary'!$V$10)</f>
        <v>0</v>
      </c>
      <c r="G56" s="34">
        <f ca="1">INDIRECT("N3." &amp;$A56 &amp; "!$J$" &amp;'N3.00_Summary'!$V$10)</f>
        <v>0</v>
      </c>
      <c r="H56" s="34">
        <f ca="1">INDIRECT("N3." &amp;$A56 &amp; "!$K$" &amp;'N3.00_Summary'!$V$10)</f>
        <v>0</v>
      </c>
      <c r="I56" s="34">
        <f ca="1">INDIRECT("N3." &amp;$A56 &amp; "!$L$" &amp;'N3.00_Summary'!$V$10)</f>
        <v>0</v>
      </c>
      <c r="J56" s="34">
        <f ca="1">INDIRECT("N3." &amp;$A56 &amp; "!$M$" &amp;'N3.00_Summary'!$V$10)</f>
        <v>0</v>
      </c>
      <c r="K56" s="34">
        <f ca="1">INDIRECT("N3." &amp;$A56 &amp; "!$N$" &amp;'N3.00_Summary'!$V$10)</f>
        <v>0</v>
      </c>
      <c r="L56" s="34">
        <f ca="1">INDIRECT("N3." &amp;$A56 &amp; "!$O$" &amp;'N3.00_Summary'!$V$10)</f>
        <v>0</v>
      </c>
      <c r="M56" s="34">
        <f ca="1">INDIRECT("N3." &amp;$A56 &amp; "!$P$" &amp;'N3.00_Summary'!$V$10)</f>
        <v>0</v>
      </c>
      <c r="N56" s="164">
        <f t="shared" ca="1" si="3"/>
        <v>0</v>
      </c>
      <c r="P56" s="64" t="e">
        <f>'N0.6_Lookup_References'!C53</f>
        <v>#N/A</v>
      </c>
      <c r="Q56" s="34">
        <f ca="1">INDIRECT("N3." &amp;$A56 &amp; "!$W$" &amp;'N3.00_Summary'!$V$10)</f>
        <v>0</v>
      </c>
      <c r="R56" s="34">
        <f ca="1">INDIRECT("N3." &amp;$A56 &amp; "!$X$" &amp;'N3.00_Summary'!$V$10)</f>
        <v>0</v>
      </c>
      <c r="S56" s="34">
        <f ca="1">INDIRECT("N3." &amp;$A56 &amp; "!$Y$" &amp;'N3.00_Summary'!$V$10)</f>
        <v>0</v>
      </c>
      <c r="T56" s="34">
        <f ca="1">INDIRECT("N3." &amp;$A56 &amp; "!$Z$" &amp;'N3.00_Summary'!$V$10)</f>
        <v>0</v>
      </c>
      <c r="U56" s="34">
        <f ca="1">INDIRECT("N3." &amp;$A56 &amp; "!$AA$" &amp;'N3.00_Summary'!$V$10)</f>
        <v>0</v>
      </c>
      <c r="V56" s="34">
        <f ca="1">INDIRECT("N3." &amp;$A56 &amp; "!$AB$" &amp;'N3.00_Summary'!$V$10)</f>
        <v>0</v>
      </c>
      <c r="W56" s="34">
        <f ca="1">INDIRECT("N3." &amp;$A56 &amp; "!$AC$" &amp;'N3.00_Summary'!$V$10)</f>
        <v>0</v>
      </c>
      <c r="X56" s="34">
        <f ca="1">INDIRECT("N3." &amp;$A56 &amp; "!$AD$" &amp;'N3.00_Summary'!$V$10)</f>
        <v>0</v>
      </c>
      <c r="Y56" s="34">
        <f ca="1">INDIRECT("N3." &amp;$A56 &amp; "!$AE$" &amp;'N3.00_Summary'!$V$10)</f>
        <v>0</v>
      </c>
      <c r="Z56" s="34">
        <f ca="1">INDIRECT("N3." &amp;$A56 &amp; "!$AF$" &amp;'N3.00_Summary'!$V$10)</f>
        <v>0</v>
      </c>
      <c r="AA56" s="35">
        <f t="shared" ca="1" si="4"/>
        <v>0</v>
      </c>
      <c r="AC56" s="64" t="s">
        <v>51</v>
      </c>
      <c r="AD56" s="84">
        <f t="shared" ca="1" si="5"/>
        <v>0</v>
      </c>
      <c r="AE56" s="84">
        <f t="shared" ca="1" si="5"/>
        <v>0</v>
      </c>
      <c r="AF56" s="84">
        <f t="shared" ref="AF56:AN66" ca="1" si="6">IF(SUM(S56, F56)=0, 0, IFERROR(F56/S56,"ERROR"))</f>
        <v>0</v>
      </c>
      <c r="AG56" s="84">
        <f t="shared" ca="1" si="6"/>
        <v>0</v>
      </c>
      <c r="AH56" s="84">
        <f t="shared" ca="1" si="6"/>
        <v>0</v>
      </c>
      <c r="AI56" s="84">
        <f t="shared" ca="1" si="6"/>
        <v>0</v>
      </c>
      <c r="AJ56" s="84">
        <f t="shared" ca="1" si="6"/>
        <v>0</v>
      </c>
      <c r="AK56" s="84">
        <f t="shared" ca="1" si="6"/>
        <v>0</v>
      </c>
      <c r="AL56" s="84">
        <f t="shared" ca="1" si="6"/>
        <v>0</v>
      </c>
      <c r="AM56" s="84">
        <f t="shared" ca="1" si="6"/>
        <v>0</v>
      </c>
      <c r="AN56" s="62">
        <f t="shared" ca="1" si="6"/>
        <v>0</v>
      </c>
    </row>
    <row r="57" spans="1:40">
      <c r="A57" s="158" t="s">
        <v>244</v>
      </c>
      <c r="B57" s="237" t="e">
        <f t="shared" ca="1" si="2"/>
        <v>#N/A</v>
      </c>
      <c r="C57" s="64" t="s">
        <v>51</v>
      </c>
      <c r="D57" s="34">
        <f ca="1">INDIRECT("N3." &amp;$A57 &amp; "!$G$" &amp;'N3.00_Summary'!$V$10)</f>
        <v>0</v>
      </c>
      <c r="E57" s="34">
        <f ca="1">INDIRECT("N3." &amp;$A57 &amp; "!$H$" &amp;'N3.00_Summary'!$V$10)</f>
        <v>0</v>
      </c>
      <c r="F57" s="34">
        <f ca="1">INDIRECT("N3." &amp;$A57 &amp; "!$I$" &amp;'N3.00_Summary'!$V$10)</f>
        <v>0</v>
      </c>
      <c r="G57" s="34">
        <f ca="1">INDIRECT("N3." &amp;$A57 &amp; "!$J$" &amp;'N3.00_Summary'!$V$10)</f>
        <v>0</v>
      </c>
      <c r="H57" s="34">
        <f ca="1">INDIRECT("N3." &amp;$A57 &amp; "!$K$" &amp;'N3.00_Summary'!$V$10)</f>
        <v>0</v>
      </c>
      <c r="I57" s="34">
        <f ca="1">INDIRECT("N3." &amp;$A57 &amp; "!$L$" &amp;'N3.00_Summary'!$V$10)</f>
        <v>0</v>
      </c>
      <c r="J57" s="34">
        <f ca="1">INDIRECT("N3." &amp;$A57 &amp; "!$M$" &amp;'N3.00_Summary'!$V$10)</f>
        <v>0</v>
      </c>
      <c r="K57" s="34">
        <f ca="1">INDIRECT("N3." &amp;$A57 &amp; "!$N$" &amp;'N3.00_Summary'!$V$10)</f>
        <v>0</v>
      </c>
      <c r="L57" s="34">
        <f ca="1">INDIRECT("N3." &amp;$A57 &amp; "!$O$" &amp;'N3.00_Summary'!$V$10)</f>
        <v>0</v>
      </c>
      <c r="M57" s="34">
        <f ca="1">INDIRECT("N3." &amp;$A57 &amp; "!$P$" &amp;'N3.00_Summary'!$V$10)</f>
        <v>0</v>
      </c>
      <c r="N57" s="164">
        <f t="shared" ca="1" si="3"/>
        <v>0</v>
      </c>
      <c r="P57" s="64" t="e">
        <f>'N0.6_Lookup_References'!C54</f>
        <v>#N/A</v>
      </c>
      <c r="Q57" s="34">
        <f ca="1">INDIRECT("N3." &amp;$A57 &amp; "!$W$" &amp;'N3.00_Summary'!$V$10)</f>
        <v>0</v>
      </c>
      <c r="R57" s="34">
        <f ca="1">INDIRECT("N3." &amp;$A57 &amp; "!$X$" &amp;'N3.00_Summary'!$V$10)</f>
        <v>0</v>
      </c>
      <c r="S57" s="34">
        <f ca="1">INDIRECT("N3." &amp;$A57 &amp; "!$Y$" &amp;'N3.00_Summary'!$V$10)</f>
        <v>0</v>
      </c>
      <c r="T57" s="34">
        <f ca="1">INDIRECT("N3." &amp;$A57 &amp; "!$Z$" &amp;'N3.00_Summary'!$V$10)</f>
        <v>0</v>
      </c>
      <c r="U57" s="34">
        <f ca="1">INDIRECT("N3." &amp;$A57 &amp; "!$AA$" &amp;'N3.00_Summary'!$V$10)</f>
        <v>0</v>
      </c>
      <c r="V57" s="34">
        <f ca="1">INDIRECT("N3." &amp;$A57 &amp; "!$AB$" &amp;'N3.00_Summary'!$V$10)</f>
        <v>0</v>
      </c>
      <c r="W57" s="34">
        <f ca="1">INDIRECT("N3." &amp;$A57 &amp; "!$AC$" &amp;'N3.00_Summary'!$V$10)</f>
        <v>0</v>
      </c>
      <c r="X57" s="34">
        <f ca="1">INDIRECT("N3." &amp;$A57 &amp; "!$AD$" &amp;'N3.00_Summary'!$V$10)</f>
        <v>0</v>
      </c>
      <c r="Y57" s="34">
        <f ca="1">INDIRECT("N3." &amp;$A57 &amp; "!$AE$" &amp;'N3.00_Summary'!$V$10)</f>
        <v>0</v>
      </c>
      <c r="Z57" s="34">
        <f ca="1">INDIRECT("N3." &amp;$A57 &amp; "!$AF$" &amp;'N3.00_Summary'!$V$10)</f>
        <v>0</v>
      </c>
      <c r="AA57" s="35">
        <f t="shared" ca="1" si="4"/>
        <v>0</v>
      </c>
      <c r="AC57" s="64" t="s">
        <v>51</v>
      </c>
      <c r="AD57" s="84">
        <f t="shared" ref="AD57:AE66" ca="1" si="7">IF(SUM(Q57, D57)=0, 0, IFERROR(D57/Q57,"ERROR"))</f>
        <v>0</v>
      </c>
      <c r="AE57" s="84">
        <f t="shared" ca="1" si="7"/>
        <v>0</v>
      </c>
      <c r="AF57" s="84">
        <f t="shared" ca="1" si="6"/>
        <v>0</v>
      </c>
      <c r="AG57" s="84">
        <f t="shared" ca="1" si="6"/>
        <v>0</v>
      </c>
      <c r="AH57" s="84">
        <f t="shared" ca="1" si="6"/>
        <v>0</v>
      </c>
      <c r="AI57" s="84">
        <f t="shared" ca="1" si="6"/>
        <v>0</v>
      </c>
      <c r="AJ57" s="84">
        <f t="shared" ca="1" si="6"/>
        <v>0</v>
      </c>
      <c r="AK57" s="84">
        <f t="shared" ca="1" si="6"/>
        <v>0</v>
      </c>
      <c r="AL57" s="84">
        <f t="shared" ca="1" si="6"/>
        <v>0</v>
      </c>
      <c r="AM57" s="84">
        <f t="shared" ca="1" si="6"/>
        <v>0</v>
      </c>
      <c r="AN57" s="62">
        <f t="shared" ca="1" si="6"/>
        <v>0</v>
      </c>
    </row>
    <row r="58" spans="1:40">
      <c r="A58" s="158" t="s">
        <v>245</v>
      </c>
      <c r="B58" s="237" t="e">
        <f t="shared" ca="1" si="2"/>
        <v>#N/A</v>
      </c>
      <c r="C58" s="64" t="s">
        <v>51</v>
      </c>
      <c r="D58" s="34">
        <f ca="1">INDIRECT("N3." &amp;$A58 &amp; "!$G$" &amp;'N3.00_Summary'!$V$10)</f>
        <v>0</v>
      </c>
      <c r="E58" s="34">
        <f ca="1">INDIRECT("N3." &amp;$A58 &amp; "!$H$" &amp;'N3.00_Summary'!$V$10)</f>
        <v>0</v>
      </c>
      <c r="F58" s="34">
        <f ca="1">INDIRECT("N3." &amp;$A58 &amp; "!$I$" &amp;'N3.00_Summary'!$V$10)</f>
        <v>0</v>
      </c>
      <c r="G58" s="34">
        <f ca="1">INDIRECT("N3." &amp;$A58 &amp; "!$J$" &amp;'N3.00_Summary'!$V$10)</f>
        <v>0</v>
      </c>
      <c r="H58" s="34">
        <f ca="1">INDIRECT("N3." &amp;$A58 &amp; "!$K$" &amp;'N3.00_Summary'!$V$10)</f>
        <v>0</v>
      </c>
      <c r="I58" s="34">
        <f ca="1">INDIRECT("N3." &amp;$A58 &amp; "!$L$" &amp;'N3.00_Summary'!$V$10)</f>
        <v>0</v>
      </c>
      <c r="J58" s="34">
        <f ca="1">INDIRECT("N3." &amp;$A58 &amp; "!$M$" &amp;'N3.00_Summary'!$V$10)</f>
        <v>0</v>
      </c>
      <c r="K58" s="34">
        <f ca="1">INDIRECT("N3." &amp;$A58 &amp; "!$N$" &amp;'N3.00_Summary'!$V$10)</f>
        <v>0</v>
      </c>
      <c r="L58" s="34">
        <f ca="1">INDIRECT("N3." &amp;$A58 &amp; "!$O$" &amp;'N3.00_Summary'!$V$10)</f>
        <v>0</v>
      </c>
      <c r="M58" s="34">
        <f ca="1">INDIRECT("N3." &amp;$A58 &amp; "!$P$" &amp;'N3.00_Summary'!$V$10)</f>
        <v>0</v>
      </c>
      <c r="N58" s="164">
        <f t="shared" ca="1" si="3"/>
        <v>0</v>
      </c>
      <c r="P58" s="64" t="e">
        <f>'N0.6_Lookup_References'!C55</f>
        <v>#N/A</v>
      </c>
      <c r="Q58" s="34">
        <f ca="1">INDIRECT("N3." &amp;$A58 &amp; "!$W$" &amp;'N3.00_Summary'!$V$10)</f>
        <v>0</v>
      </c>
      <c r="R58" s="34">
        <f ca="1">INDIRECT("N3." &amp;$A58 &amp; "!$X$" &amp;'N3.00_Summary'!$V$10)</f>
        <v>0</v>
      </c>
      <c r="S58" s="34">
        <f ca="1">INDIRECT("N3." &amp;$A58 &amp; "!$Y$" &amp;'N3.00_Summary'!$V$10)</f>
        <v>0</v>
      </c>
      <c r="T58" s="34">
        <f ca="1">INDIRECT("N3." &amp;$A58 &amp; "!$Z$" &amp;'N3.00_Summary'!$V$10)</f>
        <v>0</v>
      </c>
      <c r="U58" s="34">
        <f ca="1">INDIRECT("N3." &amp;$A58 &amp; "!$AA$" &amp;'N3.00_Summary'!$V$10)</f>
        <v>0</v>
      </c>
      <c r="V58" s="34">
        <f ca="1">INDIRECT("N3." &amp;$A58 &amp; "!$AB$" &amp;'N3.00_Summary'!$V$10)</f>
        <v>0</v>
      </c>
      <c r="W58" s="34">
        <f ca="1">INDIRECT("N3." &amp;$A58 &amp; "!$AC$" &amp;'N3.00_Summary'!$V$10)</f>
        <v>0</v>
      </c>
      <c r="X58" s="34">
        <f ca="1">INDIRECT("N3." &amp;$A58 &amp; "!$AD$" &amp;'N3.00_Summary'!$V$10)</f>
        <v>0</v>
      </c>
      <c r="Y58" s="34">
        <f ca="1">INDIRECT("N3." &amp;$A58 &amp; "!$AE$" &amp;'N3.00_Summary'!$V$10)</f>
        <v>0</v>
      </c>
      <c r="Z58" s="34">
        <f ca="1">INDIRECT("N3." &amp;$A58 &amp; "!$AF$" &amp;'N3.00_Summary'!$V$10)</f>
        <v>0</v>
      </c>
      <c r="AA58" s="35">
        <f t="shared" ca="1" si="4"/>
        <v>0</v>
      </c>
      <c r="AC58" s="64" t="s">
        <v>51</v>
      </c>
      <c r="AD58" s="84">
        <f t="shared" ca="1" si="7"/>
        <v>0</v>
      </c>
      <c r="AE58" s="84">
        <f t="shared" ca="1" si="7"/>
        <v>0</v>
      </c>
      <c r="AF58" s="84">
        <f t="shared" ca="1" si="6"/>
        <v>0</v>
      </c>
      <c r="AG58" s="84">
        <f t="shared" ca="1" si="6"/>
        <v>0</v>
      </c>
      <c r="AH58" s="84">
        <f t="shared" ca="1" si="6"/>
        <v>0</v>
      </c>
      <c r="AI58" s="84">
        <f t="shared" ca="1" si="6"/>
        <v>0</v>
      </c>
      <c r="AJ58" s="84">
        <f t="shared" ca="1" si="6"/>
        <v>0</v>
      </c>
      <c r="AK58" s="84">
        <f t="shared" ca="1" si="6"/>
        <v>0</v>
      </c>
      <c r="AL58" s="84">
        <f t="shared" ca="1" si="6"/>
        <v>0</v>
      </c>
      <c r="AM58" s="84">
        <f t="shared" ca="1" si="6"/>
        <v>0</v>
      </c>
      <c r="AN58" s="62">
        <f t="shared" ca="1" si="6"/>
        <v>0</v>
      </c>
    </row>
    <row r="59" spans="1:40">
      <c r="A59" s="158" t="s">
        <v>246</v>
      </c>
      <c r="B59" s="237" t="e">
        <f t="shared" ca="1" si="2"/>
        <v>#N/A</v>
      </c>
      <c r="C59" s="64" t="s">
        <v>51</v>
      </c>
      <c r="D59" s="34">
        <f ca="1">INDIRECT("N3." &amp;$A59 &amp; "!$G$" &amp;'N3.00_Summary'!$V$10)</f>
        <v>0</v>
      </c>
      <c r="E59" s="34">
        <f ca="1">INDIRECT("N3." &amp;$A59 &amp; "!$H$" &amp;'N3.00_Summary'!$V$10)</f>
        <v>0</v>
      </c>
      <c r="F59" s="34">
        <f ca="1">INDIRECT("N3." &amp;$A59 &amp; "!$I$" &amp;'N3.00_Summary'!$V$10)</f>
        <v>0</v>
      </c>
      <c r="G59" s="34">
        <f ca="1">INDIRECT("N3." &amp;$A59 &amp; "!$J$" &amp;'N3.00_Summary'!$V$10)</f>
        <v>0</v>
      </c>
      <c r="H59" s="34">
        <f ca="1">INDIRECT("N3." &amp;$A59 &amp; "!$K$" &amp;'N3.00_Summary'!$V$10)</f>
        <v>0</v>
      </c>
      <c r="I59" s="34">
        <f ca="1">INDIRECT("N3." &amp;$A59 &amp; "!$L$" &amp;'N3.00_Summary'!$V$10)</f>
        <v>0</v>
      </c>
      <c r="J59" s="34">
        <f ca="1">INDIRECT("N3." &amp;$A59 &amp; "!$M$" &amp;'N3.00_Summary'!$V$10)</f>
        <v>0</v>
      </c>
      <c r="K59" s="34">
        <f ca="1">INDIRECT("N3." &amp;$A59 &amp; "!$N$" &amp;'N3.00_Summary'!$V$10)</f>
        <v>0</v>
      </c>
      <c r="L59" s="34">
        <f ca="1">INDIRECT("N3." &amp;$A59 &amp; "!$O$" &amp;'N3.00_Summary'!$V$10)</f>
        <v>0</v>
      </c>
      <c r="M59" s="34">
        <f ca="1">INDIRECT("N3." &amp;$A59 &amp; "!$P$" &amp;'N3.00_Summary'!$V$10)</f>
        <v>0</v>
      </c>
      <c r="N59" s="164">
        <f t="shared" ca="1" si="3"/>
        <v>0</v>
      </c>
      <c r="P59" s="64" t="e">
        <f>'N0.6_Lookup_References'!C56</f>
        <v>#N/A</v>
      </c>
      <c r="Q59" s="34">
        <f ca="1">INDIRECT("N3." &amp;$A59 &amp; "!$W$" &amp;'N3.00_Summary'!$V$10)</f>
        <v>0</v>
      </c>
      <c r="R59" s="34">
        <f ca="1">INDIRECT("N3." &amp;$A59 &amp; "!$X$" &amp;'N3.00_Summary'!$V$10)</f>
        <v>0</v>
      </c>
      <c r="S59" s="34">
        <f ca="1">INDIRECT("N3." &amp;$A59 &amp; "!$Y$" &amp;'N3.00_Summary'!$V$10)</f>
        <v>0</v>
      </c>
      <c r="T59" s="34">
        <f ca="1">INDIRECT("N3." &amp;$A59 &amp; "!$Z$" &amp;'N3.00_Summary'!$V$10)</f>
        <v>0</v>
      </c>
      <c r="U59" s="34">
        <f ca="1">INDIRECT("N3." &amp;$A59 &amp; "!$AA$" &amp;'N3.00_Summary'!$V$10)</f>
        <v>0</v>
      </c>
      <c r="V59" s="34">
        <f ca="1">INDIRECT("N3." &amp;$A59 &amp; "!$AB$" &amp;'N3.00_Summary'!$V$10)</f>
        <v>0</v>
      </c>
      <c r="W59" s="34">
        <f ca="1">INDIRECT("N3." &amp;$A59 &amp; "!$AC$" &amp;'N3.00_Summary'!$V$10)</f>
        <v>0</v>
      </c>
      <c r="X59" s="34">
        <f ca="1">INDIRECT("N3." &amp;$A59 &amp; "!$AD$" &amp;'N3.00_Summary'!$V$10)</f>
        <v>0</v>
      </c>
      <c r="Y59" s="34">
        <f ca="1">INDIRECT("N3." &amp;$A59 &amp; "!$AE$" &amp;'N3.00_Summary'!$V$10)</f>
        <v>0</v>
      </c>
      <c r="Z59" s="34">
        <f ca="1">INDIRECT("N3." &amp;$A59 &amp; "!$AF$" &amp;'N3.00_Summary'!$V$10)</f>
        <v>0</v>
      </c>
      <c r="AA59" s="35">
        <f t="shared" ca="1" si="4"/>
        <v>0</v>
      </c>
      <c r="AC59" s="64" t="s">
        <v>51</v>
      </c>
      <c r="AD59" s="84">
        <f t="shared" ca="1" si="7"/>
        <v>0</v>
      </c>
      <c r="AE59" s="84">
        <f t="shared" ca="1" si="7"/>
        <v>0</v>
      </c>
      <c r="AF59" s="84">
        <f t="shared" ca="1" si="6"/>
        <v>0</v>
      </c>
      <c r="AG59" s="84">
        <f t="shared" ca="1" si="6"/>
        <v>0</v>
      </c>
      <c r="AH59" s="84">
        <f t="shared" ca="1" si="6"/>
        <v>0</v>
      </c>
      <c r="AI59" s="84">
        <f t="shared" ca="1" si="6"/>
        <v>0</v>
      </c>
      <c r="AJ59" s="84">
        <f t="shared" ca="1" si="6"/>
        <v>0</v>
      </c>
      <c r="AK59" s="84">
        <f t="shared" ca="1" si="6"/>
        <v>0</v>
      </c>
      <c r="AL59" s="84">
        <f t="shared" ca="1" si="6"/>
        <v>0</v>
      </c>
      <c r="AM59" s="84">
        <f t="shared" ca="1" si="6"/>
        <v>0</v>
      </c>
      <c r="AN59" s="62">
        <f t="shared" ca="1" si="6"/>
        <v>0</v>
      </c>
    </row>
    <row r="60" spans="1:40">
      <c r="A60" s="158" t="s">
        <v>247</v>
      </c>
      <c r="B60" s="237" t="e">
        <f t="shared" ca="1" si="2"/>
        <v>#N/A</v>
      </c>
      <c r="C60" s="64" t="s">
        <v>51</v>
      </c>
      <c r="D60" s="34">
        <f ca="1">INDIRECT("N3." &amp;$A60 &amp; "!$G$" &amp;'N3.00_Summary'!$V$10)</f>
        <v>0</v>
      </c>
      <c r="E60" s="34">
        <f ca="1">INDIRECT("N3." &amp;$A60 &amp; "!$H$" &amp;'N3.00_Summary'!$V$10)</f>
        <v>0</v>
      </c>
      <c r="F60" s="34">
        <f ca="1">INDIRECT("N3." &amp;$A60 &amp; "!$I$" &amp;'N3.00_Summary'!$V$10)</f>
        <v>0</v>
      </c>
      <c r="G60" s="34">
        <f ca="1">INDIRECT("N3." &amp;$A60 &amp; "!$J$" &amp;'N3.00_Summary'!$V$10)</f>
        <v>0</v>
      </c>
      <c r="H60" s="34">
        <f ca="1">INDIRECT("N3." &amp;$A60 &amp; "!$K$" &amp;'N3.00_Summary'!$V$10)</f>
        <v>0</v>
      </c>
      <c r="I60" s="34">
        <f ca="1">INDIRECT("N3." &amp;$A60 &amp; "!$L$" &amp;'N3.00_Summary'!$V$10)</f>
        <v>0</v>
      </c>
      <c r="J60" s="34">
        <f ca="1">INDIRECT("N3." &amp;$A60 &amp; "!$M$" &amp;'N3.00_Summary'!$V$10)</f>
        <v>0</v>
      </c>
      <c r="K60" s="34">
        <f ca="1">INDIRECT("N3." &amp;$A60 &amp; "!$N$" &amp;'N3.00_Summary'!$V$10)</f>
        <v>0</v>
      </c>
      <c r="L60" s="34">
        <f ca="1">INDIRECT("N3." &amp;$A60 &amp; "!$O$" &amp;'N3.00_Summary'!$V$10)</f>
        <v>0</v>
      </c>
      <c r="M60" s="34">
        <f ca="1">INDIRECT("N3." &amp;$A60 &amp; "!$P$" &amp;'N3.00_Summary'!$V$10)</f>
        <v>0</v>
      </c>
      <c r="N60" s="164">
        <f t="shared" ca="1" si="3"/>
        <v>0</v>
      </c>
      <c r="P60" s="64" t="e">
        <f>'N0.6_Lookup_References'!C57</f>
        <v>#N/A</v>
      </c>
      <c r="Q60" s="34">
        <f ca="1">INDIRECT("N3." &amp;$A60 &amp; "!$W$" &amp;'N3.00_Summary'!$V$10)</f>
        <v>0</v>
      </c>
      <c r="R60" s="34">
        <f ca="1">INDIRECT("N3." &amp;$A60 &amp; "!$X$" &amp;'N3.00_Summary'!$V$10)</f>
        <v>0</v>
      </c>
      <c r="S60" s="34">
        <f ca="1">INDIRECT("N3." &amp;$A60 &amp; "!$Y$" &amp;'N3.00_Summary'!$V$10)</f>
        <v>0</v>
      </c>
      <c r="T60" s="34">
        <f ca="1">INDIRECT("N3." &amp;$A60 &amp; "!$Z$" &amp;'N3.00_Summary'!$V$10)</f>
        <v>0</v>
      </c>
      <c r="U60" s="34">
        <f ca="1">INDIRECT("N3." &amp;$A60 &amp; "!$AA$" &amp;'N3.00_Summary'!$V$10)</f>
        <v>0</v>
      </c>
      <c r="V60" s="34">
        <f ca="1">INDIRECT("N3." &amp;$A60 &amp; "!$AB$" &amp;'N3.00_Summary'!$V$10)</f>
        <v>0</v>
      </c>
      <c r="W60" s="34">
        <f ca="1">INDIRECT("N3." &amp;$A60 &amp; "!$AC$" &amp;'N3.00_Summary'!$V$10)</f>
        <v>0</v>
      </c>
      <c r="X60" s="34">
        <f ca="1">INDIRECT("N3." &amp;$A60 &amp; "!$AD$" &amp;'N3.00_Summary'!$V$10)</f>
        <v>0</v>
      </c>
      <c r="Y60" s="34">
        <f ca="1">INDIRECT("N3." &amp;$A60 &amp; "!$AE$" &amp;'N3.00_Summary'!$V$10)</f>
        <v>0</v>
      </c>
      <c r="Z60" s="34">
        <f ca="1">INDIRECT("N3." &amp;$A60 &amp; "!$AF$" &amp;'N3.00_Summary'!$V$10)</f>
        <v>0</v>
      </c>
      <c r="AA60" s="35">
        <f t="shared" ca="1" si="4"/>
        <v>0</v>
      </c>
      <c r="AC60" s="64" t="s">
        <v>51</v>
      </c>
      <c r="AD60" s="84">
        <f t="shared" ca="1" si="7"/>
        <v>0</v>
      </c>
      <c r="AE60" s="84">
        <f t="shared" ca="1" si="7"/>
        <v>0</v>
      </c>
      <c r="AF60" s="84">
        <f t="shared" ca="1" si="6"/>
        <v>0</v>
      </c>
      <c r="AG60" s="84">
        <f t="shared" ca="1" si="6"/>
        <v>0</v>
      </c>
      <c r="AH60" s="84">
        <f t="shared" ca="1" si="6"/>
        <v>0</v>
      </c>
      <c r="AI60" s="84">
        <f t="shared" ca="1" si="6"/>
        <v>0</v>
      </c>
      <c r="AJ60" s="84">
        <f t="shared" ca="1" si="6"/>
        <v>0</v>
      </c>
      <c r="AK60" s="84">
        <f t="shared" ca="1" si="6"/>
        <v>0</v>
      </c>
      <c r="AL60" s="84">
        <f t="shared" ca="1" si="6"/>
        <v>0</v>
      </c>
      <c r="AM60" s="84">
        <f t="shared" ca="1" si="6"/>
        <v>0</v>
      </c>
      <c r="AN60" s="62">
        <f t="shared" ca="1" si="6"/>
        <v>0</v>
      </c>
    </row>
    <row r="61" spans="1:40">
      <c r="A61" s="158" t="s">
        <v>248</v>
      </c>
      <c r="B61" s="237" t="e">
        <f t="shared" ca="1" si="2"/>
        <v>#N/A</v>
      </c>
      <c r="C61" s="64" t="s">
        <v>51</v>
      </c>
      <c r="D61" s="34">
        <f ca="1">INDIRECT("N3." &amp;$A61 &amp; "!$G$" &amp;'N3.00_Summary'!$V$10)</f>
        <v>0</v>
      </c>
      <c r="E61" s="34">
        <f ca="1">INDIRECT("N3." &amp;$A61 &amp; "!$H$" &amp;'N3.00_Summary'!$V$10)</f>
        <v>0</v>
      </c>
      <c r="F61" s="34">
        <f ca="1">INDIRECT("N3." &amp;$A61 &amp; "!$I$" &amp;'N3.00_Summary'!$V$10)</f>
        <v>0</v>
      </c>
      <c r="G61" s="34">
        <f ca="1">INDIRECT("N3." &amp;$A61 &amp; "!$J$" &amp;'N3.00_Summary'!$V$10)</f>
        <v>0</v>
      </c>
      <c r="H61" s="34">
        <f ca="1">INDIRECT("N3." &amp;$A61 &amp; "!$K$" &amp;'N3.00_Summary'!$V$10)</f>
        <v>0</v>
      </c>
      <c r="I61" s="34">
        <f ca="1">INDIRECT("N3." &amp;$A61 &amp; "!$L$" &amp;'N3.00_Summary'!$V$10)</f>
        <v>0</v>
      </c>
      <c r="J61" s="34">
        <f ca="1">INDIRECT("N3." &amp;$A61 &amp; "!$M$" &amp;'N3.00_Summary'!$V$10)</f>
        <v>0</v>
      </c>
      <c r="K61" s="34">
        <f ca="1">INDIRECT("N3." &amp;$A61 &amp; "!$N$" &amp;'N3.00_Summary'!$V$10)</f>
        <v>0</v>
      </c>
      <c r="L61" s="34">
        <f ca="1">INDIRECT("N3." &amp;$A61 &amp; "!$O$" &amp;'N3.00_Summary'!$V$10)</f>
        <v>0</v>
      </c>
      <c r="M61" s="34">
        <f ca="1">INDIRECT("N3." &amp;$A61 &amp; "!$P$" &amp;'N3.00_Summary'!$V$10)</f>
        <v>0</v>
      </c>
      <c r="N61" s="164">
        <f t="shared" ca="1" si="3"/>
        <v>0</v>
      </c>
      <c r="P61" s="64" t="e">
        <f>'N0.6_Lookup_References'!C58</f>
        <v>#N/A</v>
      </c>
      <c r="Q61" s="34">
        <f ca="1">INDIRECT("N3." &amp;$A61 &amp; "!$W$" &amp;'N3.00_Summary'!$V$10)</f>
        <v>0</v>
      </c>
      <c r="R61" s="34">
        <f ca="1">INDIRECT("N3." &amp;$A61 &amp; "!$X$" &amp;'N3.00_Summary'!$V$10)</f>
        <v>0</v>
      </c>
      <c r="S61" s="34">
        <f ca="1">INDIRECT("N3." &amp;$A61 &amp; "!$Y$" &amp;'N3.00_Summary'!$V$10)</f>
        <v>0</v>
      </c>
      <c r="T61" s="34">
        <f ca="1">INDIRECT("N3." &amp;$A61 &amp; "!$Z$" &amp;'N3.00_Summary'!$V$10)</f>
        <v>0</v>
      </c>
      <c r="U61" s="34">
        <f ca="1">INDIRECT("N3." &amp;$A61 &amp; "!$AA$" &amp;'N3.00_Summary'!$V$10)</f>
        <v>0</v>
      </c>
      <c r="V61" s="34">
        <f ca="1">INDIRECT("N3." &amp;$A61 &amp; "!$AB$" &amp;'N3.00_Summary'!$V$10)</f>
        <v>0</v>
      </c>
      <c r="W61" s="34">
        <f ca="1">INDIRECT("N3." &amp;$A61 &amp; "!$AC$" &amp;'N3.00_Summary'!$V$10)</f>
        <v>0</v>
      </c>
      <c r="X61" s="34">
        <f ca="1">INDIRECT("N3." &amp;$A61 &amp; "!$AD$" &amp;'N3.00_Summary'!$V$10)</f>
        <v>0</v>
      </c>
      <c r="Y61" s="34">
        <f ca="1">INDIRECT("N3." &amp;$A61 &amp; "!$AE$" &amp;'N3.00_Summary'!$V$10)</f>
        <v>0</v>
      </c>
      <c r="Z61" s="34">
        <f ca="1">INDIRECT("N3." &amp;$A61 &amp; "!$AF$" &amp;'N3.00_Summary'!$V$10)</f>
        <v>0</v>
      </c>
      <c r="AA61" s="35">
        <f t="shared" ca="1" si="4"/>
        <v>0</v>
      </c>
      <c r="AC61" s="64" t="s">
        <v>51</v>
      </c>
      <c r="AD61" s="84">
        <f t="shared" ca="1" si="7"/>
        <v>0</v>
      </c>
      <c r="AE61" s="84">
        <f t="shared" ca="1" si="7"/>
        <v>0</v>
      </c>
      <c r="AF61" s="84">
        <f t="shared" ca="1" si="6"/>
        <v>0</v>
      </c>
      <c r="AG61" s="84">
        <f t="shared" ca="1" si="6"/>
        <v>0</v>
      </c>
      <c r="AH61" s="84">
        <f t="shared" ca="1" si="6"/>
        <v>0</v>
      </c>
      <c r="AI61" s="84">
        <f t="shared" ca="1" si="6"/>
        <v>0</v>
      </c>
      <c r="AJ61" s="84">
        <f t="shared" ca="1" si="6"/>
        <v>0</v>
      </c>
      <c r="AK61" s="84">
        <f t="shared" ca="1" si="6"/>
        <v>0</v>
      </c>
      <c r="AL61" s="84">
        <f t="shared" ca="1" si="6"/>
        <v>0</v>
      </c>
      <c r="AM61" s="84">
        <f t="shared" ca="1" si="6"/>
        <v>0</v>
      </c>
      <c r="AN61" s="62">
        <f t="shared" ca="1" si="6"/>
        <v>0</v>
      </c>
    </row>
    <row r="62" spans="1:40">
      <c r="A62" s="158" t="s">
        <v>249</v>
      </c>
      <c r="B62" s="237" t="e">
        <f t="shared" ca="1" si="2"/>
        <v>#N/A</v>
      </c>
      <c r="C62" s="64" t="s">
        <v>51</v>
      </c>
      <c r="D62" s="34">
        <f ca="1">INDIRECT("N3." &amp;$A62 &amp; "!$G$" &amp;'N3.00_Summary'!$V$10)</f>
        <v>0</v>
      </c>
      <c r="E62" s="34">
        <f ca="1">INDIRECT("N3." &amp;$A62 &amp; "!$H$" &amp;'N3.00_Summary'!$V$10)</f>
        <v>0</v>
      </c>
      <c r="F62" s="34">
        <f ca="1">INDIRECT("N3." &amp;$A62 &amp; "!$I$" &amp;'N3.00_Summary'!$V$10)</f>
        <v>0</v>
      </c>
      <c r="G62" s="34">
        <f ca="1">INDIRECT("N3." &amp;$A62 &amp; "!$J$" &amp;'N3.00_Summary'!$V$10)</f>
        <v>0</v>
      </c>
      <c r="H62" s="34">
        <f ca="1">INDIRECT("N3." &amp;$A62 &amp; "!$K$" &amp;'N3.00_Summary'!$V$10)</f>
        <v>0</v>
      </c>
      <c r="I62" s="34">
        <f ca="1">INDIRECT("N3." &amp;$A62 &amp; "!$L$" &amp;'N3.00_Summary'!$V$10)</f>
        <v>0</v>
      </c>
      <c r="J62" s="34">
        <f ca="1">INDIRECT("N3." &amp;$A62 &amp; "!$M$" &amp;'N3.00_Summary'!$V$10)</f>
        <v>0</v>
      </c>
      <c r="K62" s="34">
        <f ca="1">INDIRECT("N3." &amp;$A62 &amp; "!$N$" &amp;'N3.00_Summary'!$V$10)</f>
        <v>0</v>
      </c>
      <c r="L62" s="34">
        <f ca="1">INDIRECT("N3." &amp;$A62 &amp; "!$O$" &amp;'N3.00_Summary'!$V$10)</f>
        <v>0</v>
      </c>
      <c r="M62" s="34">
        <f ca="1">INDIRECT("N3." &amp;$A62 &amp; "!$P$" &amp;'N3.00_Summary'!$V$10)</f>
        <v>0</v>
      </c>
      <c r="N62" s="164">
        <f t="shared" ca="1" si="3"/>
        <v>0</v>
      </c>
      <c r="P62" s="64" t="e">
        <f>'N0.6_Lookup_References'!C59</f>
        <v>#N/A</v>
      </c>
      <c r="Q62" s="34">
        <f ca="1">INDIRECT("N3." &amp;$A62 &amp; "!$W$" &amp;'N3.00_Summary'!$V$10)</f>
        <v>0</v>
      </c>
      <c r="R62" s="34">
        <f ca="1">INDIRECT("N3." &amp;$A62 &amp; "!$X$" &amp;'N3.00_Summary'!$V$10)</f>
        <v>0</v>
      </c>
      <c r="S62" s="34">
        <f ca="1">INDIRECT("N3." &amp;$A62 &amp; "!$Y$" &amp;'N3.00_Summary'!$V$10)</f>
        <v>0</v>
      </c>
      <c r="T62" s="34">
        <f ca="1">INDIRECT("N3." &amp;$A62 &amp; "!$Z$" &amp;'N3.00_Summary'!$V$10)</f>
        <v>0</v>
      </c>
      <c r="U62" s="34">
        <f ca="1">INDIRECT("N3." &amp;$A62 &amp; "!$AA$" &amp;'N3.00_Summary'!$V$10)</f>
        <v>0</v>
      </c>
      <c r="V62" s="34">
        <f ca="1">INDIRECT("N3." &amp;$A62 &amp; "!$AB$" &amp;'N3.00_Summary'!$V$10)</f>
        <v>0</v>
      </c>
      <c r="W62" s="34">
        <f ca="1">INDIRECT("N3." &amp;$A62 &amp; "!$AC$" &amp;'N3.00_Summary'!$V$10)</f>
        <v>0</v>
      </c>
      <c r="X62" s="34">
        <f ca="1">INDIRECT("N3." &amp;$A62 &amp; "!$AD$" &amp;'N3.00_Summary'!$V$10)</f>
        <v>0</v>
      </c>
      <c r="Y62" s="34">
        <f ca="1">INDIRECT("N3." &amp;$A62 &amp; "!$AE$" &amp;'N3.00_Summary'!$V$10)</f>
        <v>0</v>
      </c>
      <c r="Z62" s="34">
        <f ca="1">INDIRECT("N3." &amp;$A62 &amp; "!$AF$" &amp;'N3.00_Summary'!$V$10)</f>
        <v>0</v>
      </c>
      <c r="AA62" s="35">
        <f t="shared" ca="1" si="4"/>
        <v>0</v>
      </c>
      <c r="AC62" s="64" t="s">
        <v>51</v>
      </c>
      <c r="AD62" s="84">
        <f t="shared" ca="1" si="7"/>
        <v>0</v>
      </c>
      <c r="AE62" s="84">
        <f t="shared" ca="1" si="7"/>
        <v>0</v>
      </c>
      <c r="AF62" s="84">
        <f t="shared" ca="1" si="6"/>
        <v>0</v>
      </c>
      <c r="AG62" s="84">
        <f t="shared" ca="1" si="6"/>
        <v>0</v>
      </c>
      <c r="AH62" s="84">
        <f t="shared" ca="1" si="6"/>
        <v>0</v>
      </c>
      <c r="AI62" s="84">
        <f t="shared" ca="1" si="6"/>
        <v>0</v>
      </c>
      <c r="AJ62" s="84">
        <f t="shared" ca="1" si="6"/>
        <v>0</v>
      </c>
      <c r="AK62" s="84">
        <f t="shared" ca="1" si="6"/>
        <v>0</v>
      </c>
      <c r="AL62" s="84">
        <f t="shared" ca="1" si="6"/>
        <v>0</v>
      </c>
      <c r="AM62" s="84">
        <f t="shared" ca="1" si="6"/>
        <v>0</v>
      </c>
      <c r="AN62" s="62">
        <f t="shared" ca="1" si="6"/>
        <v>0</v>
      </c>
    </row>
    <row r="63" spans="1:40">
      <c r="A63" s="158" t="s">
        <v>250</v>
      </c>
      <c r="B63" s="237" t="e">
        <f t="shared" ca="1" si="2"/>
        <v>#N/A</v>
      </c>
      <c r="C63" s="64" t="s">
        <v>51</v>
      </c>
      <c r="D63" s="34">
        <f ca="1">INDIRECT("N3." &amp;$A63 &amp; "!$G$" &amp;'N3.00_Summary'!$V$10)</f>
        <v>0</v>
      </c>
      <c r="E63" s="34">
        <f ca="1">INDIRECT("N3." &amp;$A63 &amp; "!$H$" &amp;'N3.00_Summary'!$V$10)</f>
        <v>0</v>
      </c>
      <c r="F63" s="34">
        <f ca="1">INDIRECT("N3." &amp;$A63 &amp; "!$I$" &amp;'N3.00_Summary'!$V$10)</f>
        <v>0</v>
      </c>
      <c r="G63" s="34">
        <f ca="1">INDIRECT("N3." &amp;$A63 &amp; "!$J$" &amp;'N3.00_Summary'!$V$10)</f>
        <v>0</v>
      </c>
      <c r="H63" s="34">
        <f ca="1">INDIRECT("N3." &amp;$A63 &amp; "!$K$" &amp;'N3.00_Summary'!$V$10)</f>
        <v>0</v>
      </c>
      <c r="I63" s="34">
        <f ca="1">INDIRECT("N3." &amp;$A63 &amp; "!$L$" &amp;'N3.00_Summary'!$V$10)</f>
        <v>0</v>
      </c>
      <c r="J63" s="34">
        <f ca="1">INDIRECT("N3." &amp;$A63 &amp; "!$M$" &amp;'N3.00_Summary'!$V$10)</f>
        <v>0</v>
      </c>
      <c r="K63" s="34">
        <f ca="1">INDIRECT("N3." &amp;$A63 &amp; "!$N$" &amp;'N3.00_Summary'!$V$10)</f>
        <v>0</v>
      </c>
      <c r="L63" s="34">
        <f ca="1">INDIRECT("N3." &amp;$A63 &amp; "!$O$" &amp;'N3.00_Summary'!$V$10)</f>
        <v>0</v>
      </c>
      <c r="M63" s="34">
        <f ca="1">INDIRECT("N3." &amp;$A63 &amp; "!$P$" &amp;'N3.00_Summary'!$V$10)</f>
        <v>0</v>
      </c>
      <c r="N63" s="164">
        <f t="shared" ca="1" si="3"/>
        <v>0</v>
      </c>
      <c r="P63" s="64" t="e">
        <f>'N0.6_Lookup_References'!C60</f>
        <v>#N/A</v>
      </c>
      <c r="Q63" s="34">
        <f ca="1">INDIRECT("N3." &amp;$A63 &amp; "!$W$" &amp;'N3.00_Summary'!$V$10)</f>
        <v>0</v>
      </c>
      <c r="R63" s="34">
        <f ca="1">INDIRECT("N3." &amp;$A63 &amp; "!$X$" &amp;'N3.00_Summary'!$V$10)</f>
        <v>0</v>
      </c>
      <c r="S63" s="34">
        <f ca="1">INDIRECT("N3." &amp;$A63 &amp; "!$Y$" &amp;'N3.00_Summary'!$V$10)</f>
        <v>0</v>
      </c>
      <c r="T63" s="34">
        <f ca="1">INDIRECT("N3." &amp;$A63 &amp; "!$Z$" &amp;'N3.00_Summary'!$V$10)</f>
        <v>0</v>
      </c>
      <c r="U63" s="34">
        <f ca="1">INDIRECT("N3." &amp;$A63 &amp; "!$AA$" &amp;'N3.00_Summary'!$V$10)</f>
        <v>0</v>
      </c>
      <c r="V63" s="34">
        <f ca="1">INDIRECT("N3." &amp;$A63 &amp; "!$AB$" &amp;'N3.00_Summary'!$V$10)</f>
        <v>0</v>
      </c>
      <c r="W63" s="34">
        <f ca="1">INDIRECT("N3." &amp;$A63 &amp; "!$AC$" &amp;'N3.00_Summary'!$V$10)</f>
        <v>0</v>
      </c>
      <c r="X63" s="34">
        <f ca="1">INDIRECT("N3." &amp;$A63 &amp; "!$AD$" &amp;'N3.00_Summary'!$V$10)</f>
        <v>0</v>
      </c>
      <c r="Y63" s="34">
        <f ca="1">INDIRECT("N3." &amp;$A63 &amp; "!$AE$" &amp;'N3.00_Summary'!$V$10)</f>
        <v>0</v>
      </c>
      <c r="Z63" s="34">
        <f ca="1">INDIRECT("N3." &amp;$A63 &amp; "!$AF$" &amp;'N3.00_Summary'!$V$10)</f>
        <v>0</v>
      </c>
      <c r="AA63" s="35">
        <f t="shared" ca="1" si="4"/>
        <v>0</v>
      </c>
      <c r="AC63" s="64" t="s">
        <v>51</v>
      </c>
      <c r="AD63" s="84">
        <f t="shared" ca="1" si="7"/>
        <v>0</v>
      </c>
      <c r="AE63" s="84">
        <f t="shared" ca="1" si="7"/>
        <v>0</v>
      </c>
      <c r="AF63" s="84">
        <f t="shared" ca="1" si="6"/>
        <v>0</v>
      </c>
      <c r="AG63" s="84">
        <f t="shared" ca="1" si="6"/>
        <v>0</v>
      </c>
      <c r="AH63" s="84">
        <f t="shared" ca="1" si="6"/>
        <v>0</v>
      </c>
      <c r="AI63" s="84">
        <f t="shared" ca="1" si="6"/>
        <v>0</v>
      </c>
      <c r="AJ63" s="84">
        <f t="shared" ca="1" si="6"/>
        <v>0</v>
      </c>
      <c r="AK63" s="84">
        <f t="shared" ca="1" si="6"/>
        <v>0</v>
      </c>
      <c r="AL63" s="84">
        <f t="shared" ca="1" si="6"/>
        <v>0</v>
      </c>
      <c r="AM63" s="84">
        <f t="shared" ca="1" si="6"/>
        <v>0</v>
      </c>
      <c r="AN63" s="62">
        <f t="shared" ca="1" si="6"/>
        <v>0</v>
      </c>
    </row>
    <row r="64" spans="1:40">
      <c r="A64" s="158" t="s">
        <v>435</v>
      </c>
      <c r="B64" s="237" t="e">
        <f t="shared" ca="1" si="2"/>
        <v>#N/A</v>
      </c>
      <c r="C64" s="64" t="s">
        <v>51</v>
      </c>
      <c r="D64" s="34">
        <f ca="1">INDIRECT("N3." &amp;$A64 &amp; "!$G$" &amp;'N3.00_Summary'!$V$10)</f>
        <v>0</v>
      </c>
      <c r="E64" s="34">
        <f ca="1">INDIRECT("N3." &amp;$A64 &amp; "!$H$" &amp;'N3.00_Summary'!$V$10)</f>
        <v>0</v>
      </c>
      <c r="F64" s="34">
        <f ca="1">INDIRECT("N3." &amp;$A64 &amp; "!$I$" &amp;'N3.00_Summary'!$V$10)</f>
        <v>0</v>
      </c>
      <c r="G64" s="34">
        <f ca="1">INDIRECT("N3." &amp;$A64 &amp; "!$J$" &amp;'N3.00_Summary'!$V$10)</f>
        <v>0</v>
      </c>
      <c r="H64" s="34">
        <f ca="1">INDIRECT("N3." &amp;$A64 &amp; "!$K$" &amp;'N3.00_Summary'!$V$10)</f>
        <v>0</v>
      </c>
      <c r="I64" s="34">
        <f ca="1">INDIRECT("N3." &amp;$A64 &amp; "!$L$" &amp;'N3.00_Summary'!$V$10)</f>
        <v>0</v>
      </c>
      <c r="J64" s="34">
        <f ca="1">INDIRECT("N3." &amp;$A64 &amp; "!$M$" &amp;'N3.00_Summary'!$V$10)</f>
        <v>0</v>
      </c>
      <c r="K64" s="34">
        <f ca="1">INDIRECT("N3." &amp;$A64 &amp; "!$N$" &amp;'N3.00_Summary'!$V$10)</f>
        <v>0</v>
      </c>
      <c r="L64" s="34">
        <f ca="1">INDIRECT("N3." &amp;$A64 &amp; "!$O$" &amp;'N3.00_Summary'!$V$10)</f>
        <v>0</v>
      </c>
      <c r="M64" s="34">
        <f ca="1">INDIRECT("N3." &amp;$A64 &amp; "!$P$" &amp;'N3.00_Summary'!$V$10)</f>
        <v>0</v>
      </c>
      <c r="N64" s="164">
        <f t="shared" ca="1" si="3"/>
        <v>0</v>
      </c>
      <c r="P64" s="64" t="e">
        <f>'N0.6_Lookup_References'!C61</f>
        <v>#N/A</v>
      </c>
      <c r="Q64" s="34">
        <f ca="1">INDIRECT("N3." &amp;$A64 &amp; "!$W$" &amp;'N3.00_Summary'!$V$10)</f>
        <v>0</v>
      </c>
      <c r="R64" s="34">
        <f ca="1">INDIRECT("N3." &amp;$A64 &amp; "!$X$" &amp;'N3.00_Summary'!$V$10)</f>
        <v>0</v>
      </c>
      <c r="S64" s="34">
        <f ca="1">INDIRECT("N3." &amp;$A64 &amp; "!$Y$" &amp;'N3.00_Summary'!$V$10)</f>
        <v>0</v>
      </c>
      <c r="T64" s="34">
        <f ca="1">INDIRECT("N3." &amp;$A64 &amp; "!$Z$" &amp;'N3.00_Summary'!$V$10)</f>
        <v>0</v>
      </c>
      <c r="U64" s="34">
        <f ca="1">INDIRECT("N3." &amp;$A64 &amp; "!$AA$" &amp;'N3.00_Summary'!$V$10)</f>
        <v>0</v>
      </c>
      <c r="V64" s="34">
        <f ca="1">INDIRECT("N3." &amp;$A64 &amp; "!$AB$" &amp;'N3.00_Summary'!$V$10)</f>
        <v>0</v>
      </c>
      <c r="W64" s="34">
        <f ca="1">INDIRECT("N3." &amp;$A64 &amp; "!$AC$" &amp;'N3.00_Summary'!$V$10)</f>
        <v>0</v>
      </c>
      <c r="X64" s="34">
        <f ca="1">INDIRECT("N3." &amp;$A64 &amp; "!$AD$" &amp;'N3.00_Summary'!$V$10)</f>
        <v>0</v>
      </c>
      <c r="Y64" s="34">
        <f ca="1">INDIRECT("N3." &amp;$A64 &amp; "!$AE$" &amp;'N3.00_Summary'!$V$10)</f>
        <v>0</v>
      </c>
      <c r="Z64" s="34">
        <f ca="1">INDIRECT("N3." &amp;$A64 &amp; "!$AF$" &amp;'N3.00_Summary'!$V$10)</f>
        <v>0</v>
      </c>
      <c r="AA64" s="35">
        <f t="shared" ca="1" si="4"/>
        <v>0</v>
      </c>
      <c r="AC64" s="64" t="s">
        <v>51</v>
      </c>
      <c r="AD64" s="84">
        <f t="shared" ca="1" si="7"/>
        <v>0</v>
      </c>
      <c r="AE64" s="84">
        <f t="shared" ca="1" si="7"/>
        <v>0</v>
      </c>
      <c r="AF64" s="84">
        <f t="shared" ca="1" si="6"/>
        <v>0</v>
      </c>
      <c r="AG64" s="84">
        <f t="shared" ca="1" si="6"/>
        <v>0</v>
      </c>
      <c r="AH64" s="84">
        <f t="shared" ca="1" si="6"/>
        <v>0</v>
      </c>
      <c r="AI64" s="84">
        <f t="shared" ca="1" si="6"/>
        <v>0</v>
      </c>
      <c r="AJ64" s="84">
        <f t="shared" ca="1" si="6"/>
        <v>0</v>
      </c>
      <c r="AK64" s="84">
        <f t="shared" ca="1" si="6"/>
        <v>0</v>
      </c>
      <c r="AL64" s="84">
        <f t="shared" ca="1" si="6"/>
        <v>0</v>
      </c>
      <c r="AM64" s="84">
        <f t="shared" ca="1" si="6"/>
        <v>0</v>
      </c>
      <c r="AN64" s="62">
        <f t="shared" ca="1" si="6"/>
        <v>0</v>
      </c>
    </row>
    <row r="65" spans="1:40">
      <c r="A65" s="158" t="s">
        <v>436</v>
      </c>
      <c r="B65" s="237" t="e">
        <f t="shared" ca="1" si="2"/>
        <v>#N/A</v>
      </c>
      <c r="C65" s="64" t="s">
        <v>51</v>
      </c>
      <c r="D65" s="34">
        <f ca="1">INDIRECT("N3." &amp;$A65 &amp; "!$G$" &amp;'N3.00_Summary'!$V$10)</f>
        <v>0</v>
      </c>
      <c r="E65" s="34">
        <f ca="1">INDIRECT("N3." &amp;$A65 &amp; "!$H$" &amp;'N3.00_Summary'!$V$10)</f>
        <v>0</v>
      </c>
      <c r="F65" s="34">
        <f ca="1">INDIRECT("N3." &amp;$A65 &amp; "!$I$" &amp;'N3.00_Summary'!$V$10)</f>
        <v>0</v>
      </c>
      <c r="G65" s="34">
        <f ca="1">INDIRECT("N3." &amp;$A65 &amp; "!$J$" &amp;'N3.00_Summary'!$V$10)</f>
        <v>0</v>
      </c>
      <c r="H65" s="34">
        <f ca="1">INDIRECT("N3." &amp;$A65 &amp; "!$K$" &amp;'N3.00_Summary'!$V$10)</f>
        <v>0</v>
      </c>
      <c r="I65" s="34">
        <f ca="1">INDIRECT("N3." &amp;$A65 &amp; "!$L$" &amp;'N3.00_Summary'!$V$10)</f>
        <v>0</v>
      </c>
      <c r="J65" s="34">
        <f ca="1">INDIRECT("N3." &amp;$A65 &amp; "!$M$" &amp;'N3.00_Summary'!$V$10)</f>
        <v>0</v>
      </c>
      <c r="K65" s="34">
        <f ca="1">INDIRECT("N3." &amp;$A65 &amp; "!$N$" &amp;'N3.00_Summary'!$V$10)</f>
        <v>0</v>
      </c>
      <c r="L65" s="34">
        <f ca="1">INDIRECT("N3." &amp;$A65 &amp; "!$O$" &amp;'N3.00_Summary'!$V$10)</f>
        <v>0</v>
      </c>
      <c r="M65" s="34">
        <f ca="1">INDIRECT("N3." &amp;$A65 &amp; "!$P$" &amp;'N3.00_Summary'!$V$10)</f>
        <v>0</v>
      </c>
      <c r="N65" s="164">
        <f t="shared" ca="1" si="3"/>
        <v>0</v>
      </c>
      <c r="P65" s="64" t="e">
        <f>'N0.6_Lookup_References'!C62</f>
        <v>#N/A</v>
      </c>
      <c r="Q65" s="34">
        <f ca="1">INDIRECT("N3." &amp;$A65 &amp; "!$W$" &amp;'N3.00_Summary'!$V$10)</f>
        <v>0</v>
      </c>
      <c r="R65" s="34">
        <f ca="1">INDIRECT("N3." &amp;$A65 &amp; "!$X$" &amp;'N3.00_Summary'!$V$10)</f>
        <v>0</v>
      </c>
      <c r="S65" s="34">
        <f ca="1">INDIRECT("N3." &amp;$A65 &amp; "!$Y$" &amp;'N3.00_Summary'!$V$10)</f>
        <v>0</v>
      </c>
      <c r="T65" s="34">
        <f ca="1">INDIRECT("N3." &amp;$A65 &amp; "!$Z$" &amp;'N3.00_Summary'!$V$10)</f>
        <v>0</v>
      </c>
      <c r="U65" s="34">
        <f ca="1">INDIRECT("N3." &amp;$A65 &amp; "!$AA$" &amp;'N3.00_Summary'!$V$10)</f>
        <v>0</v>
      </c>
      <c r="V65" s="34">
        <f ca="1">INDIRECT("N3." &amp;$A65 &amp; "!$AB$" &amp;'N3.00_Summary'!$V$10)</f>
        <v>0</v>
      </c>
      <c r="W65" s="34">
        <f ca="1">INDIRECT("N3." &amp;$A65 &amp; "!$AC$" &amp;'N3.00_Summary'!$V$10)</f>
        <v>0</v>
      </c>
      <c r="X65" s="34">
        <f ca="1">INDIRECT("N3." &amp;$A65 &amp; "!$AD$" &amp;'N3.00_Summary'!$V$10)</f>
        <v>0</v>
      </c>
      <c r="Y65" s="34">
        <f ca="1">INDIRECT("N3." &amp;$A65 &amp; "!$AE$" &amp;'N3.00_Summary'!$V$10)</f>
        <v>0</v>
      </c>
      <c r="Z65" s="34">
        <f ca="1">INDIRECT("N3." &amp;$A65 &amp; "!$AF$" &amp;'N3.00_Summary'!$V$10)</f>
        <v>0</v>
      </c>
      <c r="AA65" s="35">
        <f t="shared" ca="1" si="4"/>
        <v>0</v>
      </c>
      <c r="AC65" s="64" t="s">
        <v>51</v>
      </c>
      <c r="AD65" s="84">
        <f t="shared" ca="1" si="7"/>
        <v>0</v>
      </c>
      <c r="AE65" s="84">
        <f t="shared" ca="1" si="7"/>
        <v>0</v>
      </c>
      <c r="AF65" s="84">
        <f t="shared" ca="1" si="6"/>
        <v>0</v>
      </c>
      <c r="AG65" s="84">
        <f t="shared" ca="1" si="6"/>
        <v>0</v>
      </c>
      <c r="AH65" s="84">
        <f t="shared" ca="1" si="6"/>
        <v>0</v>
      </c>
      <c r="AI65" s="84">
        <f t="shared" ca="1" si="6"/>
        <v>0</v>
      </c>
      <c r="AJ65" s="84">
        <f t="shared" ca="1" si="6"/>
        <v>0</v>
      </c>
      <c r="AK65" s="84">
        <f t="shared" ca="1" si="6"/>
        <v>0</v>
      </c>
      <c r="AL65" s="84">
        <f t="shared" ca="1" si="6"/>
        <v>0</v>
      </c>
      <c r="AM65" s="84">
        <f t="shared" ca="1" si="6"/>
        <v>0</v>
      </c>
      <c r="AN65" s="62">
        <f t="shared" ca="1" si="6"/>
        <v>0</v>
      </c>
    </row>
    <row r="66" spans="1:40">
      <c r="A66" s="158" t="s">
        <v>437</v>
      </c>
      <c r="B66" s="237" t="e">
        <f t="shared" ca="1" si="2"/>
        <v>#N/A</v>
      </c>
      <c r="C66" s="64" t="s">
        <v>51</v>
      </c>
      <c r="D66" s="34">
        <f ca="1">INDIRECT("N3." &amp;$A66 &amp; "!$G$" &amp;'N3.00_Summary'!$V$10)</f>
        <v>0</v>
      </c>
      <c r="E66" s="34">
        <f ca="1">INDIRECT("N3." &amp;$A66 &amp; "!$H$" &amp;'N3.00_Summary'!$V$10)</f>
        <v>0</v>
      </c>
      <c r="F66" s="34">
        <f ca="1">INDIRECT("N3." &amp;$A66 &amp; "!$I$" &amp;'N3.00_Summary'!$V$10)</f>
        <v>0</v>
      </c>
      <c r="G66" s="34">
        <f ca="1">INDIRECT("N3." &amp;$A66 &amp; "!$J$" &amp;'N3.00_Summary'!$V$10)</f>
        <v>0</v>
      </c>
      <c r="H66" s="34">
        <f ca="1">INDIRECT("N3." &amp;$A66 &amp; "!$K$" &amp;'N3.00_Summary'!$V$10)</f>
        <v>0</v>
      </c>
      <c r="I66" s="34">
        <f ca="1">INDIRECT("N3." &amp;$A66 &amp; "!$L$" &amp;'N3.00_Summary'!$V$10)</f>
        <v>0</v>
      </c>
      <c r="J66" s="34">
        <f ca="1">INDIRECT("N3." &amp;$A66 &amp; "!$M$" &amp;'N3.00_Summary'!$V$10)</f>
        <v>0</v>
      </c>
      <c r="K66" s="34">
        <f ca="1">INDIRECT("N3." &amp;$A66 &amp; "!$N$" &amp;'N3.00_Summary'!$V$10)</f>
        <v>0</v>
      </c>
      <c r="L66" s="34">
        <f ca="1">INDIRECT("N3." &amp;$A66 &amp; "!$O$" &amp;'N3.00_Summary'!$V$10)</f>
        <v>0</v>
      </c>
      <c r="M66" s="34">
        <f ca="1">INDIRECT("N3." &amp;$A66 &amp; "!$P$" &amp;'N3.00_Summary'!$V$10)</f>
        <v>0</v>
      </c>
      <c r="N66" s="164">
        <f t="shared" ca="1" si="3"/>
        <v>0</v>
      </c>
      <c r="P66" s="64" t="e">
        <f>'N0.6_Lookup_References'!C63</f>
        <v>#N/A</v>
      </c>
      <c r="Q66" s="34">
        <f ca="1">INDIRECT("N3." &amp;$A66 &amp; "!$W$" &amp;'N3.00_Summary'!$V$10)</f>
        <v>0</v>
      </c>
      <c r="R66" s="34">
        <f ca="1">INDIRECT("N3." &amp;$A66 &amp; "!$X$" &amp;'N3.00_Summary'!$V$10)</f>
        <v>0</v>
      </c>
      <c r="S66" s="34">
        <f ca="1">INDIRECT("N3." &amp;$A66 &amp; "!$Y$" &amp;'N3.00_Summary'!$V$10)</f>
        <v>0</v>
      </c>
      <c r="T66" s="34">
        <f ca="1">INDIRECT("N3." &amp;$A66 &amp; "!$Z$" &amp;'N3.00_Summary'!$V$10)</f>
        <v>0</v>
      </c>
      <c r="U66" s="34">
        <f ca="1">INDIRECT("N3." &amp;$A66 &amp; "!$AA$" &amp;'N3.00_Summary'!$V$10)</f>
        <v>0</v>
      </c>
      <c r="V66" s="34">
        <f ca="1">INDIRECT("N3." &amp;$A66 &amp; "!$AB$" &amp;'N3.00_Summary'!$V$10)</f>
        <v>0</v>
      </c>
      <c r="W66" s="34">
        <f ca="1">INDIRECT("N3." &amp;$A66 &amp; "!$AC$" &amp;'N3.00_Summary'!$V$10)</f>
        <v>0</v>
      </c>
      <c r="X66" s="34">
        <f ca="1">INDIRECT("N3." &amp;$A66 &amp; "!$AD$" &amp;'N3.00_Summary'!$V$10)</f>
        <v>0</v>
      </c>
      <c r="Y66" s="34">
        <f ca="1">INDIRECT("N3." &amp;$A66 &amp; "!$AE$" &amp;'N3.00_Summary'!$V$10)</f>
        <v>0</v>
      </c>
      <c r="Z66" s="34">
        <f ca="1">INDIRECT("N3." &amp;$A66 &amp; "!$AF$" &amp;'N3.00_Summary'!$V$10)</f>
        <v>0</v>
      </c>
      <c r="AA66" s="35">
        <f t="shared" ca="1" si="4"/>
        <v>0</v>
      </c>
      <c r="AC66" s="64" t="s">
        <v>51</v>
      </c>
      <c r="AD66" s="84">
        <f t="shared" ca="1" si="7"/>
        <v>0</v>
      </c>
      <c r="AE66" s="84">
        <f t="shared" ca="1" si="7"/>
        <v>0</v>
      </c>
      <c r="AF66" s="84">
        <f t="shared" ca="1" si="6"/>
        <v>0</v>
      </c>
      <c r="AG66" s="84">
        <f t="shared" ca="1" si="6"/>
        <v>0</v>
      </c>
      <c r="AH66" s="84">
        <f t="shared" ca="1" si="6"/>
        <v>0</v>
      </c>
      <c r="AI66" s="84">
        <f t="shared" ca="1" si="6"/>
        <v>0</v>
      </c>
      <c r="AJ66" s="84">
        <f t="shared" ca="1" si="6"/>
        <v>0</v>
      </c>
      <c r="AK66" s="84">
        <f t="shared" ca="1" si="6"/>
        <v>0</v>
      </c>
      <c r="AL66" s="84">
        <f t="shared" ca="1" si="6"/>
        <v>0</v>
      </c>
      <c r="AM66" s="84">
        <f t="shared" ca="1" si="6"/>
        <v>0</v>
      </c>
      <c r="AN66" s="62">
        <f t="shared" ca="1" si="6"/>
        <v>0</v>
      </c>
    </row>
    <row r="67" spans="1:40">
      <c r="A67" s="18"/>
      <c r="B67" s="19" t="s">
        <v>26</v>
      </c>
      <c r="C67" s="64" t="s">
        <v>51</v>
      </c>
      <c r="D67" s="164">
        <f ca="1">SUM(D17:D66)</f>
        <v>0</v>
      </c>
      <c r="E67" s="164">
        <f t="shared" ref="E67:M67" ca="1" si="8">SUM(E17:E66)</f>
        <v>0</v>
      </c>
      <c r="F67" s="164">
        <f t="shared" ca="1" si="8"/>
        <v>0</v>
      </c>
      <c r="G67" s="164">
        <f t="shared" ca="1" si="8"/>
        <v>0</v>
      </c>
      <c r="H67" s="164">
        <f t="shared" ca="1" si="8"/>
        <v>0</v>
      </c>
      <c r="I67" s="164">
        <f t="shared" ca="1" si="8"/>
        <v>0</v>
      </c>
      <c r="J67" s="164">
        <f t="shared" ca="1" si="8"/>
        <v>0</v>
      </c>
      <c r="K67" s="164">
        <f t="shared" ca="1" si="8"/>
        <v>0</v>
      </c>
      <c r="L67" s="164">
        <f t="shared" ca="1" si="8"/>
        <v>0</v>
      </c>
      <c r="M67" s="164">
        <f t="shared" ca="1" si="8"/>
        <v>0</v>
      </c>
      <c r="N67" s="259">
        <f ca="1">SUM(N17:N66)</f>
        <v>0</v>
      </c>
    </row>
    <row r="69" spans="1:40" ht="17.649999999999999">
      <c r="A69" s="9" t="s">
        <v>102</v>
      </c>
      <c r="Q69" s="9"/>
      <c r="AA69" s="102"/>
    </row>
    <row r="71" spans="1:40">
      <c r="A71" s="15" t="s">
        <v>114</v>
      </c>
      <c r="B71" s="100"/>
      <c r="C71" s="100"/>
      <c r="D71" s="295" t="s">
        <v>115</v>
      </c>
      <c r="E71" s="296"/>
      <c r="F71" s="296"/>
      <c r="G71" s="296"/>
      <c r="H71" s="296"/>
      <c r="I71" s="296"/>
      <c r="J71" s="296"/>
      <c r="K71" s="296"/>
      <c r="L71" s="296"/>
      <c r="M71" s="297"/>
      <c r="P71" s="100"/>
      <c r="Q71" s="295" t="s">
        <v>103</v>
      </c>
      <c r="R71" s="296"/>
      <c r="S71" s="296"/>
      <c r="T71" s="296"/>
      <c r="U71" s="296"/>
      <c r="V71" s="296"/>
      <c r="W71" s="296"/>
      <c r="X71" s="296"/>
      <c r="Y71" s="296"/>
      <c r="Z71" s="297"/>
    </row>
    <row r="72" spans="1:40" ht="14.65" thickBot="1">
      <c r="A72" s="157"/>
      <c r="B72" s="157" t="s">
        <v>3</v>
      </c>
      <c r="C72" s="63" t="s">
        <v>49</v>
      </c>
      <c r="D72" s="20" t="s">
        <v>4</v>
      </c>
      <c r="E72" s="21" t="s">
        <v>5</v>
      </c>
      <c r="F72" s="22" t="s">
        <v>6</v>
      </c>
      <c r="G72" s="23" t="s">
        <v>7</v>
      </c>
      <c r="H72" s="24" t="s">
        <v>8</v>
      </c>
      <c r="I72" s="25" t="s">
        <v>91</v>
      </c>
      <c r="J72" s="26" t="s">
        <v>92</v>
      </c>
      <c r="K72" s="29" t="s">
        <v>93</v>
      </c>
      <c r="L72" s="27" t="s">
        <v>94</v>
      </c>
      <c r="M72" s="28" t="s">
        <v>95</v>
      </c>
      <c r="N72" s="197" t="s">
        <v>26</v>
      </c>
      <c r="P72" s="196" t="s">
        <v>49</v>
      </c>
      <c r="Q72" s="65" t="s">
        <v>4</v>
      </c>
      <c r="R72" s="21" t="s">
        <v>5</v>
      </c>
      <c r="S72" s="22" t="s">
        <v>6</v>
      </c>
      <c r="T72" s="23" t="s">
        <v>7</v>
      </c>
      <c r="U72" s="24" t="s">
        <v>8</v>
      </c>
      <c r="V72" s="25" t="s">
        <v>91</v>
      </c>
      <c r="W72" s="26" t="s">
        <v>92</v>
      </c>
      <c r="X72" s="29" t="s">
        <v>93</v>
      </c>
      <c r="Y72" s="27" t="s">
        <v>94</v>
      </c>
      <c r="Z72" s="28" t="s">
        <v>95</v>
      </c>
      <c r="AA72" s="197" t="s">
        <v>26</v>
      </c>
    </row>
    <row r="73" spans="1:40">
      <c r="A73" s="158" t="s">
        <v>203</v>
      </c>
      <c r="B73" s="237" t="e">
        <f ca="1">INDIRECT("N3." &amp; $A73 &amp; "!$A$12")</f>
        <v>#N/A</v>
      </c>
      <c r="C73" s="64" t="s">
        <v>318</v>
      </c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4">
        <f t="array" ref="N73">IFERROR(SUM(Q73:Z73/SUM(Q73:Z73) * D73:M73),0)</f>
        <v>0</v>
      </c>
      <c r="P73" s="64" t="e">
        <f>'N0.6_Lookup_References'!C14</f>
        <v>#N/A</v>
      </c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35">
        <f>SUM(Q73:Z73)</f>
        <v>0</v>
      </c>
    </row>
    <row r="74" spans="1:40">
      <c r="A74" s="158" t="s">
        <v>204</v>
      </c>
      <c r="B74" s="237" t="e">
        <f t="shared" ref="B74:B122" ca="1" si="9">INDIRECT("N3." &amp; $A74 &amp; "!$A$12")</f>
        <v>#N/A</v>
      </c>
      <c r="C74" s="64" t="s">
        <v>318</v>
      </c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4">
        <f t="array" ref="N74">IFERROR(SUM(Q74:Z74/SUM(Q74:Z74) * D74:M74),0)</f>
        <v>0</v>
      </c>
      <c r="P74" s="64" t="e">
        <f>'N0.6_Lookup_References'!C15</f>
        <v>#N/A</v>
      </c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35">
        <f t="shared" ref="AA74:AA122" si="10">SUM(Q74:Z74)</f>
        <v>0</v>
      </c>
    </row>
    <row r="75" spans="1:40">
      <c r="A75" s="158" t="s">
        <v>205</v>
      </c>
      <c r="B75" s="237" t="e">
        <f t="shared" ca="1" si="9"/>
        <v>#N/A</v>
      </c>
      <c r="C75" s="64" t="s">
        <v>318</v>
      </c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4">
        <f t="array" ref="N75">IFERROR(SUM(Q75:Z75/SUM(Q75:Z75) * D75:M75),0)</f>
        <v>0</v>
      </c>
      <c r="P75" s="64" t="e">
        <f>'N0.6_Lookup_References'!C16</f>
        <v>#N/A</v>
      </c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35">
        <f t="shared" si="10"/>
        <v>0</v>
      </c>
    </row>
    <row r="76" spans="1:40">
      <c r="A76" s="158" t="s">
        <v>206</v>
      </c>
      <c r="B76" s="237" t="e">
        <f t="shared" ca="1" si="9"/>
        <v>#N/A</v>
      </c>
      <c r="C76" s="64" t="s">
        <v>318</v>
      </c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4">
        <f t="array" ref="N76">IFERROR(SUM(Q76:Z76/SUM(Q76:Z76) * D76:M76),0)</f>
        <v>0</v>
      </c>
      <c r="P76" s="64" t="e">
        <f>'N0.6_Lookup_References'!C17</f>
        <v>#N/A</v>
      </c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35">
        <f t="shared" si="10"/>
        <v>0</v>
      </c>
    </row>
    <row r="77" spans="1:40">
      <c r="A77" s="158" t="s">
        <v>207</v>
      </c>
      <c r="B77" s="237" t="e">
        <f t="shared" ca="1" si="9"/>
        <v>#N/A</v>
      </c>
      <c r="C77" s="64" t="s">
        <v>318</v>
      </c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4">
        <f t="array" ref="N77">IFERROR(SUM(Q77:Z77/SUM(Q77:Z77) * D77:M77),0)</f>
        <v>0</v>
      </c>
      <c r="P77" s="64" t="e">
        <f>'N0.6_Lookup_References'!C18</f>
        <v>#N/A</v>
      </c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35">
        <f t="shared" si="10"/>
        <v>0</v>
      </c>
    </row>
    <row r="78" spans="1:40">
      <c r="A78" s="158" t="s">
        <v>208</v>
      </c>
      <c r="B78" s="237" t="e">
        <f t="shared" ca="1" si="9"/>
        <v>#N/A</v>
      </c>
      <c r="C78" s="64" t="s">
        <v>318</v>
      </c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4">
        <f t="array" ref="N78">IFERROR(SUM(Q78:Z78/SUM(Q78:Z78) * D78:M78),0)</f>
        <v>0</v>
      </c>
      <c r="P78" s="64" t="e">
        <f>'N0.6_Lookup_References'!C19</f>
        <v>#N/A</v>
      </c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35">
        <f t="shared" si="10"/>
        <v>0</v>
      </c>
    </row>
    <row r="79" spans="1:40">
      <c r="A79" s="158" t="s">
        <v>425</v>
      </c>
      <c r="B79" s="237" t="e">
        <f t="shared" ca="1" si="9"/>
        <v>#N/A</v>
      </c>
      <c r="C79" s="64" t="s">
        <v>318</v>
      </c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4">
        <f t="array" ref="N79">IFERROR(SUM(Q79:Z79/SUM(Q79:Z79) * D79:M79),0)</f>
        <v>0</v>
      </c>
      <c r="P79" s="64" t="e">
        <f>'N0.6_Lookup_References'!C20</f>
        <v>#N/A</v>
      </c>
      <c r="Q79" s="101"/>
      <c r="R79" s="101"/>
      <c r="S79" s="101"/>
      <c r="T79" s="101"/>
      <c r="U79" s="101"/>
      <c r="V79" s="101"/>
      <c r="W79" s="101"/>
      <c r="X79" s="101"/>
      <c r="Y79" s="101"/>
      <c r="Z79" s="101"/>
      <c r="AA79" s="35">
        <f t="shared" si="10"/>
        <v>0</v>
      </c>
    </row>
    <row r="80" spans="1:40">
      <c r="A80" s="158" t="s">
        <v>426</v>
      </c>
      <c r="B80" s="237" t="e">
        <f t="shared" ca="1" si="9"/>
        <v>#N/A</v>
      </c>
      <c r="C80" s="64" t="s">
        <v>318</v>
      </c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4">
        <f t="array" ref="N80">IFERROR(SUM(Q80:Z80/SUM(Q80:Z80) * D80:M80),0)</f>
        <v>0</v>
      </c>
      <c r="P80" s="64" t="e">
        <f>'N0.6_Lookup_References'!C21</f>
        <v>#N/A</v>
      </c>
      <c r="Q80" s="101"/>
      <c r="R80" s="101"/>
      <c r="S80" s="101"/>
      <c r="T80" s="101"/>
      <c r="U80" s="101"/>
      <c r="V80" s="101"/>
      <c r="W80" s="101"/>
      <c r="X80" s="101"/>
      <c r="Y80" s="101"/>
      <c r="Z80" s="101"/>
      <c r="AA80" s="35">
        <f t="shared" si="10"/>
        <v>0</v>
      </c>
    </row>
    <row r="81" spans="1:27">
      <c r="A81" s="158" t="s">
        <v>427</v>
      </c>
      <c r="B81" s="237" t="e">
        <f t="shared" ca="1" si="9"/>
        <v>#N/A</v>
      </c>
      <c r="C81" s="64" t="s">
        <v>318</v>
      </c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4">
        <f t="array" ref="N81">IFERROR(SUM(Q81:Z81/SUM(Q81:Z81) * D81:M81),0)</f>
        <v>0</v>
      </c>
      <c r="P81" s="64" t="e">
        <f>'N0.6_Lookup_References'!C22</f>
        <v>#N/A</v>
      </c>
      <c r="Q81" s="101"/>
      <c r="R81" s="101"/>
      <c r="S81" s="101"/>
      <c r="T81" s="101"/>
      <c r="U81" s="101"/>
      <c r="V81" s="101"/>
      <c r="W81" s="101"/>
      <c r="X81" s="101"/>
      <c r="Y81" s="101"/>
      <c r="Z81" s="101"/>
      <c r="AA81" s="35">
        <f t="shared" si="10"/>
        <v>0</v>
      </c>
    </row>
    <row r="82" spans="1:27">
      <c r="A82" s="158" t="s">
        <v>428</v>
      </c>
      <c r="B82" s="237" t="e">
        <f t="shared" ca="1" si="9"/>
        <v>#N/A</v>
      </c>
      <c r="C82" s="64" t="s">
        <v>318</v>
      </c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4">
        <f t="array" ref="N82">IFERROR(SUM(Q82:Z82/SUM(Q82:Z82) * D82:M82),0)</f>
        <v>0</v>
      </c>
      <c r="P82" s="64" t="e">
        <f>'N0.6_Lookup_References'!C23</f>
        <v>#N/A</v>
      </c>
      <c r="Q82" s="101"/>
      <c r="R82" s="101"/>
      <c r="S82" s="101"/>
      <c r="T82" s="101"/>
      <c r="U82" s="101"/>
      <c r="V82" s="101"/>
      <c r="W82" s="101"/>
      <c r="X82" s="101"/>
      <c r="Y82" s="101"/>
      <c r="Z82" s="101"/>
      <c r="AA82" s="35">
        <f t="shared" si="10"/>
        <v>0</v>
      </c>
    </row>
    <row r="83" spans="1:27">
      <c r="A83" s="158" t="s">
        <v>429</v>
      </c>
      <c r="B83" s="237" t="e">
        <f t="shared" ca="1" si="9"/>
        <v>#N/A</v>
      </c>
      <c r="C83" s="64" t="s">
        <v>318</v>
      </c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4">
        <f t="array" ref="N83">IFERROR(SUM(Q83:Z83/SUM(Q83:Z83) * D83:M83),0)</f>
        <v>0</v>
      </c>
      <c r="P83" s="64" t="e">
        <f>'N0.6_Lookup_References'!C24</f>
        <v>#N/A</v>
      </c>
      <c r="Q83" s="101"/>
      <c r="R83" s="101"/>
      <c r="S83" s="101"/>
      <c r="T83" s="101"/>
      <c r="U83" s="101"/>
      <c r="V83" s="101"/>
      <c r="W83" s="101"/>
      <c r="X83" s="101"/>
      <c r="Y83" s="101"/>
      <c r="Z83" s="101"/>
      <c r="AA83" s="35">
        <f t="shared" si="10"/>
        <v>0</v>
      </c>
    </row>
    <row r="84" spans="1:27">
      <c r="A84" s="158" t="s">
        <v>430</v>
      </c>
      <c r="B84" s="237" t="e">
        <f t="shared" ca="1" si="9"/>
        <v>#N/A</v>
      </c>
      <c r="C84" s="64" t="s">
        <v>318</v>
      </c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4">
        <f t="array" ref="N84">IFERROR(SUM(Q84:Z84/SUM(Q84:Z84) * D84:M84),0)</f>
        <v>0</v>
      </c>
      <c r="P84" s="64" t="e">
        <f>'N0.6_Lookup_References'!C25</f>
        <v>#N/A</v>
      </c>
      <c r="Q84" s="101"/>
      <c r="R84" s="101"/>
      <c r="S84" s="101"/>
      <c r="T84" s="101"/>
      <c r="U84" s="101"/>
      <c r="V84" s="101"/>
      <c r="W84" s="101"/>
      <c r="X84" s="101"/>
      <c r="Y84" s="101"/>
      <c r="Z84" s="101"/>
      <c r="AA84" s="35">
        <f t="shared" si="10"/>
        <v>0</v>
      </c>
    </row>
    <row r="85" spans="1:27">
      <c r="A85" s="158" t="s">
        <v>209</v>
      </c>
      <c r="B85" s="237" t="e">
        <f t="shared" ca="1" si="9"/>
        <v>#N/A</v>
      </c>
      <c r="C85" s="64" t="s">
        <v>318</v>
      </c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4">
        <f t="array" ref="N85">IFERROR(SUM(Q85:Z85/SUM(Q85:Z85) * D85:M85),0)</f>
        <v>0</v>
      </c>
      <c r="P85" s="64" t="e">
        <f>'N0.6_Lookup_References'!C26</f>
        <v>#N/A</v>
      </c>
      <c r="Q85" s="101"/>
      <c r="R85" s="101"/>
      <c r="S85" s="101"/>
      <c r="T85" s="101"/>
      <c r="U85" s="101"/>
      <c r="V85" s="101"/>
      <c r="W85" s="101"/>
      <c r="X85" s="101"/>
      <c r="Y85" s="101"/>
      <c r="Z85" s="101"/>
      <c r="AA85" s="35">
        <f t="shared" si="10"/>
        <v>0</v>
      </c>
    </row>
    <row r="86" spans="1:27">
      <c r="A86" s="158" t="s">
        <v>210</v>
      </c>
      <c r="B86" s="237" t="e">
        <f t="shared" ca="1" si="9"/>
        <v>#N/A</v>
      </c>
      <c r="C86" s="64" t="s">
        <v>318</v>
      </c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4">
        <f t="array" ref="N86">IFERROR(SUM(Q86:Z86/SUM(Q86:Z86) * D86:M86),0)</f>
        <v>0</v>
      </c>
      <c r="P86" s="64" t="e">
        <f>'N0.6_Lookup_References'!C27</f>
        <v>#N/A</v>
      </c>
      <c r="Q86" s="101"/>
      <c r="R86" s="101"/>
      <c r="S86" s="101"/>
      <c r="T86" s="101"/>
      <c r="U86" s="101"/>
      <c r="V86" s="101"/>
      <c r="W86" s="101"/>
      <c r="X86" s="101"/>
      <c r="Y86" s="101"/>
      <c r="Z86" s="101"/>
      <c r="AA86" s="35">
        <f t="shared" si="10"/>
        <v>0</v>
      </c>
    </row>
    <row r="87" spans="1:27">
      <c r="A87" s="158" t="s">
        <v>211</v>
      </c>
      <c r="B87" s="237" t="e">
        <f t="shared" ca="1" si="9"/>
        <v>#N/A</v>
      </c>
      <c r="C87" s="64" t="s">
        <v>318</v>
      </c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4">
        <f t="array" ref="N87">IFERROR(SUM(Q87:Z87/SUM(Q87:Z87) * D87:M87),0)</f>
        <v>0</v>
      </c>
      <c r="P87" s="64" t="e">
        <f>'N0.6_Lookup_References'!C28</f>
        <v>#N/A</v>
      </c>
      <c r="Q87" s="101"/>
      <c r="R87" s="101"/>
      <c r="S87" s="101"/>
      <c r="T87" s="101"/>
      <c r="U87" s="101"/>
      <c r="V87" s="101"/>
      <c r="W87" s="101"/>
      <c r="X87" s="101"/>
      <c r="Y87" s="101"/>
      <c r="Z87" s="101"/>
      <c r="AA87" s="35">
        <f t="shared" si="10"/>
        <v>0</v>
      </c>
    </row>
    <row r="88" spans="1:27">
      <c r="A88" s="158" t="s">
        <v>212</v>
      </c>
      <c r="B88" s="237" t="e">
        <f t="shared" ca="1" si="9"/>
        <v>#N/A</v>
      </c>
      <c r="C88" s="64" t="s">
        <v>318</v>
      </c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4">
        <f t="array" ref="N88">IFERROR(SUM(Q88:Z88/SUM(Q88:Z88) * D88:M88),0)</f>
        <v>0</v>
      </c>
      <c r="P88" s="64" t="e">
        <f>'N0.6_Lookup_References'!C29</f>
        <v>#N/A</v>
      </c>
      <c r="Q88" s="101"/>
      <c r="R88" s="101"/>
      <c r="S88" s="101"/>
      <c r="T88" s="101"/>
      <c r="U88" s="101"/>
      <c r="V88" s="101"/>
      <c r="W88" s="101"/>
      <c r="X88" s="101"/>
      <c r="Y88" s="101"/>
      <c r="Z88" s="101"/>
      <c r="AA88" s="35">
        <f t="shared" si="10"/>
        <v>0</v>
      </c>
    </row>
    <row r="89" spans="1:27">
      <c r="A89" s="158" t="s">
        <v>213</v>
      </c>
      <c r="B89" s="237" t="e">
        <f t="shared" ca="1" si="9"/>
        <v>#N/A</v>
      </c>
      <c r="C89" s="64" t="s">
        <v>318</v>
      </c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4">
        <f t="array" ref="N89">IFERROR(SUM(Q89:Z89/SUM(Q89:Z89) * D89:M89),0)</f>
        <v>0</v>
      </c>
      <c r="P89" s="64" t="e">
        <f>'N0.6_Lookup_References'!C30</f>
        <v>#N/A</v>
      </c>
      <c r="Q89" s="101"/>
      <c r="R89" s="101"/>
      <c r="S89" s="101"/>
      <c r="T89" s="101"/>
      <c r="U89" s="101"/>
      <c r="V89" s="101"/>
      <c r="W89" s="101"/>
      <c r="X89" s="101"/>
      <c r="Y89" s="101"/>
      <c r="Z89" s="101"/>
      <c r="AA89" s="35">
        <f t="shared" si="10"/>
        <v>0</v>
      </c>
    </row>
    <row r="90" spans="1:27">
      <c r="A90" s="158" t="s">
        <v>214</v>
      </c>
      <c r="B90" s="237" t="e">
        <f t="shared" ca="1" si="9"/>
        <v>#N/A</v>
      </c>
      <c r="C90" s="64" t="s">
        <v>318</v>
      </c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4">
        <f t="array" ref="N90">IFERROR(SUM(Q90:Z90/SUM(Q90:Z90) * D90:M90),0)</f>
        <v>0</v>
      </c>
      <c r="P90" s="64" t="e">
        <f>'N0.6_Lookup_References'!C31</f>
        <v>#N/A</v>
      </c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35">
        <f t="shared" si="10"/>
        <v>0</v>
      </c>
    </row>
    <row r="91" spans="1:27">
      <c r="A91" s="158" t="s">
        <v>215</v>
      </c>
      <c r="B91" s="237" t="e">
        <f t="shared" ca="1" si="9"/>
        <v>#N/A</v>
      </c>
      <c r="C91" s="64" t="s">
        <v>318</v>
      </c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4">
        <f t="array" ref="N91">IFERROR(SUM(Q91:Z91/SUM(Q91:Z91) * D91:M91),0)</f>
        <v>0</v>
      </c>
      <c r="P91" s="64" t="e">
        <f>'N0.6_Lookup_References'!C32</f>
        <v>#N/A</v>
      </c>
      <c r="Q91" s="101"/>
      <c r="R91" s="101"/>
      <c r="S91" s="101"/>
      <c r="T91" s="101"/>
      <c r="U91" s="101"/>
      <c r="V91" s="101"/>
      <c r="W91" s="101"/>
      <c r="X91" s="101"/>
      <c r="Y91" s="101"/>
      <c r="Z91" s="101"/>
      <c r="AA91" s="35">
        <f t="shared" si="10"/>
        <v>0</v>
      </c>
    </row>
    <row r="92" spans="1:27">
      <c r="A92" s="158" t="s">
        <v>216</v>
      </c>
      <c r="B92" s="237" t="e">
        <f t="shared" ca="1" si="9"/>
        <v>#N/A</v>
      </c>
      <c r="C92" s="64" t="s">
        <v>318</v>
      </c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4">
        <f t="array" ref="N92">IFERROR(SUM(Q92:Z92/SUM(Q92:Z92) * D92:M92),0)</f>
        <v>0</v>
      </c>
      <c r="P92" s="64" t="e">
        <f>'N0.6_Lookup_References'!C33</f>
        <v>#N/A</v>
      </c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35">
        <f t="shared" si="10"/>
        <v>0</v>
      </c>
    </row>
    <row r="93" spans="1:27">
      <c r="A93" s="158" t="s">
        <v>217</v>
      </c>
      <c r="B93" s="237" t="e">
        <f t="shared" ca="1" si="9"/>
        <v>#N/A</v>
      </c>
      <c r="C93" s="64" t="s">
        <v>318</v>
      </c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4">
        <f t="array" ref="N93">IFERROR(SUM(Q93:Z93/SUM(Q93:Z93) * D93:M93),0)</f>
        <v>0</v>
      </c>
      <c r="P93" s="64" t="e">
        <f>'N0.6_Lookup_References'!C34</f>
        <v>#N/A</v>
      </c>
      <c r="Q93" s="101"/>
      <c r="R93" s="101"/>
      <c r="S93" s="101"/>
      <c r="T93" s="101"/>
      <c r="U93" s="101"/>
      <c r="V93" s="101"/>
      <c r="W93" s="101"/>
      <c r="X93" s="101"/>
      <c r="Y93" s="101"/>
      <c r="Z93" s="101"/>
      <c r="AA93" s="35">
        <f t="shared" si="10"/>
        <v>0</v>
      </c>
    </row>
    <row r="94" spans="1:27">
      <c r="A94" s="158" t="s">
        <v>218</v>
      </c>
      <c r="B94" s="237" t="e">
        <f t="shared" ca="1" si="9"/>
        <v>#N/A</v>
      </c>
      <c r="C94" s="64" t="s">
        <v>318</v>
      </c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4">
        <f t="array" ref="N94">IFERROR(SUM(Q94:Z94/SUM(Q94:Z94) * D94:M94),0)</f>
        <v>0</v>
      </c>
      <c r="P94" s="64" t="e">
        <f>'N0.6_Lookup_References'!C35</f>
        <v>#N/A</v>
      </c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35">
        <f t="shared" si="10"/>
        <v>0</v>
      </c>
    </row>
    <row r="95" spans="1:27">
      <c r="A95" s="158" t="s">
        <v>219</v>
      </c>
      <c r="B95" s="237" t="e">
        <f t="shared" ca="1" si="9"/>
        <v>#N/A</v>
      </c>
      <c r="C95" s="64" t="s">
        <v>318</v>
      </c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4">
        <f t="array" ref="N95">IFERROR(SUM(Q95:Z95/SUM(Q95:Z95) * D95:M95),0)</f>
        <v>0</v>
      </c>
      <c r="P95" s="64" t="e">
        <f>'N0.6_Lookup_References'!C36</f>
        <v>#N/A</v>
      </c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35">
        <f t="shared" si="10"/>
        <v>0</v>
      </c>
    </row>
    <row r="96" spans="1:27">
      <c r="A96" s="158" t="s">
        <v>431</v>
      </c>
      <c r="B96" s="237" t="e">
        <f t="shared" ca="1" si="9"/>
        <v>#N/A</v>
      </c>
      <c r="C96" s="64" t="s">
        <v>318</v>
      </c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4">
        <f t="array" ref="N96">IFERROR(SUM(Q96:Z96/SUM(Q96:Z96) * D96:M96),0)</f>
        <v>0</v>
      </c>
      <c r="P96" s="64" t="e">
        <f>'N0.6_Lookup_References'!C37</f>
        <v>#N/A</v>
      </c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35">
        <f t="shared" si="10"/>
        <v>0</v>
      </c>
    </row>
    <row r="97" spans="1:27">
      <c r="A97" s="158" t="s">
        <v>432</v>
      </c>
      <c r="B97" s="237" t="e">
        <f t="shared" ca="1" si="9"/>
        <v>#N/A</v>
      </c>
      <c r="C97" s="64" t="s">
        <v>318</v>
      </c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4">
        <f t="array" ref="N97">IFERROR(SUM(Q97:Z97/SUM(Q97:Z97) * D97:M97),0)</f>
        <v>0</v>
      </c>
      <c r="P97" s="64" t="e">
        <f>'N0.6_Lookup_References'!C38</f>
        <v>#N/A</v>
      </c>
      <c r="Q97" s="101"/>
      <c r="R97" s="101"/>
      <c r="S97" s="101"/>
      <c r="T97" s="101"/>
      <c r="U97" s="101"/>
      <c r="V97" s="101"/>
      <c r="W97" s="101"/>
      <c r="X97" s="101"/>
      <c r="Y97" s="101"/>
      <c r="Z97" s="101"/>
      <c r="AA97" s="35">
        <f t="shared" si="10"/>
        <v>0</v>
      </c>
    </row>
    <row r="98" spans="1:27">
      <c r="A98" s="158" t="s">
        <v>433</v>
      </c>
      <c r="B98" s="237" t="e">
        <f t="shared" ca="1" si="9"/>
        <v>#N/A</v>
      </c>
      <c r="C98" s="64" t="s">
        <v>318</v>
      </c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4">
        <f t="array" ref="N98">IFERROR(SUM(Q98:Z98/SUM(Q98:Z98) * D98:M98),0)</f>
        <v>0</v>
      </c>
      <c r="P98" s="64" t="e">
        <f>'N0.6_Lookup_References'!C39</f>
        <v>#N/A</v>
      </c>
      <c r="Q98" s="101"/>
      <c r="R98" s="101"/>
      <c r="S98" s="101"/>
      <c r="T98" s="101"/>
      <c r="U98" s="101"/>
      <c r="V98" s="101"/>
      <c r="W98" s="101"/>
      <c r="X98" s="101"/>
      <c r="Y98" s="101"/>
      <c r="Z98" s="101"/>
      <c r="AA98" s="35">
        <f t="shared" si="10"/>
        <v>0</v>
      </c>
    </row>
    <row r="99" spans="1:27">
      <c r="A99" s="158" t="s">
        <v>220</v>
      </c>
      <c r="B99" s="237" t="e">
        <f t="shared" ca="1" si="9"/>
        <v>#N/A</v>
      </c>
      <c r="C99" s="64" t="s">
        <v>318</v>
      </c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4">
        <f t="array" ref="N99">IFERROR(SUM(Q99:Z99/SUM(Q99:Z99) * D99:M99),0)</f>
        <v>0</v>
      </c>
      <c r="P99" s="64" t="e">
        <f>'N0.6_Lookup_References'!C40</f>
        <v>#N/A</v>
      </c>
      <c r="Q99" s="101"/>
      <c r="R99" s="101"/>
      <c r="S99" s="101"/>
      <c r="T99" s="101"/>
      <c r="U99" s="101"/>
      <c r="V99" s="101"/>
      <c r="W99" s="101"/>
      <c r="X99" s="101"/>
      <c r="Y99" s="101"/>
      <c r="Z99" s="101"/>
      <c r="AA99" s="35">
        <f t="shared" si="10"/>
        <v>0</v>
      </c>
    </row>
    <row r="100" spans="1:27">
      <c r="A100" s="158" t="s">
        <v>221</v>
      </c>
      <c r="B100" s="237" t="e">
        <f t="shared" ca="1" si="9"/>
        <v>#N/A</v>
      </c>
      <c r="C100" s="64" t="s">
        <v>318</v>
      </c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4">
        <f t="array" ref="N100">IFERROR(SUM(Q100:Z100/SUM(Q100:Z100) * D100:M100),0)</f>
        <v>0</v>
      </c>
      <c r="P100" s="64" t="e">
        <f>'N0.6_Lookup_References'!C41</f>
        <v>#N/A</v>
      </c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  <c r="AA100" s="35">
        <f t="shared" si="10"/>
        <v>0</v>
      </c>
    </row>
    <row r="101" spans="1:27">
      <c r="A101" s="158" t="s">
        <v>222</v>
      </c>
      <c r="B101" s="237" t="e">
        <f t="shared" ca="1" si="9"/>
        <v>#N/A</v>
      </c>
      <c r="C101" s="64" t="s">
        <v>318</v>
      </c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4">
        <f t="array" ref="N101">IFERROR(SUM(Q101:Z101/SUM(Q101:Z101) * D101:M101),0)</f>
        <v>0</v>
      </c>
      <c r="P101" s="64" t="e">
        <f>'N0.6_Lookup_References'!C42</f>
        <v>#N/A</v>
      </c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  <c r="AA101" s="35">
        <f t="shared" si="10"/>
        <v>0</v>
      </c>
    </row>
    <row r="102" spans="1:27">
      <c r="A102" s="158" t="s">
        <v>223</v>
      </c>
      <c r="B102" s="237" t="e">
        <f t="shared" ca="1" si="9"/>
        <v>#N/A</v>
      </c>
      <c r="C102" s="64" t="s">
        <v>318</v>
      </c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4">
        <f t="array" ref="N102">IFERROR(SUM(Q102:Z102/SUM(Q102:Z102) * D102:M102),0)</f>
        <v>0</v>
      </c>
      <c r="P102" s="64" t="e">
        <f>'N0.6_Lookup_References'!C43</f>
        <v>#N/A</v>
      </c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  <c r="AA102" s="35">
        <f t="shared" si="10"/>
        <v>0</v>
      </c>
    </row>
    <row r="103" spans="1:27">
      <c r="A103" s="158" t="s">
        <v>224</v>
      </c>
      <c r="B103" s="237" t="e">
        <f t="shared" ca="1" si="9"/>
        <v>#N/A</v>
      </c>
      <c r="C103" s="64" t="s">
        <v>318</v>
      </c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4">
        <f t="array" ref="N103">IFERROR(SUM(Q103:Z103/SUM(Q103:Z103) * D103:M103),0)</f>
        <v>0</v>
      </c>
      <c r="P103" s="64" t="e">
        <f>'N0.6_Lookup_References'!C44</f>
        <v>#N/A</v>
      </c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  <c r="AA103" s="35">
        <f t="shared" si="10"/>
        <v>0</v>
      </c>
    </row>
    <row r="104" spans="1:27">
      <c r="A104" s="158" t="s">
        <v>225</v>
      </c>
      <c r="B104" s="237" t="e">
        <f t="shared" ca="1" si="9"/>
        <v>#N/A</v>
      </c>
      <c r="C104" s="64" t="s">
        <v>318</v>
      </c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4">
        <f t="array" ref="N104">IFERROR(SUM(Q104:Z104/SUM(Q104:Z104) * D104:M104),0)</f>
        <v>0</v>
      </c>
      <c r="P104" s="64" t="e">
        <f>'N0.6_Lookup_References'!C45</f>
        <v>#N/A</v>
      </c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  <c r="AA104" s="35">
        <f t="shared" si="10"/>
        <v>0</v>
      </c>
    </row>
    <row r="105" spans="1:27">
      <c r="A105" s="158" t="s">
        <v>226</v>
      </c>
      <c r="B105" s="237" t="e">
        <f t="shared" ca="1" si="9"/>
        <v>#N/A</v>
      </c>
      <c r="C105" s="64" t="s">
        <v>318</v>
      </c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4">
        <f t="array" ref="N105">IFERROR(SUM(Q105:Z105/SUM(Q105:Z105) * D105:M105),0)</f>
        <v>0</v>
      </c>
      <c r="P105" s="64" t="e">
        <f>'N0.6_Lookup_References'!C46</f>
        <v>#N/A</v>
      </c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  <c r="AA105" s="35">
        <f t="shared" si="10"/>
        <v>0</v>
      </c>
    </row>
    <row r="106" spans="1:27">
      <c r="A106" s="158" t="s">
        <v>227</v>
      </c>
      <c r="B106" s="237" t="e">
        <f t="shared" ca="1" si="9"/>
        <v>#N/A</v>
      </c>
      <c r="C106" s="64" t="s">
        <v>318</v>
      </c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4">
        <f t="array" ref="N106">IFERROR(SUM(Q106:Z106/SUM(Q106:Z106) * D106:M106),0)</f>
        <v>0</v>
      </c>
      <c r="P106" s="64" t="e">
        <f>'N0.6_Lookup_References'!C47</f>
        <v>#N/A</v>
      </c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  <c r="AA106" s="35">
        <f t="shared" si="10"/>
        <v>0</v>
      </c>
    </row>
    <row r="107" spans="1:27">
      <c r="A107" s="158" t="s">
        <v>228</v>
      </c>
      <c r="B107" s="237" t="e">
        <f t="shared" ca="1" si="9"/>
        <v>#N/A</v>
      </c>
      <c r="C107" s="64" t="s">
        <v>318</v>
      </c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4">
        <f t="array" ref="N107">IFERROR(SUM(Q107:Z107/SUM(Q107:Z107) * D107:M107),0)</f>
        <v>0</v>
      </c>
      <c r="P107" s="64" t="e">
        <f>'N0.6_Lookup_References'!C48</f>
        <v>#N/A</v>
      </c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  <c r="AA107" s="35">
        <f t="shared" si="10"/>
        <v>0</v>
      </c>
    </row>
    <row r="108" spans="1:27">
      <c r="A108" s="158" t="s">
        <v>240</v>
      </c>
      <c r="B108" s="237" t="e">
        <f t="shared" ca="1" si="9"/>
        <v>#N/A</v>
      </c>
      <c r="C108" s="64" t="s">
        <v>318</v>
      </c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4">
        <f t="array" ref="N108">IFERROR(SUM(Q108:Z108/SUM(Q108:Z108) * D108:M108),0)</f>
        <v>0</v>
      </c>
      <c r="P108" s="64" t="e">
        <f>'N0.6_Lookup_References'!C49</f>
        <v>#N/A</v>
      </c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  <c r="AA108" s="35">
        <f t="shared" si="10"/>
        <v>0</v>
      </c>
    </row>
    <row r="109" spans="1:27">
      <c r="A109" s="158" t="s">
        <v>241</v>
      </c>
      <c r="B109" s="237" t="e">
        <f t="shared" ca="1" si="9"/>
        <v>#N/A</v>
      </c>
      <c r="C109" s="64" t="s">
        <v>318</v>
      </c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4">
        <f t="array" ref="N109">IFERROR(SUM(Q109:Z109/SUM(Q109:Z109) * D109:M109),0)</f>
        <v>0</v>
      </c>
      <c r="P109" s="64" t="e">
        <f>'N0.6_Lookup_References'!C50</f>
        <v>#N/A</v>
      </c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  <c r="AA109" s="35">
        <f t="shared" si="10"/>
        <v>0</v>
      </c>
    </row>
    <row r="110" spans="1:27">
      <c r="A110" s="158" t="s">
        <v>242</v>
      </c>
      <c r="B110" s="237" t="e">
        <f t="shared" ca="1" si="9"/>
        <v>#N/A</v>
      </c>
      <c r="C110" s="64" t="s">
        <v>318</v>
      </c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4">
        <f t="array" ref="N110">IFERROR(SUM(Q110:Z110/SUM(Q110:Z110) * D110:M110),0)</f>
        <v>0</v>
      </c>
      <c r="P110" s="64" t="e">
        <f>'N0.6_Lookup_References'!C51</f>
        <v>#N/A</v>
      </c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  <c r="AA110" s="35">
        <f t="shared" si="10"/>
        <v>0</v>
      </c>
    </row>
    <row r="111" spans="1:27">
      <c r="A111" s="158" t="s">
        <v>434</v>
      </c>
      <c r="B111" s="237" t="e">
        <f t="shared" ca="1" si="9"/>
        <v>#N/A</v>
      </c>
      <c r="C111" s="64" t="s">
        <v>318</v>
      </c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4">
        <f t="array" ref="N111">IFERROR(SUM(Q111:Z111/SUM(Q111:Z111) * D111:M111),0)</f>
        <v>0</v>
      </c>
      <c r="P111" s="64" t="e">
        <f>'N0.6_Lookup_References'!C52</f>
        <v>#N/A</v>
      </c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35">
        <f t="shared" si="10"/>
        <v>0</v>
      </c>
    </row>
    <row r="112" spans="1:27">
      <c r="A112" s="158" t="s">
        <v>243</v>
      </c>
      <c r="B112" s="237" t="e">
        <f t="shared" ca="1" si="9"/>
        <v>#N/A</v>
      </c>
      <c r="C112" s="64" t="s">
        <v>318</v>
      </c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4">
        <f t="array" ref="N112">IFERROR(SUM(Q112:Z112/SUM(Q112:Z112) * D112:M112),0)</f>
        <v>0</v>
      </c>
      <c r="P112" s="64" t="e">
        <f>'N0.6_Lookup_References'!C53</f>
        <v>#N/A</v>
      </c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35">
        <f t="shared" si="10"/>
        <v>0</v>
      </c>
    </row>
    <row r="113" spans="1:27">
      <c r="A113" s="158" t="s">
        <v>244</v>
      </c>
      <c r="B113" s="237" t="e">
        <f t="shared" ca="1" si="9"/>
        <v>#N/A</v>
      </c>
      <c r="C113" s="64" t="s">
        <v>318</v>
      </c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4">
        <f t="array" ref="N113">IFERROR(SUM(Q113:Z113/SUM(Q113:Z113) * D113:M113),0)</f>
        <v>0</v>
      </c>
      <c r="P113" s="64" t="e">
        <f>'N0.6_Lookup_References'!C54</f>
        <v>#N/A</v>
      </c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35">
        <f t="shared" si="10"/>
        <v>0</v>
      </c>
    </row>
    <row r="114" spans="1:27">
      <c r="A114" s="158" t="s">
        <v>245</v>
      </c>
      <c r="B114" s="237" t="e">
        <f t="shared" ca="1" si="9"/>
        <v>#N/A</v>
      </c>
      <c r="C114" s="64" t="s">
        <v>318</v>
      </c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4">
        <f t="array" ref="N114">IFERROR(SUM(Q114:Z114/SUM(Q114:Z114) * D114:M114),0)</f>
        <v>0</v>
      </c>
      <c r="P114" s="64" t="e">
        <f>'N0.6_Lookup_References'!C55</f>
        <v>#N/A</v>
      </c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35">
        <f t="shared" si="10"/>
        <v>0</v>
      </c>
    </row>
    <row r="115" spans="1:27">
      <c r="A115" s="158" t="s">
        <v>246</v>
      </c>
      <c r="B115" s="237" t="e">
        <f t="shared" ca="1" si="9"/>
        <v>#N/A</v>
      </c>
      <c r="C115" s="64" t="s">
        <v>318</v>
      </c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4">
        <f t="array" ref="N115">IFERROR(SUM(Q115:Z115/SUM(Q115:Z115) * D115:M115),0)</f>
        <v>0</v>
      </c>
      <c r="P115" s="64" t="e">
        <f>'N0.6_Lookup_References'!C56</f>
        <v>#N/A</v>
      </c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35">
        <f t="shared" si="10"/>
        <v>0</v>
      </c>
    </row>
    <row r="116" spans="1:27">
      <c r="A116" s="158" t="s">
        <v>247</v>
      </c>
      <c r="B116" s="237" t="e">
        <f t="shared" ca="1" si="9"/>
        <v>#N/A</v>
      </c>
      <c r="C116" s="64" t="s">
        <v>318</v>
      </c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4">
        <f t="array" ref="N116">IFERROR(SUM(Q116:Z116/SUM(Q116:Z116) * D116:M116),0)</f>
        <v>0</v>
      </c>
      <c r="P116" s="64" t="e">
        <f>'N0.6_Lookup_References'!C57</f>
        <v>#N/A</v>
      </c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35">
        <f t="shared" si="10"/>
        <v>0</v>
      </c>
    </row>
    <row r="117" spans="1:27">
      <c r="A117" s="158" t="s">
        <v>248</v>
      </c>
      <c r="B117" s="237" t="e">
        <f t="shared" ca="1" si="9"/>
        <v>#N/A</v>
      </c>
      <c r="C117" s="64" t="s">
        <v>318</v>
      </c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4">
        <f t="array" ref="N117">IFERROR(SUM(Q117:Z117/SUM(Q117:Z117) * D117:M117),0)</f>
        <v>0</v>
      </c>
      <c r="P117" s="64" t="e">
        <f>'N0.6_Lookup_References'!C58</f>
        <v>#N/A</v>
      </c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35">
        <f t="shared" si="10"/>
        <v>0</v>
      </c>
    </row>
    <row r="118" spans="1:27">
      <c r="A118" s="158" t="s">
        <v>249</v>
      </c>
      <c r="B118" s="237" t="e">
        <f t="shared" ca="1" si="9"/>
        <v>#N/A</v>
      </c>
      <c r="C118" s="64" t="s">
        <v>318</v>
      </c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4">
        <f t="array" ref="N118">IFERROR(SUM(Q118:Z118/SUM(Q118:Z118) * D118:M118),0)</f>
        <v>0</v>
      </c>
      <c r="P118" s="64" t="e">
        <f>'N0.6_Lookup_References'!C59</f>
        <v>#N/A</v>
      </c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35">
        <f t="shared" si="10"/>
        <v>0</v>
      </c>
    </row>
    <row r="119" spans="1:27">
      <c r="A119" s="158" t="s">
        <v>250</v>
      </c>
      <c r="B119" s="237" t="e">
        <f t="shared" ca="1" si="9"/>
        <v>#N/A</v>
      </c>
      <c r="C119" s="64" t="s">
        <v>318</v>
      </c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4">
        <f t="array" ref="N119">IFERROR(SUM(Q119:Z119/SUM(Q119:Z119) * D119:M119),0)</f>
        <v>0</v>
      </c>
      <c r="P119" s="64" t="e">
        <f>'N0.6_Lookup_References'!C60</f>
        <v>#N/A</v>
      </c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  <c r="AA119" s="35">
        <f t="shared" si="10"/>
        <v>0</v>
      </c>
    </row>
    <row r="120" spans="1:27">
      <c r="A120" s="158" t="s">
        <v>435</v>
      </c>
      <c r="B120" s="237" t="e">
        <f t="shared" ca="1" si="9"/>
        <v>#N/A</v>
      </c>
      <c r="C120" s="64" t="s">
        <v>318</v>
      </c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4">
        <f t="array" ref="N120">IFERROR(SUM(Q120:Z120/SUM(Q120:Z120) * D120:M120),0)</f>
        <v>0</v>
      </c>
      <c r="P120" s="64" t="e">
        <f>'N0.6_Lookup_References'!C61</f>
        <v>#N/A</v>
      </c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  <c r="AA120" s="35">
        <f t="shared" si="10"/>
        <v>0</v>
      </c>
    </row>
    <row r="121" spans="1:27">
      <c r="A121" s="158" t="s">
        <v>436</v>
      </c>
      <c r="B121" s="237" t="e">
        <f t="shared" ca="1" si="9"/>
        <v>#N/A</v>
      </c>
      <c r="C121" s="64" t="s">
        <v>318</v>
      </c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4">
        <f t="array" ref="N121">IFERROR(SUM(Q121:Z121/SUM(Q121:Z121) * D121:M121),0)</f>
        <v>0</v>
      </c>
      <c r="P121" s="64" t="e">
        <f>'N0.6_Lookup_References'!C62</f>
        <v>#N/A</v>
      </c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  <c r="AA121" s="35">
        <f t="shared" si="10"/>
        <v>0</v>
      </c>
    </row>
    <row r="122" spans="1:27">
      <c r="A122" s="158" t="s">
        <v>437</v>
      </c>
      <c r="B122" s="237" t="e">
        <f t="shared" ca="1" si="9"/>
        <v>#N/A</v>
      </c>
      <c r="C122" s="64" t="s">
        <v>318</v>
      </c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4">
        <f t="array" ref="N122">IFERROR(SUM(Q122:Z122/SUM(Q122:Z122) * D122:M122),0)</f>
        <v>0</v>
      </c>
      <c r="P122" s="64" t="e">
        <f>'N0.6_Lookup_References'!C63</f>
        <v>#N/A</v>
      </c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  <c r="AA122" s="35">
        <f t="shared" si="10"/>
        <v>0</v>
      </c>
    </row>
  </sheetData>
  <mergeCells count="5">
    <mergeCell ref="D71:M71"/>
    <mergeCell ref="Q71:Z71"/>
    <mergeCell ref="D15:M15"/>
    <mergeCell ref="Q15:Z15"/>
    <mergeCell ref="AD15:AM15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>
    <tabColor theme="9" tint="-0.499984740745262"/>
  </sheetPr>
  <dimension ref="A1:CF122"/>
  <sheetViews>
    <sheetView zoomScale="55" zoomScaleNormal="55" workbookViewId="0">
      <selection activeCell="A11" sqref="A11"/>
    </sheetView>
  </sheetViews>
  <sheetFormatPr defaultRowHeight="14.25"/>
  <cols>
    <col min="2" max="2" width="44" bestFit="1" customWidth="1"/>
    <col min="3" max="3" width="9" customWidth="1"/>
    <col min="15" max="15" width="1" customWidth="1"/>
    <col min="16" max="16" width="9" customWidth="1"/>
    <col min="28" max="28" width="1" customWidth="1"/>
    <col min="47" max="47" width="9.33203125" bestFit="1" customWidth="1"/>
  </cols>
  <sheetData>
    <row r="1" spans="1:84" s="3" customFormat="1" ht="25.15">
      <c r="A1" s="1" t="str">
        <f>N0_Cover!A1</f>
        <v>RIIO-2 Regulatory Reporting Pack</v>
      </c>
      <c r="B1" s="2"/>
      <c r="C1" s="2"/>
      <c r="D1" s="2"/>
      <c r="E1" s="2"/>
      <c r="F1" s="71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</row>
    <row r="2" spans="1:84" s="3" customFormat="1" ht="22.9">
      <c r="A2" s="1">
        <f>N0_Cover!$B$12</f>
        <v>0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</row>
    <row r="3" spans="1:84" s="3" customFormat="1" ht="19.899999999999999">
      <c r="A3" s="5" t="str">
        <f>"Workbook " &amp; N0_Cover!$B$14</f>
        <v>Workbook N: NARM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</row>
    <row r="4" spans="1:84" s="3" customFormat="1" ht="17.649999999999999">
      <c r="A4" s="7" t="str">
        <f>"Submission Version " &amp; N0_Cover!$B$15 &amp; " - Submitted on " &amp; TEXT(N0_Cover!$B$16,"dd mmm yyyy")</f>
        <v>Submission Version  - Submitted on 00 Jan 1900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</row>
    <row r="5" spans="1:84" s="3" customFormat="1" ht="17.649999999999999">
      <c r="A5" s="7" t="str">
        <f>"Template Version: " &amp; N0_Cover!$B$11</f>
        <v>Template Version: v1.0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</row>
    <row r="6" spans="1:84" s="3" customFormat="1" ht="19.899999999999999">
      <c r="A6" s="5" t="str">
        <f ca="1">"Sheet: " &amp;VLOOKUP(RIGHT(CELL("filename",A1),LEN(CELL("filename",A1))-FIND("]",CELL("filename",A1))),'N0.1_Contents'!$A$11:$B$98,2,FALSE)</f>
        <v>Sheet: N2.5 Total Risk With Intervention - End of 2025/26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</row>
    <row r="7" spans="1:84" s="3" customFormat="1" ht="17.649999999999999">
      <c r="A7" s="7" t="str">
        <f>"Prices Base: " &amp; 'N0.5_Data_Constants'!C13</f>
        <v>Prices Base: 2018/19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</row>
    <row r="8" spans="1:84" s="138" customFormat="1" ht="13.15">
      <c r="A8" s="140" t="str">
        <f ca="1">"Error ERRORs: " &amp; IF(ISERROR(MATCH("Error",$A$9:$AN$9,0)),"OK","Error")</f>
        <v>Error ERRORs: OK</v>
      </c>
      <c r="B8" s="141"/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1"/>
      <c r="AE8" s="141"/>
      <c r="AF8" s="141"/>
      <c r="AG8" s="141"/>
      <c r="AH8" s="141"/>
      <c r="AI8" s="141"/>
      <c r="AJ8" s="141"/>
      <c r="AK8" s="141"/>
      <c r="AL8" s="141"/>
      <c r="AM8" s="141"/>
      <c r="AN8" s="141"/>
      <c r="AO8" s="139"/>
      <c r="AP8" s="139"/>
      <c r="AQ8" s="139"/>
      <c r="AR8" s="139"/>
      <c r="AS8" s="139"/>
      <c r="AT8" s="139"/>
      <c r="AU8" s="139"/>
      <c r="AV8" s="139"/>
      <c r="AW8" s="139"/>
      <c r="AX8" s="139"/>
      <c r="AY8" s="139"/>
      <c r="AZ8" s="139"/>
      <c r="BA8" s="139"/>
      <c r="BB8" s="139"/>
      <c r="BC8" s="139"/>
      <c r="BD8" s="139"/>
      <c r="BE8" s="139"/>
      <c r="BF8" s="139"/>
      <c r="BG8" s="139"/>
      <c r="BH8" s="139"/>
      <c r="BI8" s="139"/>
      <c r="BJ8" s="139"/>
      <c r="BK8" s="139"/>
      <c r="BL8" s="139"/>
      <c r="BM8" s="139"/>
      <c r="BN8" s="139"/>
      <c r="BO8" s="139"/>
      <c r="BP8" s="139"/>
      <c r="BQ8" s="139"/>
      <c r="BR8" s="139"/>
      <c r="BS8" s="139"/>
      <c r="BT8" s="139"/>
      <c r="BU8" s="139"/>
      <c r="BV8" s="139"/>
      <c r="BW8" s="139"/>
      <c r="BX8" s="139"/>
      <c r="BY8" s="139"/>
      <c r="BZ8" s="139"/>
      <c r="CA8" s="139"/>
      <c r="CB8" s="139"/>
      <c r="CC8" s="139"/>
      <c r="CD8" s="139"/>
      <c r="CE8" s="139"/>
      <c r="CF8" s="139"/>
    </row>
    <row r="9" spans="1:84" s="138" customFormat="1" ht="13.15">
      <c r="A9" s="145" t="str">
        <f t="shared" ref="A9:AN9" ca="1" si="0">IF(ISERROR(MATCH("Error",A10:A171,0)),"-","Error")</f>
        <v>-</v>
      </c>
      <c r="B9" s="145" t="str">
        <f t="shared" ca="1" si="0"/>
        <v>-</v>
      </c>
      <c r="C9" s="145" t="str">
        <f t="shared" si="0"/>
        <v>-</v>
      </c>
      <c r="D9" s="145" t="str">
        <f t="shared" ca="1" si="0"/>
        <v>-</v>
      </c>
      <c r="E9" s="145" t="str">
        <f t="shared" ca="1" si="0"/>
        <v>-</v>
      </c>
      <c r="F9" s="145" t="str">
        <f t="shared" ca="1" si="0"/>
        <v>-</v>
      </c>
      <c r="G9" s="145" t="str">
        <f t="shared" ca="1" si="0"/>
        <v>-</v>
      </c>
      <c r="H9" s="145" t="str">
        <f t="shared" ca="1" si="0"/>
        <v>-</v>
      </c>
      <c r="I9" s="145" t="str">
        <f t="shared" ca="1" si="0"/>
        <v>-</v>
      </c>
      <c r="J9" s="145" t="str">
        <f t="shared" ca="1" si="0"/>
        <v>-</v>
      </c>
      <c r="K9" s="145" t="str">
        <f t="shared" ca="1" si="0"/>
        <v>-</v>
      </c>
      <c r="L9" s="145" t="str">
        <f t="shared" ca="1" si="0"/>
        <v>-</v>
      </c>
      <c r="M9" s="145" t="str">
        <f t="shared" ca="1" si="0"/>
        <v>-</v>
      </c>
      <c r="N9" s="145" t="str">
        <f t="shared" ca="1" si="0"/>
        <v>-</v>
      </c>
      <c r="O9" s="145" t="str">
        <f t="shared" si="0"/>
        <v>-</v>
      </c>
      <c r="P9" s="145" t="str">
        <f t="shared" si="0"/>
        <v>-</v>
      </c>
      <c r="Q9" s="145" t="str">
        <f t="shared" ca="1" si="0"/>
        <v>-</v>
      </c>
      <c r="R9" s="145" t="str">
        <f t="shared" ca="1" si="0"/>
        <v>-</v>
      </c>
      <c r="S9" s="145" t="str">
        <f t="shared" ca="1" si="0"/>
        <v>-</v>
      </c>
      <c r="T9" s="145" t="str">
        <f t="shared" ca="1" si="0"/>
        <v>-</v>
      </c>
      <c r="U9" s="145" t="str">
        <f t="shared" ca="1" si="0"/>
        <v>-</v>
      </c>
      <c r="V9" s="145" t="str">
        <f t="shared" ca="1" si="0"/>
        <v>-</v>
      </c>
      <c r="W9" s="145" t="str">
        <f t="shared" ca="1" si="0"/>
        <v>-</v>
      </c>
      <c r="X9" s="145" t="str">
        <f t="shared" ca="1" si="0"/>
        <v>-</v>
      </c>
      <c r="Y9" s="145" t="str">
        <f t="shared" ca="1" si="0"/>
        <v>-</v>
      </c>
      <c r="Z9" s="145" t="str">
        <f t="shared" ca="1" si="0"/>
        <v>-</v>
      </c>
      <c r="AA9" s="145" t="str">
        <f t="shared" ca="1" si="0"/>
        <v>-</v>
      </c>
      <c r="AB9" s="145" t="str">
        <f t="shared" si="0"/>
        <v>-</v>
      </c>
      <c r="AC9" s="145" t="str">
        <f t="shared" si="0"/>
        <v>-</v>
      </c>
      <c r="AD9" s="145" t="str">
        <f t="shared" ca="1" si="0"/>
        <v>-</v>
      </c>
      <c r="AE9" s="145" t="str">
        <f t="shared" ca="1" si="0"/>
        <v>-</v>
      </c>
      <c r="AF9" s="145" t="str">
        <f t="shared" ca="1" si="0"/>
        <v>-</v>
      </c>
      <c r="AG9" s="145" t="str">
        <f t="shared" ca="1" si="0"/>
        <v>-</v>
      </c>
      <c r="AH9" s="145" t="str">
        <f t="shared" ca="1" si="0"/>
        <v>-</v>
      </c>
      <c r="AI9" s="145" t="str">
        <f t="shared" ca="1" si="0"/>
        <v>-</v>
      </c>
      <c r="AJ9" s="145" t="str">
        <f t="shared" ca="1" si="0"/>
        <v>-</v>
      </c>
      <c r="AK9" s="145" t="str">
        <f t="shared" ca="1" si="0"/>
        <v>-</v>
      </c>
      <c r="AL9" s="145" t="str">
        <f t="shared" ca="1" si="0"/>
        <v>-</v>
      </c>
      <c r="AM9" s="145" t="str">
        <f t="shared" ca="1" si="0"/>
        <v>-</v>
      </c>
      <c r="AN9" s="145" t="str">
        <f t="shared" ca="1" si="0"/>
        <v>-</v>
      </c>
      <c r="AO9" s="139"/>
      <c r="AP9" s="139"/>
      <c r="AQ9" s="139"/>
      <c r="AR9" s="139"/>
      <c r="AS9" s="139"/>
      <c r="AT9" s="139"/>
      <c r="AU9" s="139"/>
      <c r="AV9" s="139"/>
      <c r="AW9" s="139"/>
      <c r="AX9" s="139"/>
      <c r="AY9" s="139"/>
      <c r="AZ9" s="139"/>
      <c r="BA9" s="139"/>
      <c r="BB9" s="139"/>
      <c r="BC9" s="139"/>
      <c r="BD9" s="139"/>
      <c r="BE9" s="139"/>
      <c r="BF9" s="139"/>
      <c r="BG9" s="139"/>
      <c r="BH9" s="139"/>
      <c r="BI9" s="139"/>
      <c r="BJ9" s="139"/>
      <c r="BK9" s="139"/>
      <c r="BL9" s="139"/>
      <c r="BM9" s="139"/>
      <c r="BN9" s="139"/>
      <c r="BO9" s="139"/>
      <c r="BP9" s="139"/>
      <c r="BQ9" s="139"/>
      <c r="BR9" s="139"/>
      <c r="BS9" s="139"/>
      <c r="BT9" s="139"/>
      <c r="BU9" s="139"/>
      <c r="BV9" s="139"/>
      <c r="BW9" s="139"/>
      <c r="BX9" s="139"/>
      <c r="BY9" s="139"/>
      <c r="BZ9" s="139"/>
      <c r="CA9" s="139"/>
      <c r="CB9" s="139"/>
      <c r="CC9" s="139"/>
      <c r="CD9" s="139"/>
      <c r="CE9" s="139"/>
      <c r="CF9" s="139"/>
    </row>
    <row r="11" spans="1:84" ht="17.649999999999999">
      <c r="A11" s="9" t="str">
        <f ca="1">SUBSTITUTE(VLOOKUP(RIGHT(CELL("filename",A1),LEN(CELL("filename",A1))-FIND("]",CELL("filename",A1))),'N0.1_Contents'!$A$11:$B$98,2,FALSE), LEFT(VLOOKUP(RIGHT(CELL("filename",A1),LEN(CELL("filename",A1))-FIND("]",CELL("filename",A1))),'N0.1_Contents'!$A$11:$B$98,2,FALSE),FIND(" ",VLOOKUP(RIGHT(CELL("filename",A1),LEN(CELL("filename",A1))-FIND("]",CELL("filename",A1))),'N0.1_Contents'!$A$11:$B$98,2,FALSE))),"")</f>
        <v>Total Risk With Intervention - End of 2025/26</v>
      </c>
    </row>
    <row r="13" spans="1:84" ht="17.649999999999999">
      <c r="A13" s="9" t="s">
        <v>9</v>
      </c>
      <c r="Q13" s="9"/>
    </row>
    <row r="15" spans="1:84">
      <c r="A15" s="15" t="s">
        <v>24</v>
      </c>
      <c r="B15" s="100"/>
      <c r="C15" s="100"/>
      <c r="D15" s="295" t="s">
        <v>25</v>
      </c>
      <c r="E15" s="296"/>
      <c r="F15" s="296"/>
      <c r="G15" s="296"/>
      <c r="H15" s="296"/>
      <c r="I15" s="296"/>
      <c r="J15" s="296"/>
      <c r="K15" s="296"/>
      <c r="L15" s="296"/>
      <c r="M15" s="297"/>
      <c r="P15" s="100"/>
      <c r="Q15" s="295" t="s">
        <v>47</v>
      </c>
      <c r="R15" s="296"/>
      <c r="S15" s="296"/>
      <c r="T15" s="296"/>
      <c r="U15" s="296"/>
      <c r="V15" s="296"/>
      <c r="W15" s="296"/>
      <c r="X15" s="296"/>
      <c r="Y15" s="296"/>
      <c r="Z15" s="297"/>
      <c r="AC15" s="100"/>
      <c r="AD15" s="295" t="s">
        <v>12</v>
      </c>
      <c r="AE15" s="296"/>
      <c r="AF15" s="296"/>
      <c r="AG15" s="296"/>
      <c r="AH15" s="296"/>
      <c r="AI15" s="296"/>
      <c r="AJ15" s="296"/>
      <c r="AK15" s="296"/>
      <c r="AL15" s="296"/>
      <c r="AM15" s="297"/>
    </row>
    <row r="16" spans="1:84" ht="14.65" thickBot="1">
      <c r="A16" s="157"/>
      <c r="B16" s="157" t="s">
        <v>3</v>
      </c>
      <c r="C16" s="63" t="s">
        <v>49</v>
      </c>
      <c r="D16" s="20" t="s">
        <v>13</v>
      </c>
      <c r="E16" s="21" t="s">
        <v>14</v>
      </c>
      <c r="F16" s="22" t="s">
        <v>15</v>
      </c>
      <c r="G16" s="23" t="s">
        <v>16</v>
      </c>
      <c r="H16" s="24" t="s">
        <v>17</v>
      </c>
      <c r="I16" s="25" t="s">
        <v>18</v>
      </c>
      <c r="J16" s="26" t="s">
        <v>19</v>
      </c>
      <c r="K16" s="29" t="s">
        <v>20</v>
      </c>
      <c r="L16" s="27" t="s">
        <v>21</v>
      </c>
      <c r="M16" s="28" t="s">
        <v>22</v>
      </c>
      <c r="N16" s="197" t="s">
        <v>26</v>
      </c>
      <c r="P16" s="196" t="s">
        <v>49</v>
      </c>
      <c r="Q16" s="65" t="s">
        <v>13</v>
      </c>
      <c r="R16" s="21" t="s">
        <v>14</v>
      </c>
      <c r="S16" s="22" t="s">
        <v>15</v>
      </c>
      <c r="T16" s="23" t="s">
        <v>16</v>
      </c>
      <c r="U16" s="24" t="s">
        <v>17</v>
      </c>
      <c r="V16" s="25" t="s">
        <v>18</v>
      </c>
      <c r="W16" s="26" t="s">
        <v>19</v>
      </c>
      <c r="X16" s="29" t="s">
        <v>20</v>
      </c>
      <c r="Y16" s="27" t="s">
        <v>21</v>
      </c>
      <c r="Z16" s="28" t="s">
        <v>22</v>
      </c>
      <c r="AA16" s="197" t="s">
        <v>26</v>
      </c>
      <c r="AC16" s="63" t="s">
        <v>49</v>
      </c>
      <c r="AD16" s="20" t="s">
        <v>13</v>
      </c>
      <c r="AE16" s="21" t="s">
        <v>14</v>
      </c>
      <c r="AF16" s="22" t="s">
        <v>15</v>
      </c>
      <c r="AG16" s="23" t="s">
        <v>16</v>
      </c>
      <c r="AH16" s="24" t="s">
        <v>17</v>
      </c>
      <c r="AI16" s="25" t="s">
        <v>18</v>
      </c>
      <c r="AJ16" s="26" t="s">
        <v>19</v>
      </c>
      <c r="AK16" s="29" t="s">
        <v>20</v>
      </c>
      <c r="AL16" s="27" t="s">
        <v>21</v>
      </c>
      <c r="AM16" s="28" t="s">
        <v>22</v>
      </c>
      <c r="AN16" s="197" t="s">
        <v>26</v>
      </c>
    </row>
    <row r="17" spans="1:40">
      <c r="A17" s="158" t="s">
        <v>203</v>
      </c>
      <c r="B17" s="237" t="e">
        <f ca="1">INDIRECT("N3." &amp; $A17 &amp; "!$A$12")</f>
        <v>#N/A</v>
      </c>
      <c r="C17" s="64" t="s">
        <v>51</v>
      </c>
      <c r="D17" s="34">
        <f ca="1">INDIRECT("N3." &amp;$A17 &amp; "!$G$" &amp;'N3.00_Summary'!$AJ$10)</f>
        <v>0</v>
      </c>
      <c r="E17" s="34">
        <f ca="1">INDIRECT("N3." &amp;$A17 &amp; "!$H$" &amp;'N3.00_Summary'!$AJ$10)</f>
        <v>0</v>
      </c>
      <c r="F17" s="34">
        <f ca="1">INDIRECT("N3." &amp;$A17 &amp; "!$I$" &amp;'N3.00_Summary'!$AJ$10)</f>
        <v>0</v>
      </c>
      <c r="G17" s="34">
        <f ca="1">INDIRECT("N3." &amp;$A17 &amp; "!$J$" &amp;'N3.00_Summary'!$AJ$10)</f>
        <v>0</v>
      </c>
      <c r="H17" s="34">
        <f ca="1">INDIRECT("N3." &amp;$A17 &amp; "!$K$" &amp;'N3.00_Summary'!$AJ$10)</f>
        <v>0</v>
      </c>
      <c r="I17" s="34">
        <f ca="1">INDIRECT("N3." &amp;$A17 &amp; "!$L$" &amp;'N3.00_Summary'!$AJ$10)</f>
        <v>0</v>
      </c>
      <c r="J17" s="34">
        <f ca="1">INDIRECT("N3." &amp;$A17 &amp; "!$M$" &amp;'N3.00_Summary'!$AJ$10)</f>
        <v>0</v>
      </c>
      <c r="K17" s="34">
        <f ca="1">INDIRECT("N3." &amp;$A17 &amp; "!$N$" &amp;'N3.00_Summary'!$AJ$10)</f>
        <v>0</v>
      </c>
      <c r="L17" s="34">
        <f ca="1">INDIRECT("N3." &amp;$A17 &amp; "!$O$" &amp;'N3.00_Summary'!$AJ$10)</f>
        <v>0</v>
      </c>
      <c r="M17" s="34">
        <f ca="1">INDIRECT("N3." &amp;$A17 &amp; "!$P$" &amp;'N3.00_Summary'!$AJ$10)</f>
        <v>0</v>
      </c>
      <c r="N17" s="164">
        <f ca="1">SUM(D17:M17)</f>
        <v>0</v>
      </c>
      <c r="P17" s="64" t="e">
        <f>'N0.6_Lookup_References'!C14</f>
        <v>#N/A</v>
      </c>
      <c r="Q17" s="34">
        <f ca="1">INDIRECT("N3." &amp;$A17 &amp; "!$W$" &amp;'N3.00_Summary'!$AJ$10)</f>
        <v>0</v>
      </c>
      <c r="R17" s="34">
        <f ca="1">INDIRECT("N3." &amp;$A17 &amp; "!$X$" &amp;'N3.00_Summary'!$AJ$10)</f>
        <v>0</v>
      </c>
      <c r="S17" s="34">
        <f ca="1">INDIRECT("N3." &amp;$A17 &amp; "!$Y$" &amp;'N3.00_Summary'!$AJ$10)</f>
        <v>0</v>
      </c>
      <c r="T17" s="34">
        <f ca="1">INDIRECT("N3." &amp;$A17 &amp; "!$Z$" &amp;'N3.00_Summary'!$AJ$10)</f>
        <v>0</v>
      </c>
      <c r="U17" s="34">
        <f ca="1">INDIRECT("N3." &amp;$A17 &amp; "!$AA$" &amp;'N3.00_Summary'!$AJ$10)</f>
        <v>0</v>
      </c>
      <c r="V17" s="34">
        <f ca="1">INDIRECT("N3." &amp;$A17 &amp; "!$AB$" &amp;'N3.00_Summary'!$AJ$10)</f>
        <v>0</v>
      </c>
      <c r="W17" s="34">
        <f ca="1">INDIRECT("N3." &amp;$A17 &amp; "!$AC$" &amp;'N3.00_Summary'!$AJ$10)</f>
        <v>0</v>
      </c>
      <c r="X17" s="34">
        <f ca="1">INDIRECT("N3." &amp;$A17 &amp; "!$AD$" &amp;'N3.00_Summary'!$AJ$10)</f>
        <v>0</v>
      </c>
      <c r="Y17" s="34">
        <f ca="1">INDIRECT("N3." &amp;$A17 &amp; "!$AE$" &amp;'N3.00_Summary'!$AJ$10)</f>
        <v>0</v>
      </c>
      <c r="Z17" s="34">
        <f ca="1">INDIRECT("N3." &amp;$A17 &amp; "!$AF$" &amp;'N3.00_Summary'!$AJ$10)</f>
        <v>0</v>
      </c>
      <c r="AA17" s="35">
        <f ca="1">SUM(Q17:Z17)</f>
        <v>0</v>
      </c>
      <c r="AC17" s="64" t="s">
        <v>51</v>
      </c>
      <c r="AD17" s="84">
        <f t="shared" ref="AD17:AN32" ca="1" si="1">IF(SUM(Q17, D17)=0, 0, IFERROR(D17/Q17,"ERROR"))</f>
        <v>0</v>
      </c>
      <c r="AE17" s="84">
        <f t="shared" ca="1" si="1"/>
        <v>0</v>
      </c>
      <c r="AF17" s="84">
        <f t="shared" ca="1" si="1"/>
        <v>0</v>
      </c>
      <c r="AG17" s="84">
        <f t="shared" ca="1" si="1"/>
        <v>0</v>
      </c>
      <c r="AH17" s="84">
        <f t="shared" ca="1" si="1"/>
        <v>0</v>
      </c>
      <c r="AI17" s="84">
        <f t="shared" ca="1" si="1"/>
        <v>0</v>
      </c>
      <c r="AJ17" s="84">
        <f t="shared" ca="1" si="1"/>
        <v>0</v>
      </c>
      <c r="AK17" s="84">
        <f t="shared" ca="1" si="1"/>
        <v>0</v>
      </c>
      <c r="AL17" s="84">
        <f t="shared" ca="1" si="1"/>
        <v>0</v>
      </c>
      <c r="AM17" s="84">
        <f t="shared" ca="1" si="1"/>
        <v>0</v>
      </c>
      <c r="AN17" s="62">
        <f ca="1">IF(SUM(AA17, N17)=0, 0, IFERROR(N17/AA17,"ERROR"))</f>
        <v>0</v>
      </c>
    </row>
    <row r="18" spans="1:40">
      <c r="A18" s="158" t="s">
        <v>204</v>
      </c>
      <c r="B18" s="237" t="e">
        <f t="shared" ref="B18:B66" ca="1" si="2">INDIRECT("N3." &amp; $A18 &amp; "!$A$12")</f>
        <v>#N/A</v>
      </c>
      <c r="C18" s="64" t="s">
        <v>51</v>
      </c>
      <c r="D18" s="34">
        <f ca="1">INDIRECT("N3." &amp;$A18 &amp; "!$G$" &amp;'N3.00_Summary'!$AJ$10)</f>
        <v>0</v>
      </c>
      <c r="E18" s="34">
        <f ca="1">INDIRECT("N3." &amp;$A18 &amp; "!$H$" &amp;'N3.00_Summary'!$AJ$10)</f>
        <v>0</v>
      </c>
      <c r="F18" s="34">
        <f ca="1">INDIRECT("N3." &amp;$A18 &amp; "!$I$" &amp;'N3.00_Summary'!$AJ$10)</f>
        <v>0</v>
      </c>
      <c r="G18" s="34">
        <f ca="1">INDIRECT("N3." &amp;$A18 &amp; "!$J$" &amp;'N3.00_Summary'!$AJ$10)</f>
        <v>0</v>
      </c>
      <c r="H18" s="34">
        <f ca="1">INDIRECT("N3." &amp;$A18 &amp; "!$K$" &amp;'N3.00_Summary'!$AJ$10)</f>
        <v>0</v>
      </c>
      <c r="I18" s="34">
        <f ca="1">INDIRECT("N3." &amp;$A18 &amp; "!$L$" &amp;'N3.00_Summary'!$AJ$10)</f>
        <v>0</v>
      </c>
      <c r="J18" s="34">
        <f ca="1">INDIRECT("N3." &amp;$A18 &amp; "!$M$" &amp;'N3.00_Summary'!$AJ$10)</f>
        <v>0</v>
      </c>
      <c r="K18" s="34">
        <f ca="1">INDIRECT("N3." &amp;$A18 &amp; "!$N$" &amp;'N3.00_Summary'!$AJ$10)</f>
        <v>0</v>
      </c>
      <c r="L18" s="34">
        <f ca="1">INDIRECT("N3." &amp;$A18 &amp; "!$O$" &amp;'N3.00_Summary'!$AJ$10)</f>
        <v>0</v>
      </c>
      <c r="M18" s="34">
        <f ca="1">INDIRECT("N3." &amp;$A18 &amp; "!$P$" &amp;'N3.00_Summary'!$AJ$10)</f>
        <v>0</v>
      </c>
      <c r="N18" s="164">
        <f t="shared" ref="N18:N66" ca="1" si="3">SUM(D18:M18)</f>
        <v>0</v>
      </c>
      <c r="P18" s="64" t="e">
        <f>'N0.6_Lookup_References'!C15</f>
        <v>#N/A</v>
      </c>
      <c r="Q18" s="34">
        <f ca="1">INDIRECT("N3." &amp;$A18 &amp; "!$W$" &amp;'N3.00_Summary'!$AJ$10)</f>
        <v>0</v>
      </c>
      <c r="R18" s="34">
        <f ca="1">INDIRECT("N3." &amp;$A18 &amp; "!$X$" &amp;'N3.00_Summary'!$AJ$10)</f>
        <v>0</v>
      </c>
      <c r="S18" s="34">
        <f ca="1">INDIRECT("N3." &amp;$A18 &amp; "!$Y$" &amp;'N3.00_Summary'!$AJ$10)</f>
        <v>0</v>
      </c>
      <c r="T18" s="34">
        <f ca="1">INDIRECT("N3." &amp;$A18 &amp; "!$Z$" &amp;'N3.00_Summary'!$AJ$10)</f>
        <v>0</v>
      </c>
      <c r="U18" s="34">
        <f ca="1">INDIRECT("N3." &amp;$A18 &amp; "!$AA$" &amp;'N3.00_Summary'!$AJ$10)</f>
        <v>0</v>
      </c>
      <c r="V18" s="34">
        <f ca="1">INDIRECT("N3." &amp;$A18 &amp; "!$AB$" &amp;'N3.00_Summary'!$AJ$10)</f>
        <v>0</v>
      </c>
      <c r="W18" s="34">
        <f ca="1">INDIRECT("N3." &amp;$A18 &amp; "!$AC$" &amp;'N3.00_Summary'!$AJ$10)</f>
        <v>0</v>
      </c>
      <c r="X18" s="34">
        <f ca="1">INDIRECT("N3." &amp;$A18 &amp; "!$AD$" &amp;'N3.00_Summary'!$AJ$10)</f>
        <v>0</v>
      </c>
      <c r="Y18" s="34">
        <f ca="1">INDIRECT("N3." &amp;$A18 &amp; "!$AE$" &amp;'N3.00_Summary'!$AJ$10)</f>
        <v>0</v>
      </c>
      <c r="Z18" s="34">
        <f ca="1">INDIRECT("N3." &amp;$A18 &amp; "!$AF$" &amp;'N3.00_Summary'!$AJ$10)</f>
        <v>0</v>
      </c>
      <c r="AA18" s="35">
        <f t="shared" ref="AA18:AA66" ca="1" si="4">SUM(Q18:Z18)</f>
        <v>0</v>
      </c>
      <c r="AC18" s="64" t="s">
        <v>51</v>
      </c>
      <c r="AD18" s="84">
        <f t="shared" ca="1" si="1"/>
        <v>0</v>
      </c>
      <c r="AE18" s="84">
        <f t="shared" ca="1" si="1"/>
        <v>0</v>
      </c>
      <c r="AF18" s="84">
        <f t="shared" ca="1" si="1"/>
        <v>0</v>
      </c>
      <c r="AG18" s="84">
        <f t="shared" ca="1" si="1"/>
        <v>0</v>
      </c>
      <c r="AH18" s="84">
        <f t="shared" ca="1" si="1"/>
        <v>0</v>
      </c>
      <c r="AI18" s="84">
        <f t="shared" ca="1" si="1"/>
        <v>0</v>
      </c>
      <c r="AJ18" s="84">
        <f t="shared" ca="1" si="1"/>
        <v>0</v>
      </c>
      <c r="AK18" s="84">
        <f t="shared" ca="1" si="1"/>
        <v>0</v>
      </c>
      <c r="AL18" s="84">
        <f t="shared" ca="1" si="1"/>
        <v>0</v>
      </c>
      <c r="AM18" s="84">
        <f t="shared" ca="1" si="1"/>
        <v>0</v>
      </c>
      <c r="AN18" s="62">
        <f t="shared" ca="1" si="1"/>
        <v>0</v>
      </c>
    </row>
    <row r="19" spans="1:40">
      <c r="A19" s="158" t="s">
        <v>205</v>
      </c>
      <c r="B19" s="237" t="e">
        <f t="shared" ca="1" si="2"/>
        <v>#N/A</v>
      </c>
      <c r="C19" s="64" t="s">
        <v>51</v>
      </c>
      <c r="D19" s="34">
        <f ca="1">INDIRECT("N3." &amp;$A19 &amp; "!$G$" &amp;'N3.00_Summary'!$AJ$10)</f>
        <v>0</v>
      </c>
      <c r="E19" s="34">
        <f ca="1">INDIRECT("N3." &amp;$A19 &amp; "!$H$" &amp;'N3.00_Summary'!$AJ$10)</f>
        <v>0</v>
      </c>
      <c r="F19" s="34">
        <f ca="1">INDIRECT("N3." &amp;$A19 &amp; "!$I$" &amp;'N3.00_Summary'!$AJ$10)</f>
        <v>0</v>
      </c>
      <c r="G19" s="34">
        <f ca="1">INDIRECT("N3." &amp;$A19 &amp; "!$J$" &amp;'N3.00_Summary'!$AJ$10)</f>
        <v>0</v>
      </c>
      <c r="H19" s="34">
        <f ca="1">INDIRECT("N3." &amp;$A19 &amp; "!$K$" &amp;'N3.00_Summary'!$AJ$10)</f>
        <v>0</v>
      </c>
      <c r="I19" s="34">
        <f ca="1">INDIRECT("N3." &amp;$A19 &amp; "!$L$" &amp;'N3.00_Summary'!$AJ$10)</f>
        <v>0</v>
      </c>
      <c r="J19" s="34">
        <f ca="1">INDIRECT("N3." &amp;$A19 &amp; "!$M$" &amp;'N3.00_Summary'!$AJ$10)</f>
        <v>0</v>
      </c>
      <c r="K19" s="34">
        <f ca="1">INDIRECT("N3." &amp;$A19 &amp; "!$N$" &amp;'N3.00_Summary'!$AJ$10)</f>
        <v>0</v>
      </c>
      <c r="L19" s="34">
        <f ca="1">INDIRECT("N3." &amp;$A19 &amp; "!$O$" &amp;'N3.00_Summary'!$AJ$10)</f>
        <v>0</v>
      </c>
      <c r="M19" s="34">
        <f ca="1">INDIRECT("N3." &amp;$A19 &amp; "!$P$" &amp;'N3.00_Summary'!$AJ$10)</f>
        <v>0</v>
      </c>
      <c r="N19" s="164">
        <f t="shared" ca="1" si="3"/>
        <v>0</v>
      </c>
      <c r="P19" s="64" t="e">
        <f>'N0.6_Lookup_References'!C16</f>
        <v>#N/A</v>
      </c>
      <c r="Q19" s="34">
        <f ca="1">INDIRECT("N3." &amp;$A19 &amp; "!$W$" &amp;'N3.00_Summary'!$AJ$10)</f>
        <v>0</v>
      </c>
      <c r="R19" s="34">
        <f ca="1">INDIRECT("N3." &amp;$A19 &amp; "!$X$" &amp;'N3.00_Summary'!$AJ$10)</f>
        <v>0</v>
      </c>
      <c r="S19" s="34">
        <f ca="1">INDIRECT("N3." &amp;$A19 &amp; "!$Y$" &amp;'N3.00_Summary'!$AJ$10)</f>
        <v>0</v>
      </c>
      <c r="T19" s="34">
        <f ca="1">INDIRECT("N3." &amp;$A19 &amp; "!$Z$" &amp;'N3.00_Summary'!$AJ$10)</f>
        <v>0</v>
      </c>
      <c r="U19" s="34">
        <f ca="1">INDIRECT("N3." &amp;$A19 &amp; "!$AA$" &amp;'N3.00_Summary'!$AJ$10)</f>
        <v>0</v>
      </c>
      <c r="V19" s="34">
        <f ca="1">INDIRECT("N3." &amp;$A19 &amp; "!$AB$" &amp;'N3.00_Summary'!$AJ$10)</f>
        <v>0</v>
      </c>
      <c r="W19" s="34">
        <f ca="1">INDIRECT("N3." &amp;$A19 &amp; "!$AC$" &amp;'N3.00_Summary'!$AJ$10)</f>
        <v>0</v>
      </c>
      <c r="X19" s="34">
        <f ca="1">INDIRECT("N3." &amp;$A19 &amp; "!$AD$" &amp;'N3.00_Summary'!$AJ$10)</f>
        <v>0</v>
      </c>
      <c r="Y19" s="34">
        <f ca="1">INDIRECT("N3." &amp;$A19 &amp; "!$AE$" &amp;'N3.00_Summary'!$AJ$10)</f>
        <v>0</v>
      </c>
      <c r="Z19" s="34">
        <f ca="1">INDIRECT("N3." &amp;$A19 &amp; "!$AF$" &amp;'N3.00_Summary'!$AJ$10)</f>
        <v>0</v>
      </c>
      <c r="AA19" s="35">
        <f t="shared" ca="1" si="4"/>
        <v>0</v>
      </c>
      <c r="AC19" s="64" t="s">
        <v>51</v>
      </c>
      <c r="AD19" s="84">
        <f t="shared" ca="1" si="1"/>
        <v>0</v>
      </c>
      <c r="AE19" s="84">
        <f t="shared" ca="1" si="1"/>
        <v>0</v>
      </c>
      <c r="AF19" s="84">
        <f t="shared" ca="1" si="1"/>
        <v>0</v>
      </c>
      <c r="AG19" s="84">
        <f t="shared" ca="1" si="1"/>
        <v>0</v>
      </c>
      <c r="AH19" s="84">
        <f t="shared" ca="1" si="1"/>
        <v>0</v>
      </c>
      <c r="AI19" s="84">
        <f t="shared" ca="1" si="1"/>
        <v>0</v>
      </c>
      <c r="AJ19" s="84">
        <f t="shared" ca="1" si="1"/>
        <v>0</v>
      </c>
      <c r="AK19" s="84">
        <f t="shared" ca="1" si="1"/>
        <v>0</v>
      </c>
      <c r="AL19" s="84">
        <f t="shared" ca="1" si="1"/>
        <v>0</v>
      </c>
      <c r="AM19" s="84">
        <f t="shared" ca="1" si="1"/>
        <v>0</v>
      </c>
      <c r="AN19" s="62">
        <f t="shared" ca="1" si="1"/>
        <v>0</v>
      </c>
    </row>
    <row r="20" spans="1:40">
      <c r="A20" s="158" t="s">
        <v>206</v>
      </c>
      <c r="B20" s="237" t="e">
        <f t="shared" ca="1" si="2"/>
        <v>#N/A</v>
      </c>
      <c r="C20" s="64" t="s">
        <v>51</v>
      </c>
      <c r="D20" s="34">
        <f ca="1">INDIRECT("N3." &amp;$A20 &amp; "!$G$" &amp;'N3.00_Summary'!$AJ$10)</f>
        <v>0</v>
      </c>
      <c r="E20" s="34">
        <f ca="1">INDIRECT("N3." &amp;$A20 &amp; "!$H$" &amp;'N3.00_Summary'!$AJ$10)</f>
        <v>0</v>
      </c>
      <c r="F20" s="34">
        <f ca="1">INDIRECT("N3." &amp;$A20 &amp; "!$I$" &amp;'N3.00_Summary'!$AJ$10)</f>
        <v>0</v>
      </c>
      <c r="G20" s="34">
        <f ca="1">INDIRECT("N3." &amp;$A20 &amp; "!$J$" &amp;'N3.00_Summary'!$AJ$10)</f>
        <v>0</v>
      </c>
      <c r="H20" s="34">
        <f ca="1">INDIRECT("N3." &amp;$A20 &amp; "!$K$" &amp;'N3.00_Summary'!$AJ$10)</f>
        <v>0</v>
      </c>
      <c r="I20" s="34">
        <f ca="1">INDIRECT("N3." &amp;$A20 &amp; "!$L$" &amp;'N3.00_Summary'!$AJ$10)</f>
        <v>0</v>
      </c>
      <c r="J20" s="34">
        <f ca="1">INDIRECT("N3." &amp;$A20 &amp; "!$M$" &amp;'N3.00_Summary'!$AJ$10)</f>
        <v>0</v>
      </c>
      <c r="K20" s="34">
        <f ca="1">INDIRECT("N3." &amp;$A20 &amp; "!$N$" &amp;'N3.00_Summary'!$AJ$10)</f>
        <v>0</v>
      </c>
      <c r="L20" s="34">
        <f ca="1">INDIRECT("N3." &amp;$A20 &amp; "!$O$" &amp;'N3.00_Summary'!$AJ$10)</f>
        <v>0</v>
      </c>
      <c r="M20" s="34">
        <f ca="1">INDIRECT("N3." &amp;$A20 &amp; "!$P$" &amp;'N3.00_Summary'!$AJ$10)</f>
        <v>0</v>
      </c>
      <c r="N20" s="164">
        <f t="shared" ca="1" si="3"/>
        <v>0</v>
      </c>
      <c r="P20" s="64" t="e">
        <f>'N0.6_Lookup_References'!C17</f>
        <v>#N/A</v>
      </c>
      <c r="Q20" s="34">
        <f ca="1">INDIRECT("N3." &amp;$A20 &amp; "!$W$" &amp;'N3.00_Summary'!$AJ$10)</f>
        <v>0</v>
      </c>
      <c r="R20" s="34">
        <f ca="1">INDIRECT("N3." &amp;$A20 &amp; "!$X$" &amp;'N3.00_Summary'!$AJ$10)</f>
        <v>0</v>
      </c>
      <c r="S20" s="34">
        <f ca="1">INDIRECT("N3." &amp;$A20 &amp; "!$Y$" &amp;'N3.00_Summary'!$AJ$10)</f>
        <v>0</v>
      </c>
      <c r="T20" s="34">
        <f ca="1">INDIRECT("N3." &amp;$A20 &amp; "!$Z$" &amp;'N3.00_Summary'!$AJ$10)</f>
        <v>0</v>
      </c>
      <c r="U20" s="34">
        <f ca="1">INDIRECT("N3." &amp;$A20 &amp; "!$AA$" &amp;'N3.00_Summary'!$AJ$10)</f>
        <v>0</v>
      </c>
      <c r="V20" s="34">
        <f ca="1">INDIRECT("N3." &amp;$A20 &amp; "!$AB$" &amp;'N3.00_Summary'!$AJ$10)</f>
        <v>0</v>
      </c>
      <c r="W20" s="34">
        <f ca="1">INDIRECT("N3." &amp;$A20 &amp; "!$AC$" &amp;'N3.00_Summary'!$AJ$10)</f>
        <v>0</v>
      </c>
      <c r="X20" s="34">
        <f ca="1">INDIRECT("N3." &amp;$A20 &amp; "!$AD$" &amp;'N3.00_Summary'!$AJ$10)</f>
        <v>0</v>
      </c>
      <c r="Y20" s="34">
        <f ca="1">INDIRECT("N3." &amp;$A20 &amp; "!$AE$" &amp;'N3.00_Summary'!$AJ$10)</f>
        <v>0</v>
      </c>
      <c r="Z20" s="34">
        <f ca="1">INDIRECT("N3." &amp;$A20 &amp; "!$AF$" &amp;'N3.00_Summary'!$AJ$10)</f>
        <v>0</v>
      </c>
      <c r="AA20" s="35">
        <f t="shared" ca="1" si="4"/>
        <v>0</v>
      </c>
      <c r="AC20" s="64" t="s">
        <v>51</v>
      </c>
      <c r="AD20" s="84">
        <f t="shared" ca="1" si="1"/>
        <v>0</v>
      </c>
      <c r="AE20" s="84">
        <f t="shared" ca="1" si="1"/>
        <v>0</v>
      </c>
      <c r="AF20" s="84">
        <f t="shared" ca="1" si="1"/>
        <v>0</v>
      </c>
      <c r="AG20" s="84">
        <f t="shared" ca="1" si="1"/>
        <v>0</v>
      </c>
      <c r="AH20" s="84">
        <f t="shared" ca="1" si="1"/>
        <v>0</v>
      </c>
      <c r="AI20" s="84">
        <f t="shared" ca="1" si="1"/>
        <v>0</v>
      </c>
      <c r="AJ20" s="84">
        <f t="shared" ca="1" si="1"/>
        <v>0</v>
      </c>
      <c r="AK20" s="84">
        <f t="shared" ca="1" si="1"/>
        <v>0</v>
      </c>
      <c r="AL20" s="84">
        <f t="shared" ca="1" si="1"/>
        <v>0</v>
      </c>
      <c r="AM20" s="84">
        <f t="shared" ca="1" si="1"/>
        <v>0</v>
      </c>
      <c r="AN20" s="62">
        <f t="shared" ca="1" si="1"/>
        <v>0</v>
      </c>
    </row>
    <row r="21" spans="1:40">
      <c r="A21" s="158" t="s">
        <v>207</v>
      </c>
      <c r="B21" s="237" t="e">
        <f t="shared" ca="1" si="2"/>
        <v>#N/A</v>
      </c>
      <c r="C21" s="64" t="s">
        <v>51</v>
      </c>
      <c r="D21" s="34">
        <f ca="1">INDIRECT("N3." &amp;$A21 &amp; "!$G$" &amp;'N3.00_Summary'!$AJ$10)</f>
        <v>0</v>
      </c>
      <c r="E21" s="34">
        <f ca="1">INDIRECT("N3." &amp;$A21 &amp; "!$H$" &amp;'N3.00_Summary'!$AJ$10)</f>
        <v>0</v>
      </c>
      <c r="F21" s="34">
        <f ca="1">INDIRECT("N3." &amp;$A21 &amp; "!$I$" &amp;'N3.00_Summary'!$AJ$10)</f>
        <v>0</v>
      </c>
      <c r="G21" s="34">
        <f ca="1">INDIRECT("N3." &amp;$A21 &amp; "!$J$" &amp;'N3.00_Summary'!$AJ$10)</f>
        <v>0</v>
      </c>
      <c r="H21" s="34">
        <f ca="1">INDIRECT("N3." &amp;$A21 &amp; "!$K$" &amp;'N3.00_Summary'!$AJ$10)</f>
        <v>0</v>
      </c>
      <c r="I21" s="34">
        <f ca="1">INDIRECT("N3." &amp;$A21 &amp; "!$L$" &amp;'N3.00_Summary'!$AJ$10)</f>
        <v>0</v>
      </c>
      <c r="J21" s="34">
        <f ca="1">INDIRECT("N3." &amp;$A21 &amp; "!$M$" &amp;'N3.00_Summary'!$AJ$10)</f>
        <v>0</v>
      </c>
      <c r="K21" s="34">
        <f ca="1">INDIRECT("N3." &amp;$A21 &amp; "!$N$" &amp;'N3.00_Summary'!$AJ$10)</f>
        <v>0</v>
      </c>
      <c r="L21" s="34">
        <f ca="1">INDIRECT("N3." &amp;$A21 &amp; "!$O$" &amp;'N3.00_Summary'!$AJ$10)</f>
        <v>0</v>
      </c>
      <c r="M21" s="34">
        <f ca="1">INDIRECT("N3." &amp;$A21 &amp; "!$P$" &amp;'N3.00_Summary'!$AJ$10)</f>
        <v>0</v>
      </c>
      <c r="N21" s="164">
        <f t="shared" ca="1" si="3"/>
        <v>0</v>
      </c>
      <c r="P21" s="64" t="e">
        <f>'N0.6_Lookup_References'!C18</f>
        <v>#N/A</v>
      </c>
      <c r="Q21" s="34">
        <f ca="1">INDIRECT("N3." &amp;$A21 &amp; "!$W$" &amp;'N3.00_Summary'!$AJ$10)</f>
        <v>0</v>
      </c>
      <c r="R21" s="34">
        <f ca="1">INDIRECT("N3." &amp;$A21 &amp; "!$X$" &amp;'N3.00_Summary'!$AJ$10)</f>
        <v>0</v>
      </c>
      <c r="S21" s="34">
        <f ca="1">INDIRECT("N3." &amp;$A21 &amp; "!$Y$" &amp;'N3.00_Summary'!$AJ$10)</f>
        <v>0</v>
      </c>
      <c r="T21" s="34">
        <f ca="1">INDIRECT("N3." &amp;$A21 &amp; "!$Z$" &amp;'N3.00_Summary'!$AJ$10)</f>
        <v>0</v>
      </c>
      <c r="U21" s="34">
        <f ca="1">INDIRECT("N3." &amp;$A21 &amp; "!$AA$" &amp;'N3.00_Summary'!$AJ$10)</f>
        <v>0</v>
      </c>
      <c r="V21" s="34">
        <f ca="1">INDIRECT("N3." &amp;$A21 &amp; "!$AB$" &amp;'N3.00_Summary'!$AJ$10)</f>
        <v>0</v>
      </c>
      <c r="W21" s="34">
        <f ca="1">INDIRECT("N3." &amp;$A21 &amp; "!$AC$" &amp;'N3.00_Summary'!$AJ$10)</f>
        <v>0</v>
      </c>
      <c r="X21" s="34">
        <f ca="1">INDIRECT("N3." &amp;$A21 &amp; "!$AD$" &amp;'N3.00_Summary'!$AJ$10)</f>
        <v>0</v>
      </c>
      <c r="Y21" s="34">
        <f ca="1">INDIRECT("N3." &amp;$A21 &amp; "!$AE$" &amp;'N3.00_Summary'!$AJ$10)</f>
        <v>0</v>
      </c>
      <c r="Z21" s="34">
        <f ca="1">INDIRECT("N3." &amp;$A21 &amp; "!$AF$" &amp;'N3.00_Summary'!$AJ$10)</f>
        <v>0</v>
      </c>
      <c r="AA21" s="35">
        <f t="shared" ca="1" si="4"/>
        <v>0</v>
      </c>
      <c r="AC21" s="64" t="s">
        <v>51</v>
      </c>
      <c r="AD21" s="84">
        <f t="shared" ca="1" si="1"/>
        <v>0</v>
      </c>
      <c r="AE21" s="84">
        <f t="shared" ca="1" si="1"/>
        <v>0</v>
      </c>
      <c r="AF21" s="84">
        <f t="shared" ca="1" si="1"/>
        <v>0</v>
      </c>
      <c r="AG21" s="84">
        <f t="shared" ca="1" si="1"/>
        <v>0</v>
      </c>
      <c r="AH21" s="84">
        <f t="shared" ca="1" si="1"/>
        <v>0</v>
      </c>
      <c r="AI21" s="84">
        <f t="shared" ca="1" si="1"/>
        <v>0</v>
      </c>
      <c r="AJ21" s="84">
        <f t="shared" ca="1" si="1"/>
        <v>0</v>
      </c>
      <c r="AK21" s="84">
        <f t="shared" ca="1" si="1"/>
        <v>0</v>
      </c>
      <c r="AL21" s="84">
        <f t="shared" ca="1" si="1"/>
        <v>0</v>
      </c>
      <c r="AM21" s="84">
        <f t="shared" ca="1" si="1"/>
        <v>0</v>
      </c>
      <c r="AN21" s="62">
        <f t="shared" ca="1" si="1"/>
        <v>0</v>
      </c>
    </row>
    <row r="22" spans="1:40">
      <c r="A22" s="158" t="s">
        <v>208</v>
      </c>
      <c r="B22" s="237" t="e">
        <f t="shared" ca="1" si="2"/>
        <v>#N/A</v>
      </c>
      <c r="C22" s="64" t="s">
        <v>51</v>
      </c>
      <c r="D22" s="34">
        <f ca="1">INDIRECT("N3." &amp;$A22 &amp; "!$G$" &amp;'N3.00_Summary'!$AJ$10)</f>
        <v>0</v>
      </c>
      <c r="E22" s="34">
        <f ca="1">INDIRECT("N3." &amp;$A22 &amp; "!$H$" &amp;'N3.00_Summary'!$AJ$10)</f>
        <v>0</v>
      </c>
      <c r="F22" s="34">
        <f ca="1">INDIRECT("N3." &amp;$A22 &amp; "!$I$" &amp;'N3.00_Summary'!$AJ$10)</f>
        <v>0</v>
      </c>
      <c r="G22" s="34">
        <f ca="1">INDIRECT("N3." &amp;$A22 &amp; "!$J$" &amp;'N3.00_Summary'!$AJ$10)</f>
        <v>0</v>
      </c>
      <c r="H22" s="34">
        <f ca="1">INDIRECT("N3." &amp;$A22 &amp; "!$K$" &amp;'N3.00_Summary'!$AJ$10)</f>
        <v>0</v>
      </c>
      <c r="I22" s="34">
        <f ca="1">INDIRECT("N3." &amp;$A22 &amp; "!$L$" &amp;'N3.00_Summary'!$AJ$10)</f>
        <v>0</v>
      </c>
      <c r="J22" s="34">
        <f ca="1">INDIRECT("N3." &amp;$A22 &amp; "!$M$" &amp;'N3.00_Summary'!$AJ$10)</f>
        <v>0</v>
      </c>
      <c r="K22" s="34">
        <f ca="1">INDIRECT("N3." &amp;$A22 &amp; "!$N$" &amp;'N3.00_Summary'!$AJ$10)</f>
        <v>0</v>
      </c>
      <c r="L22" s="34">
        <f ca="1">INDIRECT("N3." &amp;$A22 &amp; "!$O$" &amp;'N3.00_Summary'!$AJ$10)</f>
        <v>0</v>
      </c>
      <c r="M22" s="34">
        <f ca="1">INDIRECT("N3." &amp;$A22 &amp; "!$P$" &amp;'N3.00_Summary'!$AJ$10)</f>
        <v>0</v>
      </c>
      <c r="N22" s="164">
        <f t="shared" ca="1" si="3"/>
        <v>0</v>
      </c>
      <c r="P22" s="64" t="e">
        <f>'N0.6_Lookup_References'!C19</f>
        <v>#N/A</v>
      </c>
      <c r="Q22" s="34">
        <f ca="1">INDIRECT("N3." &amp;$A22 &amp; "!$W$" &amp;'N3.00_Summary'!$AJ$10)</f>
        <v>0</v>
      </c>
      <c r="R22" s="34">
        <f ca="1">INDIRECT("N3." &amp;$A22 &amp; "!$X$" &amp;'N3.00_Summary'!$AJ$10)</f>
        <v>0</v>
      </c>
      <c r="S22" s="34">
        <f ca="1">INDIRECT("N3." &amp;$A22 &amp; "!$Y$" &amp;'N3.00_Summary'!$AJ$10)</f>
        <v>0</v>
      </c>
      <c r="T22" s="34">
        <f ca="1">INDIRECT("N3." &amp;$A22 &amp; "!$Z$" &amp;'N3.00_Summary'!$AJ$10)</f>
        <v>0</v>
      </c>
      <c r="U22" s="34">
        <f ca="1">INDIRECT("N3." &amp;$A22 &amp; "!$AA$" &amp;'N3.00_Summary'!$AJ$10)</f>
        <v>0</v>
      </c>
      <c r="V22" s="34">
        <f ca="1">INDIRECT("N3." &amp;$A22 &amp; "!$AB$" &amp;'N3.00_Summary'!$AJ$10)</f>
        <v>0</v>
      </c>
      <c r="W22" s="34">
        <f ca="1">INDIRECT("N3." &amp;$A22 &amp; "!$AC$" &amp;'N3.00_Summary'!$AJ$10)</f>
        <v>0</v>
      </c>
      <c r="X22" s="34">
        <f ca="1">INDIRECT("N3." &amp;$A22 &amp; "!$AD$" &amp;'N3.00_Summary'!$AJ$10)</f>
        <v>0</v>
      </c>
      <c r="Y22" s="34">
        <f ca="1">INDIRECT("N3." &amp;$A22 &amp; "!$AE$" &amp;'N3.00_Summary'!$AJ$10)</f>
        <v>0</v>
      </c>
      <c r="Z22" s="34">
        <f ca="1">INDIRECT("N3." &amp;$A22 &amp; "!$AF$" &amp;'N3.00_Summary'!$AJ$10)</f>
        <v>0</v>
      </c>
      <c r="AA22" s="35">
        <f t="shared" ca="1" si="4"/>
        <v>0</v>
      </c>
      <c r="AC22" s="64" t="s">
        <v>51</v>
      </c>
      <c r="AD22" s="84">
        <f t="shared" ca="1" si="1"/>
        <v>0</v>
      </c>
      <c r="AE22" s="84">
        <f t="shared" ca="1" si="1"/>
        <v>0</v>
      </c>
      <c r="AF22" s="84">
        <f t="shared" ca="1" si="1"/>
        <v>0</v>
      </c>
      <c r="AG22" s="84">
        <f t="shared" ca="1" si="1"/>
        <v>0</v>
      </c>
      <c r="AH22" s="84">
        <f t="shared" ca="1" si="1"/>
        <v>0</v>
      </c>
      <c r="AI22" s="84">
        <f t="shared" ca="1" si="1"/>
        <v>0</v>
      </c>
      <c r="AJ22" s="84">
        <f t="shared" ca="1" si="1"/>
        <v>0</v>
      </c>
      <c r="AK22" s="84">
        <f t="shared" ca="1" si="1"/>
        <v>0</v>
      </c>
      <c r="AL22" s="84">
        <f t="shared" ca="1" si="1"/>
        <v>0</v>
      </c>
      <c r="AM22" s="84">
        <f t="shared" ca="1" si="1"/>
        <v>0</v>
      </c>
      <c r="AN22" s="62">
        <f t="shared" ca="1" si="1"/>
        <v>0</v>
      </c>
    </row>
    <row r="23" spans="1:40">
      <c r="A23" s="158" t="s">
        <v>425</v>
      </c>
      <c r="B23" s="237" t="e">
        <f t="shared" ca="1" si="2"/>
        <v>#N/A</v>
      </c>
      <c r="C23" s="64" t="s">
        <v>51</v>
      </c>
      <c r="D23" s="34">
        <f ca="1">INDIRECT("N3." &amp;$A23 &amp; "!$G$" &amp;'N3.00_Summary'!$AJ$10)</f>
        <v>0</v>
      </c>
      <c r="E23" s="34">
        <f ca="1">INDIRECT("N3." &amp;$A23 &amp; "!$H$" &amp;'N3.00_Summary'!$AJ$10)</f>
        <v>0</v>
      </c>
      <c r="F23" s="34">
        <f ca="1">INDIRECT("N3." &amp;$A23 &amp; "!$I$" &amp;'N3.00_Summary'!$AJ$10)</f>
        <v>0</v>
      </c>
      <c r="G23" s="34">
        <f ca="1">INDIRECT("N3." &amp;$A23 &amp; "!$J$" &amp;'N3.00_Summary'!$AJ$10)</f>
        <v>0</v>
      </c>
      <c r="H23" s="34">
        <f ca="1">INDIRECT("N3." &amp;$A23 &amp; "!$K$" &amp;'N3.00_Summary'!$AJ$10)</f>
        <v>0</v>
      </c>
      <c r="I23" s="34">
        <f ca="1">INDIRECT("N3." &amp;$A23 &amp; "!$L$" &amp;'N3.00_Summary'!$AJ$10)</f>
        <v>0</v>
      </c>
      <c r="J23" s="34">
        <f ca="1">INDIRECT("N3." &amp;$A23 &amp; "!$M$" &amp;'N3.00_Summary'!$AJ$10)</f>
        <v>0</v>
      </c>
      <c r="K23" s="34">
        <f ca="1">INDIRECT("N3." &amp;$A23 &amp; "!$N$" &amp;'N3.00_Summary'!$AJ$10)</f>
        <v>0</v>
      </c>
      <c r="L23" s="34">
        <f ca="1">INDIRECT("N3." &amp;$A23 &amp; "!$O$" &amp;'N3.00_Summary'!$AJ$10)</f>
        <v>0</v>
      </c>
      <c r="M23" s="34">
        <f ca="1">INDIRECT("N3." &amp;$A23 &amp; "!$P$" &amp;'N3.00_Summary'!$AJ$10)</f>
        <v>0</v>
      </c>
      <c r="N23" s="164">
        <f t="shared" ca="1" si="3"/>
        <v>0</v>
      </c>
      <c r="P23" s="64" t="e">
        <f>'N0.6_Lookup_References'!C20</f>
        <v>#N/A</v>
      </c>
      <c r="Q23" s="34">
        <f ca="1">INDIRECT("N3." &amp;$A23 &amp; "!$W$" &amp;'N3.00_Summary'!$AJ$10)</f>
        <v>0</v>
      </c>
      <c r="R23" s="34">
        <f ca="1">INDIRECT("N3." &amp;$A23 &amp; "!$X$" &amp;'N3.00_Summary'!$AJ$10)</f>
        <v>0</v>
      </c>
      <c r="S23" s="34">
        <f ca="1">INDIRECT("N3." &amp;$A23 &amp; "!$Y$" &amp;'N3.00_Summary'!$AJ$10)</f>
        <v>0</v>
      </c>
      <c r="T23" s="34">
        <f ca="1">INDIRECT("N3." &amp;$A23 &amp; "!$Z$" &amp;'N3.00_Summary'!$AJ$10)</f>
        <v>0</v>
      </c>
      <c r="U23" s="34">
        <f ca="1">INDIRECT("N3." &amp;$A23 &amp; "!$AA$" &amp;'N3.00_Summary'!$AJ$10)</f>
        <v>0</v>
      </c>
      <c r="V23" s="34">
        <f ca="1">INDIRECT("N3." &amp;$A23 &amp; "!$AB$" &amp;'N3.00_Summary'!$AJ$10)</f>
        <v>0</v>
      </c>
      <c r="W23" s="34">
        <f ca="1">INDIRECT("N3." &amp;$A23 &amp; "!$AC$" &amp;'N3.00_Summary'!$AJ$10)</f>
        <v>0</v>
      </c>
      <c r="X23" s="34">
        <f ca="1">INDIRECT("N3." &amp;$A23 &amp; "!$AD$" &amp;'N3.00_Summary'!$AJ$10)</f>
        <v>0</v>
      </c>
      <c r="Y23" s="34">
        <f ca="1">INDIRECT("N3." &amp;$A23 &amp; "!$AE$" &amp;'N3.00_Summary'!$AJ$10)</f>
        <v>0</v>
      </c>
      <c r="Z23" s="34">
        <f ca="1">INDIRECT("N3." &amp;$A23 &amp; "!$AF$" &amp;'N3.00_Summary'!$AJ$10)</f>
        <v>0</v>
      </c>
      <c r="AA23" s="35">
        <f t="shared" ca="1" si="4"/>
        <v>0</v>
      </c>
      <c r="AC23" s="64" t="s">
        <v>51</v>
      </c>
      <c r="AD23" s="84">
        <f t="shared" ca="1" si="1"/>
        <v>0</v>
      </c>
      <c r="AE23" s="84">
        <f t="shared" ca="1" si="1"/>
        <v>0</v>
      </c>
      <c r="AF23" s="84">
        <f t="shared" ca="1" si="1"/>
        <v>0</v>
      </c>
      <c r="AG23" s="84">
        <f t="shared" ca="1" si="1"/>
        <v>0</v>
      </c>
      <c r="AH23" s="84">
        <f t="shared" ca="1" si="1"/>
        <v>0</v>
      </c>
      <c r="AI23" s="84">
        <f t="shared" ca="1" si="1"/>
        <v>0</v>
      </c>
      <c r="AJ23" s="84">
        <f t="shared" ca="1" si="1"/>
        <v>0</v>
      </c>
      <c r="AK23" s="84">
        <f t="shared" ca="1" si="1"/>
        <v>0</v>
      </c>
      <c r="AL23" s="84">
        <f t="shared" ca="1" si="1"/>
        <v>0</v>
      </c>
      <c r="AM23" s="84">
        <f t="shared" ca="1" si="1"/>
        <v>0</v>
      </c>
      <c r="AN23" s="62">
        <f t="shared" ca="1" si="1"/>
        <v>0</v>
      </c>
    </row>
    <row r="24" spans="1:40">
      <c r="A24" s="158" t="s">
        <v>426</v>
      </c>
      <c r="B24" s="237" t="e">
        <f t="shared" ca="1" si="2"/>
        <v>#N/A</v>
      </c>
      <c r="C24" s="64" t="s">
        <v>51</v>
      </c>
      <c r="D24" s="34">
        <f ca="1">INDIRECT("N3." &amp;$A24 &amp; "!$G$" &amp;'N3.00_Summary'!$AJ$10)</f>
        <v>0</v>
      </c>
      <c r="E24" s="34">
        <f ca="1">INDIRECT("N3." &amp;$A24 &amp; "!$H$" &amp;'N3.00_Summary'!$AJ$10)</f>
        <v>0</v>
      </c>
      <c r="F24" s="34">
        <f ca="1">INDIRECT("N3." &amp;$A24 &amp; "!$I$" &amp;'N3.00_Summary'!$AJ$10)</f>
        <v>0</v>
      </c>
      <c r="G24" s="34">
        <f ca="1">INDIRECT("N3." &amp;$A24 &amp; "!$J$" &amp;'N3.00_Summary'!$AJ$10)</f>
        <v>0</v>
      </c>
      <c r="H24" s="34">
        <f ca="1">INDIRECT("N3." &amp;$A24 &amp; "!$K$" &amp;'N3.00_Summary'!$AJ$10)</f>
        <v>0</v>
      </c>
      <c r="I24" s="34">
        <f ca="1">INDIRECT("N3." &amp;$A24 &amp; "!$L$" &amp;'N3.00_Summary'!$AJ$10)</f>
        <v>0</v>
      </c>
      <c r="J24" s="34">
        <f ca="1">INDIRECT("N3." &amp;$A24 &amp; "!$M$" &amp;'N3.00_Summary'!$AJ$10)</f>
        <v>0</v>
      </c>
      <c r="K24" s="34">
        <f ca="1">INDIRECT("N3." &amp;$A24 &amp; "!$N$" &amp;'N3.00_Summary'!$AJ$10)</f>
        <v>0</v>
      </c>
      <c r="L24" s="34">
        <f ca="1">INDIRECT("N3." &amp;$A24 &amp; "!$O$" &amp;'N3.00_Summary'!$AJ$10)</f>
        <v>0</v>
      </c>
      <c r="M24" s="34">
        <f ca="1">INDIRECT("N3." &amp;$A24 &amp; "!$P$" &amp;'N3.00_Summary'!$AJ$10)</f>
        <v>0</v>
      </c>
      <c r="N24" s="164">
        <f t="shared" ca="1" si="3"/>
        <v>0</v>
      </c>
      <c r="P24" s="64" t="e">
        <f>'N0.6_Lookup_References'!C21</f>
        <v>#N/A</v>
      </c>
      <c r="Q24" s="34">
        <f ca="1">INDIRECT("N3." &amp;$A24 &amp; "!$W$" &amp;'N3.00_Summary'!$AJ$10)</f>
        <v>0</v>
      </c>
      <c r="R24" s="34">
        <f ca="1">INDIRECT("N3." &amp;$A24 &amp; "!$X$" &amp;'N3.00_Summary'!$AJ$10)</f>
        <v>0</v>
      </c>
      <c r="S24" s="34">
        <f ca="1">INDIRECT("N3." &amp;$A24 &amp; "!$Y$" &amp;'N3.00_Summary'!$AJ$10)</f>
        <v>0</v>
      </c>
      <c r="T24" s="34">
        <f ca="1">INDIRECT("N3." &amp;$A24 &amp; "!$Z$" &amp;'N3.00_Summary'!$AJ$10)</f>
        <v>0</v>
      </c>
      <c r="U24" s="34">
        <f ca="1">INDIRECT("N3." &amp;$A24 &amp; "!$AA$" &amp;'N3.00_Summary'!$AJ$10)</f>
        <v>0</v>
      </c>
      <c r="V24" s="34">
        <f ca="1">INDIRECT("N3." &amp;$A24 &amp; "!$AB$" &amp;'N3.00_Summary'!$AJ$10)</f>
        <v>0</v>
      </c>
      <c r="W24" s="34">
        <f ca="1">INDIRECT("N3." &amp;$A24 &amp; "!$AC$" &amp;'N3.00_Summary'!$AJ$10)</f>
        <v>0</v>
      </c>
      <c r="X24" s="34">
        <f ca="1">INDIRECT("N3." &amp;$A24 &amp; "!$AD$" &amp;'N3.00_Summary'!$AJ$10)</f>
        <v>0</v>
      </c>
      <c r="Y24" s="34">
        <f ca="1">INDIRECT("N3." &amp;$A24 &amp; "!$AE$" &amp;'N3.00_Summary'!$AJ$10)</f>
        <v>0</v>
      </c>
      <c r="Z24" s="34">
        <f ca="1">INDIRECT("N3." &amp;$A24 &amp; "!$AF$" &amp;'N3.00_Summary'!$AJ$10)</f>
        <v>0</v>
      </c>
      <c r="AA24" s="35">
        <f t="shared" ca="1" si="4"/>
        <v>0</v>
      </c>
      <c r="AC24" s="64" t="s">
        <v>51</v>
      </c>
      <c r="AD24" s="84">
        <f t="shared" ca="1" si="1"/>
        <v>0</v>
      </c>
      <c r="AE24" s="84">
        <f t="shared" ca="1" si="1"/>
        <v>0</v>
      </c>
      <c r="AF24" s="84">
        <f t="shared" ca="1" si="1"/>
        <v>0</v>
      </c>
      <c r="AG24" s="84">
        <f t="shared" ca="1" si="1"/>
        <v>0</v>
      </c>
      <c r="AH24" s="84">
        <f t="shared" ca="1" si="1"/>
        <v>0</v>
      </c>
      <c r="AI24" s="84">
        <f t="shared" ca="1" si="1"/>
        <v>0</v>
      </c>
      <c r="AJ24" s="84">
        <f t="shared" ca="1" si="1"/>
        <v>0</v>
      </c>
      <c r="AK24" s="84">
        <f t="shared" ca="1" si="1"/>
        <v>0</v>
      </c>
      <c r="AL24" s="84">
        <f t="shared" ca="1" si="1"/>
        <v>0</v>
      </c>
      <c r="AM24" s="84">
        <f t="shared" ca="1" si="1"/>
        <v>0</v>
      </c>
      <c r="AN24" s="62">
        <f t="shared" ca="1" si="1"/>
        <v>0</v>
      </c>
    </row>
    <row r="25" spans="1:40">
      <c r="A25" s="158" t="s">
        <v>427</v>
      </c>
      <c r="B25" s="237" t="e">
        <f t="shared" ca="1" si="2"/>
        <v>#N/A</v>
      </c>
      <c r="C25" s="64" t="s">
        <v>51</v>
      </c>
      <c r="D25" s="34">
        <f ca="1">INDIRECT("N3." &amp;$A25 &amp; "!$G$" &amp;'N3.00_Summary'!$AJ$10)</f>
        <v>0</v>
      </c>
      <c r="E25" s="34">
        <f ca="1">INDIRECT("N3." &amp;$A25 &amp; "!$H$" &amp;'N3.00_Summary'!$AJ$10)</f>
        <v>0</v>
      </c>
      <c r="F25" s="34">
        <f ca="1">INDIRECT("N3." &amp;$A25 &amp; "!$I$" &amp;'N3.00_Summary'!$AJ$10)</f>
        <v>0</v>
      </c>
      <c r="G25" s="34">
        <f ca="1">INDIRECT("N3." &amp;$A25 &amp; "!$J$" &amp;'N3.00_Summary'!$AJ$10)</f>
        <v>0</v>
      </c>
      <c r="H25" s="34">
        <f ca="1">INDIRECT("N3." &amp;$A25 &amp; "!$K$" &amp;'N3.00_Summary'!$AJ$10)</f>
        <v>0</v>
      </c>
      <c r="I25" s="34">
        <f ca="1">INDIRECT("N3." &amp;$A25 &amp; "!$L$" &amp;'N3.00_Summary'!$AJ$10)</f>
        <v>0</v>
      </c>
      <c r="J25" s="34">
        <f ca="1">INDIRECT("N3." &amp;$A25 &amp; "!$M$" &amp;'N3.00_Summary'!$AJ$10)</f>
        <v>0</v>
      </c>
      <c r="K25" s="34">
        <f ca="1">INDIRECT("N3." &amp;$A25 &amp; "!$N$" &amp;'N3.00_Summary'!$AJ$10)</f>
        <v>0</v>
      </c>
      <c r="L25" s="34">
        <f ca="1">INDIRECT("N3." &amp;$A25 &amp; "!$O$" &amp;'N3.00_Summary'!$AJ$10)</f>
        <v>0</v>
      </c>
      <c r="M25" s="34">
        <f ca="1">INDIRECT("N3." &amp;$A25 &amp; "!$P$" &amp;'N3.00_Summary'!$AJ$10)</f>
        <v>0</v>
      </c>
      <c r="N25" s="164">
        <f t="shared" ca="1" si="3"/>
        <v>0</v>
      </c>
      <c r="P25" s="64" t="e">
        <f>'N0.6_Lookup_References'!C22</f>
        <v>#N/A</v>
      </c>
      <c r="Q25" s="34">
        <f ca="1">INDIRECT("N3." &amp;$A25 &amp; "!$W$" &amp;'N3.00_Summary'!$AJ$10)</f>
        <v>0</v>
      </c>
      <c r="R25" s="34">
        <f ca="1">INDIRECT("N3." &amp;$A25 &amp; "!$X$" &amp;'N3.00_Summary'!$AJ$10)</f>
        <v>0</v>
      </c>
      <c r="S25" s="34">
        <f ca="1">INDIRECT("N3." &amp;$A25 &amp; "!$Y$" &amp;'N3.00_Summary'!$AJ$10)</f>
        <v>0</v>
      </c>
      <c r="T25" s="34">
        <f ca="1">INDIRECT("N3." &amp;$A25 &amp; "!$Z$" &amp;'N3.00_Summary'!$AJ$10)</f>
        <v>0</v>
      </c>
      <c r="U25" s="34">
        <f ca="1">INDIRECT("N3." &amp;$A25 &amp; "!$AA$" &amp;'N3.00_Summary'!$AJ$10)</f>
        <v>0</v>
      </c>
      <c r="V25" s="34">
        <f ca="1">INDIRECT("N3." &amp;$A25 &amp; "!$AB$" &amp;'N3.00_Summary'!$AJ$10)</f>
        <v>0</v>
      </c>
      <c r="W25" s="34">
        <f ca="1">INDIRECT("N3." &amp;$A25 &amp; "!$AC$" &amp;'N3.00_Summary'!$AJ$10)</f>
        <v>0</v>
      </c>
      <c r="X25" s="34">
        <f ca="1">INDIRECT("N3." &amp;$A25 &amp; "!$AD$" &amp;'N3.00_Summary'!$AJ$10)</f>
        <v>0</v>
      </c>
      <c r="Y25" s="34">
        <f ca="1">INDIRECT("N3." &amp;$A25 &amp; "!$AE$" &amp;'N3.00_Summary'!$AJ$10)</f>
        <v>0</v>
      </c>
      <c r="Z25" s="34">
        <f ca="1">INDIRECT("N3." &amp;$A25 &amp; "!$AF$" &amp;'N3.00_Summary'!$AJ$10)</f>
        <v>0</v>
      </c>
      <c r="AA25" s="35">
        <f t="shared" ca="1" si="4"/>
        <v>0</v>
      </c>
      <c r="AC25" s="64" t="s">
        <v>51</v>
      </c>
      <c r="AD25" s="84">
        <f t="shared" ca="1" si="1"/>
        <v>0</v>
      </c>
      <c r="AE25" s="84">
        <f t="shared" ca="1" si="1"/>
        <v>0</v>
      </c>
      <c r="AF25" s="84">
        <f t="shared" ca="1" si="1"/>
        <v>0</v>
      </c>
      <c r="AG25" s="84">
        <f t="shared" ca="1" si="1"/>
        <v>0</v>
      </c>
      <c r="AH25" s="84">
        <f t="shared" ca="1" si="1"/>
        <v>0</v>
      </c>
      <c r="AI25" s="84">
        <f t="shared" ca="1" si="1"/>
        <v>0</v>
      </c>
      <c r="AJ25" s="84">
        <f t="shared" ca="1" si="1"/>
        <v>0</v>
      </c>
      <c r="AK25" s="84">
        <f t="shared" ca="1" si="1"/>
        <v>0</v>
      </c>
      <c r="AL25" s="84">
        <f t="shared" ca="1" si="1"/>
        <v>0</v>
      </c>
      <c r="AM25" s="84">
        <f t="shared" ca="1" si="1"/>
        <v>0</v>
      </c>
      <c r="AN25" s="62">
        <f t="shared" ca="1" si="1"/>
        <v>0</v>
      </c>
    </row>
    <row r="26" spans="1:40">
      <c r="A26" s="158" t="s">
        <v>428</v>
      </c>
      <c r="B26" s="237" t="e">
        <f t="shared" ca="1" si="2"/>
        <v>#N/A</v>
      </c>
      <c r="C26" s="64" t="s">
        <v>51</v>
      </c>
      <c r="D26" s="34">
        <f ca="1">INDIRECT("N3." &amp;$A26 &amp; "!$G$" &amp;'N3.00_Summary'!$AJ$10)</f>
        <v>0</v>
      </c>
      <c r="E26" s="34">
        <f ca="1">INDIRECT("N3." &amp;$A26 &amp; "!$H$" &amp;'N3.00_Summary'!$AJ$10)</f>
        <v>0</v>
      </c>
      <c r="F26" s="34">
        <f ca="1">INDIRECT("N3." &amp;$A26 &amp; "!$I$" &amp;'N3.00_Summary'!$AJ$10)</f>
        <v>0</v>
      </c>
      <c r="G26" s="34">
        <f ca="1">INDIRECT("N3." &amp;$A26 &amp; "!$J$" &amp;'N3.00_Summary'!$AJ$10)</f>
        <v>0</v>
      </c>
      <c r="H26" s="34">
        <f ca="1">INDIRECT("N3." &amp;$A26 &amp; "!$K$" &amp;'N3.00_Summary'!$AJ$10)</f>
        <v>0</v>
      </c>
      <c r="I26" s="34">
        <f ca="1">INDIRECT("N3." &amp;$A26 &amp; "!$L$" &amp;'N3.00_Summary'!$AJ$10)</f>
        <v>0</v>
      </c>
      <c r="J26" s="34">
        <f ca="1">INDIRECT("N3." &amp;$A26 &amp; "!$M$" &amp;'N3.00_Summary'!$AJ$10)</f>
        <v>0</v>
      </c>
      <c r="K26" s="34">
        <f ca="1">INDIRECT("N3." &amp;$A26 &amp; "!$N$" &amp;'N3.00_Summary'!$AJ$10)</f>
        <v>0</v>
      </c>
      <c r="L26" s="34">
        <f ca="1">INDIRECT("N3." &amp;$A26 &amp; "!$O$" &amp;'N3.00_Summary'!$AJ$10)</f>
        <v>0</v>
      </c>
      <c r="M26" s="34">
        <f ca="1">INDIRECT("N3." &amp;$A26 &amp; "!$P$" &amp;'N3.00_Summary'!$AJ$10)</f>
        <v>0</v>
      </c>
      <c r="N26" s="164">
        <f t="shared" ca="1" si="3"/>
        <v>0</v>
      </c>
      <c r="P26" s="64" t="e">
        <f>'N0.6_Lookup_References'!C23</f>
        <v>#N/A</v>
      </c>
      <c r="Q26" s="34">
        <f ca="1">INDIRECT("N3." &amp;$A26 &amp; "!$W$" &amp;'N3.00_Summary'!$AJ$10)</f>
        <v>0</v>
      </c>
      <c r="R26" s="34">
        <f ca="1">INDIRECT("N3." &amp;$A26 &amp; "!$X$" &amp;'N3.00_Summary'!$AJ$10)</f>
        <v>0</v>
      </c>
      <c r="S26" s="34">
        <f ca="1">INDIRECT("N3." &amp;$A26 &amp; "!$Y$" &amp;'N3.00_Summary'!$AJ$10)</f>
        <v>0</v>
      </c>
      <c r="T26" s="34">
        <f ca="1">INDIRECT("N3." &amp;$A26 &amp; "!$Z$" &amp;'N3.00_Summary'!$AJ$10)</f>
        <v>0</v>
      </c>
      <c r="U26" s="34">
        <f ca="1">INDIRECT("N3." &amp;$A26 &amp; "!$AA$" &amp;'N3.00_Summary'!$AJ$10)</f>
        <v>0</v>
      </c>
      <c r="V26" s="34">
        <f ca="1">INDIRECT("N3." &amp;$A26 &amp; "!$AB$" &amp;'N3.00_Summary'!$AJ$10)</f>
        <v>0</v>
      </c>
      <c r="W26" s="34">
        <f ca="1">INDIRECT("N3." &amp;$A26 &amp; "!$AC$" &amp;'N3.00_Summary'!$AJ$10)</f>
        <v>0</v>
      </c>
      <c r="X26" s="34">
        <f ca="1">INDIRECT("N3." &amp;$A26 &amp; "!$AD$" &amp;'N3.00_Summary'!$AJ$10)</f>
        <v>0</v>
      </c>
      <c r="Y26" s="34">
        <f ca="1">INDIRECT("N3." &amp;$A26 &amp; "!$AE$" &amp;'N3.00_Summary'!$AJ$10)</f>
        <v>0</v>
      </c>
      <c r="Z26" s="34">
        <f ca="1">INDIRECT("N3." &amp;$A26 &amp; "!$AF$" &amp;'N3.00_Summary'!$AJ$10)</f>
        <v>0</v>
      </c>
      <c r="AA26" s="35">
        <f t="shared" ca="1" si="4"/>
        <v>0</v>
      </c>
      <c r="AC26" s="64" t="s">
        <v>51</v>
      </c>
      <c r="AD26" s="84">
        <f t="shared" ca="1" si="1"/>
        <v>0</v>
      </c>
      <c r="AE26" s="84">
        <f t="shared" ca="1" si="1"/>
        <v>0</v>
      </c>
      <c r="AF26" s="84">
        <f t="shared" ca="1" si="1"/>
        <v>0</v>
      </c>
      <c r="AG26" s="84">
        <f t="shared" ca="1" si="1"/>
        <v>0</v>
      </c>
      <c r="AH26" s="84">
        <f t="shared" ca="1" si="1"/>
        <v>0</v>
      </c>
      <c r="AI26" s="84">
        <f t="shared" ca="1" si="1"/>
        <v>0</v>
      </c>
      <c r="AJ26" s="84">
        <f t="shared" ca="1" si="1"/>
        <v>0</v>
      </c>
      <c r="AK26" s="84">
        <f t="shared" ca="1" si="1"/>
        <v>0</v>
      </c>
      <c r="AL26" s="84">
        <f t="shared" ca="1" si="1"/>
        <v>0</v>
      </c>
      <c r="AM26" s="84">
        <f t="shared" ca="1" si="1"/>
        <v>0</v>
      </c>
      <c r="AN26" s="62">
        <f t="shared" ca="1" si="1"/>
        <v>0</v>
      </c>
    </row>
    <row r="27" spans="1:40">
      <c r="A27" s="158" t="s">
        <v>429</v>
      </c>
      <c r="B27" s="237" t="e">
        <f t="shared" ca="1" si="2"/>
        <v>#N/A</v>
      </c>
      <c r="C27" s="64" t="s">
        <v>51</v>
      </c>
      <c r="D27" s="34">
        <f ca="1">INDIRECT("N3." &amp;$A27 &amp; "!$G$" &amp;'N3.00_Summary'!$AJ$10)</f>
        <v>0</v>
      </c>
      <c r="E27" s="34">
        <f ca="1">INDIRECT("N3." &amp;$A27 &amp; "!$H$" &amp;'N3.00_Summary'!$AJ$10)</f>
        <v>0</v>
      </c>
      <c r="F27" s="34">
        <f ca="1">INDIRECT("N3." &amp;$A27 &amp; "!$I$" &amp;'N3.00_Summary'!$AJ$10)</f>
        <v>0</v>
      </c>
      <c r="G27" s="34">
        <f ca="1">INDIRECT("N3." &amp;$A27 &amp; "!$J$" &amp;'N3.00_Summary'!$AJ$10)</f>
        <v>0</v>
      </c>
      <c r="H27" s="34">
        <f ca="1">INDIRECT("N3." &amp;$A27 &amp; "!$K$" &amp;'N3.00_Summary'!$AJ$10)</f>
        <v>0</v>
      </c>
      <c r="I27" s="34">
        <f ca="1">INDIRECT("N3." &amp;$A27 &amp; "!$L$" &amp;'N3.00_Summary'!$AJ$10)</f>
        <v>0</v>
      </c>
      <c r="J27" s="34">
        <f ca="1">INDIRECT("N3." &amp;$A27 &amp; "!$M$" &amp;'N3.00_Summary'!$AJ$10)</f>
        <v>0</v>
      </c>
      <c r="K27" s="34">
        <f ca="1">INDIRECT("N3." &amp;$A27 &amp; "!$N$" &amp;'N3.00_Summary'!$AJ$10)</f>
        <v>0</v>
      </c>
      <c r="L27" s="34">
        <f ca="1">INDIRECT("N3." &amp;$A27 &amp; "!$O$" &amp;'N3.00_Summary'!$AJ$10)</f>
        <v>0</v>
      </c>
      <c r="M27" s="34">
        <f ca="1">INDIRECT("N3." &amp;$A27 &amp; "!$P$" &amp;'N3.00_Summary'!$AJ$10)</f>
        <v>0</v>
      </c>
      <c r="N27" s="164">
        <f t="shared" ca="1" si="3"/>
        <v>0</v>
      </c>
      <c r="P27" s="64" t="e">
        <f>'N0.6_Lookup_References'!C24</f>
        <v>#N/A</v>
      </c>
      <c r="Q27" s="34">
        <f ca="1">INDIRECT("N3." &amp;$A27 &amp; "!$W$" &amp;'N3.00_Summary'!$AJ$10)</f>
        <v>0</v>
      </c>
      <c r="R27" s="34">
        <f ca="1">INDIRECT("N3." &amp;$A27 &amp; "!$X$" &amp;'N3.00_Summary'!$AJ$10)</f>
        <v>0</v>
      </c>
      <c r="S27" s="34">
        <f ca="1">INDIRECT("N3." &amp;$A27 &amp; "!$Y$" &amp;'N3.00_Summary'!$AJ$10)</f>
        <v>0</v>
      </c>
      <c r="T27" s="34">
        <f ca="1">INDIRECT("N3." &amp;$A27 &amp; "!$Z$" &amp;'N3.00_Summary'!$AJ$10)</f>
        <v>0</v>
      </c>
      <c r="U27" s="34">
        <f ca="1">INDIRECT("N3." &amp;$A27 &amp; "!$AA$" &amp;'N3.00_Summary'!$AJ$10)</f>
        <v>0</v>
      </c>
      <c r="V27" s="34">
        <f ca="1">INDIRECT("N3." &amp;$A27 &amp; "!$AB$" &amp;'N3.00_Summary'!$AJ$10)</f>
        <v>0</v>
      </c>
      <c r="W27" s="34">
        <f ca="1">INDIRECT("N3." &amp;$A27 &amp; "!$AC$" &amp;'N3.00_Summary'!$AJ$10)</f>
        <v>0</v>
      </c>
      <c r="X27" s="34">
        <f ca="1">INDIRECT("N3." &amp;$A27 &amp; "!$AD$" &amp;'N3.00_Summary'!$AJ$10)</f>
        <v>0</v>
      </c>
      <c r="Y27" s="34">
        <f ca="1">INDIRECT("N3." &amp;$A27 &amp; "!$AE$" &amp;'N3.00_Summary'!$AJ$10)</f>
        <v>0</v>
      </c>
      <c r="Z27" s="34">
        <f ca="1">INDIRECT("N3." &amp;$A27 &amp; "!$AF$" &amp;'N3.00_Summary'!$AJ$10)</f>
        <v>0</v>
      </c>
      <c r="AA27" s="35">
        <f t="shared" ca="1" si="4"/>
        <v>0</v>
      </c>
      <c r="AC27" s="64" t="s">
        <v>51</v>
      </c>
      <c r="AD27" s="84">
        <f t="shared" ca="1" si="1"/>
        <v>0</v>
      </c>
      <c r="AE27" s="84">
        <f t="shared" ca="1" si="1"/>
        <v>0</v>
      </c>
      <c r="AF27" s="84">
        <f t="shared" ca="1" si="1"/>
        <v>0</v>
      </c>
      <c r="AG27" s="84">
        <f t="shared" ca="1" si="1"/>
        <v>0</v>
      </c>
      <c r="AH27" s="84">
        <f t="shared" ca="1" si="1"/>
        <v>0</v>
      </c>
      <c r="AI27" s="84">
        <f t="shared" ca="1" si="1"/>
        <v>0</v>
      </c>
      <c r="AJ27" s="84">
        <f t="shared" ca="1" si="1"/>
        <v>0</v>
      </c>
      <c r="AK27" s="84">
        <f t="shared" ca="1" si="1"/>
        <v>0</v>
      </c>
      <c r="AL27" s="84">
        <f t="shared" ca="1" si="1"/>
        <v>0</v>
      </c>
      <c r="AM27" s="84">
        <f t="shared" ca="1" si="1"/>
        <v>0</v>
      </c>
      <c r="AN27" s="62">
        <f t="shared" ca="1" si="1"/>
        <v>0</v>
      </c>
    </row>
    <row r="28" spans="1:40">
      <c r="A28" s="158" t="s">
        <v>430</v>
      </c>
      <c r="B28" s="237" t="e">
        <f t="shared" ca="1" si="2"/>
        <v>#N/A</v>
      </c>
      <c r="C28" s="64" t="s">
        <v>51</v>
      </c>
      <c r="D28" s="34">
        <f ca="1">INDIRECT("N3." &amp;$A28 &amp; "!$G$" &amp;'N3.00_Summary'!$AJ$10)</f>
        <v>0</v>
      </c>
      <c r="E28" s="34">
        <f ca="1">INDIRECT("N3." &amp;$A28 &amp; "!$H$" &amp;'N3.00_Summary'!$AJ$10)</f>
        <v>0</v>
      </c>
      <c r="F28" s="34">
        <f ca="1">INDIRECT("N3." &amp;$A28 &amp; "!$I$" &amp;'N3.00_Summary'!$AJ$10)</f>
        <v>0</v>
      </c>
      <c r="G28" s="34">
        <f ca="1">INDIRECT("N3." &amp;$A28 &amp; "!$J$" &amp;'N3.00_Summary'!$AJ$10)</f>
        <v>0</v>
      </c>
      <c r="H28" s="34">
        <f ca="1">INDIRECT("N3." &amp;$A28 &amp; "!$K$" &amp;'N3.00_Summary'!$AJ$10)</f>
        <v>0</v>
      </c>
      <c r="I28" s="34">
        <f ca="1">INDIRECT("N3." &amp;$A28 &amp; "!$L$" &amp;'N3.00_Summary'!$AJ$10)</f>
        <v>0</v>
      </c>
      <c r="J28" s="34">
        <f ca="1">INDIRECT("N3." &amp;$A28 &amp; "!$M$" &amp;'N3.00_Summary'!$AJ$10)</f>
        <v>0</v>
      </c>
      <c r="K28" s="34">
        <f ca="1">INDIRECT("N3." &amp;$A28 &amp; "!$N$" &amp;'N3.00_Summary'!$AJ$10)</f>
        <v>0</v>
      </c>
      <c r="L28" s="34">
        <f ca="1">INDIRECT("N3." &amp;$A28 &amp; "!$O$" &amp;'N3.00_Summary'!$AJ$10)</f>
        <v>0</v>
      </c>
      <c r="M28" s="34">
        <f ca="1">INDIRECT("N3." &amp;$A28 &amp; "!$P$" &amp;'N3.00_Summary'!$AJ$10)</f>
        <v>0</v>
      </c>
      <c r="N28" s="164">
        <f t="shared" ca="1" si="3"/>
        <v>0</v>
      </c>
      <c r="P28" s="64" t="e">
        <f>'N0.6_Lookup_References'!C25</f>
        <v>#N/A</v>
      </c>
      <c r="Q28" s="34">
        <f ca="1">INDIRECT("N3." &amp;$A28 &amp; "!$W$" &amp;'N3.00_Summary'!$AJ$10)</f>
        <v>0</v>
      </c>
      <c r="R28" s="34">
        <f ca="1">INDIRECT("N3." &amp;$A28 &amp; "!$X$" &amp;'N3.00_Summary'!$AJ$10)</f>
        <v>0</v>
      </c>
      <c r="S28" s="34">
        <f ca="1">INDIRECT("N3." &amp;$A28 &amp; "!$Y$" &amp;'N3.00_Summary'!$AJ$10)</f>
        <v>0</v>
      </c>
      <c r="T28" s="34">
        <f ca="1">INDIRECT("N3." &amp;$A28 &amp; "!$Z$" &amp;'N3.00_Summary'!$AJ$10)</f>
        <v>0</v>
      </c>
      <c r="U28" s="34">
        <f ca="1">INDIRECT("N3." &amp;$A28 &amp; "!$AA$" &amp;'N3.00_Summary'!$AJ$10)</f>
        <v>0</v>
      </c>
      <c r="V28" s="34">
        <f ca="1">INDIRECT("N3." &amp;$A28 &amp; "!$AB$" &amp;'N3.00_Summary'!$AJ$10)</f>
        <v>0</v>
      </c>
      <c r="W28" s="34">
        <f ca="1">INDIRECT("N3." &amp;$A28 &amp; "!$AC$" &amp;'N3.00_Summary'!$AJ$10)</f>
        <v>0</v>
      </c>
      <c r="X28" s="34">
        <f ca="1">INDIRECT("N3." &amp;$A28 &amp; "!$AD$" &amp;'N3.00_Summary'!$AJ$10)</f>
        <v>0</v>
      </c>
      <c r="Y28" s="34">
        <f ca="1">INDIRECT("N3." &amp;$A28 &amp; "!$AE$" &amp;'N3.00_Summary'!$AJ$10)</f>
        <v>0</v>
      </c>
      <c r="Z28" s="34">
        <f ca="1">INDIRECT("N3." &amp;$A28 &amp; "!$AF$" &amp;'N3.00_Summary'!$AJ$10)</f>
        <v>0</v>
      </c>
      <c r="AA28" s="35">
        <f t="shared" ca="1" si="4"/>
        <v>0</v>
      </c>
      <c r="AC28" s="64" t="s">
        <v>51</v>
      </c>
      <c r="AD28" s="84">
        <f t="shared" ca="1" si="1"/>
        <v>0</v>
      </c>
      <c r="AE28" s="84">
        <f t="shared" ca="1" si="1"/>
        <v>0</v>
      </c>
      <c r="AF28" s="84">
        <f t="shared" ca="1" si="1"/>
        <v>0</v>
      </c>
      <c r="AG28" s="84">
        <f t="shared" ca="1" si="1"/>
        <v>0</v>
      </c>
      <c r="AH28" s="84">
        <f t="shared" ca="1" si="1"/>
        <v>0</v>
      </c>
      <c r="AI28" s="84">
        <f t="shared" ca="1" si="1"/>
        <v>0</v>
      </c>
      <c r="AJ28" s="84">
        <f t="shared" ca="1" si="1"/>
        <v>0</v>
      </c>
      <c r="AK28" s="84">
        <f t="shared" ca="1" si="1"/>
        <v>0</v>
      </c>
      <c r="AL28" s="84">
        <f t="shared" ca="1" si="1"/>
        <v>0</v>
      </c>
      <c r="AM28" s="84">
        <f t="shared" ca="1" si="1"/>
        <v>0</v>
      </c>
      <c r="AN28" s="62">
        <f t="shared" ca="1" si="1"/>
        <v>0</v>
      </c>
    </row>
    <row r="29" spans="1:40">
      <c r="A29" s="158" t="s">
        <v>209</v>
      </c>
      <c r="B29" s="237" t="e">
        <f t="shared" ca="1" si="2"/>
        <v>#N/A</v>
      </c>
      <c r="C29" s="64" t="s">
        <v>51</v>
      </c>
      <c r="D29" s="34">
        <f ca="1">INDIRECT("N3." &amp;$A29 &amp; "!$G$" &amp;'N3.00_Summary'!$AJ$10)</f>
        <v>0</v>
      </c>
      <c r="E29" s="34">
        <f ca="1">INDIRECT("N3." &amp;$A29 &amp; "!$H$" &amp;'N3.00_Summary'!$AJ$10)</f>
        <v>0</v>
      </c>
      <c r="F29" s="34">
        <f ca="1">INDIRECT("N3." &amp;$A29 &amp; "!$I$" &amp;'N3.00_Summary'!$AJ$10)</f>
        <v>0</v>
      </c>
      <c r="G29" s="34">
        <f ca="1">INDIRECT("N3." &amp;$A29 &amp; "!$J$" &amp;'N3.00_Summary'!$AJ$10)</f>
        <v>0</v>
      </c>
      <c r="H29" s="34">
        <f ca="1">INDIRECT("N3." &amp;$A29 &amp; "!$K$" &amp;'N3.00_Summary'!$AJ$10)</f>
        <v>0</v>
      </c>
      <c r="I29" s="34">
        <f ca="1">INDIRECT("N3." &amp;$A29 &amp; "!$L$" &amp;'N3.00_Summary'!$AJ$10)</f>
        <v>0</v>
      </c>
      <c r="J29" s="34">
        <f ca="1">INDIRECT("N3." &amp;$A29 &amp; "!$M$" &amp;'N3.00_Summary'!$AJ$10)</f>
        <v>0</v>
      </c>
      <c r="K29" s="34">
        <f ca="1">INDIRECT("N3." &amp;$A29 &amp; "!$N$" &amp;'N3.00_Summary'!$AJ$10)</f>
        <v>0</v>
      </c>
      <c r="L29" s="34">
        <f ca="1">INDIRECT("N3." &amp;$A29 &amp; "!$O$" &amp;'N3.00_Summary'!$AJ$10)</f>
        <v>0</v>
      </c>
      <c r="M29" s="34">
        <f ca="1">INDIRECT("N3." &amp;$A29 &amp; "!$P$" &amp;'N3.00_Summary'!$AJ$10)</f>
        <v>0</v>
      </c>
      <c r="N29" s="164">
        <f t="shared" ca="1" si="3"/>
        <v>0</v>
      </c>
      <c r="P29" s="64" t="e">
        <f>'N0.6_Lookup_References'!C26</f>
        <v>#N/A</v>
      </c>
      <c r="Q29" s="34">
        <f ca="1">INDIRECT("N3." &amp;$A29 &amp; "!$W$" &amp;'N3.00_Summary'!$AJ$10)</f>
        <v>0</v>
      </c>
      <c r="R29" s="34">
        <f ca="1">INDIRECT("N3." &amp;$A29 &amp; "!$X$" &amp;'N3.00_Summary'!$AJ$10)</f>
        <v>0</v>
      </c>
      <c r="S29" s="34">
        <f ca="1">INDIRECT("N3." &amp;$A29 &amp; "!$Y$" &amp;'N3.00_Summary'!$AJ$10)</f>
        <v>0</v>
      </c>
      <c r="T29" s="34">
        <f ca="1">INDIRECT("N3." &amp;$A29 &amp; "!$Z$" &amp;'N3.00_Summary'!$AJ$10)</f>
        <v>0</v>
      </c>
      <c r="U29" s="34">
        <f ca="1">INDIRECT("N3." &amp;$A29 &amp; "!$AA$" &amp;'N3.00_Summary'!$AJ$10)</f>
        <v>0</v>
      </c>
      <c r="V29" s="34">
        <f ca="1">INDIRECT("N3." &amp;$A29 &amp; "!$AB$" &amp;'N3.00_Summary'!$AJ$10)</f>
        <v>0</v>
      </c>
      <c r="W29" s="34">
        <f ca="1">INDIRECT("N3." &amp;$A29 &amp; "!$AC$" &amp;'N3.00_Summary'!$AJ$10)</f>
        <v>0</v>
      </c>
      <c r="X29" s="34">
        <f ca="1">INDIRECT("N3." &amp;$A29 &amp; "!$AD$" &amp;'N3.00_Summary'!$AJ$10)</f>
        <v>0</v>
      </c>
      <c r="Y29" s="34">
        <f ca="1">INDIRECT("N3." &amp;$A29 &amp; "!$AE$" &amp;'N3.00_Summary'!$AJ$10)</f>
        <v>0</v>
      </c>
      <c r="Z29" s="34">
        <f ca="1">INDIRECT("N3." &amp;$A29 &amp; "!$AF$" &amp;'N3.00_Summary'!$AJ$10)</f>
        <v>0</v>
      </c>
      <c r="AA29" s="35">
        <f t="shared" ca="1" si="4"/>
        <v>0</v>
      </c>
      <c r="AC29" s="64" t="s">
        <v>51</v>
      </c>
      <c r="AD29" s="84">
        <f t="shared" ca="1" si="1"/>
        <v>0</v>
      </c>
      <c r="AE29" s="84">
        <f t="shared" ca="1" si="1"/>
        <v>0</v>
      </c>
      <c r="AF29" s="84">
        <f t="shared" ca="1" si="1"/>
        <v>0</v>
      </c>
      <c r="AG29" s="84">
        <f t="shared" ca="1" si="1"/>
        <v>0</v>
      </c>
      <c r="AH29" s="84">
        <f t="shared" ca="1" si="1"/>
        <v>0</v>
      </c>
      <c r="AI29" s="84">
        <f t="shared" ca="1" si="1"/>
        <v>0</v>
      </c>
      <c r="AJ29" s="84">
        <f t="shared" ca="1" si="1"/>
        <v>0</v>
      </c>
      <c r="AK29" s="84">
        <f t="shared" ca="1" si="1"/>
        <v>0</v>
      </c>
      <c r="AL29" s="84">
        <f t="shared" ca="1" si="1"/>
        <v>0</v>
      </c>
      <c r="AM29" s="84">
        <f t="shared" ca="1" si="1"/>
        <v>0</v>
      </c>
      <c r="AN29" s="62">
        <f t="shared" ca="1" si="1"/>
        <v>0</v>
      </c>
    </row>
    <row r="30" spans="1:40">
      <c r="A30" s="158" t="s">
        <v>210</v>
      </c>
      <c r="B30" s="237" t="e">
        <f t="shared" ca="1" si="2"/>
        <v>#N/A</v>
      </c>
      <c r="C30" s="64" t="s">
        <v>51</v>
      </c>
      <c r="D30" s="34">
        <f ca="1">INDIRECT("N3." &amp;$A30 &amp; "!$G$" &amp;'N3.00_Summary'!$AJ$10)</f>
        <v>0</v>
      </c>
      <c r="E30" s="34">
        <f ca="1">INDIRECT("N3." &amp;$A30 &amp; "!$H$" &amp;'N3.00_Summary'!$AJ$10)</f>
        <v>0</v>
      </c>
      <c r="F30" s="34">
        <f ca="1">INDIRECT("N3." &amp;$A30 &amp; "!$I$" &amp;'N3.00_Summary'!$AJ$10)</f>
        <v>0</v>
      </c>
      <c r="G30" s="34">
        <f ca="1">INDIRECT("N3." &amp;$A30 &amp; "!$J$" &amp;'N3.00_Summary'!$AJ$10)</f>
        <v>0</v>
      </c>
      <c r="H30" s="34">
        <f ca="1">INDIRECT("N3." &amp;$A30 &amp; "!$K$" &amp;'N3.00_Summary'!$AJ$10)</f>
        <v>0</v>
      </c>
      <c r="I30" s="34">
        <f ca="1">INDIRECT("N3." &amp;$A30 &amp; "!$L$" &amp;'N3.00_Summary'!$AJ$10)</f>
        <v>0</v>
      </c>
      <c r="J30" s="34">
        <f ca="1">INDIRECT("N3." &amp;$A30 &amp; "!$M$" &amp;'N3.00_Summary'!$AJ$10)</f>
        <v>0</v>
      </c>
      <c r="K30" s="34">
        <f ca="1">INDIRECT("N3." &amp;$A30 &amp; "!$N$" &amp;'N3.00_Summary'!$AJ$10)</f>
        <v>0</v>
      </c>
      <c r="L30" s="34">
        <f ca="1">INDIRECT("N3." &amp;$A30 &amp; "!$O$" &amp;'N3.00_Summary'!$AJ$10)</f>
        <v>0</v>
      </c>
      <c r="M30" s="34">
        <f ca="1">INDIRECT("N3." &amp;$A30 &amp; "!$P$" &amp;'N3.00_Summary'!$AJ$10)</f>
        <v>0</v>
      </c>
      <c r="N30" s="164">
        <f t="shared" ca="1" si="3"/>
        <v>0</v>
      </c>
      <c r="P30" s="64" t="e">
        <f>'N0.6_Lookup_References'!C27</f>
        <v>#N/A</v>
      </c>
      <c r="Q30" s="34">
        <f ca="1">INDIRECT("N3." &amp;$A30 &amp; "!$W$" &amp;'N3.00_Summary'!$AJ$10)</f>
        <v>0</v>
      </c>
      <c r="R30" s="34">
        <f ca="1">INDIRECT("N3." &amp;$A30 &amp; "!$X$" &amp;'N3.00_Summary'!$AJ$10)</f>
        <v>0</v>
      </c>
      <c r="S30" s="34">
        <f ca="1">INDIRECT("N3." &amp;$A30 &amp; "!$Y$" &amp;'N3.00_Summary'!$AJ$10)</f>
        <v>0</v>
      </c>
      <c r="T30" s="34">
        <f ca="1">INDIRECT("N3." &amp;$A30 &amp; "!$Z$" &amp;'N3.00_Summary'!$AJ$10)</f>
        <v>0</v>
      </c>
      <c r="U30" s="34">
        <f ca="1">INDIRECT("N3." &amp;$A30 &amp; "!$AA$" &amp;'N3.00_Summary'!$AJ$10)</f>
        <v>0</v>
      </c>
      <c r="V30" s="34">
        <f ca="1">INDIRECT("N3." &amp;$A30 &amp; "!$AB$" &amp;'N3.00_Summary'!$AJ$10)</f>
        <v>0</v>
      </c>
      <c r="W30" s="34">
        <f ca="1">INDIRECT("N3." &amp;$A30 &amp; "!$AC$" &amp;'N3.00_Summary'!$AJ$10)</f>
        <v>0</v>
      </c>
      <c r="X30" s="34">
        <f ca="1">INDIRECT("N3." &amp;$A30 &amp; "!$AD$" &amp;'N3.00_Summary'!$AJ$10)</f>
        <v>0</v>
      </c>
      <c r="Y30" s="34">
        <f ca="1">INDIRECT("N3." &amp;$A30 &amp; "!$AE$" &amp;'N3.00_Summary'!$AJ$10)</f>
        <v>0</v>
      </c>
      <c r="Z30" s="34">
        <f ca="1">INDIRECT("N3." &amp;$A30 &amp; "!$AF$" &amp;'N3.00_Summary'!$AJ$10)</f>
        <v>0</v>
      </c>
      <c r="AA30" s="35">
        <f t="shared" ca="1" si="4"/>
        <v>0</v>
      </c>
      <c r="AC30" s="64" t="s">
        <v>51</v>
      </c>
      <c r="AD30" s="84">
        <f t="shared" ca="1" si="1"/>
        <v>0</v>
      </c>
      <c r="AE30" s="84">
        <f t="shared" ca="1" si="1"/>
        <v>0</v>
      </c>
      <c r="AF30" s="84">
        <f t="shared" ca="1" si="1"/>
        <v>0</v>
      </c>
      <c r="AG30" s="84">
        <f t="shared" ca="1" si="1"/>
        <v>0</v>
      </c>
      <c r="AH30" s="84">
        <f t="shared" ca="1" si="1"/>
        <v>0</v>
      </c>
      <c r="AI30" s="84">
        <f t="shared" ca="1" si="1"/>
        <v>0</v>
      </c>
      <c r="AJ30" s="84">
        <f t="shared" ca="1" si="1"/>
        <v>0</v>
      </c>
      <c r="AK30" s="84">
        <f t="shared" ca="1" si="1"/>
        <v>0</v>
      </c>
      <c r="AL30" s="84">
        <f t="shared" ca="1" si="1"/>
        <v>0</v>
      </c>
      <c r="AM30" s="84">
        <f t="shared" ca="1" si="1"/>
        <v>0</v>
      </c>
      <c r="AN30" s="62">
        <f t="shared" ca="1" si="1"/>
        <v>0</v>
      </c>
    </row>
    <row r="31" spans="1:40">
      <c r="A31" s="158" t="s">
        <v>211</v>
      </c>
      <c r="B31" s="237" t="e">
        <f t="shared" ca="1" si="2"/>
        <v>#N/A</v>
      </c>
      <c r="C31" s="64" t="s">
        <v>51</v>
      </c>
      <c r="D31" s="34">
        <f ca="1">INDIRECT("N3." &amp;$A31 &amp; "!$G$" &amp;'N3.00_Summary'!$AJ$10)</f>
        <v>0</v>
      </c>
      <c r="E31" s="34">
        <f ca="1">INDIRECT("N3." &amp;$A31 &amp; "!$H$" &amp;'N3.00_Summary'!$AJ$10)</f>
        <v>0</v>
      </c>
      <c r="F31" s="34">
        <f ca="1">INDIRECT("N3." &amp;$A31 &amp; "!$I$" &amp;'N3.00_Summary'!$AJ$10)</f>
        <v>0</v>
      </c>
      <c r="G31" s="34">
        <f ca="1">INDIRECT("N3." &amp;$A31 &amp; "!$J$" &amp;'N3.00_Summary'!$AJ$10)</f>
        <v>0</v>
      </c>
      <c r="H31" s="34">
        <f ca="1">INDIRECT("N3." &amp;$A31 &amp; "!$K$" &amp;'N3.00_Summary'!$AJ$10)</f>
        <v>0</v>
      </c>
      <c r="I31" s="34">
        <f ca="1">INDIRECT("N3." &amp;$A31 &amp; "!$L$" &amp;'N3.00_Summary'!$AJ$10)</f>
        <v>0</v>
      </c>
      <c r="J31" s="34">
        <f ca="1">INDIRECT("N3." &amp;$A31 &amp; "!$M$" &amp;'N3.00_Summary'!$AJ$10)</f>
        <v>0</v>
      </c>
      <c r="K31" s="34">
        <f ca="1">INDIRECT("N3." &amp;$A31 &amp; "!$N$" &amp;'N3.00_Summary'!$AJ$10)</f>
        <v>0</v>
      </c>
      <c r="L31" s="34">
        <f ca="1">INDIRECT("N3." &amp;$A31 &amp; "!$O$" &amp;'N3.00_Summary'!$AJ$10)</f>
        <v>0</v>
      </c>
      <c r="M31" s="34">
        <f ca="1">INDIRECT("N3." &amp;$A31 &amp; "!$P$" &amp;'N3.00_Summary'!$AJ$10)</f>
        <v>0</v>
      </c>
      <c r="N31" s="164">
        <f t="shared" ca="1" si="3"/>
        <v>0</v>
      </c>
      <c r="P31" s="64" t="e">
        <f>'N0.6_Lookup_References'!C28</f>
        <v>#N/A</v>
      </c>
      <c r="Q31" s="34">
        <f ca="1">INDIRECT("N3." &amp;$A31 &amp; "!$W$" &amp;'N3.00_Summary'!$AJ$10)</f>
        <v>0</v>
      </c>
      <c r="R31" s="34">
        <f ca="1">INDIRECT("N3." &amp;$A31 &amp; "!$X$" &amp;'N3.00_Summary'!$AJ$10)</f>
        <v>0</v>
      </c>
      <c r="S31" s="34">
        <f ca="1">INDIRECT("N3." &amp;$A31 &amp; "!$Y$" &amp;'N3.00_Summary'!$AJ$10)</f>
        <v>0</v>
      </c>
      <c r="T31" s="34">
        <f ca="1">INDIRECT("N3." &amp;$A31 &amp; "!$Z$" &amp;'N3.00_Summary'!$AJ$10)</f>
        <v>0</v>
      </c>
      <c r="U31" s="34">
        <f ca="1">INDIRECT("N3." &amp;$A31 &amp; "!$AA$" &amp;'N3.00_Summary'!$AJ$10)</f>
        <v>0</v>
      </c>
      <c r="V31" s="34">
        <f ca="1">INDIRECT("N3." &amp;$A31 &amp; "!$AB$" &amp;'N3.00_Summary'!$AJ$10)</f>
        <v>0</v>
      </c>
      <c r="W31" s="34">
        <f ca="1">INDIRECT("N3." &amp;$A31 &amp; "!$AC$" &amp;'N3.00_Summary'!$AJ$10)</f>
        <v>0</v>
      </c>
      <c r="X31" s="34">
        <f ca="1">INDIRECT("N3." &amp;$A31 &amp; "!$AD$" &amp;'N3.00_Summary'!$AJ$10)</f>
        <v>0</v>
      </c>
      <c r="Y31" s="34">
        <f ca="1">INDIRECT("N3." &amp;$A31 &amp; "!$AE$" &amp;'N3.00_Summary'!$AJ$10)</f>
        <v>0</v>
      </c>
      <c r="Z31" s="34">
        <f ca="1">INDIRECT("N3." &amp;$A31 &amp; "!$AF$" &amp;'N3.00_Summary'!$AJ$10)</f>
        <v>0</v>
      </c>
      <c r="AA31" s="35">
        <f t="shared" ca="1" si="4"/>
        <v>0</v>
      </c>
      <c r="AC31" s="64" t="s">
        <v>51</v>
      </c>
      <c r="AD31" s="84">
        <f t="shared" ca="1" si="1"/>
        <v>0</v>
      </c>
      <c r="AE31" s="84">
        <f t="shared" ca="1" si="1"/>
        <v>0</v>
      </c>
      <c r="AF31" s="84">
        <f t="shared" ca="1" si="1"/>
        <v>0</v>
      </c>
      <c r="AG31" s="84">
        <f t="shared" ca="1" si="1"/>
        <v>0</v>
      </c>
      <c r="AH31" s="84">
        <f t="shared" ca="1" si="1"/>
        <v>0</v>
      </c>
      <c r="AI31" s="84">
        <f t="shared" ca="1" si="1"/>
        <v>0</v>
      </c>
      <c r="AJ31" s="84">
        <f t="shared" ca="1" si="1"/>
        <v>0</v>
      </c>
      <c r="AK31" s="84">
        <f t="shared" ca="1" si="1"/>
        <v>0</v>
      </c>
      <c r="AL31" s="84">
        <f t="shared" ca="1" si="1"/>
        <v>0</v>
      </c>
      <c r="AM31" s="84">
        <f t="shared" ca="1" si="1"/>
        <v>0</v>
      </c>
      <c r="AN31" s="62">
        <f t="shared" ca="1" si="1"/>
        <v>0</v>
      </c>
    </row>
    <row r="32" spans="1:40">
      <c r="A32" s="158" t="s">
        <v>212</v>
      </c>
      <c r="B32" s="237" t="e">
        <f t="shared" ca="1" si="2"/>
        <v>#N/A</v>
      </c>
      <c r="C32" s="64" t="s">
        <v>51</v>
      </c>
      <c r="D32" s="34">
        <f ca="1">INDIRECT("N3." &amp;$A32 &amp; "!$G$" &amp;'N3.00_Summary'!$AJ$10)</f>
        <v>0</v>
      </c>
      <c r="E32" s="34">
        <f ca="1">INDIRECT("N3." &amp;$A32 &amp; "!$H$" &amp;'N3.00_Summary'!$AJ$10)</f>
        <v>0</v>
      </c>
      <c r="F32" s="34">
        <f ca="1">INDIRECT("N3." &amp;$A32 &amp; "!$I$" &amp;'N3.00_Summary'!$AJ$10)</f>
        <v>0</v>
      </c>
      <c r="G32" s="34">
        <f ca="1">INDIRECT("N3." &amp;$A32 &amp; "!$J$" &amp;'N3.00_Summary'!$AJ$10)</f>
        <v>0</v>
      </c>
      <c r="H32" s="34">
        <f ca="1">INDIRECT("N3." &amp;$A32 &amp; "!$K$" &amp;'N3.00_Summary'!$AJ$10)</f>
        <v>0</v>
      </c>
      <c r="I32" s="34">
        <f ca="1">INDIRECT("N3." &amp;$A32 &amp; "!$L$" &amp;'N3.00_Summary'!$AJ$10)</f>
        <v>0</v>
      </c>
      <c r="J32" s="34">
        <f ca="1">INDIRECT("N3." &amp;$A32 &amp; "!$M$" &amp;'N3.00_Summary'!$AJ$10)</f>
        <v>0</v>
      </c>
      <c r="K32" s="34">
        <f ca="1">INDIRECT("N3." &amp;$A32 &amp; "!$N$" &amp;'N3.00_Summary'!$AJ$10)</f>
        <v>0</v>
      </c>
      <c r="L32" s="34">
        <f ca="1">INDIRECT("N3." &amp;$A32 &amp; "!$O$" &amp;'N3.00_Summary'!$AJ$10)</f>
        <v>0</v>
      </c>
      <c r="M32" s="34">
        <f ca="1">INDIRECT("N3." &amp;$A32 &amp; "!$P$" &amp;'N3.00_Summary'!$AJ$10)</f>
        <v>0</v>
      </c>
      <c r="N32" s="164">
        <f t="shared" ca="1" si="3"/>
        <v>0</v>
      </c>
      <c r="P32" s="64" t="e">
        <f>'N0.6_Lookup_References'!C29</f>
        <v>#N/A</v>
      </c>
      <c r="Q32" s="34">
        <f ca="1">INDIRECT("N3." &amp;$A32 &amp; "!$W$" &amp;'N3.00_Summary'!$AJ$10)</f>
        <v>0</v>
      </c>
      <c r="R32" s="34">
        <f ca="1">INDIRECT("N3." &amp;$A32 &amp; "!$X$" &amp;'N3.00_Summary'!$AJ$10)</f>
        <v>0</v>
      </c>
      <c r="S32" s="34">
        <f ca="1">INDIRECT("N3." &amp;$A32 &amp; "!$Y$" &amp;'N3.00_Summary'!$AJ$10)</f>
        <v>0</v>
      </c>
      <c r="T32" s="34">
        <f ca="1">INDIRECT("N3." &amp;$A32 &amp; "!$Z$" &amp;'N3.00_Summary'!$AJ$10)</f>
        <v>0</v>
      </c>
      <c r="U32" s="34">
        <f ca="1">INDIRECT("N3." &amp;$A32 &amp; "!$AA$" &amp;'N3.00_Summary'!$AJ$10)</f>
        <v>0</v>
      </c>
      <c r="V32" s="34">
        <f ca="1">INDIRECT("N3." &amp;$A32 &amp; "!$AB$" &amp;'N3.00_Summary'!$AJ$10)</f>
        <v>0</v>
      </c>
      <c r="W32" s="34">
        <f ca="1">INDIRECT("N3." &amp;$A32 &amp; "!$AC$" &amp;'N3.00_Summary'!$AJ$10)</f>
        <v>0</v>
      </c>
      <c r="X32" s="34">
        <f ca="1">INDIRECT("N3." &amp;$A32 &amp; "!$AD$" &amp;'N3.00_Summary'!$AJ$10)</f>
        <v>0</v>
      </c>
      <c r="Y32" s="34">
        <f ca="1">INDIRECT("N3." &amp;$A32 &amp; "!$AE$" &amp;'N3.00_Summary'!$AJ$10)</f>
        <v>0</v>
      </c>
      <c r="Z32" s="34">
        <f ca="1">INDIRECT("N3." &amp;$A32 &amp; "!$AF$" &amp;'N3.00_Summary'!$AJ$10)</f>
        <v>0</v>
      </c>
      <c r="AA32" s="35">
        <f t="shared" ca="1" si="4"/>
        <v>0</v>
      </c>
      <c r="AC32" s="64" t="s">
        <v>51</v>
      </c>
      <c r="AD32" s="84">
        <f t="shared" ca="1" si="1"/>
        <v>0</v>
      </c>
      <c r="AE32" s="84">
        <f t="shared" ca="1" si="1"/>
        <v>0</v>
      </c>
      <c r="AF32" s="84">
        <f t="shared" ca="1" si="1"/>
        <v>0</v>
      </c>
      <c r="AG32" s="84">
        <f t="shared" ca="1" si="1"/>
        <v>0</v>
      </c>
      <c r="AH32" s="84">
        <f t="shared" ca="1" si="1"/>
        <v>0</v>
      </c>
      <c r="AI32" s="84">
        <f t="shared" ca="1" si="1"/>
        <v>0</v>
      </c>
      <c r="AJ32" s="84">
        <f t="shared" ca="1" si="1"/>
        <v>0</v>
      </c>
      <c r="AK32" s="84">
        <f t="shared" ca="1" si="1"/>
        <v>0</v>
      </c>
      <c r="AL32" s="84">
        <f t="shared" ca="1" si="1"/>
        <v>0</v>
      </c>
      <c r="AM32" s="84">
        <f t="shared" ca="1" si="1"/>
        <v>0</v>
      </c>
      <c r="AN32" s="62">
        <f t="shared" ca="1" si="1"/>
        <v>0</v>
      </c>
    </row>
    <row r="33" spans="1:40">
      <c r="A33" s="158" t="s">
        <v>213</v>
      </c>
      <c r="B33" s="237" t="e">
        <f t="shared" ca="1" si="2"/>
        <v>#N/A</v>
      </c>
      <c r="C33" s="64" t="s">
        <v>51</v>
      </c>
      <c r="D33" s="34">
        <f ca="1">INDIRECT("N3." &amp;$A33 &amp; "!$G$" &amp;'N3.00_Summary'!$AJ$10)</f>
        <v>0</v>
      </c>
      <c r="E33" s="34">
        <f ca="1">INDIRECT("N3." &amp;$A33 &amp; "!$H$" &amp;'N3.00_Summary'!$AJ$10)</f>
        <v>0</v>
      </c>
      <c r="F33" s="34">
        <f ca="1">INDIRECT("N3." &amp;$A33 &amp; "!$I$" &amp;'N3.00_Summary'!$AJ$10)</f>
        <v>0</v>
      </c>
      <c r="G33" s="34">
        <f ca="1">INDIRECT("N3." &amp;$A33 &amp; "!$J$" &amp;'N3.00_Summary'!$AJ$10)</f>
        <v>0</v>
      </c>
      <c r="H33" s="34">
        <f ca="1">INDIRECT("N3." &amp;$A33 &amp; "!$K$" &amp;'N3.00_Summary'!$AJ$10)</f>
        <v>0</v>
      </c>
      <c r="I33" s="34">
        <f ca="1">INDIRECT("N3." &amp;$A33 &amp; "!$L$" &amp;'N3.00_Summary'!$AJ$10)</f>
        <v>0</v>
      </c>
      <c r="J33" s="34">
        <f ca="1">INDIRECT("N3." &amp;$A33 &amp; "!$M$" &amp;'N3.00_Summary'!$AJ$10)</f>
        <v>0</v>
      </c>
      <c r="K33" s="34">
        <f ca="1">INDIRECT("N3." &amp;$A33 &amp; "!$N$" &amp;'N3.00_Summary'!$AJ$10)</f>
        <v>0</v>
      </c>
      <c r="L33" s="34">
        <f ca="1">INDIRECT("N3." &amp;$A33 &amp; "!$O$" &amp;'N3.00_Summary'!$AJ$10)</f>
        <v>0</v>
      </c>
      <c r="M33" s="34">
        <f ca="1">INDIRECT("N3." &amp;$A33 &amp; "!$P$" &amp;'N3.00_Summary'!$AJ$10)</f>
        <v>0</v>
      </c>
      <c r="N33" s="164">
        <f t="shared" ca="1" si="3"/>
        <v>0</v>
      </c>
      <c r="P33" s="64" t="e">
        <f>'N0.6_Lookup_References'!C30</f>
        <v>#N/A</v>
      </c>
      <c r="Q33" s="34">
        <f ca="1">INDIRECT("N3." &amp;$A33 &amp; "!$W$" &amp;'N3.00_Summary'!$AJ$10)</f>
        <v>0</v>
      </c>
      <c r="R33" s="34">
        <f ca="1">INDIRECT("N3." &amp;$A33 &amp; "!$X$" &amp;'N3.00_Summary'!$AJ$10)</f>
        <v>0</v>
      </c>
      <c r="S33" s="34">
        <f ca="1">INDIRECT("N3." &amp;$A33 &amp; "!$Y$" &amp;'N3.00_Summary'!$AJ$10)</f>
        <v>0</v>
      </c>
      <c r="T33" s="34">
        <f ca="1">INDIRECT("N3." &amp;$A33 &amp; "!$Z$" &amp;'N3.00_Summary'!$AJ$10)</f>
        <v>0</v>
      </c>
      <c r="U33" s="34">
        <f ca="1">INDIRECT("N3." &amp;$A33 &amp; "!$AA$" &amp;'N3.00_Summary'!$AJ$10)</f>
        <v>0</v>
      </c>
      <c r="V33" s="34">
        <f ca="1">INDIRECT("N3." &amp;$A33 &amp; "!$AB$" &amp;'N3.00_Summary'!$AJ$10)</f>
        <v>0</v>
      </c>
      <c r="W33" s="34">
        <f ca="1">INDIRECT("N3." &amp;$A33 &amp; "!$AC$" &amp;'N3.00_Summary'!$AJ$10)</f>
        <v>0</v>
      </c>
      <c r="X33" s="34">
        <f ca="1">INDIRECT("N3." &amp;$A33 &amp; "!$AD$" &amp;'N3.00_Summary'!$AJ$10)</f>
        <v>0</v>
      </c>
      <c r="Y33" s="34">
        <f ca="1">INDIRECT("N3." &amp;$A33 &amp; "!$AE$" &amp;'N3.00_Summary'!$AJ$10)</f>
        <v>0</v>
      </c>
      <c r="Z33" s="34">
        <f ca="1">INDIRECT("N3." &amp;$A33 &amp; "!$AF$" &amp;'N3.00_Summary'!$AJ$10)</f>
        <v>0</v>
      </c>
      <c r="AA33" s="35">
        <f t="shared" ca="1" si="4"/>
        <v>0</v>
      </c>
      <c r="AC33" s="64" t="s">
        <v>51</v>
      </c>
      <c r="AD33" s="84">
        <f t="shared" ref="AD33:AN56" ca="1" si="5">IF(SUM(Q33, D33)=0, 0, IFERROR(D33/Q33,"ERROR"))</f>
        <v>0</v>
      </c>
      <c r="AE33" s="84">
        <f t="shared" ca="1" si="5"/>
        <v>0</v>
      </c>
      <c r="AF33" s="84">
        <f t="shared" ca="1" si="5"/>
        <v>0</v>
      </c>
      <c r="AG33" s="84">
        <f t="shared" ca="1" si="5"/>
        <v>0</v>
      </c>
      <c r="AH33" s="84">
        <f t="shared" ca="1" si="5"/>
        <v>0</v>
      </c>
      <c r="AI33" s="84">
        <f t="shared" ca="1" si="5"/>
        <v>0</v>
      </c>
      <c r="AJ33" s="84">
        <f t="shared" ca="1" si="5"/>
        <v>0</v>
      </c>
      <c r="AK33" s="84">
        <f t="shared" ca="1" si="5"/>
        <v>0</v>
      </c>
      <c r="AL33" s="84">
        <f t="shared" ca="1" si="5"/>
        <v>0</v>
      </c>
      <c r="AM33" s="84">
        <f t="shared" ca="1" si="5"/>
        <v>0</v>
      </c>
      <c r="AN33" s="62">
        <f t="shared" ca="1" si="5"/>
        <v>0</v>
      </c>
    </row>
    <row r="34" spans="1:40">
      <c r="A34" s="158" t="s">
        <v>214</v>
      </c>
      <c r="B34" s="237" t="e">
        <f t="shared" ca="1" si="2"/>
        <v>#N/A</v>
      </c>
      <c r="C34" s="64" t="s">
        <v>51</v>
      </c>
      <c r="D34" s="34">
        <f ca="1">INDIRECT("N3." &amp;$A34 &amp; "!$G$" &amp;'N3.00_Summary'!$AJ$10)</f>
        <v>0</v>
      </c>
      <c r="E34" s="34">
        <f ca="1">INDIRECT("N3." &amp;$A34 &amp; "!$H$" &amp;'N3.00_Summary'!$AJ$10)</f>
        <v>0</v>
      </c>
      <c r="F34" s="34">
        <f ca="1">INDIRECT("N3." &amp;$A34 &amp; "!$I$" &amp;'N3.00_Summary'!$AJ$10)</f>
        <v>0</v>
      </c>
      <c r="G34" s="34">
        <f ca="1">INDIRECT("N3." &amp;$A34 &amp; "!$J$" &amp;'N3.00_Summary'!$AJ$10)</f>
        <v>0</v>
      </c>
      <c r="H34" s="34">
        <f ca="1">INDIRECT("N3." &amp;$A34 &amp; "!$K$" &amp;'N3.00_Summary'!$AJ$10)</f>
        <v>0</v>
      </c>
      <c r="I34" s="34">
        <f ca="1">INDIRECT("N3." &amp;$A34 &amp; "!$L$" &amp;'N3.00_Summary'!$AJ$10)</f>
        <v>0</v>
      </c>
      <c r="J34" s="34">
        <f ca="1">INDIRECT("N3." &amp;$A34 &amp; "!$M$" &amp;'N3.00_Summary'!$AJ$10)</f>
        <v>0</v>
      </c>
      <c r="K34" s="34">
        <f ca="1">INDIRECT("N3." &amp;$A34 &amp; "!$N$" &amp;'N3.00_Summary'!$AJ$10)</f>
        <v>0</v>
      </c>
      <c r="L34" s="34">
        <f ca="1">INDIRECT("N3." &amp;$A34 &amp; "!$O$" &amp;'N3.00_Summary'!$AJ$10)</f>
        <v>0</v>
      </c>
      <c r="M34" s="34">
        <f ca="1">INDIRECT("N3." &amp;$A34 &amp; "!$P$" &amp;'N3.00_Summary'!$AJ$10)</f>
        <v>0</v>
      </c>
      <c r="N34" s="164">
        <f t="shared" ca="1" si="3"/>
        <v>0</v>
      </c>
      <c r="P34" s="64" t="e">
        <f>'N0.6_Lookup_References'!C31</f>
        <v>#N/A</v>
      </c>
      <c r="Q34" s="34">
        <f ca="1">INDIRECT("N3." &amp;$A34 &amp; "!$W$" &amp;'N3.00_Summary'!$AJ$10)</f>
        <v>0</v>
      </c>
      <c r="R34" s="34">
        <f ca="1">INDIRECT("N3." &amp;$A34 &amp; "!$X$" &amp;'N3.00_Summary'!$AJ$10)</f>
        <v>0</v>
      </c>
      <c r="S34" s="34">
        <f ca="1">INDIRECT("N3." &amp;$A34 &amp; "!$Y$" &amp;'N3.00_Summary'!$AJ$10)</f>
        <v>0</v>
      </c>
      <c r="T34" s="34">
        <f ca="1">INDIRECT("N3." &amp;$A34 &amp; "!$Z$" &amp;'N3.00_Summary'!$AJ$10)</f>
        <v>0</v>
      </c>
      <c r="U34" s="34">
        <f ca="1">INDIRECT("N3." &amp;$A34 &amp; "!$AA$" &amp;'N3.00_Summary'!$AJ$10)</f>
        <v>0</v>
      </c>
      <c r="V34" s="34">
        <f ca="1">INDIRECT("N3." &amp;$A34 &amp; "!$AB$" &amp;'N3.00_Summary'!$AJ$10)</f>
        <v>0</v>
      </c>
      <c r="W34" s="34">
        <f ca="1">INDIRECT("N3." &amp;$A34 &amp; "!$AC$" &amp;'N3.00_Summary'!$AJ$10)</f>
        <v>0</v>
      </c>
      <c r="X34" s="34">
        <f ca="1">INDIRECT("N3." &amp;$A34 &amp; "!$AD$" &amp;'N3.00_Summary'!$AJ$10)</f>
        <v>0</v>
      </c>
      <c r="Y34" s="34">
        <f ca="1">INDIRECT("N3." &amp;$A34 &amp; "!$AE$" &amp;'N3.00_Summary'!$AJ$10)</f>
        <v>0</v>
      </c>
      <c r="Z34" s="34">
        <f ca="1">INDIRECT("N3." &amp;$A34 &amp; "!$AF$" &amp;'N3.00_Summary'!$AJ$10)</f>
        <v>0</v>
      </c>
      <c r="AA34" s="35">
        <f t="shared" ca="1" si="4"/>
        <v>0</v>
      </c>
      <c r="AC34" s="64" t="s">
        <v>51</v>
      </c>
      <c r="AD34" s="84">
        <f t="shared" ca="1" si="5"/>
        <v>0</v>
      </c>
      <c r="AE34" s="84">
        <f t="shared" ca="1" si="5"/>
        <v>0</v>
      </c>
      <c r="AF34" s="84">
        <f t="shared" ca="1" si="5"/>
        <v>0</v>
      </c>
      <c r="AG34" s="84">
        <f t="shared" ca="1" si="5"/>
        <v>0</v>
      </c>
      <c r="AH34" s="84">
        <f t="shared" ca="1" si="5"/>
        <v>0</v>
      </c>
      <c r="AI34" s="84">
        <f t="shared" ca="1" si="5"/>
        <v>0</v>
      </c>
      <c r="AJ34" s="84">
        <f t="shared" ca="1" si="5"/>
        <v>0</v>
      </c>
      <c r="AK34" s="84">
        <f t="shared" ca="1" si="5"/>
        <v>0</v>
      </c>
      <c r="AL34" s="84">
        <f t="shared" ca="1" si="5"/>
        <v>0</v>
      </c>
      <c r="AM34" s="84">
        <f t="shared" ca="1" si="5"/>
        <v>0</v>
      </c>
      <c r="AN34" s="62">
        <f t="shared" ca="1" si="5"/>
        <v>0</v>
      </c>
    </row>
    <row r="35" spans="1:40">
      <c r="A35" s="158" t="s">
        <v>215</v>
      </c>
      <c r="B35" s="237" t="e">
        <f t="shared" ca="1" si="2"/>
        <v>#N/A</v>
      </c>
      <c r="C35" s="64" t="s">
        <v>51</v>
      </c>
      <c r="D35" s="34">
        <f ca="1">INDIRECT("N3." &amp;$A35 &amp; "!$G$" &amp;'N3.00_Summary'!$AJ$10)</f>
        <v>0</v>
      </c>
      <c r="E35" s="34">
        <f ca="1">INDIRECT("N3." &amp;$A35 &amp; "!$H$" &amp;'N3.00_Summary'!$AJ$10)</f>
        <v>0</v>
      </c>
      <c r="F35" s="34">
        <f ca="1">INDIRECT("N3." &amp;$A35 &amp; "!$I$" &amp;'N3.00_Summary'!$AJ$10)</f>
        <v>0</v>
      </c>
      <c r="G35" s="34">
        <f ca="1">INDIRECT("N3." &amp;$A35 &amp; "!$J$" &amp;'N3.00_Summary'!$AJ$10)</f>
        <v>0</v>
      </c>
      <c r="H35" s="34">
        <f ca="1">INDIRECT("N3." &amp;$A35 &amp; "!$K$" &amp;'N3.00_Summary'!$AJ$10)</f>
        <v>0</v>
      </c>
      <c r="I35" s="34">
        <f ca="1">INDIRECT("N3." &amp;$A35 &amp; "!$L$" &amp;'N3.00_Summary'!$AJ$10)</f>
        <v>0</v>
      </c>
      <c r="J35" s="34">
        <f ca="1">INDIRECT("N3." &amp;$A35 &amp; "!$M$" &amp;'N3.00_Summary'!$AJ$10)</f>
        <v>0</v>
      </c>
      <c r="K35" s="34">
        <f ca="1">INDIRECT("N3." &amp;$A35 &amp; "!$N$" &amp;'N3.00_Summary'!$AJ$10)</f>
        <v>0</v>
      </c>
      <c r="L35" s="34">
        <f ca="1">INDIRECT("N3." &amp;$A35 &amp; "!$O$" &amp;'N3.00_Summary'!$AJ$10)</f>
        <v>0</v>
      </c>
      <c r="M35" s="34">
        <f ca="1">INDIRECT("N3." &amp;$A35 &amp; "!$P$" &amp;'N3.00_Summary'!$AJ$10)</f>
        <v>0</v>
      </c>
      <c r="N35" s="164">
        <f t="shared" ca="1" si="3"/>
        <v>0</v>
      </c>
      <c r="P35" s="64" t="e">
        <f>'N0.6_Lookup_References'!C32</f>
        <v>#N/A</v>
      </c>
      <c r="Q35" s="34">
        <f ca="1">INDIRECT("N3." &amp;$A35 &amp; "!$W$" &amp;'N3.00_Summary'!$AJ$10)</f>
        <v>0</v>
      </c>
      <c r="R35" s="34">
        <f ca="1">INDIRECT("N3." &amp;$A35 &amp; "!$X$" &amp;'N3.00_Summary'!$AJ$10)</f>
        <v>0</v>
      </c>
      <c r="S35" s="34">
        <f ca="1">INDIRECT("N3." &amp;$A35 &amp; "!$Y$" &amp;'N3.00_Summary'!$AJ$10)</f>
        <v>0</v>
      </c>
      <c r="T35" s="34">
        <f ca="1">INDIRECT("N3." &amp;$A35 &amp; "!$Z$" &amp;'N3.00_Summary'!$AJ$10)</f>
        <v>0</v>
      </c>
      <c r="U35" s="34">
        <f ca="1">INDIRECT("N3." &amp;$A35 &amp; "!$AA$" &amp;'N3.00_Summary'!$AJ$10)</f>
        <v>0</v>
      </c>
      <c r="V35" s="34">
        <f ca="1">INDIRECT("N3." &amp;$A35 &amp; "!$AB$" &amp;'N3.00_Summary'!$AJ$10)</f>
        <v>0</v>
      </c>
      <c r="W35" s="34">
        <f ca="1">INDIRECT("N3." &amp;$A35 &amp; "!$AC$" &amp;'N3.00_Summary'!$AJ$10)</f>
        <v>0</v>
      </c>
      <c r="X35" s="34">
        <f ca="1">INDIRECT("N3." &amp;$A35 &amp; "!$AD$" &amp;'N3.00_Summary'!$AJ$10)</f>
        <v>0</v>
      </c>
      <c r="Y35" s="34">
        <f ca="1">INDIRECT("N3." &amp;$A35 &amp; "!$AE$" &amp;'N3.00_Summary'!$AJ$10)</f>
        <v>0</v>
      </c>
      <c r="Z35" s="34">
        <f ca="1">INDIRECT("N3." &amp;$A35 &amp; "!$AF$" &amp;'N3.00_Summary'!$AJ$10)</f>
        <v>0</v>
      </c>
      <c r="AA35" s="35">
        <f t="shared" ca="1" si="4"/>
        <v>0</v>
      </c>
      <c r="AC35" s="64" t="s">
        <v>51</v>
      </c>
      <c r="AD35" s="84">
        <f t="shared" ca="1" si="5"/>
        <v>0</v>
      </c>
      <c r="AE35" s="84">
        <f t="shared" ca="1" si="5"/>
        <v>0</v>
      </c>
      <c r="AF35" s="84">
        <f t="shared" ca="1" si="5"/>
        <v>0</v>
      </c>
      <c r="AG35" s="84">
        <f t="shared" ca="1" si="5"/>
        <v>0</v>
      </c>
      <c r="AH35" s="84">
        <f t="shared" ca="1" si="5"/>
        <v>0</v>
      </c>
      <c r="AI35" s="84">
        <f t="shared" ca="1" si="5"/>
        <v>0</v>
      </c>
      <c r="AJ35" s="84">
        <f t="shared" ca="1" si="5"/>
        <v>0</v>
      </c>
      <c r="AK35" s="84">
        <f t="shared" ca="1" si="5"/>
        <v>0</v>
      </c>
      <c r="AL35" s="84">
        <f t="shared" ca="1" si="5"/>
        <v>0</v>
      </c>
      <c r="AM35" s="84">
        <f t="shared" ca="1" si="5"/>
        <v>0</v>
      </c>
      <c r="AN35" s="62">
        <f t="shared" ca="1" si="5"/>
        <v>0</v>
      </c>
    </row>
    <row r="36" spans="1:40">
      <c r="A36" s="158" t="s">
        <v>216</v>
      </c>
      <c r="B36" s="237" t="e">
        <f t="shared" ca="1" si="2"/>
        <v>#N/A</v>
      </c>
      <c r="C36" s="64" t="s">
        <v>51</v>
      </c>
      <c r="D36" s="34">
        <f ca="1">INDIRECT("N3." &amp;$A36 &amp; "!$G$" &amp;'N3.00_Summary'!$AJ$10)</f>
        <v>0</v>
      </c>
      <c r="E36" s="34">
        <f ca="1">INDIRECT("N3." &amp;$A36 &amp; "!$H$" &amp;'N3.00_Summary'!$AJ$10)</f>
        <v>0</v>
      </c>
      <c r="F36" s="34">
        <f ca="1">INDIRECT("N3." &amp;$A36 &amp; "!$I$" &amp;'N3.00_Summary'!$AJ$10)</f>
        <v>0</v>
      </c>
      <c r="G36" s="34">
        <f ca="1">INDIRECT("N3." &amp;$A36 &amp; "!$J$" &amp;'N3.00_Summary'!$AJ$10)</f>
        <v>0</v>
      </c>
      <c r="H36" s="34">
        <f ca="1">INDIRECT("N3." &amp;$A36 &amp; "!$K$" &amp;'N3.00_Summary'!$AJ$10)</f>
        <v>0</v>
      </c>
      <c r="I36" s="34">
        <f ca="1">INDIRECT("N3." &amp;$A36 &amp; "!$L$" &amp;'N3.00_Summary'!$AJ$10)</f>
        <v>0</v>
      </c>
      <c r="J36" s="34">
        <f ca="1">INDIRECT("N3." &amp;$A36 &amp; "!$M$" &amp;'N3.00_Summary'!$AJ$10)</f>
        <v>0</v>
      </c>
      <c r="K36" s="34">
        <f ca="1">INDIRECT("N3." &amp;$A36 &amp; "!$N$" &amp;'N3.00_Summary'!$AJ$10)</f>
        <v>0</v>
      </c>
      <c r="L36" s="34">
        <f ca="1">INDIRECT("N3." &amp;$A36 &amp; "!$O$" &amp;'N3.00_Summary'!$AJ$10)</f>
        <v>0</v>
      </c>
      <c r="M36" s="34">
        <f ca="1">INDIRECT("N3." &amp;$A36 &amp; "!$P$" &amp;'N3.00_Summary'!$AJ$10)</f>
        <v>0</v>
      </c>
      <c r="N36" s="164">
        <f t="shared" ca="1" si="3"/>
        <v>0</v>
      </c>
      <c r="P36" s="64" t="e">
        <f>'N0.6_Lookup_References'!C33</f>
        <v>#N/A</v>
      </c>
      <c r="Q36" s="34">
        <f ca="1">INDIRECT("N3." &amp;$A36 &amp; "!$W$" &amp;'N3.00_Summary'!$AJ$10)</f>
        <v>0</v>
      </c>
      <c r="R36" s="34">
        <f ca="1">INDIRECT("N3." &amp;$A36 &amp; "!$X$" &amp;'N3.00_Summary'!$AJ$10)</f>
        <v>0</v>
      </c>
      <c r="S36" s="34">
        <f ca="1">INDIRECT("N3." &amp;$A36 &amp; "!$Y$" &amp;'N3.00_Summary'!$AJ$10)</f>
        <v>0</v>
      </c>
      <c r="T36" s="34">
        <f ca="1">INDIRECT("N3." &amp;$A36 &amp; "!$Z$" &amp;'N3.00_Summary'!$AJ$10)</f>
        <v>0</v>
      </c>
      <c r="U36" s="34">
        <f ca="1">INDIRECT("N3." &amp;$A36 &amp; "!$AA$" &amp;'N3.00_Summary'!$AJ$10)</f>
        <v>0</v>
      </c>
      <c r="V36" s="34">
        <f ca="1">INDIRECT("N3." &amp;$A36 &amp; "!$AB$" &amp;'N3.00_Summary'!$AJ$10)</f>
        <v>0</v>
      </c>
      <c r="W36" s="34">
        <f ca="1">INDIRECT("N3." &amp;$A36 &amp; "!$AC$" &amp;'N3.00_Summary'!$AJ$10)</f>
        <v>0</v>
      </c>
      <c r="X36" s="34">
        <f ca="1">INDIRECT("N3." &amp;$A36 &amp; "!$AD$" &amp;'N3.00_Summary'!$AJ$10)</f>
        <v>0</v>
      </c>
      <c r="Y36" s="34">
        <f ca="1">INDIRECT("N3." &amp;$A36 &amp; "!$AE$" &amp;'N3.00_Summary'!$AJ$10)</f>
        <v>0</v>
      </c>
      <c r="Z36" s="34">
        <f ca="1">INDIRECT("N3." &amp;$A36 &amp; "!$AF$" &amp;'N3.00_Summary'!$AJ$10)</f>
        <v>0</v>
      </c>
      <c r="AA36" s="35">
        <f t="shared" ca="1" si="4"/>
        <v>0</v>
      </c>
      <c r="AC36" s="64" t="s">
        <v>51</v>
      </c>
      <c r="AD36" s="84">
        <f t="shared" ca="1" si="5"/>
        <v>0</v>
      </c>
      <c r="AE36" s="84">
        <f t="shared" ca="1" si="5"/>
        <v>0</v>
      </c>
      <c r="AF36" s="84">
        <f t="shared" ca="1" si="5"/>
        <v>0</v>
      </c>
      <c r="AG36" s="84">
        <f t="shared" ca="1" si="5"/>
        <v>0</v>
      </c>
      <c r="AH36" s="84">
        <f t="shared" ca="1" si="5"/>
        <v>0</v>
      </c>
      <c r="AI36" s="84">
        <f t="shared" ca="1" si="5"/>
        <v>0</v>
      </c>
      <c r="AJ36" s="84">
        <f t="shared" ca="1" si="5"/>
        <v>0</v>
      </c>
      <c r="AK36" s="84">
        <f t="shared" ca="1" si="5"/>
        <v>0</v>
      </c>
      <c r="AL36" s="84">
        <f t="shared" ca="1" si="5"/>
        <v>0</v>
      </c>
      <c r="AM36" s="84">
        <f t="shared" ca="1" si="5"/>
        <v>0</v>
      </c>
      <c r="AN36" s="62">
        <f t="shared" ca="1" si="5"/>
        <v>0</v>
      </c>
    </row>
    <row r="37" spans="1:40">
      <c r="A37" s="158" t="s">
        <v>217</v>
      </c>
      <c r="B37" s="237" t="e">
        <f t="shared" ca="1" si="2"/>
        <v>#N/A</v>
      </c>
      <c r="C37" s="64" t="s">
        <v>51</v>
      </c>
      <c r="D37" s="34">
        <f ca="1">INDIRECT("N3." &amp;$A37 &amp; "!$G$" &amp;'N3.00_Summary'!$AJ$10)</f>
        <v>0</v>
      </c>
      <c r="E37" s="34">
        <f ca="1">INDIRECT("N3." &amp;$A37 &amp; "!$H$" &amp;'N3.00_Summary'!$AJ$10)</f>
        <v>0</v>
      </c>
      <c r="F37" s="34">
        <f ca="1">INDIRECT("N3." &amp;$A37 &amp; "!$I$" &amp;'N3.00_Summary'!$AJ$10)</f>
        <v>0</v>
      </c>
      <c r="G37" s="34">
        <f ca="1">INDIRECT("N3." &amp;$A37 &amp; "!$J$" &amp;'N3.00_Summary'!$AJ$10)</f>
        <v>0</v>
      </c>
      <c r="H37" s="34">
        <f ca="1">INDIRECT("N3." &amp;$A37 &amp; "!$K$" &amp;'N3.00_Summary'!$AJ$10)</f>
        <v>0</v>
      </c>
      <c r="I37" s="34">
        <f ca="1">INDIRECT("N3." &amp;$A37 &amp; "!$L$" &amp;'N3.00_Summary'!$AJ$10)</f>
        <v>0</v>
      </c>
      <c r="J37" s="34">
        <f ca="1">INDIRECT("N3." &amp;$A37 &amp; "!$M$" &amp;'N3.00_Summary'!$AJ$10)</f>
        <v>0</v>
      </c>
      <c r="K37" s="34">
        <f ca="1">INDIRECT("N3." &amp;$A37 &amp; "!$N$" &amp;'N3.00_Summary'!$AJ$10)</f>
        <v>0</v>
      </c>
      <c r="L37" s="34">
        <f ca="1">INDIRECT("N3." &amp;$A37 &amp; "!$O$" &amp;'N3.00_Summary'!$AJ$10)</f>
        <v>0</v>
      </c>
      <c r="M37" s="34">
        <f ca="1">INDIRECT("N3." &amp;$A37 &amp; "!$P$" &amp;'N3.00_Summary'!$AJ$10)</f>
        <v>0</v>
      </c>
      <c r="N37" s="164">
        <f t="shared" ca="1" si="3"/>
        <v>0</v>
      </c>
      <c r="P37" s="64" t="e">
        <f>'N0.6_Lookup_References'!C34</f>
        <v>#N/A</v>
      </c>
      <c r="Q37" s="34">
        <f ca="1">INDIRECT("N3." &amp;$A37 &amp; "!$W$" &amp;'N3.00_Summary'!$AJ$10)</f>
        <v>0</v>
      </c>
      <c r="R37" s="34">
        <f ca="1">INDIRECT("N3." &amp;$A37 &amp; "!$X$" &amp;'N3.00_Summary'!$AJ$10)</f>
        <v>0</v>
      </c>
      <c r="S37" s="34">
        <f ca="1">INDIRECT("N3." &amp;$A37 &amp; "!$Y$" &amp;'N3.00_Summary'!$AJ$10)</f>
        <v>0</v>
      </c>
      <c r="T37" s="34">
        <f ca="1">INDIRECT("N3." &amp;$A37 &amp; "!$Z$" &amp;'N3.00_Summary'!$AJ$10)</f>
        <v>0</v>
      </c>
      <c r="U37" s="34">
        <f ca="1">INDIRECT("N3." &amp;$A37 &amp; "!$AA$" &amp;'N3.00_Summary'!$AJ$10)</f>
        <v>0</v>
      </c>
      <c r="V37" s="34">
        <f ca="1">INDIRECT("N3." &amp;$A37 &amp; "!$AB$" &amp;'N3.00_Summary'!$AJ$10)</f>
        <v>0</v>
      </c>
      <c r="W37" s="34">
        <f ca="1">INDIRECT("N3." &amp;$A37 &amp; "!$AC$" &amp;'N3.00_Summary'!$AJ$10)</f>
        <v>0</v>
      </c>
      <c r="X37" s="34">
        <f ca="1">INDIRECT("N3." &amp;$A37 &amp; "!$AD$" &amp;'N3.00_Summary'!$AJ$10)</f>
        <v>0</v>
      </c>
      <c r="Y37" s="34">
        <f ca="1">INDIRECT("N3." &amp;$A37 &amp; "!$AE$" &amp;'N3.00_Summary'!$AJ$10)</f>
        <v>0</v>
      </c>
      <c r="Z37" s="34">
        <f ca="1">INDIRECT("N3." &amp;$A37 &amp; "!$AF$" &amp;'N3.00_Summary'!$AJ$10)</f>
        <v>0</v>
      </c>
      <c r="AA37" s="35">
        <f t="shared" ca="1" si="4"/>
        <v>0</v>
      </c>
      <c r="AC37" s="64" t="s">
        <v>51</v>
      </c>
      <c r="AD37" s="84">
        <f t="shared" ca="1" si="5"/>
        <v>0</v>
      </c>
      <c r="AE37" s="84">
        <f t="shared" ca="1" si="5"/>
        <v>0</v>
      </c>
      <c r="AF37" s="84">
        <f t="shared" ca="1" si="5"/>
        <v>0</v>
      </c>
      <c r="AG37" s="84">
        <f t="shared" ca="1" si="5"/>
        <v>0</v>
      </c>
      <c r="AH37" s="84">
        <f t="shared" ca="1" si="5"/>
        <v>0</v>
      </c>
      <c r="AI37" s="84">
        <f t="shared" ca="1" si="5"/>
        <v>0</v>
      </c>
      <c r="AJ37" s="84">
        <f t="shared" ca="1" si="5"/>
        <v>0</v>
      </c>
      <c r="AK37" s="84">
        <f t="shared" ca="1" si="5"/>
        <v>0</v>
      </c>
      <c r="AL37" s="84">
        <f t="shared" ca="1" si="5"/>
        <v>0</v>
      </c>
      <c r="AM37" s="84">
        <f t="shared" ca="1" si="5"/>
        <v>0</v>
      </c>
      <c r="AN37" s="62">
        <f t="shared" ca="1" si="5"/>
        <v>0</v>
      </c>
    </row>
    <row r="38" spans="1:40">
      <c r="A38" s="158" t="s">
        <v>218</v>
      </c>
      <c r="B38" s="237" t="e">
        <f t="shared" ca="1" si="2"/>
        <v>#N/A</v>
      </c>
      <c r="C38" s="64" t="s">
        <v>51</v>
      </c>
      <c r="D38" s="34">
        <f ca="1">INDIRECT("N3." &amp;$A38 &amp; "!$G$" &amp;'N3.00_Summary'!$AJ$10)</f>
        <v>0</v>
      </c>
      <c r="E38" s="34">
        <f ca="1">INDIRECT("N3." &amp;$A38 &amp; "!$H$" &amp;'N3.00_Summary'!$AJ$10)</f>
        <v>0</v>
      </c>
      <c r="F38" s="34">
        <f ca="1">INDIRECT("N3." &amp;$A38 &amp; "!$I$" &amp;'N3.00_Summary'!$AJ$10)</f>
        <v>0</v>
      </c>
      <c r="G38" s="34">
        <f ca="1">INDIRECT("N3." &amp;$A38 &amp; "!$J$" &amp;'N3.00_Summary'!$AJ$10)</f>
        <v>0</v>
      </c>
      <c r="H38" s="34">
        <f ca="1">INDIRECT("N3." &amp;$A38 &amp; "!$K$" &amp;'N3.00_Summary'!$AJ$10)</f>
        <v>0</v>
      </c>
      <c r="I38" s="34">
        <f ca="1">INDIRECT("N3." &amp;$A38 &amp; "!$L$" &amp;'N3.00_Summary'!$AJ$10)</f>
        <v>0</v>
      </c>
      <c r="J38" s="34">
        <f ca="1">INDIRECT("N3." &amp;$A38 &amp; "!$M$" &amp;'N3.00_Summary'!$AJ$10)</f>
        <v>0</v>
      </c>
      <c r="K38" s="34">
        <f ca="1">INDIRECT("N3." &amp;$A38 &amp; "!$N$" &amp;'N3.00_Summary'!$AJ$10)</f>
        <v>0</v>
      </c>
      <c r="L38" s="34">
        <f ca="1">INDIRECT("N3." &amp;$A38 &amp; "!$O$" &amp;'N3.00_Summary'!$AJ$10)</f>
        <v>0</v>
      </c>
      <c r="M38" s="34">
        <f ca="1">INDIRECT("N3." &amp;$A38 &amp; "!$P$" &amp;'N3.00_Summary'!$AJ$10)</f>
        <v>0</v>
      </c>
      <c r="N38" s="164">
        <f t="shared" ca="1" si="3"/>
        <v>0</v>
      </c>
      <c r="P38" s="64" t="e">
        <f>'N0.6_Lookup_References'!C35</f>
        <v>#N/A</v>
      </c>
      <c r="Q38" s="34">
        <f ca="1">INDIRECT("N3." &amp;$A38 &amp; "!$W$" &amp;'N3.00_Summary'!$AJ$10)</f>
        <v>0</v>
      </c>
      <c r="R38" s="34">
        <f ca="1">INDIRECT("N3." &amp;$A38 &amp; "!$X$" &amp;'N3.00_Summary'!$AJ$10)</f>
        <v>0</v>
      </c>
      <c r="S38" s="34">
        <f ca="1">INDIRECT("N3." &amp;$A38 &amp; "!$Y$" &amp;'N3.00_Summary'!$AJ$10)</f>
        <v>0</v>
      </c>
      <c r="T38" s="34">
        <f ca="1">INDIRECT("N3." &amp;$A38 &amp; "!$Z$" &amp;'N3.00_Summary'!$AJ$10)</f>
        <v>0</v>
      </c>
      <c r="U38" s="34">
        <f ca="1">INDIRECT("N3." &amp;$A38 &amp; "!$AA$" &amp;'N3.00_Summary'!$AJ$10)</f>
        <v>0</v>
      </c>
      <c r="V38" s="34">
        <f ca="1">INDIRECT("N3." &amp;$A38 &amp; "!$AB$" &amp;'N3.00_Summary'!$AJ$10)</f>
        <v>0</v>
      </c>
      <c r="W38" s="34">
        <f ca="1">INDIRECT("N3." &amp;$A38 &amp; "!$AC$" &amp;'N3.00_Summary'!$AJ$10)</f>
        <v>0</v>
      </c>
      <c r="X38" s="34">
        <f ca="1">INDIRECT("N3." &amp;$A38 &amp; "!$AD$" &amp;'N3.00_Summary'!$AJ$10)</f>
        <v>0</v>
      </c>
      <c r="Y38" s="34">
        <f ca="1">INDIRECT("N3." &amp;$A38 &amp; "!$AE$" &amp;'N3.00_Summary'!$AJ$10)</f>
        <v>0</v>
      </c>
      <c r="Z38" s="34">
        <f ca="1">INDIRECT("N3." &amp;$A38 &amp; "!$AF$" &amp;'N3.00_Summary'!$AJ$10)</f>
        <v>0</v>
      </c>
      <c r="AA38" s="35">
        <f t="shared" ca="1" si="4"/>
        <v>0</v>
      </c>
      <c r="AC38" s="64" t="s">
        <v>51</v>
      </c>
      <c r="AD38" s="84">
        <f t="shared" ca="1" si="5"/>
        <v>0</v>
      </c>
      <c r="AE38" s="84">
        <f t="shared" ca="1" si="5"/>
        <v>0</v>
      </c>
      <c r="AF38" s="84">
        <f t="shared" ca="1" si="5"/>
        <v>0</v>
      </c>
      <c r="AG38" s="84">
        <f t="shared" ca="1" si="5"/>
        <v>0</v>
      </c>
      <c r="AH38" s="84">
        <f t="shared" ca="1" si="5"/>
        <v>0</v>
      </c>
      <c r="AI38" s="84">
        <f t="shared" ca="1" si="5"/>
        <v>0</v>
      </c>
      <c r="AJ38" s="84">
        <f t="shared" ca="1" si="5"/>
        <v>0</v>
      </c>
      <c r="AK38" s="84">
        <f t="shared" ca="1" si="5"/>
        <v>0</v>
      </c>
      <c r="AL38" s="84">
        <f t="shared" ca="1" si="5"/>
        <v>0</v>
      </c>
      <c r="AM38" s="84">
        <f t="shared" ca="1" si="5"/>
        <v>0</v>
      </c>
      <c r="AN38" s="62">
        <f t="shared" ca="1" si="5"/>
        <v>0</v>
      </c>
    </row>
    <row r="39" spans="1:40">
      <c r="A39" s="158" t="s">
        <v>219</v>
      </c>
      <c r="B39" s="237" t="e">
        <f t="shared" ca="1" si="2"/>
        <v>#N/A</v>
      </c>
      <c r="C39" s="64" t="s">
        <v>51</v>
      </c>
      <c r="D39" s="34">
        <f ca="1">INDIRECT("N3." &amp;$A39 &amp; "!$G$" &amp;'N3.00_Summary'!$AJ$10)</f>
        <v>0</v>
      </c>
      <c r="E39" s="34">
        <f ca="1">INDIRECT("N3." &amp;$A39 &amp; "!$H$" &amp;'N3.00_Summary'!$AJ$10)</f>
        <v>0</v>
      </c>
      <c r="F39" s="34">
        <f ca="1">INDIRECT("N3." &amp;$A39 &amp; "!$I$" &amp;'N3.00_Summary'!$AJ$10)</f>
        <v>0</v>
      </c>
      <c r="G39" s="34">
        <f ca="1">INDIRECT("N3." &amp;$A39 &amp; "!$J$" &amp;'N3.00_Summary'!$AJ$10)</f>
        <v>0</v>
      </c>
      <c r="H39" s="34">
        <f ca="1">INDIRECT("N3." &amp;$A39 &amp; "!$K$" &amp;'N3.00_Summary'!$AJ$10)</f>
        <v>0</v>
      </c>
      <c r="I39" s="34">
        <f ca="1">INDIRECT("N3." &amp;$A39 &amp; "!$L$" &amp;'N3.00_Summary'!$AJ$10)</f>
        <v>0</v>
      </c>
      <c r="J39" s="34">
        <f ca="1">INDIRECT("N3." &amp;$A39 &amp; "!$M$" &amp;'N3.00_Summary'!$AJ$10)</f>
        <v>0</v>
      </c>
      <c r="K39" s="34">
        <f ca="1">INDIRECT("N3." &amp;$A39 &amp; "!$N$" &amp;'N3.00_Summary'!$AJ$10)</f>
        <v>0</v>
      </c>
      <c r="L39" s="34">
        <f ca="1">INDIRECT("N3." &amp;$A39 &amp; "!$O$" &amp;'N3.00_Summary'!$AJ$10)</f>
        <v>0</v>
      </c>
      <c r="M39" s="34">
        <f ca="1">INDIRECT("N3." &amp;$A39 &amp; "!$P$" &amp;'N3.00_Summary'!$AJ$10)</f>
        <v>0</v>
      </c>
      <c r="N39" s="164">
        <f t="shared" ca="1" si="3"/>
        <v>0</v>
      </c>
      <c r="P39" s="64" t="e">
        <f>'N0.6_Lookup_References'!C36</f>
        <v>#N/A</v>
      </c>
      <c r="Q39" s="34">
        <f ca="1">INDIRECT("N3." &amp;$A39 &amp; "!$W$" &amp;'N3.00_Summary'!$AJ$10)</f>
        <v>0</v>
      </c>
      <c r="R39" s="34">
        <f ca="1">INDIRECT("N3." &amp;$A39 &amp; "!$X$" &amp;'N3.00_Summary'!$AJ$10)</f>
        <v>0</v>
      </c>
      <c r="S39" s="34">
        <f ca="1">INDIRECT("N3." &amp;$A39 &amp; "!$Y$" &amp;'N3.00_Summary'!$AJ$10)</f>
        <v>0</v>
      </c>
      <c r="T39" s="34">
        <f ca="1">INDIRECT("N3." &amp;$A39 &amp; "!$Z$" &amp;'N3.00_Summary'!$AJ$10)</f>
        <v>0</v>
      </c>
      <c r="U39" s="34">
        <f ca="1">INDIRECT("N3." &amp;$A39 &amp; "!$AA$" &amp;'N3.00_Summary'!$AJ$10)</f>
        <v>0</v>
      </c>
      <c r="V39" s="34">
        <f ca="1">INDIRECT("N3." &amp;$A39 &amp; "!$AB$" &amp;'N3.00_Summary'!$AJ$10)</f>
        <v>0</v>
      </c>
      <c r="W39" s="34">
        <f ca="1">INDIRECT("N3." &amp;$A39 &amp; "!$AC$" &amp;'N3.00_Summary'!$AJ$10)</f>
        <v>0</v>
      </c>
      <c r="X39" s="34">
        <f ca="1">INDIRECT("N3." &amp;$A39 &amp; "!$AD$" &amp;'N3.00_Summary'!$AJ$10)</f>
        <v>0</v>
      </c>
      <c r="Y39" s="34">
        <f ca="1">INDIRECT("N3." &amp;$A39 &amp; "!$AE$" &amp;'N3.00_Summary'!$AJ$10)</f>
        <v>0</v>
      </c>
      <c r="Z39" s="34">
        <f ca="1">INDIRECT("N3." &amp;$A39 &amp; "!$AF$" &amp;'N3.00_Summary'!$AJ$10)</f>
        <v>0</v>
      </c>
      <c r="AA39" s="35">
        <f t="shared" ca="1" si="4"/>
        <v>0</v>
      </c>
      <c r="AC39" s="64" t="s">
        <v>51</v>
      </c>
      <c r="AD39" s="84">
        <f t="shared" ca="1" si="5"/>
        <v>0</v>
      </c>
      <c r="AE39" s="84">
        <f t="shared" ca="1" si="5"/>
        <v>0</v>
      </c>
      <c r="AF39" s="84">
        <f t="shared" ca="1" si="5"/>
        <v>0</v>
      </c>
      <c r="AG39" s="84">
        <f t="shared" ca="1" si="5"/>
        <v>0</v>
      </c>
      <c r="AH39" s="84">
        <f t="shared" ca="1" si="5"/>
        <v>0</v>
      </c>
      <c r="AI39" s="84">
        <f t="shared" ca="1" si="5"/>
        <v>0</v>
      </c>
      <c r="AJ39" s="84">
        <f t="shared" ca="1" si="5"/>
        <v>0</v>
      </c>
      <c r="AK39" s="84">
        <f t="shared" ca="1" si="5"/>
        <v>0</v>
      </c>
      <c r="AL39" s="84">
        <f t="shared" ca="1" si="5"/>
        <v>0</v>
      </c>
      <c r="AM39" s="84">
        <f t="shared" ca="1" si="5"/>
        <v>0</v>
      </c>
      <c r="AN39" s="62">
        <f t="shared" ca="1" si="5"/>
        <v>0</v>
      </c>
    </row>
    <row r="40" spans="1:40">
      <c r="A40" s="158" t="s">
        <v>431</v>
      </c>
      <c r="B40" s="237" t="e">
        <f t="shared" ca="1" si="2"/>
        <v>#N/A</v>
      </c>
      <c r="C40" s="64" t="s">
        <v>51</v>
      </c>
      <c r="D40" s="34">
        <f ca="1">INDIRECT("N3." &amp;$A40 &amp; "!$G$" &amp;'N3.00_Summary'!$AJ$10)</f>
        <v>0</v>
      </c>
      <c r="E40" s="34">
        <f ca="1">INDIRECT("N3." &amp;$A40 &amp; "!$H$" &amp;'N3.00_Summary'!$AJ$10)</f>
        <v>0</v>
      </c>
      <c r="F40" s="34">
        <f ca="1">INDIRECT("N3." &amp;$A40 &amp; "!$I$" &amp;'N3.00_Summary'!$AJ$10)</f>
        <v>0</v>
      </c>
      <c r="G40" s="34">
        <f ca="1">INDIRECT("N3." &amp;$A40 &amp; "!$J$" &amp;'N3.00_Summary'!$AJ$10)</f>
        <v>0</v>
      </c>
      <c r="H40" s="34">
        <f ca="1">INDIRECT("N3." &amp;$A40 &amp; "!$K$" &amp;'N3.00_Summary'!$AJ$10)</f>
        <v>0</v>
      </c>
      <c r="I40" s="34">
        <f ca="1">INDIRECT("N3." &amp;$A40 &amp; "!$L$" &amp;'N3.00_Summary'!$AJ$10)</f>
        <v>0</v>
      </c>
      <c r="J40" s="34">
        <f ca="1">INDIRECT("N3." &amp;$A40 &amp; "!$M$" &amp;'N3.00_Summary'!$AJ$10)</f>
        <v>0</v>
      </c>
      <c r="K40" s="34">
        <f ca="1">INDIRECT("N3." &amp;$A40 &amp; "!$N$" &amp;'N3.00_Summary'!$AJ$10)</f>
        <v>0</v>
      </c>
      <c r="L40" s="34">
        <f ca="1">INDIRECT("N3." &amp;$A40 &amp; "!$O$" &amp;'N3.00_Summary'!$AJ$10)</f>
        <v>0</v>
      </c>
      <c r="M40" s="34">
        <f ca="1">INDIRECT("N3." &amp;$A40 &amp; "!$P$" &amp;'N3.00_Summary'!$AJ$10)</f>
        <v>0</v>
      </c>
      <c r="N40" s="164">
        <f t="shared" ca="1" si="3"/>
        <v>0</v>
      </c>
      <c r="P40" s="64" t="e">
        <f>'N0.6_Lookup_References'!C37</f>
        <v>#N/A</v>
      </c>
      <c r="Q40" s="34">
        <f ca="1">INDIRECT("N3." &amp;$A40 &amp; "!$W$" &amp;'N3.00_Summary'!$AJ$10)</f>
        <v>0</v>
      </c>
      <c r="R40" s="34">
        <f ca="1">INDIRECT("N3." &amp;$A40 &amp; "!$X$" &amp;'N3.00_Summary'!$AJ$10)</f>
        <v>0</v>
      </c>
      <c r="S40" s="34">
        <f ca="1">INDIRECT("N3." &amp;$A40 &amp; "!$Y$" &amp;'N3.00_Summary'!$AJ$10)</f>
        <v>0</v>
      </c>
      <c r="T40" s="34">
        <f ca="1">INDIRECT("N3." &amp;$A40 &amp; "!$Z$" &amp;'N3.00_Summary'!$AJ$10)</f>
        <v>0</v>
      </c>
      <c r="U40" s="34">
        <f ca="1">INDIRECT("N3." &amp;$A40 &amp; "!$AA$" &amp;'N3.00_Summary'!$AJ$10)</f>
        <v>0</v>
      </c>
      <c r="V40" s="34">
        <f ca="1">INDIRECT("N3." &amp;$A40 &amp; "!$AB$" &amp;'N3.00_Summary'!$AJ$10)</f>
        <v>0</v>
      </c>
      <c r="W40" s="34">
        <f ca="1">INDIRECT("N3." &amp;$A40 &amp; "!$AC$" &amp;'N3.00_Summary'!$AJ$10)</f>
        <v>0</v>
      </c>
      <c r="X40" s="34">
        <f ca="1">INDIRECT("N3." &amp;$A40 &amp; "!$AD$" &amp;'N3.00_Summary'!$AJ$10)</f>
        <v>0</v>
      </c>
      <c r="Y40" s="34">
        <f ca="1">INDIRECT("N3." &amp;$A40 &amp; "!$AE$" &amp;'N3.00_Summary'!$AJ$10)</f>
        <v>0</v>
      </c>
      <c r="Z40" s="34">
        <f ca="1">INDIRECT("N3." &amp;$A40 &amp; "!$AF$" &amp;'N3.00_Summary'!$AJ$10)</f>
        <v>0</v>
      </c>
      <c r="AA40" s="35">
        <f t="shared" ca="1" si="4"/>
        <v>0</v>
      </c>
      <c r="AC40" s="64" t="s">
        <v>51</v>
      </c>
      <c r="AD40" s="84">
        <f t="shared" ca="1" si="5"/>
        <v>0</v>
      </c>
      <c r="AE40" s="84">
        <f t="shared" ca="1" si="5"/>
        <v>0</v>
      </c>
      <c r="AF40" s="84">
        <f t="shared" ca="1" si="5"/>
        <v>0</v>
      </c>
      <c r="AG40" s="84">
        <f t="shared" ca="1" si="5"/>
        <v>0</v>
      </c>
      <c r="AH40" s="84">
        <f t="shared" ca="1" si="5"/>
        <v>0</v>
      </c>
      <c r="AI40" s="84">
        <f t="shared" ca="1" si="5"/>
        <v>0</v>
      </c>
      <c r="AJ40" s="84">
        <f t="shared" ca="1" si="5"/>
        <v>0</v>
      </c>
      <c r="AK40" s="84">
        <f t="shared" ca="1" si="5"/>
        <v>0</v>
      </c>
      <c r="AL40" s="84">
        <f t="shared" ca="1" si="5"/>
        <v>0</v>
      </c>
      <c r="AM40" s="84">
        <f t="shared" ca="1" si="5"/>
        <v>0</v>
      </c>
      <c r="AN40" s="62">
        <f t="shared" ca="1" si="5"/>
        <v>0</v>
      </c>
    </row>
    <row r="41" spans="1:40">
      <c r="A41" s="158" t="s">
        <v>432</v>
      </c>
      <c r="B41" s="237" t="e">
        <f t="shared" ca="1" si="2"/>
        <v>#N/A</v>
      </c>
      <c r="C41" s="64" t="s">
        <v>51</v>
      </c>
      <c r="D41" s="34">
        <f ca="1">INDIRECT("N3." &amp;$A41 &amp; "!$G$" &amp;'N3.00_Summary'!$AJ$10)</f>
        <v>0</v>
      </c>
      <c r="E41" s="34">
        <f ca="1">INDIRECT("N3." &amp;$A41 &amp; "!$H$" &amp;'N3.00_Summary'!$AJ$10)</f>
        <v>0</v>
      </c>
      <c r="F41" s="34">
        <f ca="1">INDIRECT("N3." &amp;$A41 &amp; "!$I$" &amp;'N3.00_Summary'!$AJ$10)</f>
        <v>0</v>
      </c>
      <c r="G41" s="34">
        <f ca="1">INDIRECT("N3." &amp;$A41 &amp; "!$J$" &amp;'N3.00_Summary'!$AJ$10)</f>
        <v>0</v>
      </c>
      <c r="H41" s="34">
        <f ca="1">INDIRECT("N3." &amp;$A41 &amp; "!$K$" &amp;'N3.00_Summary'!$AJ$10)</f>
        <v>0</v>
      </c>
      <c r="I41" s="34">
        <f ca="1">INDIRECT("N3." &amp;$A41 &amp; "!$L$" &amp;'N3.00_Summary'!$AJ$10)</f>
        <v>0</v>
      </c>
      <c r="J41" s="34">
        <f ca="1">INDIRECT("N3." &amp;$A41 &amp; "!$M$" &amp;'N3.00_Summary'!$AJ$10)</f>
        <v>0</v>
      </c>
      <c r="K41" s="34">
        <f ca="1">INDIRECT("N3." &amp;$A41 &amp; "!$N$" &amp;'N3.00_Summary'!$AJ$10)</f>
        <v>0</v>
      </c>
      <c r="L41" s="34">
        <f ca="1">INDIRECT("N3." &amp;$A41 &amp; "!$O$" &amp;'N3.00_Summary'!$AJ$10)</f>
        <v>0</v>
      </c>
      <c r="M41" s="34">
        <f ca="1">INDIRECT("N3." &amp;$A41 &amp; "!$P$" &amp;'N3.00_Summary'!$AJ$10)</f>
        <v>0</v>
      </c>
      <c r="N41" s="164">
        <f t="shared" ca="1" si="3"/>
        <v>0</v>
      </c>
      <c r="P41" s="64" t="e">
        <f>'N0.6_Lookup_References'!C38</f>
        <v>#N/A</v>
      </c>
      <c r="Q41" s="34">
        <f ca="1">INDIRECT("N3." &amp;$A41 &amp; "!$W$" &amp;'N3.00_Summary'!$AJ$10)</f>
        <v>0</v>
      </c>
      <c r="R41" s="34">
        <f ca="1">INDIRECT("N3." &amp;$A41 &amp; "!$X$" &amp;'N3.00_Summary'!$AJ$10)</f>
        <v>0</v>
      </c>
      <c r="S41" s="34">
        <f ca="1">INDIRECT("N3." &amp;$A41 &amp; "!$Y$" &amp;'N3.00_Summary'!$AJ$10)</f>
        <v>0</v>
      </c>
      <c r="T41" s="34">
        <f ca="1">INDIRECT("N3." &amp;$A41 &amp; "!$Z$" &amp;'N3.00_Summary'!$AJ$10)</f>
        <v>0</v>
      </c>
      <c r="U41" s="34">
        <f ca="1">INDIRECT("N3." &amp;$A41 &amp; "!$AA$" &amp;'N3.00_Summary'!$AJ$10)</f>
        <v>0</v>
      </c>
      <c r="V41" s="34">
        <f ca="1">INDIRECT("N3." &amp;$A41 &amp; "!$AB$" &amp;'N3.00_Summary'!$AJ$10)</f>
        <v>0</v>
      </c>
      <c r="W41" s="34">
        <f ca="1">INDIRECT("N3." &amp;$A41 &amp; "!$AC$" &amp;'N3.00_Summary'!$AJ$10)</f>
        <v>0</v>
      </c>
      <c r="X41" s="34">
        <f ca="1">INDIRECT("N3." &amp;$A41 &amp; "!$AD$" &amp;'N3.00_Summary'!$AJ$10)</f>
        <v>0</v>
      </c>
      <c r="Y41" s="34">
        <f ca="1">INDIRECT("N3." &amp;$A41 &amp; "!$AE$" &amp;'N3.00_Summary'!$AJ$10)</f>
        <v>0</v>
      </c>
      <c r="Z41" s="34">
        <f ca="1">INDIRECT("N3." &amp;$A41 &amp; "!$AF$" &amp;'N3.00_Summary'!$AJ$10)</f>
        <v>0</v>
      </c>
      <c r="AA41" s="35">
        <f t="shared" ca="1" si="4"/>
        <v>0</v>
      </c>
      <c r="AC41" s="64" t="s">
        <v>51</v>
      </c>
      <c r="AD41" s="84">
        <f t="shared" ca="1" si="5"/>
        <v>0</v>
      </c>
      <c r="AE41" s="84">
        <f t="shared" ca="1" si="5"/>
        <v>0</v>
      </c>
      <c r="AF41" s="84">
        <f t="shared" ca="1" si="5"/>
        <v>0</v>
      </c>
      <c r="AG41" s="84">
        <f t="shared" ca="1" si="5"/>
        <v>0</v>
      </c>
      <c r="AH41" s="84">
        <f t="shared" ca="1" si="5"/>
        <v>0</v>
      </c>
      <c r="AI41" s="84">
        <f t="shared" ca="1" si="5"/>
        <v>0</v>
      </c>
      <c r="AJ41" s="84">
        <f t="shared" ca="1" si="5"/>
        <v>0</v>
      </c>
      <c r="AK41" s="84">
        <f t="shared" ca="1" si="5"/>
        <v>0</v>
      </c>
      <c r="AL41" s="84">
        <f t="shared" ca="1" si="5"/>
        <v>0</v>
      </c>
      <c r="AM41" s="84">
        <f t="shared" ca="1" si="5"/>
        <v>0</v>
      </c>
      <c r="AN41" s="62">
        <f t="shared" ca="1" si="5"/>
        <v>0</v>
      </c>
    </row>
    <row r="42" spans="1:40">
      <c r="A42" s="158" t="s">
        <v>433</v>
      </c>
      <c r="B42" s="237" t="e">
        <f t="shared" ca="1" si="2"/>
        <v>#N/A</v>
      </c>
      <c r="C42" s="64" t="s">
        <v>51</v>
      </c>
      <c r="D42" s="34">
        <f ca="1">INDIRECT("N3." &amp;$A42 &amp; "!$G$" &amp;'N3.00_Summary'!$AJ$10)</f>
        <v>0</v>
      </c>
      <c r="E42" s="34">
        <f ca="1">INDIRECT("N3." &amp;$A42 &amp; "!$H$" &amp;'N3.00_Summary'!$AJ$10)</f>
        <v>0</v>
      </c>
      <c r="F42" s="34">
        <f ca="1">INDIRECT("N3." &amp;$A42 &amp; "!$I$" &amp;'N3.00_Summary'!$AJ$10)</f>
        <v>0</v>
      </c>
      <c r="G42" s="34">
        <f ca="1">INDIRECT("N3." &amp;$A42 &amp; "!$J$" &amp;'N3.00_Summary'!$AJ$10)</f>
        <v>0</v>
      </c>
      <c r="H42" s="34">
        <f ca="1">INDIRECT("N3." &amp;$A42 &amp; "!$K$" &amp;'N3.00_Summary'!$AJ$10)</f>
        <v>0</v>
      </c>
      <c r="I42" s="34">
        <f ca="1">INDIRECT("N3." &amp;$A42 &amp; "!$L$" &amp;'N3.00_Summary'!$AJ$10)</f>
        <v>0</v>
      </c>
      <c r="J42" s="34">
        <f ca="1">INDIRECT("N3." &amp;$A42 &amp; "!$M$" &amp;'N3.00_Summary'!$AJ$10)</f>
        <v>0</v>
      </c>
      <c r="K42" s="34">
        <f ca="1">INDIRECT("N3." &amp;$A42 &amp; "!$N$" &amp;'N3.00_Summary'!$AJ$10)</f>
        <v>0</v>
      </c>
      <c r="L42" s="34">
        <f ca="1">INDIRECT("N3." &amp;$A42 &amp; "!$O$" &amp;'N3.00_Summary'!$AJ$10)</f>
        <v>0</v>
      </c>
      <c r="M42" s="34">
        <f ca="1">INDIRECT("N3." &amp;$A42 &amp; "!$P$" &amp;'N3.00_Summary'!$AJ$10)</f>
        <v>0</v>
      </c>
      <c r="N42" s="164">
        <f t="shared" ca="1" si="3"/>
        <v>0</v>
      </c>
      <c r="P42" s="64" t="e">
        <f>'N0.6_Lookup_References'!C39</f>
        <v>#N/A</v>
      </c>
      <c r="Q42" s="34">
        <f ca="1">INDIRECT("N3." &amp;$A42 &amp; "!$W$" &amp;'N3.00_Summary'!$AJ$10)</f>
        <v>0</v>
      </c>
      <c r="R42" s="34">
        <f ca="1">INDIRECT("N3." &amp;$A42 &amp; "!$X$" &amp;'N3.00_Summary'!$AJ$10)</f>
        <v>0</v>
      </c>
      <c r="S42" s="34">
        <f ca="1">INDIRECT("N3." &amp;$A42 &amp; "!$Y$" &amp;'N3.00_Summary'!$AJ$10)</f>
        <v>0</v>
      </c>
      <c r="T42" s="34">
        <f ca="1">INDIRECT("N3." &amp;$A42 &amp; "!$Z$" &amp;'N3.00_Summary'!$AJ$10)</f>
        <v>0</v>
      </c>
      <c r="U42" s="34">
        <f ca="1">INDIRECT("N3." &amp;$A42 &amp; "!$AA$" &amp;'N3.00_Summary'!$AJ$10)</f>
        <v>0</v>
      </c>
      <c r="V42" s="34">
        <f ca="1">INDIRECT("N3." &amp;$A42 &amp; "!$AB$" &amp;'N3.00_Summary'!$AJ$10)</f>
        <v>0</v>
      </c>
      <c r="W42" s="34">
        <f ca="1">INDIRECT("N3." &amp;$A42 &amp; "!$AC$" &amp;'N3.00_Summary'!$AJ$10)</f>
        <v>0</v>
      </c>
      <c r="X42" s="34">
        <f ca="1">INDIRECT("N3." &amp;$A42 &amp; "!$AD$" &amp;'N3.00_Summary'!$AJ$10)</f>
        <v>0</v>
      </c>
      <c r="Y42" s="34">
        <f ca="1">INDIRECT("N3." &amp;$A42 &amp; "!$AE$" &amp;'N3.00_Summary'!$AJ$10)</f>
        <v>0</v>
      </c>
      <c r="Z42" s="34">
        <f ca="1">INDIRECT("N3." &amp;$A42 &amp; "!$AF$" &amp;'N3.00_Summary'!$AJ$10)</f>
        <v>0</v>
      </c>
      <c r="AA42" s="35">
        <f t="shared" ca="1" si="4"/>
        <v>0</v>
      </c>
      <c r="AC42" s="64" t="s">
        <v>51</v>
      </c>
      <c r="AD42" s="84">
        <f t="shared" ca="1" si="5"/>
        <v>0</v>
      </c>
      <c r="AE42" s="84">
        <f t="shared" ca="1" si="5"/>
        <v>0</v>
      </c>
      <c r="AF42" s="84">
        <f t="shared" ca="1" si="5"/>
        <v>0</v>
      </c>
      <c r="AG42" s="84">
        <f t="shared" ca="1" si="5"/>
        <v>0</v>
      </c>
      <c r="AH42" s="84">
        <f t="shared" ca="1" si="5"/>
        <v>0</v>
      </c>
      <c r="AI42" s="84">
        <f t="shared" ca="1" si="5"/>
        <v>0</v>
      </c>
      <c r="AJ42" s="84">
        <f t="shared" ca="1" si="5"/>
        <v>0</v>
      </c>
      <c r="AK42" s="84">
        <f t="shared" ca="1" si="5"/>
        <v>0</v>
      </c>
      <c r="AL42" s="84">
        <f t="shared" ca="1" si="5"/>
        <v>0</v>
      </c>
      <c r="AM42" s="84">
        <f t="shared" ca="1" si="5"/>
        <v>0</v>
      </c>
      <c r="AN42" s="62">
        <f t="shared" ca="1" si="5"/>
        <v>0</v>
      </c>
    </row>
    <row r="43" spans="1:40">
      <c r="A43" s="158" t="s">
        <v>220</v>
      </c>
      <c r="B43" s="237" t="e">
        <f t="shared" ca="1" si="2"/>
        <v>#N/A</v>
      </c>
      <c r="C43" s="64" t="s">
        <v>51</v>
      </c>
      <c r="D43" s="34">
        <f ca="1">INDIRECT("N3." &amp;$A43 &amp; "!$G$" &amp;'N3.00_Summary'!$AJ$10)</f>
        <v>0</v>
      </c>
      <c r="E43" s="34">
        <f ca="1">INDIRECT("N3." &amp;$A43 &amp; "!$H$" &amp;'N3.00_Summary'!$AJ$10)</f>
        <v>0</v>
      </c>
      <c r="F43" s="34">
        <f ca="1">INDIRECT("N3." &amp;$A43 &amp; "!$I$" &amp;'N3.00_Summary'!$AJ$10)</f>
        <v>0</v>
      </c>
      <c r="G43" s="34">
        <f ca="1">INDIRECT("N3." &amp;$A43 &amp; "!$J$" &amp;'N3.00_Summary'!$AJ$10)</f>
        <v>0</v>
      </c>
      <c r="H43" s="34">
        <f ca="1">INDIRECT("N3." &amp;$A43 &amp; "!$K$" &amp;'N3.00_Summary'!$AJ$10)</f>
        <v>0</v>
      </c>
      <c r="I43" s="34">
        <f ca="1">INDIRECT("N3." &amp;$A43 &amp; "!$L$" &amp;'N3.00_Summary'!$AJ$10)</f>
        <v>0</v>
      </c>
      <c r="J43" s="34">
        <f ca="1">INDIRECT("N3." &amp;$A43 &amp; "!$M$" &amp;'N3.00_Summary'!$AJ$10)</f>
        <v>0</v>
      </c>
      <c r="K43" s="34">
        <f ca="1">INDIRECT("N3." &amp;$A43 &amp; "!$N$" &amp;'N3.00_Summary'!$AJ$10)</f>
        <v>0</v>
      </c>
      <c r="L43" s="34">
        <f ca="1">INDIRECT("N3." &amp;$A43 &amp; "!$O$" &amp;'N3.00_Summary'!$AJ$10)</f>
        <v>0</v>
      </c>
      <c r="M43" s="34">
        <f ca="1">INDIRECT("N3." &amp;$A43 &amp; "!$P$" &amp;'N3.00_Summary'!$AJ$10)</f>
        <v>0</v>
      </c>
      <c r="N43" s="164">
        <f t="shared" ca="1" si="3"/>
        <v>0</v>
      </c>
      <c r="P43" s="64" t="e">
        <f>'N0.6_Lookup_References'!C40</f>
        <v>#N/A</v>
      </c>
      <c r="Q43" s="34">
        <f ca="1">INDIRECT("N3." &amp;$A43 &amp; "!$W$" &amp;'N3.00_Summary'!$AJ$10)</f>
        <v>0</v>
      </c>
      <c r="R43" s="34">
        <f ca="1">INDIRECT("N3." &amp;$A43 &amp; "!$X$" &amp;'N3.00_Summary'!$AJ$10)</f>
        <v>0</v>
      </c>
      <c r="S43" s="34">
        <f ca="1">INDIRECT("N3." &amp;$A43 &amp; "!$Y$" &amp;'N3.00_Summary'!$AJ$10)</f>
        <v>0</v>
      </c>
      <c r="T43" s="34">
        <f ca="1">INDIRECT("N3." &amp;$A43 &amp; "!$Z$" &amp;'N3.00_Summary'!$AJ$10)</f>
        <v>0</v>
      </c>
      <c r="U43" s="34">
        <f ca="1">INDIRECT("N3." &amp;$A43 &amp; "!$AA$" &amp;'N3.00_Summary'!$AJ$10)</f>
        <v>0</v>
      </c>
      <c r="V43" s="34">
        <f ca="1">INDIRECT("N3." &amp;$A43 &amp; "!$AB$" &amp;'N3.00_Summary'!$AJ$10)</f>
        <v>0</v>
      </c>
      <c r="W43" s="34">
        <f ca="1">INDIRECT("N3." &amp;$A43 &amp; "!$AC$" &amp;'N3.00_Summary'!$AJ$10)</f>
        <v>0</v>
      </c>
      <c r="X43" s="34">
        <f ca="1">INDIRECT("N3." &amp;$A43 &amp; "!$AD$" &amp;'N3.00_Summary'!$AJ$10)</f>
        <v>0</v>
      </c>
      <c r="Y43" s="34">
        <f ca="1">INDIRECT("N3." &amp;$A43 &amp; "!$AE$" &amp;'N3.00_Summary'!$AJ$10)</f>
        <v>0</v>
      </c>
      <c r="Z43" s="34">
        <f ca="1">INDIRECT("N3." &amp;$A43 &amp; "!$AF$" &amp;'N3.00_Summary'!$AJ$10)</f>
        <v>0</v>
      </c>
      <c r="AA43" s="35">
        <f t="shared" ca="1" si="4"/>
        <v>0</v>
      </c>
      <c r="AC43" s="64" t="s">
        <v>51</v>
      </c>
      <c r="AD43" s="84">
        <f t="shared" ca="1" si="5"/>
        <v>0</v>
      </c>
      <c r="AE43" s="84">
        <f t="shared" ca="1" si="5"/>
        <v>0</v>
      </c>
      <c r="AF43" s="84">
        <f t="shared" ca="1" si="5"/>
        <v>0</v>
      </c>
      <c r="AG43" s="84">
        <f t="shared" ca="1" si="5"/>
        <v>0</v>
      </c>
      <c r="AH43" s="84">
        <f t="shared" ca="1" si="5"/>
        <v>0</v>
      </c>
      <c r="AI43" s="84">
        <f t="shared" ca="1" si="5"/>
        <v>0</v>
      </c>
      <c r="AJ43" s="84">
        <f t="shared" ca="1" si="5"/>
        <v>0</v>
      </c>
      <c r="AK43" s="84">
        <f t="shared" ca="1" si="5"/>
        <v>0</v>
      </c>
      <c r="AL43" s="84">
        <f t="shared" ca="1" si="5"/>
        <v>0</v>
      </c>
      <c r="AM43" s="84">
        <f t="shared" ca="1" si="5"/>
        <v>0</v>
      </c>
      <c r="AN43" s="62">
        <f t="shared" ca="1" si="5"/>
        <v>0</v>
      </c>
    </row>
    <row r="44" spans="1:40">
      <c r="A44" s="158" t="s">
        <v>221</v>
      </c>
      <c r="B44" s="237" t="e">
        <f t="shared" ca="1" si="2"/>
        <v>#N/A</v>
      </c>
      <c r="C44" s="64" t="s">
        <v>51</v>
      </c>
      <c r="D44" s="34">
        <f ca="1">INDIRECT("N3." &amp;$A44 &amp; "!$G$" &amp;'N3.00_Summary'!$AJ$10)</f>
        <v>0</v>
      </c>
      <c r="E44" s="34">
        <f ca="1">INDIRECT("N3." &amp;$A44 &amp; "!$H$" &amp;'N3.00_Summary'!$AJ$10)</f>
        <v>0</v>
      </c>
      <c r="F44" s="34">
        <f ca="1">INDIRECT("N3." &amp;$A44 &amp; "!$I$" &amp;'N3.00_Summary'!$AJ$10)</f>
        <v>0</v>
      </c>
      <c r="G44" s="34">
        <f ca="1">INDIRECT("N3." &amp;$A44 &amp; "!$J$" &amp;'N3.00_Summary'!$AJ$10)</f>
        <v>0</v>
      </c>
      <c r="H44" s="34">
        <f ca="1">INDIRECT("N3." &amp;$A44 &amp; "!$K$" &amp;'N3.00_Summary'!$AJ$10)</f>
        <v>0</v>
      </c>
      <c r="I44" s="34">
        <f ca="1">INDIRECT("N3." &amp;$A44 &amp; "!$L$" &amp;'N3.00_Summary'!$AJ$10)</f>
        <v>0</v>
      </c>
      <c r="J44" s="34">
        <f ca="1">INDIRECT("N3." &amp;$A44 &amp; "!$M$" &amp;'N3.00_Summary'!$AJ$10)</f>
        <v>0</v>
      </c>
      <c r="K44" s="34">
        <f ca="1">INDIRECT("N3." &amp;$A44 &amp; "!$N$" &amp;'N3.00_Summary'!$AJ$10)</f>
        <v>0</v>
      </c>
      <c r="L44" s="34">
        <f ca="1">INDIRECT("N3." &amp;$A44 &amp; "!$O$" &amp;'N3.00_Summary'!$AJ$10)</f>
        <v>0</v>
      </c>
      <c r="M44" s="34">
        <f ca="1">INDIRECT("N3." &amp;$A44 &amp; "!$P$" &amp;'N3.00_Summary'!$AJ$10)</f>
        <v>0</v>
      </c>
      <c r="N44" s="164">
        <f t="shared" ca="1" si="3"/>
        <v>0</v>
      </c>
      <c r="P44" s="64" t="e">
        <f>'N0.6_Lookup_References'!C41</f>
        <v>#N/A</v>
      </c>
      <c r="Q44" s="34">
        <f ca="1">INDIRECT("N3." &amp;$A44 &amp; "!$W$" &amp;'N3.00_Summary'!$AJ$10)</f>
        <v>0</v>
      </c>
      <c r="R44" s="34">
        <f ca="1">INDIRECT("N3." &amp;$A44 &amp; "!$X$" &amp;'N3.00_Summary'!$AJ$10)</f>
        <v>0</v>
      </c>
      <c r="S44" s="34">
        <f ca="1">INDIRECT("N3." &amp;$A44 &amp; "!$Y$" &amp;'N3.00_Summary'!$AJ$10)</f>
        <v>0</v>
      </c>
      <c r="T44" s="34">
        <f ca="1">INDIRECT("N3." &amp;$A44 &amp; "!$Z$" &amp;'N3.00_Summary'!$AJ$10)</f>
        <v>0</v>
      </c>
      <c r="U44" s="34">
        <f ca="1">INDIRECT("N3." &amp;$A44 &amp; "!$AA$" &amp;'N3.00_Summary'!$AJ$10)</f>
        <v>0</v>
      </c>
      <c r="V44" s="34">
        <f ca="1">INDIRECT("N3." &amp;$A44 &amp; "!$AB$" &amp;'N3.00_Summary'!$AJ$10)</f>
        <v>0</v>
      </c>
      <c r="W44" s="34">
        <f ca="1">INDIRECT("N3." &amp;$A44 &amp; "!$AC$" &amp;'N3.00_Summary'!$AJ$10)</f>
        <v>0</v>
      </c>
      <c r="X44" s="34">
        <f ca="1">INDIRECT("N3." &amp;$A44 &amp; "!$AD$" &amp;'N3.00_Summary'!$AJ$10)</f>
        <v>0</v>
      </c>
      <c r="Y44" s="34">
        <f ca="1">INDIRECT("N3." &amp;$A44 &amp; "!$AE$" &amp;'N3.00_Summary'!$AJ$10)</f>
        <v>0</v>
      </c>
      <c r="Z44" s="34">
        <f ca="1">INDIRECT("N3." &amp;$A44 &amp; "!$AF$" &amp;'N3.00_Summary'!$AJ$10)</f>
        <v>0</v>
      </c>
      <c r="AA44" s="35">
        <f t="shared" ca="1" si="4"/>
        <v>0</v>
      </c>
      <c r="AC44" s="64" t="s">
        <v>51</v>
      </c>
      <c r="AD44" s="84">
        <f t="shared" ca="1" si="5"/>
        <v>0</v>
      </c>
      <c r="AE44" s="84">
        <f t="shared" ca="1" si="5"/>
        <v>0</v>
      </c>
      <c r="AF44" s="84">
        <f t="shared" ca="1" si="5"/>
        <v>0</v>
      </c>
      <c r="AG44" s="84">
        <f t="shared" ca="1" si="5"/>
        <v>0</v>
      </c>
      <c r="AH44" s="84">
        <f t="shared" ca="1" si="5"/>
        <v>0</v>
      </c>
      <c r="AI44" s="84">
        <f t="shared" ca="1" si="5"/>
        <v>0</v>
      </c>
      <c r="AJ44" s="84">
        <f t="shared" ca="1" si="5"/>
        <v>0</v>
      </c>
      <c r="AK44" s="84">
        <f t="shared" ca="1" si="5"/>
        <v>0</v>
      </c>
      <c r="AL44" s="84">
        <f t="shared" ca="1" si="5"/>
        <v>0</v>
      </c>
      <c r="AM44" s="84">
        <f t="shared" ca="1" si="5"/>
        <v>0</v>
      </c>
      <c r="AN44" s="62">
        <f t="shared" ca="1" si="5"/>
        <v>0</v>
      </c>
    </row>
    <row r="45" spans="1:40">
      <c r="A45" s="158" t="s">
        <v>222</v>
      </c>
      <c r="B45" s="237" t="e">
        <f t="shared" ca="1" si="2"/>
        <v>#N/A</v>
      </c>
      <c r="C45" s="64" t="s">
        <v>51</v>
      </c>
      <c r="D45" s="34">
        <f ca="1">INDIRECT("N3." &amp;$A45 &amp; "!$G$" &amp;'N3.00_Summary'!$AJ$10)</f>
        <v>0</v>
      </c>
      <c r="E45" s="34">
        <f ca="1">INDIRECT("N3." &amp;$A45 &amp; "!$H$" &amp;'N3.00_Summary'!$AJ$10)</f>
        <v>0</v>
      </c>
      <c r="F45" s="34">
        <f ca="1">INDIRECT("N3." &amp;$A45 &amp; "!$I$" &amp;'N3.00_Summary'!$AJ$10)</f>
        <v>0</v>
      </c>
      <c r="G45" s="34">
        <f ca="1">INDIRECT("N3." &amp;$A45 &amp; "!$J$" &amp;'N3.00_Summary'!$AJ$10)</f>
        <v>0</v>
      </c>
      <c r="H45" s="34">
        <f ca="1">INDIRECT("N3." &amp;$A45 &amp; "!$K$" &amp;'N3.00_Summary'!$AJ$10)</f>
        <v>0</v>
      </c>
      <c r="I45" s="34">
        <f ca="1">INDIRECT("N3." &amp;$A45 &amp; "!$L$" &amp;'N3.00_Summary'!$AJ$10)</f>
        <v>0</v>
      </c>
      <c r="J45" s="34">
        <f ca="1">INDIRECT("N3." &amp;$A45 &amp; "!$M$" &amp;'N3.00_Summary'!$AJ$10)</f>
        <v>0</v>
      </c>
      <c r="K45" s="34">
        <f ca="1">INDIRECT("N3." &amp;$A45 &amp; "!$N$" &amp;'N3.00_Summary'!$AJ$10)</f>
        <v>0</v>
      </c>
      <c r="L45" s="34">
        <f ca="1">INDIRECT("N3." &amp;$A45 &amp; "!$O$" &amp;'N3.00_Summary'!$AJ$10)</f>
        <v>0</v>
      </c>
      <c r="M45" s="34">
        <f ca="1">INDIRECT("N3." &amp;$A45 &amp; "!$P$" &amp;'N3.00_Summary'!$AJ$10)</f>
        <v>0</v>
      </c>
      <c r="N45" s="164">
        <f t="shared" ca="1" si="3"/>
        <v>0</v>
      </c>
      <c r="P45" s="64" t="e">
        <f>'N0.6_Lookup_References'!C42</f>
        <v>#N/A</v>
      </c>
      <c r="Q45" s="34">
        <f ca="1">INDIRECT("N3." &amp;$A45 &amp; "!$W$" &amp;'N3.00_Summary'!$AJ$10)</f>
        <v>0</v>
      </c>
      <c r="R45" s="34">
        <f ca="1">INDIRECT("N3." &amp;$A45 &amp; "!$X$" &amp;'N3.00_Summary'!$AJ$10)</f>
        <v>0</v>
      </c>
      <c r="S45" s="34">
        <f ca="1">INDIRECT("N3." &amp;$A45 &amp; "!$Y$" &amp;'N3.00_Summary'!$AJ$10)</f>
        <v>0</v>
      </c>
      <c r="T45" s="34">
        <f ca="1">INDIRECT("N3." &amp;$A45 &amp; "!$Z$" &amp;'N3.00_Summary'!$AJ$10)</f>
        <v>0</v>
      </c>
      <c r="U45" s="34">
        <f ca="1">INDIRECT("N3." &amp;$A45 &amp; "!$AA$" &amp;'N3.00_Summary'!$AJ$10)</f>
        <v>0</v>
      </c>
      <c r="V45" s="34">
        <f ca="1">INDIRECT("N3." &amp;$A45 &amp; "!$AB$" &amp;'N3.00_Summary'!$AJ$10)</f>
        <v>0</v>
      </c>
      <c r="W45" s="34">
        <f ca="1">INDIRECT("N3." &amp;$A45 &amp; "!$AC$" &amp;'N3.00_Summary'!$AJ$10)</f>
        <v>0</v>
      </c>
      <c r="X45" s="34">
        <f ca="1">INDIRECT("N3." &amp;$A45 &amp; "!$AD$" &amp;'N3.00_Summary'!$AJ$10)</f>
        <v>0</v>
      </c>
      <c r="Y45" s="34">
        <f ca="1">INDIRECT("N3." &amp;$A45 &amp; "!$AE$" &amp;'N3.00_Summary'!$AJ$10)</f>
        <v>0</v>
      </c>
      <c r="Z45" s="34">
        <f ca="1">INDIRECT("N3." &amp;$A45 &amp; "!$AF$" &amp;'N3.00_Summary'!$AJ$10)</f>
        <v>0</v>
      </c>
      <c r="AA45" s="35">
        <f t="shared" ca="1" si="4"/>
        <v>0</v>
      </c>
      <c r="AC45" s="64" t="s">
        <v>51</v>
      </c>
      <c r="AD45" s="84">
        <f t="shared" ca="1" si="5"/>
        <v>0</v>
      </c>
      <c r="AE45" s="84">
        <f t="shared" ca="1" si="5"/>
        <v>0</v>
      </c>
      <c r="AF45" s="84">
        <f t="shared" ca="1" si="5"/>
        <v>0</v>
      </c>
      <c r="AG45" s="84">
        <f t="shared" ca="1" si="5"/>
        <v>0</v>
      </c>
      <c r="AH45" s="84">
        <f t="shared" ca="1" si="5"/>
        <v>0</v>
      </c>
      <c r="AI45" s="84">
        <f t="shared" ca="1" si="5"/>
        <v>0</v>
      </c>
      <c r="AJ45" s="84">
        <f t="shared" ca="1" si="5"/>
        <v>0</v>
      </c>
      <c r="AK45" s="84">
        <f t="shared" ca="1" si="5"/>
        <v>0</v>
      </c>
      <c r="AL45" s="84">
        <f t="shared" ca="1" si="5"/>
        <v>0</v>
      </c>
      <c r="AM45" s="84">
        <f t="shared" ca="1" si="5"/>
        <v>0</v>
      </c>
      <c r="AN45" s="62">
        <f t="shared" ca="1" si="5"/>
        <v>0</v>
      </c>
    </row>
    <row r="46" spans="1:40">
      <c r="A46" s="158" t="s">
        <v>223</v>
      </c>
      <c r="B46" s="237" t="e">
        <f t="shared" ca="1" si="2"/>
        <v>#N/A</v>
      </c>
      <c r="C46" s="64" t="s">
        <v>51</v>
      </c>
      <c r="D46" s="34">
        <f ca="1">INDIRECT("N3." &amp;$A46 &amp; "!$G$" &amp;'N3.00_Summary'!$AJ$10)</f>
        <v>0</v>
      </c>
      <c r="E46" s="34">
        <f ca="1">INDIRECT("N3." &amp;$A46 &amp; "!$H$" &amp;'N3.00_Summary'!$AJ$10)</f>
        <v>0</v>
      </c>
      <c r="F46" s="34">
        <f ca="1">INDIRECT("N3." &amp;$A46 &amp; "!$I$" &amp;'N3.00_Summary'!$AJ$10)</f>
        <v>0</v>
      </c>
      <c r="G46" s="34">
        <f ca="1">INDIRECT("N3." &amp;$A46 &amp; "!$J$" &amp;'N3.00_Summary'!$AJ$10)</f>
        <v>0</v>
      </c>
      <c r="H46" s="34">
        <f ca="1">INDIRECT("N3." &amp;$A46 &amp; "!$K$" &amp;'N3.00_Summary'!$AJ$10)</f>
        <v>0</v>
      </c>
      <c r="I46" s="34">
        <f ca="1">INDIRECT("N3." &amp;$A46 &amp; "!$L$" &amp;'N3.00_Summary'!$AJ$10)</f>
        <v>0</v>
      </c>
      <c r="J46" s="34">
        <f ca="1">INDIRECT("N3." &amp;$A46 &amp; "!$M$" &amp;'N3.00_Summary'!$AJ$10)</f>
        <v>0</v>
      </c>
      <c r="K46" s="34">
        <f ca="1">INDIRECT("N3." &amp;$A46 &amp; "!$N$" &amp;'N3.00_Summary'!$AJ$10)</f>
        <v>0</v>
      </c>
      <c r="L46" s="34">
        <f ca="1">INDIRECT("N3." &amp;$A46 &amp; "!$O$" &amp;'N3.00_Summary'!$AJ$10)</f>
        <v>0</v>
      </c>
      <c r="M46" s="34">
        <f ca="1">INDIRECT("N3." &amp;$A46 &amp; "!$P$" &amp;'N3.00_Summary'!$AJ$10)</f>
        <v>0</v>
      </c>
      <c r="N46" s="164">
        <f t="shared" ca="1" si="3"/>
        <v>0</v>
      </c>
      <c r="P46" s="64" t="e">
        <f>'N0.6_Lookup_References'!C43</f>
        <v>#N/A</v>
      </c>
      <c r="Q46" s="34">
        <f ca="1">INDIRECT("N3." &amp;$A46 &amp; "!$W$" &amp;'N3.00_Summary'!$AJ$10)</f>
        <v>0</v>
      </c>
      <c r="R46" s="34">
        <f ca="1">INDIRECT("N3." &amp;$A46 &amp; "!$X$" &amp;'N3.00_Summary'!$AJ$10)</f>
        <v>0</v>
      </c>
      <c r="S46" s="34">
        <f ca="1">INDIRECT("N3." &amp;$A46 &amp; "!$Y$" &amp;'N3.00_Summary'!$AJ$10)</f>
        <v>0</v>
      </c>
      <c r="T46" s="34">
        <f ca="1">INDIRECT("N3." &amp;$A46 &amp; "!$Z$" &amp;'N3.00_Summary'!$AJ$10)</f>
        <v>0</v>
      </c>
      <c r="U46" s="34">
        <f ca="1">INDIRECT("N3." &amp;$A46 &amp; "!$AA$" &amp;'N3.00_Summary'!$AJ$10)</f>
        <v>0</v>
      </c>
      <c r="V46" s="34">
        <f ca="1">INDIRECT("N3." &amp;$A46 &amp; "!$AB$" &amp;'N3.00_Summary'!$AJ$10)</f>
        <v>0</v>
      </c>
      <c r="W46" s="34">
        <f ca="1">INDIRECT("N3." &amp;$A46 &amp; "!$AC$" &amp;'N3.00_Summary'!$AJ$10)</f>
        <v>0</v>
      </c>
      <c r="X46" s="34">
        <f ca="1">INDIRECT("N3." &amp;$A46 &amp; "!$AD$" &amp;'N3.00_Summary'!$AJ$10)</f>
        <v>0</v>
      </c>
      <c r="Y46" s="34">
        <f ca="1">INDIRECT("N3." &amp;$A46 &amp; "!$AE$" &amp;'N3.00_Summary'!$AJ$10)</f>
        <v>0</v>
      </c>
      <c r="Z46" s="34">
        <f ca="1">INDIRECT("N3." &amp;$A46 &amp; "!$AF$" &amp;'N3.00_Summary'!$AJ$10)</f>
        <v>0</v>
      </c>
      <c r="AA46" s="35">
        <f t="shared" ca="1" si="4"/>
        <v>0</v>
      </c>
      <c r="AC46" s="64" t="s">
        <v>51</v>
      </c>
      <c r="AD46" s="84">
        <f t="shared" ca="1" si="5"/>
        <v>0</v>
      </c>
      <c r="AE46" s="84">
        <f t="shared" ca="1" si="5"/>
        <v>0</v>
      </c>
      <c r="AF46" s="84">
        <f t="shared" ca="1" si="5"/>
        <v>0</v>
      </c>
      <c r="AG46" s="84">
        <f t="shared" ca="1" si="5"/>
        <v>0</v>
      </c>
      <c r="AH46" s="84">
        <f t="shared" ca="1" si="5"/>
        <v>0</v>
      </c>
      <c r="AI46" s="84">
        <f t="shared" ca="1" si="5"/>
        <v>0</v>
      </c>
      <c r="AJ46" s="84">
        <f t="shared" ca="1" si="5"/>
        <v>0</v>
      </c>
      <c r="AK46" s="84">
        <f t="shared" ca="1" si="5"/>
        <v>0</v>
      </c>
      <c r="AL46" s="84">
        <f t="shared" ca="1" si="5"/>
        <v>0</v>
      </c>
      <c r="AM46" s="84">
        <f t="shared" ca="1" si="5"/>
        <v>0</v>
      </c>
      <c r="AN46" s="62">
        <f t="shared" ca="1" si="5"/>
        <v>0</v>
      </c>
    </row>
    <row r="47" spans="1:40">
      <c r="A47" s="158" t="s">
        <v>224</v>
      </c>
      <c r="B47" s="237" t="e">
        <f t="shared" ca="1" si="2"/>
        <v>#N/A</v>
      </c>
      <c r="C47" s="64" t="s">
        <v>51</v>
      </c>
      <c r="D47" s="34">
        <f ca="1">INDIRECT("N3." &amp;$A47 &amp; "!$G$" &amp;'N3.00_Summary'!$AJ$10)</f>
        <v>0</v>
      </c>
      <c r="E47" s="34">
        <f ca="1">INDIRECT("N3." &amp;$A47 &amp; "!$H$" &amp;'N3.00_Summary'!$AJ$10)</f>
        <v>0</v>
      </c>
      <c r="F47" s="34">
        <f ca="1">INDIRECT("N3." &amp;$A47 &amp; "!$I$" &amp;'N3.00_Summary'!$AJ$10)</f>
        <v>0</v>
      </c>
      <c r="G47" s="34">
        <f ca="1">INDIRECT("N3." &amp;$A47 &amp; "!$J$" &amp;'N3.00_Summary'!$AJ$10)</f>
        <v>0</v>
      </c>
      <c r="H47" s="34">
        <f ca="1">INDIRECT("N3." &amp;$A47 &amp; "!$K$" &amp;'N3.00_Summary'!$AJ$10)</f>
        <v>0</v>
      </c>
      <c r="I47" s="34">
        <f ca="1">INDIRECT("N3." &amp;$A47 &amp; "!$L$" &amp;'N3.00_Summary'!$AJ$10)</f>
        <v>0</v>
      </c>
      <c r="J47" s="34">
        <f ca="1">INDIRECT("N3." &amp;$A47 &amp; "!$M$" &amp;'N3.00_Summary'!$AJ$10)</f>
        <v>0</v>
      </c>
      <c r="K47" s="34">
        <f ca="1">INDIRECT("N3." &amp;$A47 &amp; "!$N$" &amp;'N3.00_Summary'!$AJ$10)</f>
        <v>0</v>
      </c>
      <c r="L47" s="34">
        <f ca="1">INDIRECT("N3." &amp;$A47 &amp; "!$O$" &amp;'N3.00_Summary'!$AJ$10)</f>
        <v>0</v>
      </c>
      <c r="M47" s="34">
        <f ca="1">INDIRECT("N3." &amp;$A47 &amp; "!$P$" &amp;'N3.00_Summary'!$AJ$10)</f>
        <v>0</v>
      </c>
      <c r="N47" s="164">
        <f t="shared" ca="1" si="3"/>
        <v>0</v>
      </c>
      <c r="P47" s="64" t="e">
        <f>'N0.6_Lookup_References'!C44</f>
        <v>#N/A</v>
      </c>
      <c r="Q47" s="34">
        <f ca="1">INDIRECT("N3." &amp;$A47 &amp; "!$W$" &amp;'N3.00_Summary'!$AJ$10)</f>
        <v>0</v>
      </c>
      <c r="R47" s="34">
        <f ca="1">INDIRECT("N3." &amp;$A47 &amp; "!$X$" &amp;'N3.00_Summary'!$AJ$10)</f>
        <v>0</v>
      </c>
      <c r="S47" s="34">
        <f ca="1">INDIRECT("N3." &amp;$A47 &amp; "!$Y$" &amp;'N3.00_Summary'!$AJ$10)</f>
        <v>0</v>
      </c>
      <c r="T47" s="34">
        <f ca="1">INDIRECT("N3." &amp;$A47 &amp; "!$Z$" &amp;'N3.00_Summary'!$AJ$10)</f>
        <v>0</v>
      </c>
      <c r="U47" s="34">
        <f ca="1">INDIRECT("N3." &amp;$A47 &amp; "!$AA$" &amp;'N3.00_Summary'!$AJ$10)</f>
        <v>0</v>
      </c>
      <c r="V47" s="34">
        <f ca="1">INDIRECT("N3." &amp;$A47 &amp; "!$AB$" &amp;'N3.00_Summary'!$AJ$10)</f>
        <v>0</v>
      </c>
      <c r="W47" s="34">
        <f ca="1">INDIRECT("N3." &amp;$A47 &amp; "!$AC$" &amp;'N3.00_Summary'!$AJ$10)</f>
        <v>0</v>
      </c>
      <c r="X47" s="34">
        <f ca="1">INDIRECT("N3." &amp;$A47 &amp; "!$AD$" &amp;'N3.00_Summary'!$AJ$10)</f>
        <v>0</v>
      </c>
      <c r="Y47" s="34">
        <f ca="1">INDIRECT("N3." &amp;$A47 &amp; "!$AE$" &amp;'N3.00_Summary'!$AJ$10)</f>
        <v>0</v>
      </c>
      <c r="Z47" s="34">
        <f ca="1">INDIRECT("N3." &amp;$A47 &amp; "!$AF$" &amp;'N3.00_Summary'!$AJ$10)</f>
        <v>0</v>
      </c>
      <c r="AA47" s="35">
        <f t="shared" ca="1" si="4"/>
        <v>0</v>
      </c>
      <c r="AC47" s="64" t="s">
        <v>51</v>
      </c>
      <c r="AD47" s="84">
        <f t="shared" ca="1" si="5"/>
        <v>0</v>
      </c>
      <c r="AE47" s="84">
        <f t="shared" ca="1" si="5"/>
        <v>0</v>
      </c>
      <c r="AF47" s="84">
        <f t="shared" ca="1" si="5"/>
        <v>0</v>
      </c>
      <c r="AG47" s="84">
        <f t="shared" ca="1" si="5"/>
        <v>0</v>
      </c>
      <c r="AH47" s="84">
        <f t="shared" ca="1" si="5"/>
        <v>0</v>
      </c>
      <c r="AI47" s="84">
        <f t="shared" ca="1" si="5"/>
        <v>0</v>
      </c>
      <c r="AJ47" s="84">
        <f t="shared" ca="1" si="5"/>
        <v>0</v>
      </c>
      <c r="AK47" s="84">
        <f t="shared" ca="1" si="5"/>
        <v>0</v>
      </c>
      <c r="AL47" s="84">
        <f t="shared" ca="1" si="5"/>
        <v>0</v>
      </c>
      <c r="AM47" s="84">
        <f t="shared" ca="1" si="5"/>
        <v>0</v>
      </c>
      <c r="AN47" s="62">
        <f t="shared" ca="1" si="5"/>
        <v>0</v>
      </c>
    </row>
    <row r="48" spans="1:40">
      <c r="A48" s="158" t="s">
        <v>225</v>
      </c>
      <c r="B48" s="237" t="e">
        <f t="shared" ca="1" si="2"/>
        <v>#N/A</v>
      </c>
      <c r="C48" s="64" t="s">
        <v>51</v>
      </c>
      <c r="D48" s="34">
        <f ca="1">INDIRECT("N3." &amp;$A48 &amp; "!$G$" &amp;'N3.00_Summary'!$AJ$10)</f>
        <v>0</v>
      </c>
      <c r="E48" s="34">
        <f ca="1">INDIRECT("N3." &amp;$A48 &amp; "!$H$" &amp;'N3.00_Summary'!$AJ$10)</f>
        <v>0</v>
      </c>
      <c r="F48" s="34">
        <f ca="1">INDIRECT("N3." &amp;$A48 &amp; "!$I$" &amp;'N3.00_Summary'!$AJ$10)</f>
        <v>0</v>
      </c>
      <c r="G48" s="34">
        <f ca="1">INDIRECT("N3." &amp;$A48 &amp; "!$J$" &amp;'N3.00_Summary'!$AJ$10)</f>
        <v>0</v>
      </c>
      <c r="H48" s="34">
        <f ca="1">INDIRECT("N3." &amp;$A48 &amp; "!$K$" &amp;'N3.00_Summary'!$AJ$10)</f>
        <v>0</v>
      </c>
      <c r="I48" s="34">
        <f ca="1">INDIRECT("N3." &amp;$A48 &amp; "!$L$" &amp;'N3.00_Summary'!$AJ$10)</f>
        <v>0</v>
      </c>
      <c r="J48" s="34">
        <f ca="1">INDIRECT("N3." &amp;$A48 &amp; "!$M$" &amp;'N3.00_Summary'!$AJ$10)</f>
        <v>0</v>
      </c>
      <c r="K48" s="34">
        <f ca="1">INDIRECT("N3." &amp;$A48 &amp; "!$N$" &amp;'N3.00_Summary'!$AJ$10)</f>
        <v>0</v>
      </c>
      <c r="L48" s="34">
        <f ca="1">INDIRECT("N3." &amp;$A48 &amp; "!$O$" &amp;'N3.00_Summary'!$AJ$10)</f>
        <v>0</v>
      </c>
      <c r="M48" s="34">
        <f ca="1">INDIRECT("N3." &amp;$A48 &amp; "!$P$" &amp;'N3.00_Summary'!$AJ$10)</f>
        <v>0</v>
      </c>
      <c r="N48" s="164">
        <f t="shared" ca="1" si="3"/>
        <v>0</v>
      </c>
      <c r="P48" s="64" t="e">
        <f>'N0.6_Lookup_References'!C45</f>
        <v>#N/A</v>
      </c>
      <c r="Q48" s="34">
        <f ca="1">INDIRECT("N3." &amp;$A48 &amp; "!$W$" &amp;'N3.00_Summary'!$AJ$10)</f>
        <v>0</v>
      </c>
      <c r="R48" s="34">
        <f ca="1">INDIRECT("N3." &amp;$A48 &amp; "!$X$" &amp;'N3.00_Summary'!$AJ$10)</f>
        <v>0</v>
      </c>
      <c r="S48" s="34">
        <f ca="1">INDIRECT("N3." &amp;$A48 &amp; "!$Y$" &amp;'N3.00_Summary'!$AJ$10)</f>
        <v>0</v>
      </c>
      <c r="T48" s="34">
        <f ca="1">INDIRECT("N3." &amp;$A48 &amp; "!$Z$" &amp;'N3.00_Summary'!$AJ$10)</f>
        <v>0</v>
      </c>
      <c r="U48" s="34">
        <f ca="1">INDIRECT("N3." &amp;$A48 &amp; "!$AA$" &amp;'N3.00_Summary'!$AJ$10)</f>
        <v>0</v>
      </c>
      <c r="V48" s="34">
        <f ca="1">INDIRECT("N3." &amp;$A48 &amp; "!$AB$" &amp;'N3.00_Summary'!$AJ$10)</f>
        <v>0</v>
      </c>
      <c r="W48" s="34">
        <f ca="1">INDIRECT("N3." &amp;$A48 &amp; "!$AC$" &amp;'N3.00_Summary'!$AJ$10)</f>
        <v>0</v>
      </c>
      <c r="X48" s="34">
        <f ca="1">INDIRECT("N3." &amp;$A48 &amp; "!$AD$" &amp;'N3.00_Summary'!$AJ$10)</f>
        <v>0</v>
      </c>
      <c r="Y48" s="34">
        <f ca="1">INDIRECT("N3." &amp;$A48 &amp; "!$AE$" &amp;'N3.00_Summary'!$AJ$10)</f>
        <v>0</v>
      </c>
      <c r="Z48" s="34">
        <f ca="1">INDIRECT("N3." &amp;$A48 &amp; "!$AF$" &amp;'N3.00_Summary'!$AJ$10)</f>
        <v>0</v>
      </c>
      <c r="AA48" s="35">
        <f t="shared" ca="1" si="4"/>
        <v>0</v>
      </c>
      <c r="AC48" s="64" t="s">
        <v>51</v>
      </c>
      <c r="AD48" s="84">
        <f t="shared" ca="1" si="5"/>
        <v>0</v>
      </c>
      <c r="AE48" s="84">
        <f t="shared" ca="1" si="5"/>
        <v>0</v>
      </c>
      <c r="AF48" s="84">
        <f t="shared" ca="1" si="5"/>
        <v>0</v>
      </c>
      <c r="AG48" s="84">
        <f t="shared" ca="1" si="5"/>
        <v>0</v>
      </c>
      <c r="AH48" s="84">
        <f t="shared" ca="1" si="5"/>
        <v>0</v>
      </c>
      <c r="AI48" s="84">
        <f t="shared" ca="1" si="5"/>
        <v>0</v>
      </c>
      <c r="AJ48" s="84">
        <f t="shared" ca="1" si="5"/>
        <v>0</v>
      </c>
      <c r="AK48" s="84">
        <f t="shared" ca="1" si="5"/>
        <v>0</v>
      </c>
      <c r="AL48" s="84">
        <f t="shared" ca="1" si="5"/>
        <v>0</v>
      </c>
      <c r="AM48" s="84">
        <f t="shared" ca="1" si="5"/>
        <v>0</v>
      </c>
      <c r="AN48" s="62">
        <f t="shared" ca="1" si="5"/>
        <v>0</v>
      </c>
    </row>
    <row r="49" spans="1:40">
      <c r="A49" s="158" t="s">
        <v>226</v>
      </c>
      <c r="B49" s="237" t="e">
        <f t="shared" ca="1" si="2"/>
        <v>#N/A</v>
      </c>
      <c r="C49" s="64" t="s">
        <v>51</v>
      </c>
      <c r="D49" s="34">
        <f ca="1">INDIRECT("N3." &amp;$A49 &amp; "!$G$" &amp;'N3.00_Summary'!$AJ$10)</f>
        <v>0</v>
      </c>
      <c r="E49" s="34">
        <f ca="1">INDIRECT("N3." &amp;$A49 &amp; "!$H$" &amp;'N3.00_Summary'!$AJ$10)</f>
        <v>0</v>
      </c>
      <c r="F49" s="34">
        <f ca="1">INDIRECT("N3." &amp;$A49 &amp; "!$I$" &amp;'N3.00_Summary'!$AJ$10)</f>
        <v>0</v>
      </c>
      <c r="G49" s="34">
        <f ca="1">INDIRECT("N3." &amp;$A49 &amp; "!$J$" &amp;'N3.00_Summary'!$AJ$10)</f>
        <v>0</v>
      </c>
      <c r="H49" s="34">
        <f ca="1">INDIRECT("N3." &amp;$A49 &amp; "!$K$" &amp;'N3.00_Summary'!$AJ$10)</f>
        <v>0</v>
      </c>
      <c r="I49" s="34">
        <f ca="1">INDIRECT("N3." &amp;$A49 &amp; "!$L$" &amp;'N3.00_Summary'!$AJ$10)</f>
        <v>0</v>
      </c>
      <c r="J49" s="34">
        <f ca="1">INDIRECT("N3." &amp;$A49 &amp; "!$M$" &amp;'N3.00_Summary'!$AJ$10)</f>
        <v>0</v>
      </c>
      <c r="K49" s="34">
        <f ca="1">INDIRECT("N3." &amp;$A49 &amp; "!$N$" &amp;'N3.00_Summary'!$AJ$10)</f>
        <v>0</v>
      </c>
      <c r="L49" s="34">
        <f ca="1">INDIRECT("N3." &amp;$A49 &amp; "!$O$" &amp;'N3.00_Summary'!$AJ$10)</f>
        <v>0</v>
      </c>
      <c r="M49" s="34">
        <f ca="1">INDIRECT("N3." &amp;$A49 &amp; "!$P$" &amp;'N3.00_Summary'!$AJ$10)</f>
        <v>0</v>
      </c>
      <c r="N49" s="164">
        <f t="shared" ca="1" si="3"/>
        <v>0</v>
      </c>
      <c r="P49" s="64" t="e">
        <f>'N0.6_Lookup_References'!C46</f>
        <v>#N/A</v>
      </c>
      <c r="Q49" s="34">
        <f ca="1">INDIRECT("N3." &amp;$A49 &amp; "!$W$" &amp;'N3.00_Summary'!$AJ$10)</f>
        <v>0</v>
      </c>
      <c r="R49" s="34">
        <f ca="1">INDIRECT("N3." &amp;$A49 &amp; "!$X$" &amp;'N3.00_Summary'!$AJ$10)</f>
        <v>0</v>
      </c>
      <c r="S49" s="34">
        <f ca="1">INDIRECT("N3." &amp;$A49 &amp; "!$Y$" &amp;'N3.00_Summary'!$AJ$10)</f>
        <v>0</v>
      </c>
      <c r="T49" s="34">
        <f ca="1">INDIRECT("N3." &amp;$A49 &amp; "!$Z$" &amp;'N3.00_Summary'!$AJ$10)</f>
        <v>0</v>
      </c>
      <c r="U49" s="34">
        <f ca="1">INDIRECT("N3." &amp;$A49 &amp; "!$AA$" &amp;'N3.00_Summary'!$AJ$10)</f>
        <v>0</v>
      </c>
      <c r="V49" s="34">
        <f ca="1">INDIRECT("N3." &amp;$A49 &amp; "!$AB$" &amp;'N3.00_Summary'!$AJ$10)</f>
        <v>0</v>
      </c>
      <c r="W49" s="34">
        <f ca="1">INDIRECT("N3." &amp;$A49 &amp; "!$AC$" &amp;'N3.00_Summary'!$AJ$10)</f>
        <v>0</v>
      </c>
      <c r="X49" s="34">
        <f ca="1">INDIRECT("N3." &amp;$A49 &amp; "!$AD$" &amp;'N3.00_Summary'!$AJ$10)</f>
        <v>0</v>
      </c>
      <c r="Y49" s="34">
        <f ca="1">INDIRECT("N3." &amp;$A49 &amp; "!$AE$" &amp;'N3.00_Summary'!$AJ$10)</f>
        <v>0</v>
      </c>
      <c r="Z49" s="34">
        <f ca="1">INDIRECT("N3." &amp;$A49 &amp; "!$AF$" &amp;'N3.00_Summary'!$AJ$10)</f>
        <v>0</v>
      </c>
      <c r="AA49" s="35">
        <f t="shared" ca="1" si="4"/>
        <v>0</v>
      </c>
      <c r="AC49" s="64" t="s">
        <v>51</v>
      </c>
      <c r="AD49" s="84">
        <f t="shared" ca="1" si="5"/>
        <v>0</v>
      </c>
      <c r="AE49" s="84">
        <f t="shared" ca="1" si="5"/>
        <v>0</v>
      </c>
      <c r="AF49" s="84">
        <f t="shared" ca="1" si="5"/>
        <v>0</v>
      </c>
      <c r="AG49" s="84">
        <f t="shared" ca="1" si="5"/>
        <v>0</v>
      </c>
      <c r="AH49" s="84">
        <f t="shared" ca="1" si="5"/>
        <v>0</v>
      </c>
      <c r="AI49" s="84">
        <f t="shared" ca="1" si="5"/>
        <v>0</v>
      </c>
      <c r="AJ49" s="84">
        <f t="shared" ca="1" si="5"/>
        <v>0</v>
      </c>
      <c r="AK49" s="84">
        <f t="shared" ca="1" si="5"/>
        <v>0</v>
      </c>
      <c r="AL49" s="84">
        <f t="shared" ca="1" si="5"/>
        <v>0</v>
      </c>
      <c r="AM49" s="84">
        <f t="shared" ca="1" si="5"/>
        <v>0</v>
      </c>
      <c r="AN49" s="62">
        <f t="shared" ca="1" si="5"/>
        <v>0</v>
      </c>
    </row>
    <row r="50" spans="1:40">
      <c r="A50" s="158" t="s">
        <v>227</v>
      </c>
      <c r="B50" s="237" t="e">
        <f t="shared" ca="1" si="2"/>
        <v>#N/A</v>
      </c>
      <c r="C50" s="64" t="s">
        <v>51</v>
      </c>
      <c r="D50" s="34">
        <f ca="1">INDIRECT("N3." &amp;$A50 &amp; "!$G$" &amp;'N3.00_Summary'!$AJ$10)</f>
        <v>0</v>
      </c>
      <c r="E50" s="34">
        <f ca="1">INDIRECT("N3." &amp;$A50 &amp; "!$H$" &amp;'N3.00_Summary'!$AJ$10)</f>
        <v>0</v>
      </c>
      <c r="F50" s="34">
        <f ca="1">INDIRECT("N3." &amp;$A50 &amp; "!$I$" &amp;'N3.00_Summary'!$AJ$10)</f>
        <v>0</v>
      </c>
      <c r="G50" s="34">
        <f ca="1">INDIRECT("N3." &amp;$A50 &amp; "!$J$" &amp;'N3.00_Summary'!$AJ$10)</f>
        <v>0</v>
      </c>
      <c r="H50" s="34">
        <f ca="1">INDIRECT("N3." &amp;$A50 &amp; "!$K$" &amp;'N3.00_Summary'!$AJ$10)</f>
        <v>0</v>
      </c>
      <c r="I50" s="34">
        <f ca="1">INDIRECT("N3." &amp;$A50 &amp; "!$L$" &amp;'N3.00_Summary'!$AJ$10)</f>
        <v>0</v>
      </c>
      <c r="J50" s="34">
        <f ca="1">INDIRECT("N3." &amp;$A50 &amp; "!$M$" &amp;'N3.00_Summary'!$AJ$10)</f>
        <v>0</v>
      </c>
      <c r="K50" s="34">
        <f ca="1">INDIRECT("N3." &amp;$A50 &amp; "!$N$" &amp;'N3.00_Summary'!$AJ$10)</f>
        <v>0</v>
      </c>
      <c r="L50" s="34">
        <f ca="1">INDIRECT("N3." &amp;$A50 &amp; "!$O$" &amp;'N3.00_Summary'!$AJ$10)</f>
        <v>0</v>
      </c>
      <c r="M50" s="34">
        <f ca="1">INDIRECT("N3." &amp;$A50 &amp; "!$P$" &amp;'N3.00_Summary'!$AJ$10)</f>
        <v>0</v>
      </c>
      <c r="N50" s="164">
        <f t="shared" ca="1" si="3"/>
        <v>0</v>
      </c>
      <c r="P50" s="64" t="e">
        <f>'N0.6_Lookup_References'!C47</f>
        <v>#N/A</v>
      </c>
      <c r="Q50" s="34">
        <f ca="1">INDIRECT("N3." &amp;$A50 &amp; "!$W$" &amp;'N3.00_Summary'!$AJ$10)</f>
        <v>0</v>
      </c>
      <c r="R50" s="34">
        <f ca="1">INDIRECT("N3." &amp;$A50 &amp; "!$X$" &amp;'N3.00_Summary'!$AJ$10)</f>
        <v>0</v>
      </c>
      <c r="S50" s="34">
        <f ca="1">INDIRECT("N3." &amp;$A50 &amp; "!$Y$" &amp;'N3.00_Summary'!$AJ$10)</f>
        <v>0</v>
      </c>
      <c r="T50" s="34">
        <f ca="1">INDIRECT("N3." &amp;$A50 &amp; "!$Z$" &amp;'N3.00_Summary'!$AJ$10)</f>
        <v>0</v>
      </c>
      <c r="U50" s="34">
        <f ca="1">INDIRECT("N3." &amp;$A50 &amp; "!$AA$" &amp;'N3.00_Summary'!$AJ$10)</f>
        <v>0</v>
      </c>
      <c r="V50" s="34">
        <f ca="1">INDIRECT("N3." &amp;$A50 &amp; "!$AB$" &amp;'N3.00_Summary'!$AJ$10)</f>
        <v>0</v>
      </c>
      <c r="W50" s="34">
        <f ca="1">INDIRECT("N3." &amp;$A50 &amp; "!$AC$" &amp;'N3.00_Summary'!$AJ$10)</f>
        <v>0</v>
      </c>
      <c r="X50" s="34">
        <f ca="1">INDIRECT("N3." &amp;$A50 &amp; "!$AD$" &amp;'N3.00_Summary'!$AJ$10)</f>
        <v>0</v>
      </c>
      <c r="Y50" s="34">
        <f ca="1">INDIRECT("N3." &amp;$A50 &amp; "!$AE$" &amp;'N3.00_Summary'!$AJ$10)</f>
        <v>0</v>
      </c>
      <c r="Z50" s="34">
        <f ca="1">INDIRECT("N3." &amp;$A50 &amp; "!$AF$" &amp;'N3.00_Summary'!$AJ$10)</f>
        <v>0</v>
      </c>
      <c r="AA50" s="35">
        <f t="shared" ca="1" si="4"/>
        <v>0</v>
      </c>
      <c r="AC50" s="64" t="s">
        <v>51</v>
      </c>
      <c r="AD50" s="84">
        <f t="shared" ca="1" si="5"/>
        <v>0</v>
      </c>
      <c r="AE50" s="84">
        <f t="shared" ca="1" si="5"/>
        <v>0</v>
      </c>
      <c r="AF50" s="84">
        <f t="shared" ca="1" si="5"/>
        <v>0</v>
      </c>
      <c r="AG50" s="84">
        <f t="shared" ca="1" si="5"/>
        <v>0</v>
      </c>
      <c r="AH50" s="84">
        <f t="shared" ca="1" si="5"/>
        <v>0</v>
      </c>
      <c r="AI50" s="84">
        <f t="shared" ca="1" si="5"/>
        <v>0</v>
      </c>
      <c r="AJ50" s="84">
        <f t="shared" ca="1" si="5"/>
        <v>0</v>
      </c>
      <c r="AK50" s="84">
        <f t="shared" ca="1" si="5"/>
        <v>0</v>
      </c>
      <c r="AL50" s="84">
        <f t="shared" ca="1" si="5"/>
        <v>0</v>
      </c>
      <c r="AM50" s="84">
        <f t="shared" ca="1" si="5"/>
        <v>0</v>
      </c>
      <c r="AN50" s="62">
        <f t="shared" ca="1" si="5"/>
        <v>0</v>
      </c>
    </row>
    <row r="51" spans="1:40">
      <c r="A51" s="158" t="s">
        <v>228</v>
      </c>
      <c r="B51" s="237" t="e">
        <f t="shared" ca="1" si="2"/>
        <v>#N/A</v>
      </c>
      <c r="C51" s="64" t="s">
        <v>51</v>
      </c>
      <c r="D51" s="34">
        <f ca="1">INDIRECT("N3." &amp;$A51 &amp; "!$G$" &amp;'N3.00_Summary'!$AJ$10)</f>
        <v>0</v>
      </c>
      <c r="E51" s="34">
        <f ca="1">INDIRECT("N3." &amp;$A51 &amp; "!$H$" &amp;'N3.00_Summary'!$AJ$10)</f>
        <v>0</v>
      </c>
      <c r="F51" s="34">
        <f ca="1">INDIRECT("N3." &amp;$A51 &amp; "!$I$" &amp;'N3.00_Summary'!$AJ$10)</f>
        <v>0</v>
      </c>
      <c r="G51" s="34">
        <f ca="1">INDIRECT("N3." &amp;$A51 &amp; "!$J$" &amp;'N3.00_Summary'!$AJ$10)</f>
        <v>0</v>
      </c>
      <c r="H51" s="34">
        <f ca="1">INDIRECT("N3." &amp;$A51 &amp; "!$K$" &amp;'N3.00_Summary'!$AJ$10)</f>
        <v>0</v>
      </c>
      <c r="I51" s="34">
        <f ca="1">INDIRECT("N3." &amp;$A51 &amp; "!$L$" &amp;'N3.00_Summary'!$AJ$10)</f>
        <v>0</v>
      </c>
      <c r="J51" s="34">
        <f ca="1">INDIRECT("N3." &amp;$A51 &amp; "!$M$" &amp;'N3.00_Summary'!$AJ$10)</f>
        <v>0</v>
      </c>
      <c r="K51" s="34">
        <f ca="1">INDIRECT("N3." &amp;$A51 &amp; "!$N$" &amp;'N3.00_Summary'!$AJ$10)</f>
        <v>0</v>
      </c>
      <c r="L51" s="34">
        <f ca="1">INDIRECT("N3." &amp;$A51 &amp; "!$O$" &amp;'N3.00_Summary'!$AJ$10)</f>
        <v>0</v>
      </c>
      <c r="M51" s="34">
        <f ca="1">INDIRECT("N3." &amp;$A51 &amp; "!$P$" &amp;'N3.00_Summary'!$AJ$10)</f>
        <v>0</v>
      </c>
      <c r="N51" s="164">
        <f t="shared" ca="1" si="3"/>
        <v>0</v>
      </c>
      <c r="P51" s="64" t="e">
        <f>'N0.6_Lookup_References'!C48</f>
        <v>#N/A</v>
      </c>
      <c r="Q51" s="34">
        <f ca="1">INDIRECT("N3." &amp;$A51 &amp; "!$W$" &amp;'N3.00_Summary'!$AJ$10)</f>
        <v>0</v>
      </c>
      <c r="R51" s="34">
        <f ca="1">INDIRECT("N3." &amp;$A51 &amp; "!$X$" &amp;'N3.00_Summary'!$AJ$10)</f>
        <v>0</v>
      </c>
      <c r="S51" s="34">
        <f ca="1">INDIRECT("N3." &amp;$A51 &amp; "!$Y$" &amp;'N3.00_Summary'!$AJ$10)</f>
        <v>0</v>
      </c>
      <c r="T51" s="34">
        <f ca="1">INDIRECT("N3." &amp;$A51 &amp; "!$Z$" &amp;'N3.00_Summary'!$AJ$10)</f>
        <v>0</v>
      </c>
      <c r="U51" s="34">
        <f ca="1">INDIRECT("N3." &amp;$A51 &amp; "!$AA$" &amp;'N3.00_Summary'!$AJ$10)</f>
        <v>0</v>
      </c>
      <c r="V51" s="34">
        <f ca="1">INDIRECT("N3." &amp;$A51 &amp; "!$AB$" &amp;'N3.00_Summary'!$AJ$10)</f>
        <v>0</v>
      </c>
      <c r="W51" s="34">
        <f ca="1">INDIRECT("N3." &amp;$A51 &amp; "!$AC$" &amp;'N3.00_Summary'!$AJ$10)</f>
        <v>0</v>
      </c>
      <c r="X51" s="34">
        <f ca="1">INDIRECT("N3." &amp;$A51 &amp; "!$AD$" &amp;'N3.00_Summary'!$AJ$10)</f>
        <v>0</v>
      </c>
      <c r="Y51" s="34">
        <f ca="1">INDIRECT("N3." &amp;$A51 &amp; "!$AE$" &amp;'N3.00_Summary'!$AJ$10)</f>
        <v>0</v>
      </c>
      <c r="Z51" s="34">
        <f ca="1">INDIRECT("N3." &amp;$A51 &amp; "!$AF$" &amp;'N3.00_Summary'!$AJ$10)</f>
        <v>0</v>
      </c>
      <c r="AA51" s="35">
        <f t="shared" ca="1" si="4"/>
        <v>0</v>
      </c>
      <c r="AC51" s="64" t="s">
        <v>51</v>
      </c>
      <c r="AD51" s="84">
        <f t="shared" ca="1" si="5"/>
        <v>0</v>
      </c>
      <c r="AE51" s="84">
        <f t="shared" ca="1" si="5"/>
        <v>0</v>
      </c>
      <c r="AF51" s="84">
        <f t="shared" ca="1" si="5"/>
        <v>0</v>
      </c>
      <c r="AG51" s="84">
        <f t="shared" ca="1" si="5"/>
        <v>0</v>
      </c>
      <c r="AH51" s="84">
        <f t="shared" ca="1" si="5"/>
        <v>0</v>
      </c>
      <c r="AI51" s="84">
        <f t="shared" ca="1" si="5"/>
        <v>0</v>
      </c>
      <c r="AJ51" s="84">
        <f t="shared" ca="1" si="5"/>
        <v>0</v>
      </c>
      <c r="AK51" s="84">
        <f t="shared" ca="1" si="5"/>
        <v>0</v>
      </c>
      <c r="AL51" s="84">
        <f t="shared" ca="1" si="5"/>
        <v>0</v>
      </c>
      <c r="AM51" s="84">
        <f t="shared" ca="1" si="5"/>
        <v>0</v>
      </c>
      <c r="AN51" s="62">
        <f t="shared" ca="1" si="5"/>
        <v>0</v>
      </c>
    </row>
    <row r="52" spans="1:40">
      <c r="A52" s="158" t="s">
        <v>240</v>
      </c>
      <c r="B52" s="237" t="e">
        <f t="shared" ca="1" si="2"/>
        <v>#N/A</v>
      </c>
      <c r="C52" s="64" t="s">
        <v>51</v>
      </c>
      <c r="D52" s="34">
        <f ca="1">INDIRECT("N3." &amp;$A52 &amp; "!$G$" &amp;'N3.00_Summary'!$AJ$10)</f>
        <v>0</v>
      </c>
      <c r="E52" s="34">
        <f ca="1">INDIRECT("N3." &amp;$A52 &amp; "!$H$" &amp;'N3.00_Summary'!$AJ$10)</f>
        <v>0</v>
      </c>
      <c r="F52" s="34">
        <f ca="1">INDIRECT("N3." &amp;$A52 &amp; "!$I$" &amp;'N3.00_Summary'!$AJ$10)</f>
        <v>0</v>
      </c>
      <c r="G52" s="34">
        <f ca="1">INDIRECT("N3." &amp;$A52 &amp; "!$J$" &amp;'N3.00_Summary'!$AJ$10)</f>
        <v>0</v>
      </c>
      <c r="H52" s="34">
        <f ca="1">INDIRECT("N3." &amp;$A52 &amp; "!$K$" &amp;'N3.00_Summary'!$AJ$10)</f>
        <v>0</v>
      </c>
      <c r="I52" s="34">
        <f ca="1">INDIRECT("N3." &amp;$A52 &amp; "!$L$" &amp;'N3.00_Summary'!$AJ$10)</f>
        <v>0</v>
      </c>
      <c r="J52" s="34">
        <f ca="1">INDIRECT("N3." &amp;$A52 &amp; "!$M$" &amp;'N3.00_Summary'!$AJ$10)</f>
        <v>0</v>
      </c>
      <c r="K52" s="34">
        <f ca="1">INDIRECT("N3." &amp;$A52 &amp; "!$N$" &amp;'N3.00_Summary'!$AJ$10)</f>
        <v>0</v>
      </c>
      <c r="L52" s="34">
        <f ca="1">INDIRECT("N3." &amp;$A52 &amp; "!$O$" &amp;'N3.00_Summary'!$AJ$10)</f>
        <v>0</v>
      </c>
      <c r="M52" s="34">
        <f ca="1">INDIRECT("N3." &amp;$A52 &amp; "!$P$" &amp;'N3.00_Summary'!$AJ$10)</f>
        <v>0</v>
      </c>
      <c r="N52" s="164">
        <f t="shared" ca="1" si="3"/>
        <v>0</v>
      </c>
      <c r="P52" s="64" t="e">
        <f>'N0.6_Lookup_References'!C49</f>
        <v>#N/A</v>
      </c>
      <c r="Q52" s="34">
        <f ca="1">INDIRECT("N3." &amp;$A52 &amp; "!$W$" &amp;'N3.00_Summary'!$AJ$10)</f>
        <v>0</v>
      </c>
      <c r="R52" s="34">
        <f ca="1">INDIRECT("N3." &amp;$A52 &amp; "!$X$" &amp;'N3.00_Summary'!$AJ$10)</f>
        <v>0</v>
      </c>
      <c r="S52" s="34">
        <f ca="1">INDIRECT("N3." &amp;$A52 &amp; "!$Y$" &amp;'N3.00_Summary'!$AJ$10)</f>
        <v>0</v>
      </c>
      <c r="T52" s="34">
        <f ca="1">INDIRECT("N3." &amp;$A52 &amp; "!$Z$" &amp;'N3.00_Summary'!$AJ$10)</f>
        <v>0</v>
      </c>
      <c r="U52" s="34">
        <f ca="1">INDIRECT("N3." &amp;$A52 &amp; "!$AA$" &amp;'N3.00_Summary'!$AJ$10)</f>
        <v>0</v>
      </c>
      <c r="V52" s="34">
        <f ca="1">INDIRECT("N3." &amp;$A52 &amp; "!$AB$" &amp;'N3.00_Summary'!$AJ$10)</f>
        <v>0</v>
      </c>
      <c r="W52" s="34">
        <f ca="1">INDIRECT("N3." &amp;$A52 &amp; "!$AC$" &amp;'N3.00_Summary'!$AJ$10)</f>
        <v>0</v>
      </c>
      <c r="X52" s="34">
        <f ca="1">INDIRECT("N3." &amp;$A52 &amp; "!$AD$" &amp;'N3.00_Summary'!$AJ$10)</f>
        <v>0</v>
      </c>
      <c r="Y52" s="34">
        <f ca="1">INDIRECT("N3." &amp;$A52 &amp; "!$AE$" &amp;'N3.00_Summary'!$AJ$10)</f>
        <v>0</v>
      </c>
      <c r="Z52" s="34">
        <f ca="1">INDIRECT("N3." &amp;$A52 &amp; "!$AF$" &amp;'N3.00_Summary'!$AJ$10)</f>
        <v>0</v>
      </c>
      <c r="AA52" s="35">
        <f t="shared" ca="1" si="4"/>
        <v>0</v>
      </c>
      <c r="AC52" s="64" t="s">
        <v>51</v>
      </c>
      <c r="AD52" s="84">
        <f t="shared" ca="1" si="5"/>
        <v>0</v>
      </c>
      <c r="AE52" s="84">
        <f t="shared" ca="1" si="5"/>
        <v>0</v>
      </c>
      <c r="AF52" s="84">
        <f t="shared" ca="1" si="5"/>
        <v>0</v>
      </c>
      <c r="AG52" s="84">
        <f t="shared" ca="1" si="5"/>
        <v>0</v>
      </c>
      <c r="AH52" s="84">
        <f t="shared" ca="1" si="5"/>
        <v>0</v>
      </c>
      <c r="AI52" s="84">
        <f t="shared" ca="1" si="5"/>
        <v>0</v>
      </c>
      <c r="AJ52" s="84">
        <f t="shared" ca="1" si="5"/>
        <v>0</v>
      </c>
      <c r="AK52" s="84">
        <f t="shared" ca="1" si="5"/>
        <v>0</v>
      </c>
      <c r="AL52" s="84">
        <f t="shared" ca="1" si="5"/>
        <v>0</v>
      </c>
      <c r="AM52" s="84">
        <f t="shared" ca="1" si="5"/>
        <v>0</v>
      </c>
      <c r="AN52" s="62">
        <f t="shared" ca="1" si="5"/>
        <v>0</v>
      </c>
    </row>
    <row r="53" spans="1:40">
      <c r="A53" s="158" t="s">
        <v>241</v>
      </c>
      <c r="B53" s="237" t="e">
        <f t="shared" ca="1" si="2"/>
        <v>#N/A</v>
      </c>
      <c r="C53" s="64" t="s">
        <v>51</v>
      </c>
      <c r="D53" s="34">
        <f ca="1">INDIRECT("N3." &amp;$A53 &amp; "!$G$" &amp;'N3.00_Summary'!$AJ$10)</f>
        <v>0</v>
      </c>
      <c r="E53" s="34">
        <f ca="1">INDIRECT("N3." &amp;$A53 &amp; "!$H$" &amp;'N3.00_Summary'!$AJ$10)</f>
        <v>0</v>
      </c>
      <c r="F53" s="34">
        <f ca="1">INDIRECT("N3." &amp;$A53 &amp; "!$I$" &amp;'N3.00_Summary'!$AJ$10)</f>
        <v>0</v>
      </c>
      <c r="G53" s="34">
        <f ca="1">INDIRECT("N3." &amp;$A53 &amp; "!$J$" &amp;'N3.00_Summary'!$AJ$10)</f>
        <v>0</v>
      </c>
      <c r="H53" s="34">
        <f ca="1">INDIRECT("N3." &amp;$A53 &amp; "!$K$" &amp;'N3.00_Summary'!$AJ$10)</f>
        <v>0</v>
      </c>
      <c r="I53" s="34">
        <f ca="1">INDIRECT("N3." &amp;$A53 &amp; "!$L$" &amp;'N3.00_Summary'!$AJ$10)</f>
        <v>0</v>
      </c>
      <c r="J53" s="34">
        <f ca="1">INDIRECT("N3." &amp;$A53 &amp; "!$M$" &amp;'N3.00_Summary'!$AJ$10)</f>
        <v>0</v>
      </c>
      <c r="K53" s="34">
        <f ca="1">INDIRECT("N3." &amp;$A53 &amp; "!$N$" &amp;'N3.00_Summary'!$AJ$10)</f>
        <v>0</v>
      </c>
      <c r="L53" s="34">
        <f ca="1">INDIRECT("N3." &amp;$A53 &amp; "!$O$" &amp;'N3.00_Summary'!$AJ$10)</f>
        <v>0</v>
      </c>
      <c r="M53" s="34">
        <f ca="1">INDIRECT("N3." &amp;$A53 &amp; "!$P$" &amp;'N3.00_Summary'!$AJ$10)</f>
        <v>0</v>
      </c>
      <c r="N53" s="164">
        <f t="shared" ca="1" si="3"/>
        <v>0</v>
      </c>
      <c r="P53" s="64" t="e">
        <f>'N0.6_Lookup_References'!C50</f>
        <v>#N/A</v>
      </c>
      <c r="Q53" s="34">
        <f ca="1">INDIRECT("N3." &amp;$A53 &amp; "!$W$" &amp;'N3.00_Summary'!$AJ$10)</f>
        <v>0</v>
      </c>
      <c r="R53" s="34">
        <f ca="1">INDIRECT("N3." &amp;$A53 &amp; "!$X$" &amp;'N3.00_Summary'!$AJ$10)</f>
        <v>0</v>
      </c>
      <c r="S53" s="34">
        <f ca="1">INDIRECT("N3." &amp;$A53 &amp; "!$Y$" &amp;'N3.00_Summary'!$AJ$10)</f>
        <v>0</v>
      </c>
      <c r="T53" s="34">
        <f ca="1">INDIRECT("N3." &amp;$A53 &amp; "!$Z$" &amp;'N3.00_Summary'!$AJ$10)</f>
        <v>0</v>
      </c>
      <c r="U53" s="34">
        <f ca="1">INDIRECT("N3." &amp;$A53 &amp; "!$AA$" &amp;'N3.00_Summary'!$AJ$10)</f>
        <v>0</v>
      </c>
      <c r="V53" s="34">
        <f ca="1">INDIRECT("N3." &amp;$A53 &amp; "!$AB$" &amp;'N3.00_Summary'!$AJ$10)</f>
        <v>0</v>
      </c>
      <c r="W53" s="34">
        <f ca="1">INDIRECT("N3." &amp;$A53 &amp; "!$AC$" &amp;'N3.00_Summary'!$AJ$10)</f>
        <v>0</v>
      </c>
      <c r="X53" s="34">
        <f ca="1">INDIRECT("N3." &amp;$A53 &amp; "!$AD$" &amp;'N3.00_Summary'!$AJ$10)</f>
        <v>0</v>
      </c>
      <c r="Y53" s="34">
        <f ca="1">INDIRECT("N3." &amp;$A53 &amp; "!$AE$" &amp;'N3.00_Summary'!$AJ$10)</f>
        <v>0</v>
      </c>
      <c r="Z53" s="34">
        <f ca="1">INDIRECT("N3." &amp;$A53 &amp; "!$AF$" &amp;'N3.00_Summary'!$AJ$10)</f>
        <v>0</v>
      </c>
      <c r="AA53" s="35">
        <f t="shared" ca="1" si="4"/>
        <v>0</v>
      </c>
      <c r="AC53" s="64" t="s">
        <v>51</v>
      </c>
      <c r="AD53" s="84">
        <f t="shared" ca="1" si="5"/>
        <v>0</v>
      </c>
      <c r="AE53" s="84">
        <f t="shared" ca="1" si="5"/>
        <v>0</v>
      </c>
      <c r="AF53" s="84">
        <f t="shared" ca="1" si="5"/>
        <v>0</v>
      </c>
      <c r="AG53" s="84">
        <f t="shared" ca="1" si="5"/>
        <v>0</v>
      </c>
      <c r="AH53" s="84">
        <f t="shared" ca="1" si="5"/>
        <v>0</v>
      </c>
      <c r="AI53" s="84">
        <f t="shared" ca="1" si="5"/>
        <v>0</v>
      </c>
      <c r="AJ53" s="84">
        <f t="shared" ca="1" si="5"/>
        <v>0</v>
      </c>
      <c r="AK53" s="84">
        <f t="shared" ca="1" si="5"/>
        <v>0</v>
      </c>
      <c r="AL53" s="84">
        <f t="shared" ca="1" si="5"/>
        <v>0</v>
      </c>
      <c r="AM53" s="84">
        <f t="shared" ca="1" si="5"/>
        <v>0</v>
      </c>
      <c r="AN53" s="62">
        <f t="shared" ca="1" si="5"/>
        <v>0</v>
      </c>
    </row>
    <row r="54" spans="1:40">
      <c r="A54" s="158" t="s">
        <v>242</v>
      </c>
      <c r="B54" s="237" t="e">
        <f t="shared" ca="1" si="2"/>
        <v>#N/A</v>
      </c>
      <c r="C54" s="64" t="s">
        <v>51</v>
      </c>
      <c r="D54" s="34">
        <f ca="1">INDIRECT("N3." &amp;$A54 &amp; "!$G$" &amp;'N3.00_Summary'!$AJ$10)</f>
        <v>0</v>
      </c>
      <c r="E54" s="34">
        <f ca="1">INDIRECT("N3." &amp;$A54 &amp; "!$H$" &amp;'N3.00_Summary'!$AJ$10)</f>
        <v>0</v>
      </c>
      <c r="F54" s="34">
        <f ca="1">INDIRECT("N3." &amp;$A54 &amp; "!$I$" &amp;'N3.00_Summary'!$AJ$10)</f>
        <v>0</v>
      </c>
      <c r="G54" s="34">
        <f ca="1">INDIRECT("N3." &amp;$A54 &amp; "!$J$" &amp;'N3.00_Summary'!$AJ$10)</f>
        <v>0</v>
      </c>
      <c r="H54" s="34">
        <f ca="1">INDIRECT("N3." &amp;$A54 &amp; "!$K$" &amp;'N3.00_Summary'!$AJ$10)</f>
        <v>0</v>
      </c>
      <c r="I54" s="34">
        <f ca="1">INDIRECT("N3." &amp;$A54 &amp; "!$L$" &amp;'N3.00_Summary'!$AJ$10)</f>
        <v>0</v>
      </c>
      <c r="J54" s="34">
        <f ca="1">INDIRECT("N3." &amp;$A54 &amp; "!$M$" &amp;'N3.00_Summary'!$AJ$10)</f>
        <v>0</v>
      </c>
      <c r="K54" s="34">
        <f ca="1">INDIRECT("N3." &amp;$A54 &amp; "!$N$" &amp;'N3.00_Summary'!$AJ$10)</f>
        <v>0</v>
      </c>
      <c r="L54" s="34">
        <f ca="1">INDIRECT("N3." &amp;$A54 &amp; "!$O$" &amp;'N3.00_Summary'!$AJ$10)</f>
        <v>0</v>
      </c>
      <c r="M54" s="34">
        <f ca="1">INDIRECT("N3." &amp;$A54 &amp; "!$P$" &amp;'N3.00_Summary'!$AJ$10)</f>
        <v>0</v>
      </c>
      <c r="N54" s="164">
        <f t="shared" ca="1" si="3"/>
        <v>0</v>
      </c>
      <c r="P54" s="64" t="e">
        <f>'N0.6_Lookup_References'!C51</f>
        <v>#N/A</v>
      </c>
      <c r="Q54" s="34">
        <f ca="1">INDIRECT("N3." &amp;$A54 &amp; "!$W$" &amp;'N3.00_Summary'!$AJ$10)</f>
        <v>0</v>
      </c>
      <c r="R54" s="34">
        <f ca="1">INDIRECT("N3." &amp;$A54 &amp; "!$X$" &amp;'N3.00_Summary'!$AJ$10)</f>
        <v>0</v>
      </c>
      <c r="S54" s="34">
        <f ca="1">INDIRECT("N3." &amp;$A54 &amp; "!$Y$" &amp;'N3.00_Summary'!$AJ$10)</f>
        <v>0</v>
      </c>
      <c r="T54" s="34">
        <f ca="1">INDIRECT("N3." &amp;$A54 &amp; "!$Z$" &amp;'N3.00_Summary'!$AJ$10)</f>
        <v>0</v>
      </c>
      <c r="U54" s="34">
        <f ca="1">INDIRECT("N3." &amp;$A54 &amp; "!$AA$" &amp;'N3.00_Summary'!$AJ$10)</f>
        <v>0</v>
      </c>
      <c r="V54" s="34">
        <f ca="1">INDIRECT("N3." &amp;$A54 &amp; "!$AB$" &amp;'N3.00_Summary'!$AJ$10)</f>
        <v>0</v>
      </c>
      <c r="W54" s="34">
        <f ca="1">INDIRECT("N3." &amp;$A54 &amp; "!$AC$" &amp;'N3.00_Summary'!$AJ$10)</f>
        <v>0</v>
      </c>
      <c r="X54" s="34">
        <f ca="1">INDIRECT("N3." &amp;$A54 &amp; "!$AD$" &amp;'N3.00_Summary'!$AJ$10)</f>
        <v>0</v>
      </c>
      <c r="Y54" s="34">
        <f ca="1">INDIRECT("N3." &amp;$A54 &amp; "!$AE$" &amp;'N3.00_Summary'!$AJ$10)</f>
        <v>0</v>
      </c>
      <c r="Z54" s="34">
        <f ca="1">INDIRECT("N3." &amp;$A54 &amp; "!$AF$" &amp;'N3.00_Summary'!$AJ$10)</f>
        <v>0</v>
      </c>
      <c r="AA54" s="35">
        <f t="shared" ca="1" si="4"/>
        <v>0</v>
      </c>
      <c r="AC54" s="64" t="s">
        <v>51</v>
      </c>
      <c r="AD54" s="84">
        <f t="shared" ca="1" si="5"/>
        <v>0</v>
      </c>
      <c r="AE54" s="84">
        <f t="shared" ca="1" si="5"/>
        <v>0</v>
      </c>
      <c r="AF54" s="84">
        <f t="shared" ca="1" si="5"/>
        <v>0</v>
      </c>
      <c r="AG54" s="84">
        <f t="shared" ca="1" si="5"/>
        <v>0</v>
      </c>
      <c r="AH54" s="84">
        <f t="shared" ca="1" si="5"/>
        <v>0</v>
      </c>
      <c r="AI54" s="84">
        <f t="shared" ca="1" si="5"/>
        <v>0</v>
      </c>
      <c r="AJ54" s="84">
        <f t="shared" ca="1" si="5"/>
        <v>0</v>
      </c>
      <c r="AK54" s="84">
        <f t="shared" ca="1" si="5"/>
        <v>0</v>
      </c>
      <c r="AL54" s="84">
        <f t="shared" ca="1" si="5"/>
        <v>0</v>
      </c>
      <c r="AM54" s="84">
        <f t="shared" ca="1" si="5"/>
        <v>0</v>
      </c>
      <c r="AN54" s="62">
        <f t="shared" ca="1" si="5"/>
        <v>0</v>
      </c>
    </row>
    <row r="55" spans="1:40">
      <c r="A55" s="158" t="s">
        <v>434</v>
      </c>
      <c r="B55" s="237" t="e">
        <f t="shared" ca="1" si="2"/>
        <v>#N/A</v>
      </c>
      <c r="C55" s="64" t="s">
        <v>51</v>
      </c>
      <c r="D55" s="34">
        <f ca="1">INDIRECT("N3." &amp;$A55 &amp; "!$G$" &amp;'N3.00_Summary'!$AJ$10)</f>
        <v>0</v>
      </c>
      <c r="E55" s="34">
        <f ca="1">INDIRECT("N3." &amp;$A55 &amp; "!$H$" &amp;'N3.00_Summary'!$AJ$10)</f>
        <v>0</v>
      </c>
      <c r="F55" s="34">
        <f ca="1">INDIRECT("N3." &amp;$A55 &amp; "!$I$" &amp;'N3.00_Summary'!$AJ$10)</f>
        <v>0</v>
      </c>
      <c r="G55" s="34">
        <f ca="1">INDIRECT("N3." &amp;$A55 &amp; "!$J$" &amp;'N3.00_Summary'!$AJ$10)</f>
        <v>0</v>
      </c>
      <c r="H55" s="34">
        <f ca="1">INDIRECT("N3." &amp;$A55 &amp; "!$K$" &amp;'N3.00_Summary'!$AJ$10)</f>
        <v>0</v>
      </c>
      <c r="I55" s="34">
        <f ca="1">INDIRECT("N3." &amp;$A55 &amp; "!$L$" &amp;'N3.00_Summary'!$AJ$10)</f>
        <v>0</v>
      </c>
      <c r="J55" s="34">
        <f ca="1">INDIRECT("N3." &amp;$A55 &amp; "!$M$" &amp;'N3.00_Summary'!$AJ$10)</f>
        <v>0</v>
      </c>
      <c r="K55" s="34">
        <f ca="1">INDIRECT("N3." &amp;$A55 &amp; "!$N$" &amp;'N3.00_Summary'!$AJ$10)</f>
        <v>0</v>
      </c>
      <c r="L55" s="34">
        <f ca="1">INDIRECT("N3." &amp;$A55 &amp; "!$O$" &amp;'N3.00_Summary'!$AJ$10)</f>
        <v>0</v>
      </c>
      <c r="M55" s="34">
        <f ca="1">INDIRECT("N3." &amp;$A55 &amp; "!$P$" &amp;'N3.00_Summary'!$AJ$10)</f>
        <v>0</v>
      </c>
      <c r="N55" s="164">
        <f t="shared" ca="1" si="3"/>
        <v>0</v>
      </c>
      <c r="P55" s="64" t="e">
        <f>'N0.6_Lookup_References'!C52</f>
        <v>#N/A</v>
      </c>
      <c r="Q55" s="34">
        <f ca="1">INDIRECT("N3." &amp;$A55 &amp; "!$W$" &amp;'N3.00_Summary'!$AJ$10)</f>
        <v>0</v>
      </c>
      <c r="R55" s="34">
        <f ca="1">INDIRECT("N3." &amp;$A55 &amp; "!$X$" &amp;'N3.00_Summary'!$AJ$10)</f>
        <v>0</v>
      </c>
      <c r="S55" s="34">
        <f ca="1">INDIRECT("N3." &amp;$A55 &amp; "!$Y$" &amp;'N3.00_Summary'!$AJ$10)</f>
        <v>0</v>
      </c>
      <c r="T55" s="34">
        <f ca="1">INDIRECT("N3." &amp;$A55 &amp; "!$Z$" &amp;'N3.00_Summary'!$AJ$10)</f>
        <v>0</v>
      </c>
      <c r="U55" s="34">
        <f ca="1">INDIRECT("N3." &amp;$A55 &amp; "!$AA$" &amp;'N3.00_Summary'!$AJ$10)</f>
        <v>0</v>
      </c>
      <c r="V55" s="34">
        <f ca="1">INDIRECT("N3." &amp;$A55 &amp; "!$AB$" &amp;'N3.00_Summary'!$AJ$10)</f>
        <v>0</v>
      </c>
      <c r="W55" s="34">
        <f ca="1">INDIRECT("N3." &amp;$A55 &amp; "!$AC$" &amp;'N3.00_Summary'!$AJ$10)</f>
        <v>0</v>
      </c>
      <c r="X55" s="34">
        <f ca="1">INDIRECT("N3." &amp;$A55 &amp; "!$AD$" &amp;'N3.00_Summary'!$AJ$10)</f>
        <v>0</v>
      </c>
      <c r="Y55" s="34">
        <f ca="1">INDIRECT("N3." &amp;$A55 &amp; "!$AE$" &amp;'N3.00_Summary'!$AJ$10)</f>
        <v>0</v>
      </c>
      <c r="Z55" s="34">
        <f ca="1">INDIRECT("N3." &amp;$A55 &amp; "!$AF$" &amp;'N3.00_Summary'!$AJ$10)</f>
        <v>0</v>
      </c>
      <c r="AA55" s="35">
        <f t="shared" ca="1" si="4"/>
        <v>0</v>
      </c>
      <c r="AC55" s="64" t="s">
        <v>51</v>
      </c>
      <c r="AD55" s="84">
        <f t="shared" ca="1" si="5"/>
        <v>0</v>
      </c>
      <c r="AE55" s="84">
        <f t="shared" ca="1" si="5"/>
        <v>0</v>
      </c>
      <c r="AF55" s="84">
        <f t="shared" ca="1" si="5"/>
        <v>0</v>
      </c>
      <c r="AG55" s="84">
        <f t="shared" ca="1" si="5"/>
        <v>0</v>
      </c>
      <c r="AH55" s="84">
        <f t="shared" ca="1" si="5"/>
        <v>0</v>
      </c>
      <c r="AI55" s="84">
        <f t="shared" ca="1" si="5"/>
        <v>0</v>
      </c>
      <c r="AJ55" s="84">
        <f t="shared" ca="1" si="5"/>
        <v>0</v>
      </c>
      <c r="AK55" s="84">
        <f t="shared" ca="1" si="5"/>
        <v>0</v>
      </c>
      <c r="AL55" s="84">
        <f t="shared" ca="1" si="5"/>
        <v>0</v>
      </c>
      <c r="AM55" s="84">
        <f t="shared" ca="1" si="5"/>
        <v>0</v>
      </c>
      <c r="AN55" s="62">
        <f t="shared" ca="1" si="5"/>
        <v>0</v>
      </c>
    </row>
    <row r="56" spans="1:40">
      <c r="A56" s="158" t="s">
        <v>243</v>
      </c>
      <c r="B56" s="237" t="e">
        <f t="shared" ca="1" si="2"/>
        <v>#N/A</v>
      </c>
      <c r="C56" s="64" t="s">
        <v>51</v>
      </c>
      <c r="D56" s="34">
        <f ca="1">INDIRECT("N3." &amp;$A56 &amp; "!$G$" &amp;'N3.00_Summary'!$AJ$10)</f>
        <v>0</v>
      </c>
      <c r="E56" s="34">
        <f ca="1">INDIRECT("N3." &amp;$A56 &amp; "!$H$" &amp;'N3.00_Summary'!$AJ$10)</f>
        <v>0</v>
      </c>
      <c r="F56" s="34">
        <f ca="1">INDIRECT("N3." &amp;$A56 &amp; "!$I$" &amp;'N3.00_Summary'!$AJ$10)</f>
        <v>0</v>
      </c>
      <c r="G56" s="34">
        <f ca="1">INDIRECT("N3." &amp;$A56 &amp; "!$J$" &amp;'N3.00_Summary'!$AJ$10)</f>
        <v>0</v>
      </c>
      <c r="H56" s="34">
        <f ca="1">INDIRECT("N3." &amp;$A56 &amp; "!$K$" &amp;'N3.00_Summary'!$AJ$10)</f>
        <v>0</v>
      </c>
      <c r="I56" s="34">
        <f ca="1">INDIRECT("N3." &amp;$A56 &amp; "!$L$" &amp;'N3.00_Summary'!$AJ$10)</f>
        <v>0</v>
      </c>
      <c r="J56" s="34">
        <f ca="1">INDIRECT("N3." &amp;$A56 &amp; "!$M$" &amp;'N3.00_Summary'!$AJ$10)</f>
        <v>0</v>
      </c>
      <c r="K56" s="34">
        <f ca="1">INDIRECT("N3." &amp;$A56 &amp; "!$N$" &amp;'N3.00_Summary'!$AJ$10)</f>
        <v>0</v>
      </c>
      <c r="L56" s="34">
        <f ca="1">INDIRECT("N3." &amp;$A56 &amp; "!$O$" &amp;'N3.00_Summary'!$AJ$10)</f>
        <v>0</v>
      </c>
      <c r="M56" s="34">
        <f ca="1">INDIRECT("N3." &amp;$A56 &amp; "!$P$" &amp;'N3.00_Summary'!$AJ$10)</f>
        <v>0</v>
      </c>
      <c r="N56" s="164">
        <f t="shared" ca="1" si="3"/>
        <v>0</v>
      </c>
      <c r="P56" s="64" t="e">
        <f>'N0.6_Lookup_References'!C53</f>
        <v>#N/A</v>
      </c>
      <c r="Q56" s="34">
        <f ca="1">INDIRECT("N3." &amp;$A56 &amp; "!$W$" &amp;'N3.00_Summary'!$AJ$10)</f>
        <v>0</v>
      </c>
      <c r="R56" s="34">
        <f ca="1">INDIRECT("N3." &amp;$A56 &amp; "!$X$" &amp;'N3.00_Summary'!$AJ$10)</f>
        <v>0</v>
      </c>
      <c r="S56" s="34">
        <f ca="1">INDIRECT("N3." &amp;$A56 &amp; "!$Y$" &amp;'N3.00_Summary'!$AJ$10)</f>
        <v>0</v>
      </c>
      <c r="T56" s="34">
        <f ca="1">INDIRECT("N3." &amp;$A56 &amp; "!$Z$" &amp;'N3.00_Summary'!$AJ$10)</f>
        <v>0</v>
      </c>
      <c r="U56" s="34">
        <f ca="1">INDIRECT("N3." &amp;$A56 &amp; "!$AA$" &amp;'N3.00_Summary'!$AJ$10)</f>
        <v>0</v>
      </c>
      <c r="V56" s="34">
        <f ca="1">INDIRECT("N3." &amp;$A56 &amp; "!$AB$" &amp;'N3.00_Summary'!$AJ$10)</f>
        <v>0</v>
      </c>
      <c r="W56" s="34">
        <f ca="1">INDIRECT("N3." &amp;$A56 &amp; "!$AC$" &amp;'N3.00_Summary'!$AJ$10)</f>
        <v>0</v>
      </c>
      <c r="X56" s="34">
        <f ca="1">INDIRECT("N3." &amp;$A56 &amp; "!$AD$" &amp;'N3.00_Summary'!$AJ$10)</f>
        <v>0</v>
      </c>
      <c r="Y56" s="34">
        <f ca="1">INDIRECT("N3." &amp;$A56 &amp; "!$AE$" &amp;'N3.00_Summary'!$AJ$10)</f>
        <v>0</v>
      </c>
      <c r="Z56" s="34">
        <f ca="1">INDIRECT("N3." &amp;$A56 &amp; "!$AF$" &amp;'N3.00_Summary'!$AJ$10)</f>
        <v>0</v>
      </c>
      <c r="AA56" s="35">
        <f t="shared" ca="1" si="4"/>
        <v>0</v>
      </c>
      <c r="AC56" s="64" t="s">
        <v>51</v>
      </c>
      <c r="AD56" s="84">
        <f t="shared" ca="1" si="5"/>
        <v>0</v>
      </c>
      <c r="AE56" s="84">
        <f t="shared" ca="1" si="5"/>
        <v>0</v>
      </c>
      <c r="AF56" s="84">
        <f t="shared" ref="AF56:AN66" ca="1" si="6">IF(SUM(S56, F56)=0, 0, IFERROR(F56/S56,"ERROR"))</f>
        <v>0</v>
      </c>
      <c r="AG56" s="84">
        <f t="shared" ca="1" si="6"/>
        <v>0</v>
      </c>
      <c r="AH56" s="84">
        <f t="shared" ca="1" si="6"/>
        <v>0</v>
      </c>
      <c r="AI56" s="84">
        <f t="shared" ca="1" si="6"/>
        <v>0</v>
      </c>
      <c r="AJ56" s="84">
        <f t="shared" ca="1" si="6"/>
        <v>0</v>
      </c>
      <c r="AK56" s="84">
        <f t="shared" ca="1" si="6"/>
        <v>0</v>
      </c>
      <c r="AL56" s="84">
        <f t="shared" ca="1" si="6"/>
        <v>0</v>
      </c>
      <c r="AM56" s="84">
        <f t="shared" ca="1" si="6"/>
        <v>0</v>
      </c>
      <c r="AN56" s="62">
        <f t="shared" ca="1" si="6"/>
        <v>0</v>
      </c>
    </row>
    <row r="57" spans="1:40">
      <c r="A57" s="158" t="s">
        <v>244</v>
      </c>
      <c r="B57" s="237" t="e">
        <f t="shared" ca="1" si="2"/>
        <v>#N/A</v>
      </c>
      <c r="C57" s="64" t="s">
        <v>51</v>
      </c>
      <c r="D57" s="34">
        <f ca="1">INDIRECT("N3." &amp;$A57 &amp; "!$G$" &amp;'N3.00_Summary'!$AJ$10)</f>
        <v>0</v>
      </c>
      <c r="E57" s="34">
        <f ca="1">INDIRECT("N3." &amp;$A57 &amp; "!$H$" &amp;'N3.00_Summary'!$AJ$10)</f>
        <v>0</v>
      </c>
      <c r="F57" s="34">
        <f ca="1">INDIRECT("N3." &amp;$A57 &amp; "!$I$" &amp;'N3.00_Summary'!$AJ$10)</f>
        <v>0</v>
      </c>
      <c r="G57" s="34">
        <f ca="1">INDIRECT("N3." &amp;$A57 &amp; "!$J$" &amp;'N3.00_Summary'!$AJ$10)</f>
        <v>0</v>
      </c>
      <c r="H57" s="34">
        <f ca="1">INDIRECT("N3." &amp;$A57 &amp; "!$K$" &amp;'N3.00_Summary'!$AJ$10)</f>
        <v>0</v>
      </c>
      <c r="I57" s="34">
        <f ca="1">INDIRECT("N3." &amp;$A57 &amp; "!$L$" &amp;'N3.00_Summary'!$AJ$10)</f>
        <v>0</v>
      </c>
      <c r="J57" s="34">
        <f ca="1">INDIRECT("N3." &amp;$A57 &amp; "!$M$" &amp;'N3.00_Summary'!$AJ$10)</f>
        <v>0</v>
      </c>
      <c r="K57" s="34">
        <f ca="1">INDIRECT("N3." &amp;$A57 &amp; "!$N$" &amp;'N3.00_Summary'!$AJ$10)</f>
        <v>0</v>
      </c>
      <c r="L57" s="34">
        <f ca="1">INDIRECT("N3." &amp;$A57 &amp; "!$O$" &amp;'N3.00_Summary'!$AJ$10)</f>
        <v>0</v>
      </c>
      <c r="M57" s="34">
        <f ca="1">INDIRECT("N3." &amp;$A57 &amp; "!$P$" &amp;'N3.00_Summary'!$AJ$10)</f>
        <v>0</v>
      </c>
      <c r="N57" s="164">
        <f t="shared" ca="1" si="3"/>
        <v>0</v>
      </c>
      <c r="P57" s="64" t="e">
        <f>'N0.6_Lookup_References'!C54</f>
        <v>#N/A</v>
      </c>
      <c r="Q57" s="34">
        <f ca="1">INDIRECT("N3." &amp;$A57 &amp; "!$W$" &amp;'N3.00_Summary'!$AJ$10)</f>
        <v>0</v>
      </c>
      <c r="R57" s="34">
        <f ca="1">INDIRECT("N3." &amp;$A57 &amp; "!$X$" &amp;'N3.00_Summary'!$AJ$10)</f>
        <v>0</v>
      </c>
      <c r="S57" s="34">
        <f ca="1">INDIRECT("N3." &amp;$A57 &amp; "!$Y$" &amp;'N3.00_Summary'!$AJ$10)</f>
        <v>0</v>
      </c>
      <c r="T57" s="34">
        <f ca="1">INDIRECT("N3." &amp;$A57 &amp; "!$Z$" &amp;'N3.00_Summary'!$AJ$10)</f>
        <v>0</v>
      </c>
      <c r="U57" s="34">
        <f ca="1">INDIRECT("N3." &amp;$A57 &amp; "!$AA$" &amp;'N3.00_Summary'!$AJ$10)</f>
        <v>0</v>
      </c>
      <c r="V57" s="34">
        <f ca="1">INDIRECT("N3." &amp;$A57 &amp; "!$AB$" &amp;'N3.00_Summary'!$AJ$10)</f>
        <v>0</v>
      </c>
      <c r="W57" s="34">
        <f ca="1">INDIRECT("N3." &amp;$A57 &amp; "!$AC$" &amp;'N3.00_Summary'!$AJ$10)</f>
        <v>0</v>
      </c>
      <c r="X57" s="34">
        <f ca="1">INDIRECT("N3." &amp;$A57 &amp; "!$AD$" &amp;'N3.00_Summary'!$AJ$10)</f>
        <v>0</v>
      </c>
      <c r="Y57" s="34">
        <f ca="1">INDIRECT("N3." &amp;$A57 &amp; "!$AE$" &amp;'N3.00_Summary'!$AJ$10)</f>
        <v>0</v>
      </c>
      <c r="Z57" s="34">
        <f ca="1">INDIRECT("N3." &amp;$A57 &amp; "!$AF$" &amp;'N3.00_Summary'!$AJ$10)</f>
        <v>0</v>
      </c>
      <c r="AA57" s="35">
        <f t="shared" ca="1" si="4"/>
        <v>0</v>
      </c>
      <c r="AC57" s="64" t="s">
        <v>51</v>
      </c>
      <c r="AD57" s="84">
        <f t="shared" ref="AD57:AE66" ca="1" si="7">IF(SUM(Q57, D57)=0, 0, IFERROR(D57/Q57,"ERROR"))</f>
        <v>0</v>
      </c>
      <c r="AE57" s="84">
        <f t="shared" ca="1" si="7"/>
        <v>0</v>
      </c>
      <c r="AF57" s="84">
        <f t="shared" ca="1" si="6"/>
        <v>0</v>
      </c>
      <c r="AG57" s="84">
        <f t="shared" ca="1" si="6"/>
        <v>0</v>
      </c>
      <c r="AH57" s="84">
        <f t="shared" ca="1" si="6"/>
        <v>0</v>
      </c>
      <c r="AI57" s="84">
        <f t="shared" ca="1" si="6"/>
        <v>0</v>
      </c>
      <c r="AJ57" s="84">
        <f t="shared" ca="1" si="6"/>
        <v>0</v>
      </c>
      <c r="AK57" s="84">
        <f t="shared" ca="1" si="6"/>
        <v>0</v>
      </c>
      <c r="AL57" s="84">
        <f t="shared" ca="1" si="6"/>
        <v>0</v>
      </c>
      <c r="AM57" s="84">
        <f t="shared" ca="1" si="6"/>
        <v>0</v>
      </c>
      <c r="AN57" s="62">
        <f t="shared" ca="1" si="6"/>
        <v>0</v>
      </c>
    </row>
    <row r="58" spans="1:40">
      <c r="A58" s="158" t="s">
        <v>245</v>
      </c>
      <c r="B58" s="237" t="e">
        <f t="shared" ca="1" si="2"/>
        <v>#N/A</v>
      </c>
      <c r="C58" s="64" t="s">
        <v>51</v>
      </c>
      <c r="D58" s="34">
        <f ca="1">INDIRECT("N3." &amp;$A58 &amp; "!$G$" &amp;'N3.00_Summary'!$AJ$10)</f>
        <v>0</v>
      </c>
      <c r="E58" s="34">
        <f ca="1">INDIRECT("N3." &amp;$A58 &amp; "!$H$" &amp;'N3.00_Summary'!$AJ$10)</f>
        <v>0</v>
      </c>
      <c r="F58" s="34">
        <f ca="1">INDIRECT("N3." &amp;$A58 &amp; "!$I$" &amp;'N3.00_Summary'!$AJ$10)</f>
        <v>0</v>
      </c>
      <c r="G58" s="34">
        <f ca="1">INDIRECT("N3." &amp;$A58 &amp; "!$J$" &amp;'N3.00_Summary'!$AJ$10)</f>
        <v>0</v>
      </c>
      <c r="H58" s="34">
        <f ca="1">INDIRECT("N3." &amp;$A58 &amp; "!$K$" &amp;'N3.00_Summary'!$AJ$10)</f>
        <v>0</v>
      </c>
      <c r="I58" s="34">
        <f ca="1">INDIRECT("N3." &amp;$A58 &amp; "!$L$" &amp;'N3.00_Summary'!$AJ$10)</f>
        <v>0</v>
      </c>
      <c r="J58" s="34">
        <f ca="1">INDIRECT("N3." &amp;$A58 &amp; "!$M$" &amp;'N3.00_Summary'!$AJ$10)</f>
        <v>0</v>
      </c>
      <c r="K58" s="34">
        <f ca="1">INDIRECT("N3." &amp;$A58 &amp; "!$N$" &amp;'N3.00_Summary'!$AJ$10)</f>
        <v>0</v>
      </c>
      <c r="L58" s="34">
        <f ca="1">INDIRECT("N3." &amp;$A58 &amp; "!$O$" &amp;'N3.00_Summary'!$AJ$10)</f>
        <v>0</v>
      </c>
      <c r="M58" s="34">
        <f ca="1">INDIRECT("N3." &amp;$A58 &amp; "!$P$" &amp;'N3.00_Summary'!$AJ$10)</f>
        <v>0</v>
      </c>
      <c r="N58" s="164">
        <f t="shared" ca="1" si="3"/>
        <v>0</v>
      </c>
      <c r="P58" s="64" t="e">
        <f>'N0.6_Lookup_References'!C55</f>
        <v>#N/A</v>
      </c>
      <c r="Q58" s="34">
        <f ca="1">INDIRECT("N3." &amp;$A58 &amp; "!$W$" &amp;'N3.00_Summary'!$AJ$10)</f>
        <v>0</v>
      </c>
      <c r="R58" s="34">
        <f ca="1">INDIRECT("N3." &amp;$A58 &amp; "!$X$" &amp;'N3.00_Summary'!$AJ$10)</f>
        <v>0</v>
      </c>
      <c r="S58" s="34">
        <f ca="1">INDIRECT("N3." &amp;$A58 &amp; "!$Y$" &amp;'N3.00_Summary'!$AJ$10)</f>
        <v>0</v>
      </c>
      <c r="T58" s="34">
        <f ca="1">INDIRECT("N3." &amp;$A58 &amp; "!$Z$" &amp;'N3.00_Summary'!$AJ$10)</f>
        <v>0</v>
      </c>
      <c r="U58" s="34">
        <f ca="1">INDIRECT("N3." &amp;$A58 &amp; "!$AA$" &amp;'N3.00_Summary'!$AJ$10)</f>
        <v>0</v>
      </c>
      <c r="V58" s="34">
        <f ca="1">INDIRECT("N3." &amp;$A58 &amp; "!$AB$" &amp;'N3.00_Summary'!$AJ$10)</f>
        <v>0</v>
      </c>
      <c r="W58" s="34">
        <f ca="1">INDIRECT("N3." &amp;$A58 &amp; "!$AC$" &amp;'N3.00_Summary'!$AJ$10)</f>
        <v>0</v>
      </c>
      <c r="X58" s="34">
        <f ca="1">INDIRECT("N3." &amp;$A58 &amp; "!$AD$" &amp;'N3.00_Summary'!$AJ$10)</f>
        <v>0</v>
      </c>
      <c r="Y58" s="34">
        <f ca="1">INDIRECT("N3." &amp;$A58 &amp; "!$AE$" &amp;'N3.00_Summary'!$AJ$10)</f>
        <v>0</v>
      </c>
      <c r="Z58" s="34">
        <f ca="1">INDIRECT("N3." &amp;$A58 &amp; "!$AF$" &amp;'N3.00_Summary'!$AJ$10)</f>
        <v>0</v>
      </c>
      <c r="AA58" s="35">
        <f t="shared" ca="1" si="4"/>
        <v>0</v>
      </c>
      <c r="AC58" s="64" t="s">
        <v>51</v>
      </c>
      <c r="AD58" s="84">
        <f t="shared" ca="1" si="7"/>
        <v>0</v>
      </c>
      <c r="AE58" s="84">
        <f t="shared" ca="1" si="7"/>
        <v>0</v>
      </c>
      <c r="AF58" s="84">
        <f t="shared" ca="1" si="6"/>
        <v>0</v>
      </c>
      <c r="AG58" s="84">
        <f t="shared" ca="1" si="6"/>
        <v>0</v>
      </c>
      <c r="AH58" s="84">
        <f t="shared" ca="1" si="6"/>
        <v>0</v>
      </c>
      <c r="AI58" s="84">
        <f t="shared" ca="1" si="6"/>
        <v>0</v>
      </c>
      <c r="AJ58" s="84">
        <f t="shared" ca="1" si="6"/>
        <v>0</v>
      </c>
      <c r="AK58" s="84">
        <f t="shared" ca="1" si="6"/>
        <v>0</v>
      </c>
      <c r="AL58" s="84">
        <f t="shared" ca="1" si="6"/>
        <v>0</v>
      </c>
      <c r="AM58" s="84">
        <f t="shared" ca="1" si="6"/>
        <v>0</v>
      </c>
      <c r="AN58" s="62">
        <f t="shared" ca="1" si="6"/>
        <v>0</v>
      </c>
    </row>
    <row r="59" spans="1:40">
      <c r="A59" s="158" t="s">
        <v>246</v>
      </c>
      <c r="B59" s="237" t="e">
        <f t="shared" ca="1" si="2"/>
        <v>#N/A</v>
      </c>
      <c r="C59" s="64" t="s">
        <v>51</v>
      </c>
      <c r="D59" s="34">
        <f ca="1">INDIRECT("N3." &amp;$A59 &amp; "!$G$" &amp;'N3.00_Summary'!$AJ$10)</f>
        <v>0</v>
      </c>
      <c r="E59" s="34">
        <f ca="1">INDIRECT("N3." &amp;$A59 &amp; "!$H$" &amp;'N3.00_Summary'!$AJ$10)</f>
        <v>0</v>
      </c>
      <c r="F59" s="34">
        <f ca="1">INDIRECT("N3." &amp;$A59 &amp; "!$I$" &amp;'N3.00_Summary'!$AJ$10)</f>
        <v>0</v>
      </c>
      <c r="G59" s="34">
        <f ca="1">INDIRECT("N3." &amp;$A59 &amp; "!$J$" &amp;'N3.00_Summary'!$AJ$10)</f>
        <v>0</v>
      </c>
      <c r="H59" s="34">
        <f ca="1">INDIRECT("N3." &amp;$A59 &amp; "!$K$" &amp;'N3.00_Summary'!$AJ$10)</f>
        <v>0</v>
      </c>
      <c r="I59" s="34">
        <f ca="1">INDIRECT("N3." &amp;$A59 &amp; "!$L$" &amp;'N3.00_Summary'!$AJ$10)</f>
        <v>0</v>
      </c>
      <c r="J59" s="34">
        <f ca="1">INDIRECT("N3." &amp;$A59 &amp; "!$M$" &amp;'N3.00_Summary'!$AJ$10)</f>
        <v>0</v>
      </c>
      <c r="K59" s="34">
        <f ca="1">INDIRECT("N3." &amp;$A59 &amp; "!$N$" &amp;'N3.00_Summary'!$AJ$10)</f>
        <v>0</v>
      </c>
      <c r="L59" s="34">
        <f ca="1">INDIRECT("N3." &amp;$A59 &amp; "!$O$" &amp;'N3.00_Summary'!$AJ$10)</f>
        <v>0</v>
      </c>
      <c r="M59" s="34">
        <f ca="1">INDIRECT("N3." &amp;$A59 &amp; "!$P$" &amp;'N3.00_Summary'!$AJ$10)</f>
        <v>0</v>
      </c>
      <c r="N59" s="164">
        <f t="shared" ca="1" si="3"/>
        <v>0</v>
      </c>
      <c r="P59" s="64" t="e">
        <f>'N0.6_Lookup_References'!C56</f>
        <v>#N/A</v>
      </c>
      <c r="Q59" s="34">
        <f ca="1">INDIRECT("N3." &amp;$A59 &amp; "!$W$" &amp;'N3.00_Summary'!$AJ$10)</f>
        <v>0</v>
      </c>
      <c r="R59" s="34">
        <f ca="1">INDIRECT("N3." &amp;$A59 &amp; "!$X$" &amp;'N3.00_Summary'!$AJ$10)</f>
        <v>0</v>
      </c>
      <c r="S59" s="34">
        <f ca="1">INDIRECT("N3." &amp;$A59 &amp; "!$Y$" &amp;'N3.00_Summary'!$AJ$10)</f>
        <v>0</v>
      </c>
      <c r="T59" s="34">
        <f ca="1">INDIRECT("N3." &amp;$A59 &amp; "!$Z$" &amp;'N3.00_Summary'!$AJ$10)</f>
        <v>0</v>
      </c>
      <c r="U59" s="34">
        <f ca="1">INDIRECT("N3." &amp;$A59 &amp; "!$AA$" &amp;'N3.00_Summary'!$AJ$10)</f>
        <v>0</v>
      </c>
      <c r="V59" s="34">
        <f ca="1">INDIRECT("N3." &amp;$A59 &amp; "!$AB$" &amp;'N3.00_Summary'!$AJ$10)</f>
        <v>0</v>
      </c>
      <c r="W59" s="34">
        <f ca="1">INDIRECT("N3." &amp;$A59 &amp; "!$AC$" &amp;'N3.00_Summary'!$AJ$10)</f>
        <v>0</v>
      </c>
      <c r="X59" s="34">
        <f ca="1">INDIRECT("N3." &amp;$A59 &amp; "!$AD$" &amp;'N3.00_Summary'!$AJ$10)</f>
        <v>0</v>
      </c>
      <c r="Y59" s="34">
        <f ca="1">INDIRECT("N3." &amp;$A59 &amp; "!$AE$" &amp;'N3.00_Summary'!$AJ$10)</f>
        <v>0</v>
      </c>
      <c r="Z59" s="34">
        <f ca="1">INDIRECT("N3." &amp;$A59 &amp; "!$AF$" &amp;'N3.00_Summary'!$AJ$10)</f>
        <v>0</v>
      </c>
      <c r="AA59" s="35">
        <f t="shared" ca="1" si="4"/>
        <v>0</v>
      </c>
      <c r="AC59" s="64" t="s">
        <v>51</v>
      </c>
      <c r="AD59" s="84">
        <f t="shared" ca="1" si="7"/>
        <v>0</v>
      </c>
      <c r="AE59" s="84">
        <f t="shared" ca="1" si="7"/>
        <v>0</v>
      </c>
      <c r="AF59" s="84">
        <f t="shared" ca="1" si="6"/>
        <v>0</v>
      </c>
      <c r="AG59" s="84">
        <f t="shared" ca="1" si="6"/>
        <v>0</v>
      </c>
      <c r="AH59" s="84">
        <f t="shared" ca="1" si="6"/>
        <v>0</v>
      </c>
      <c r="AI59" s="84">
        <f t="shared" ca="1" si="6"/>
        <v>0</v>
      </c>
      <c r="AJ59" s="84">
        <f t="shared" ca="1" si="6"/>
        <v>0</v>
      </c>
      <c r="AK59" s="84">
        <f t="shared" ca="1" si="6"/>
        <v>0</v>
      </c>
      <c r="AL59" s="84">
        <f t="shared" ca="1" si="6"/>
        <v>0</v>
      </c>
      <c r="AM59" s="84">
        <f t="shared" ca="1" si="6"/>
        <v>0</v>
      </c>
      <c r="AN59" s="62">
        <f t="shared" ca="1" si="6"/>
        <v>0</v>
      </c>
    </row>
    <row r="60" spans="1:40">
      <c r="A60" s="158" t="s">
        <v>247</v>
      </c>
      <c r="B60" s="237" t="e">
        <f t="shared" ca="1" si="2"/>
        <v>#N/A</v>
      </c>
      <c r="C60" s="64" t="s">
        <v>51</v>
      </c>
      <c r="D60" s="34">
        <f ca="1">INDIRECT("N3." &amp;$A60 &amp; "!$G$" &amp;'N3.00_Summary'!$AJ$10)</f>
        <v>0</v>
      </c>
      <c r="E60" s="34">
        <f ca="1">INDIRECT("N3." &amp;$A60 &amp; "!$H$" &amp;'N3.00_Summary'!$AJ$10)</f>
        <v>0</v>
      </c>
      <c r="F60" s="34">
        <f ca="1">INDIRECT("N3." &amp;$A60 &amp; "!$I$" &amp;'N3.00_Summary'!$AJ$10)</f>
        <v>0</v>
      </c>
      <c r="G60" s="34">
        <f ca="1">INDIRECT("N3." &amp;$A60 &amp; "!$J$" &amp;'N3.00_Summary'!$AJ$10)</f>
        <v>0</v>
      </c>
      <c r="H60" s="34">
        <f ca="1">INDIRECT("N3." &amp;$A60 &amp; "!$K$" &amp;'N3.00_Summary'!$AJ$10)</f>
        <v>0</v>
      </c>
      <c r="I60" s="34">
        <f ca="1">INDIRECT("N3." &amp;$A60 &amp; "!$L$" &amp;'N3.00_Summary'!$AJ$10)</f>
        <v>0</v>
      </c>
      <c r="J60" s="34">
        <f ca="1">INDIRECT("N3." &amp;$A60 &amp; "!$M$" &amp;'N3.00_Summary'!$AJ$10)</f>
        <v>0</v>
      </c>
      <c r="K60" s="34">
        <f ca="1">INDIRECT("N3." &amp;$A60 &amp; "!$N$" &amp;'N3.00_Summary'!$AJ$10)</f>
        <v>0</v>
      </c>
      <c r="L60" s="34">
        <f ca="1">INDIRECT("N3." &amp;$A60 &amp; "!$O$" &amp;'N3.00_Summary'!$AJ$10)</f>
        <v>0</v>
      </c>
      <c r="M60" s="34">
        <f ca="1">INDIRECT("N3." &amp;$A60 &amp; "!$P$" &amp;'N3.00_Summary'!$AJ$10)</f>
        <v>0</v>
      </c>
      <c r="N60" s="164">
        <f t="shared" ca="1" si="3"/>
        <v>0</v>
      </c>
      <c r="P60" s="64" t="e">
        <f>'N0.6_Lookup_References'!C57</f>
        <v>#N/A</v>
      </c>
      <c r="Q60" s="34">
        <f ca="1">INDIRECT("N3." &amp;$A60 &amp; "!$W$" &amp;'N3.00_Summary'!$AJ$10)</f>
        <v>0</v>
      </c>
      <c r="R60" s="34">
        <f ca="1">INDIRECT("N3." &amp;$A60 &amp; "!$X$" &amp;'N3.00_Summary'!$AJ$10)</f>
        <v>0</v>
      </c>
      <c r="S60" s="34">
        <f ca="1">INDIRECT("N3." &amp;$A60 &amp; "!$Y$" &amp;'N3.00_Summary'!$AJ$10)</f>
        <v>0</v>
      </c>
      <c r="T60" s="34">
        <f ca="1">INDIRECT("N3." &amp;$A60 &amp; "!$Z$" &amp;'N3.00_Summary'!$AJ$10)</f>
        <v>0</v>
      </c>
      <c r="U60" s="34">
        <f ca="1">INDIRECT("N3." &amp;$A60 &amp; "!$AA$" &amp;'N3.00_Summary'!$AJ$10)</f>
        <v>0</v>
      </c>
      <c r="V60" s="34">
        <f ca="1">INDIRECT("N3." &amp;$A60 &amp; "!$AB$" &amp;'N3.00_Summary'!$AJ$10)</f>
        <v>0</v>
      </c>
      <c r="W60" s="34">
        <f ca="1">INDIRECT("N3." &amp;$A60 &amp; "!$AC$" &amp;'N3.00_Summary'!$AJ$10)</f>
        <v>0</v>
      </c>
      <c r="X60" s="34">
        <f ca="1">INDIRECT("N3." &amp;$A60 &amp; "!$AD$" &amp;'N3.00_Summary'!$AJ$10)</f>
        <v>0</v>
      </c>
      <c r="Y60" s="34">
        <f ca="1">INDIRECT("N3." &amp;$A60 &amp; "!$AE$" &amp;'N3.00_Summary'!$AJ$10)</f>
        <v>0</v>
      </c>
      <c r="Z60" s="34">
        <f ca="1">INDIRECT("N3." &amp;$A60 &amp; "!$AF$" &amp;'N3.00_Summary'!$AJ$10)</f>
        <v>0</v>
      </c>
      <c r="AA60" s="35">
        <f t="shared" ca="1" si="4"/>
        <v>0</v>
      </c>
      <c r="AC60" s="64" t="s">
        <v>51</v>
      </c>
      <c r="AD60" s="84">
        <f t="shared" ca="1" si="7"/>
        <v>0</v>
      </c>
      <c r="AE60" s="84">
        <f t="shared" ca="1" si="7"/>
        <v>0</v>
      </c>
      <c r="AF60" s="84">
        <f t="shared" ca="1" si="6"/>
        <v>0</v>
      </c>
      <c r="AG60" s="84">
        <f t="shared" ca="1" si="6"/>
        <v>0</v>
      </c>
      <c r="AH60" s="84">
        <f t="shared" ca="1" si="6"/>
        <v>0</v>
      </c>
      <c r="AI60" s="84">
        <f t="shared" ca="1" si="6"/>
        <v>0</v>
      </c>
      <c r="AJ60" s="84">
        <f t="shared" ca="1" si="6"/>
        <v>0</v>
      </c>
      <c r="AK60" s="84">
        <f t="shared" ca="1" si="6"/>
        <v>0</v>
      </c>
      <c r="AL60" s="84">
        <f t="shared" ca="1" si="6"/>
        <v>0</v>
      </c>
      <c r="AM60" s="84">
        <f t="shared" ca="1" si="6"/>
        <v>0</v>
      </c>
      <c r="AN60" s="62">
        <f t="shared" ca="1" si="6"/>
        <v>0</v>
      </c>
    </row>
    <row r="61" spans="1:40">
      <c r="A61" s="158" t="s">
        <v>248</v>
      </c>
      <c r="B61" s="237" t="e">
        <f t="shared" ca="1" si="2"/>
        <v>#N/A</v>
      </c>
      <c r="C61" s="64" t="s">
        <v>51</v>
      </c>
      <c r="D61" s="34">
        <f ca="1">INDIRECT("N3." &amp;$A61 &amp; "!$G$" &amp;'N3.00_Summary'!$AJ$10)</f>
        <v>0</v>
      </c>
      <c r="E61" s="34">
        <f ca="1">INDIRECT("N3." &amp;$A61 &amp; "!$H$" &amp;'N3.00_Summary'!$AJ$10)</f>
        <v>0</v>
      </c>
      <c r="F61" s="34">
        <f ca="1">INDIRECT("N3." &amp;$A61 &amp; "!$I$" &amp;'N3.00_Summary'!$AJ$10)</f>
        <v>0</v>
      </c>
      <c r="G61" s="34">
        <f ca="1">INDIRECT("N3." &amp;$A61 &amp; "!$J$" &amp;'N3.00_Summary'!$AJ$10)</f>
        <v>0</v>
      </c>
      <c r="H61" s="34">
        <f ca="1">INDIRECT("N3." &amp;$A61 &amp; "!$K$" &amp;'N3.00_Summary'!$AJ$10)</f>
        <v>0</v>
      </c>
      <c r="I61" s="34">
        <f ca="1">INDIRECT("N3." &amp;$A61 &amp; "!$L$" &amp;'N3.00_Summary'!$AJ$10)</f>
        <v>0</v>
      </c>
      <c r="J61" s="34">
        <f ca="1">INDIRECT("N3." &amp;$A61 &amp; "!$M$" &amp;'N3.00_Summary'!$AJ$10)</f>
        <v>0</v>
      </c>
      <c r="K61" s="34">
        <f ca="1">INDIRECT("N3." &amp;$A61 &amp; "!$N$" &amp;'N3.00_Summary'!$AJ$10)</f>
        <v>0</v>
      </c>
      <c r="L61" s="34">
        <f ca="1">INDIRECT("N3." &amp;$A61 &amp; "!$O$" &amp;'N3.00_Summary'!$AJ$10)</f>
        <v>0</v>
      </c>
      <c r="M61" s="34">
        <f ca="1">INDIRECT("N3." &amp;$A61 &amp; "!$P$" &amp;'N3.00_Summary'!$AJ$10)</f>
        <v>0</v>
      </c>
      <c r="N61" s="164">
        <f t="shared" ca="1" si="3"/>
        <v>0</v>
      </c>
      <c r="P61" s="64" t="e">
        <f>'N0.6_Lookup_References'!C58</f>
        <v>#N/A</v>
      </c>
      <c r="Q61" s="34">
        <f ca="1">INDIRECT("N3." &amp;$A61 &amp; "!$W$" &amp;'N3.00_Summary'!$AJ$10)</f>
        <v>0</v>
      </c>
      <c r="R61" s="34">
        <f ca="1">INDIRECT("N3." &amp;$A61 &amp; "!$X$" &amp;'N3.00_Summary'!$AJ$10)</f>
        <v>0</v>
      </c>
      <c r="S61" s="34">
        <f ca="1">INDIRECT("N3." &amp;$A61 &amp; "!$Y$" &amp;'N3.00_Summary'!$AJ$10)</f>
        <v>0</v>
      </c>
      <c r="T61" s="34">
        <f ca="1">INDIRECT("N3." &amp;$A61 &amp; "!$Z$" &amp;'N3.00_Summary'!$AJ$10)</f>
        <v>0</v>
      </c>
      <c r="U61" s="34">
        <f ca="1">INDIRECT("N3." &amp;$A61 &amp; "!$AA$" &amp;'N3.00_Summary'!$AJ$10)</f>
        <v>0</v>
      </c>
      <c r="V61" s="34">
        <f ca="1">INDIRECT("N3." &amp;$A61 &amp; "!$AB$" &amp;'N3.00_Summary'!$AJ$10)</f>
        <v>0</v>
      </c>
      <c r="W61" s="34">
        <f ca="1">INDIRECT("N3." &amp;$A61 &amp; "!$AC$" &amp;'N3.00_Summary'!$AJ$10)</f>
        <v>0</v>
      </c>
      <c r="X61" s="34">
        <f ca="1">INDIRECT("N3." &amp;$A61 &amp; "!$AD$" &amp;'N3.00_Summary'!$AJ$10)</f>
        <v>0</v>
      </c>
      <c r="Y61" s="34">
        <f ca="1">INDIRECT("N3." &amp;$A61 &amp; "!$AE$" &amp;'N3.00_Summary'!$AJ$10)</f>
        <v>0</v>
      </c>
      <c r="Z61" s="34">
        <f ca="1">INDIRECT("N3." &amp;$A61 &amp; "!$AF$" &amp;'N3.00_Summary'!$AJ$10)</f>
        <v>0</v>
      </c>
      <c r="AA61" s="35">
        <f t="shared" ca="1" si="4"/>
        <v>0</v>
      </c>
      <c r="AC61" s="64" t="s">
        <v>51</v>
      </c>
      <c r="AD61" s="84">
        <f t="shared" ca="1" si="7"/>
        <v>0</v>
      </c>
      <c r="AE61" s="84">
        <f t="shared" ca="1" si="7"/>
        <v>0</v>
      </c>
      <c r="AF61" s="84">
        <f t="shared" ca="1" si="6"/>
        <v>0</v>
      </c>
      <c r="AG61" s="84">
        <f t="shared" ca="1" si="6"/>
        <v>0</v>
      </c>
      <c r="AH61" s="84">
        <f t="shared" ca="1" si="6"/>
        <v>0</v>
      </c>
      <c r="AI61" s="84">
        <f t="shared" ca="1" si="6"/>
        <v>0</v>
      </c>
      <c r="AJ61" s="84">
        <f t="shared" ca="1" si="6"/>
        <v>0</v>
      </c>
      <c r="AK61" s="84">
        <f t="shared" ca="1" si="6"/>
        <v>0</v>
      </c>
      <c r="AL61" s="84">
        <f t="shared" ca="1" si="6"/>
        <v>0</v>
      </c>
      <c r="AM61" s="84">
        <f t="shared" ca="1" si="6"/>
        <v>0</v>
      </c>
      <c r="AN61" s="62">
        <f t="shared" ca="1" si="6"/>
        <v>0</v>
      </c>
    </row>
    <row r="62" spans="1:40">
      <c r="A62" s="158" t="s">
        <v>249</v>
      </c>
      <c r="B62" s="237" t="e">
        <f t="shared" ca="1" si="2"/>
        <v>#N/A</v>
      </c>
      <c r="C62" s="64" t="s">
        <v>51</v>
      </c>
      <c r="D62" s="34">
        <f ca="1">INDIRECT("N3." &amp;$A62 &amp; "!$G$" &amp;'N3.00_Summary'!$AJ$10)</f>
        <v>0</v>
      </c>
      <c r="E62" s="34">
        <f ca="1">INDIRECT("N3." &amp;$A62 &amp; "!$H$" &amp;'N3.00_Summary'!$AJ$10)</f>
        <v>0</v>
      </c>
      <c r="F62" s="34">
        <f ca="1">INDIRECT("N3." &amp;$A62 &amp; "!$I$" &amp;'N3.00_Summary'!$AJ$10)</f>
        <v>0</v>
      </c>
      <c r="G62" s="34">
        <f ca="1">INDIRECT("N3." &amp;$A62 &amp; "!$J$" &amp;'N3.00_Summary'!$AJ$10)</f>
        <v>0</v>
      </c>
      <c r="H62" s="34">
        <f ca="1">INDIRECT("N3." &amp;$A62 &amp; "!$K$" &amp;'N3.00_Summary'!$AJ$10)</f>
        <v>0</v>
      </c>
      <c r="I62" s="34">
        <f ca="1">INDIRECT("N3." &amp;$A62 &amp; "!$L$" &amp;'N3.00_Summary'!$AJ$10)</f>
        <v>0</v>
      </c>
      <c r="J62" s="34">
        <f ca="1">INDIRECT("N3." &amp;$A62 &amp; "!$M$" &amp;'N3.00_Summary'!$AJ$10)</f>
        <v>0</v>
      </c>
      <c r="K62" s="34">
        <f ca="1">INDIRECT("N3." &amp;$A62 &amp; "!$N$" &amp;'N3.00_Summary'!$AJ$10)</f>
        <v>0</v>
      </c>
      <c r="L62" s="34">
        <f ca="1">INDIRECT("N3." &amp;$A62 &amp; "!$O$" &amp;'N3.00_Summary'!$AJ$10)</f>
        <v>0</v>
      </c>
      <c r="M62" s="34">
        <f ca="1">INDIRECT("N3." &amp;$A62 &amp; "!$P$" &amp;'N3.00_Summary'!$AJ$10)</f>
        <v>0</v>
      </c>
      <c r="N62" s="164">
        <f t="shared" ca="1" si="3"/>
        <v>0</v>
      </c>
      <c r="P62" s="64" t="e">
        <f>'N0.6_Lookup_References'!C59</f>
        <v>#N/A</v>
      </c>
      <c r="Q62" s="34">
        <f ca="1">INDIRECT("N3." &amp;$A62 &amp; "!$W$" &amp;'N3.00_Summary'!$AJ$10)</f>
        <v>0</v>
      </c>
      <c r="R62" s="34">
        <f ca="1">INDIRECT("N3." &amp;$A62 &amp; "!$X$" &amp;'N3.00_Summary'!$AJ$10)</f>
        <v>0</v>
      </c>
      <c r="S62" s="34">
        <f ca="1">INDIRECT("N3." &amp;$A62 &amp; "!$Y$" &amp;'N3.00_Summary'!$AJ$10)</f>
        <v>0</v>
      </c>
      <c r="T62" s="34">
        <f ca="1">INDIRECT("N3." &amp;$A62 &amp; "!$Z$" &amp;'N3.00_Summary'!$AJ$10)</f>
        <v>0</v>
      </c>
      <c r="U62" s="34">
        <f ca="1">INDIRECT("N3." &amp;$A62 &amp; "!$AA$" &amp;'N3.00_Summary'!$AJ$10)</f>
        <v>0</v>
      </c>
      <c r="V62" s="34">
        <f ca="1">INDIRECT("N3." &amp;$A62 &amp; "!$AB$" &amp;'N3.00_Summary'!$AJ$10)</f>
        <v>0</v>
      </c>
      <c r="W62" s="34">
        <f ca="1">INDIRECT("N3." &amp;$A62 &amp; "!$AC$" &amp;'N3.00_Summary'!$AJ$10)</f>
        <v>0</v>
      </c>
      <c r="X62" s="34">
        <f ca="1">INDIRECT("N3." &amp;$A62 &amp; "!$AD$" &amp;'N3.00_Summary'!$AJ$10)</f>
        <v>0</v>
      </c>
      <c r="Y62" s="34">
        <f ca="1">INDIRECT("N3." &amp;$A62 &amp; "!$AE$" &amp;'N3.00_Summary'!$AJ$10)</f>
        <v>0</v>
      </c>
      <c r="Z62" s="34">
        <f ca="1">INDIRECT("N3." &amp;$A62 &amp; "!$AF$" &amp;'N3.00_Summary'!$AJ$10)</f>
        <v>0</v>
      </c>
      <c r="AA62" s="35">
        <f t="shared" ca="1" si="4"/>
        <v>0</v>
      </c>
      <c r="AC62" s="64" t="s">
        <v>51</v>
      </c>
      <c r="AD62" s="84">
        <f t="shared" ca="1" si="7"/>
        <v>0</v>
      </c>
      <c r="AE62" s="84">
        <f t="shared" ca="1" si="7"/>
        <v>0</v>
      </c>
      <c r="AF62" s="84">
        <f t="shared" ca="1" si="6"/>
        <v>0</v>
      </c>
      <c r="AG62" s="84">
        <f t="shared" ca="1" si="6"/>
        <v>0</v>
      </c>
      <c r="AH62" s="84">
        <f t="shared" ca="1" si="6"/>
        <v>0</v>
      </c>
      <c r="AI62" s="84">
        <f t="shared" ca="1" si="6"/>
        <v>0</v>
      </c>
      <c r="AJ62" s="84">
        <f t="shared" ca="1" si="6"/>
        <v>0</v>
      </c>
      <c r="AK62" s="84">
        <f t="shared" ca="1" si="6"/>
        <v>0</v>
      </c>
      <c r="AL62" s="84">
        <f t="shared" ca="1" si="6"/>
        <v>0</v>
      </c>
      <c r="AM62" s="84">
        <f t="shared" ca="1" si="6"/>
        <v>0</v>
      </c>
      <c r="AN62" s="62">
        <f t="shared" ca="1" si="6"/>
        <v>0</v>
      </c>
    </row>
    <row r="63" spans="1:40">
      <c r="A63" s="158" t="s">
        <v>250</v>
      </c>
      <c r="B63" s="237" t="e">
        <f t="shared" ca="1" si="2"/>
        <v>#N/A</v>
      </c>
      <c r="C63" s="64" t="s">
        <v>51</v>
      </c>
      <c r="D63" s="34">
        <f ca="1">INDIRECT("N3." &amp;$A63 &amp; "!$G$" &amp;'N3.00_Summary'!$AJ$10)</f>
        <v>0</v>
      </c>
      <c r="E63" s="34">
        <f ca="1">INDIRECT("N3." &amp;$A63 &amp; "!$H$" &amp;'N3.00_Summary'!$AJ$10)</f>
        <v>0</v>
      </c>
      <c r="F63" s="34">
        <f ca="1">INDIRECT("N3." &amp;$A63 &amp; "!$I$" &amp;'N3.00_Summary'!$AJ$10)</f>
        <v>0</v>
      </c>
      <c r="G63" s="34">
        <f ca="1">INDIRECT("N3." &amp;$A63 &amp; "!$J$" &amp;'N3.00_Summary'!$AJ$10)</f>
        <v>0</v>
      </c>
      <c r="H63" s="34">
        <f ca="1">INDIRECT("N3." &amp;$A63 &amp; "!$K$" &amp;'N3.00_Summary'!$AJ$10)</f>
        <v>0</v>
      </c>
      <c r="I63" s="34">
        <f ca="1">INDIRECT("N3." &amp;$A63 &amp; "!$L$" &amp;'N3.00_Summary'!$AJ$10)</f>
        <v>0</v>
      </c>
      <c r="J63" s="34">
        <f ca="1">INDIRECT("N3." &amp;$A63 &amp; "!$M$" &amp;'N3.00_Summary'!$AJ$10)</f>
        <v>0</v>
      </c>
      <c r="K63" s="34">
        <f ca="1">INDIRECT("N3." &amp;$A63 &amp; "!$N$" &amp;'N3.00_Summary'!$AJ$10)</f>
        <v>0</v>
      </c>
      <c r="L63" s="34">
        <f ca="1">INDIRECT("N3." &amp;$A63 &amp; "!$O$" &amp;'N3.00_Summary'!$AJ$10)</f>
        <v>0</v>
      </c>
      <c r="M63" s="34">
        <f ca="1">INDIRECT("N3." &amp;$A63 &amp; "!$P$" &amp;'N3.00_Summary'!$AJ$10)</f>
        <v>0</v>
      </c>
      <c r="N63" s="164">
        <f t="shared" ca="1" si="3"/>
        <v>0</v>
      </c>
      <c r="P63" s="64" t="e">
        <f>'N0.6_Lookup_References'!C60</f>
        <v>#N/A</v>
      </c>
      <c r="Q63" s="34">
        <f ca="1">INDIRECT("N3." &amp;$A63 &amp; "!$W$" &amp;'N3.00_Summary'!$AJ$10)</f>
        <v>0</v>
      </c>
      <c r="R63" s="34">
        <f ca="1">INDIRECT("N3." &amp;$A63 &amp; "!$X$" &amp;'N3.00_Summary'!$AJ$10)</f>
        <v>0</v>
      </c>
      <c r="S63" s="34">
        <f ca="1">INDIRECT("N3." &amp;$A63 &amp; "!$Y$" &amp;'N3.00_Summary'!$AJ$10)</f>
        <v>0</v>
      </c>
      <c r="T63" s="34">
        <f ca="1">INDIRECT("N3." &amp;$A63 &amp; "!$Z$" &amp;'N3.00_Summary'!$AJ$10)</f>
        <v>0</v>
      </c>
      <c r="U63" s="34">
        <f ca="1">INDIRECT("N3." &amp;$A63 &amp; "!$AA$" &amp;'N3.00_Summary'!$AJ$10)</f>
        <v>0</v>
      </c>
      <c r="V63" s="34">
        <f ca="1">INDIRECT("N3." &amp;$A63 &amp; "!$AB$" &amp;'N3.00_Summary'!$AJ$10)</f>
        <v>0</v>
      </c>
      <c r="W63" s="34">
        <f ca="1">INDIRECT("N3." &amp;$A63 &amp; "!$AC$" &amp;'N3.00_Summary'!$AJ$10)</f>
        <v>0</v>
      </c>
      <c r="X63" s="34">
        <f ca="1">INDIRECT("N3." &amp;$A63 &amp; "!$AD$" &amp;'N3.00_Summary'!$AJ$10)</f>
        <v>0</v>
      </c>
      <c r="Y63" s="34">
        <f ca="1">INDIRECT("N3." &amp;$A63 &amp; "!$AE$" &amp;'N3.00_Summary'!$AJ$10)</f>
        <v>0</v>
      </c>
      <c r="Z63" s="34">
        <f ca="1">INDIRECT("N3." &amp;$A63 &amp; "!$AF$" &amp;'N3.00_Summary'!$AJ$10)</f>
        <v>0</v>
      </c>
      <c r="AA63" s="35">
        <f t="shared" ca="1" si="4"/>
        <v>0</v>
      </c>
      <c r="AC63" s="64" t="s">
        <v>51</v>
      </c>
      <c r="AD63" s="84">
        <f t="shared" ca="1" si="7"/>
        <v>0</v>
      </c>
      <c r="AE63" s="84">
        <f t="shared" ca="1" si="7"/>
        <v>0</v>
      </c>
      <c r="AF63" s="84">
        <f t="shared" ca="1" si="6"/>
        <v>0</v>
      </c>
      <c r="AG63" s="84">
        <f t="shared" ca="1" si="6"/>
        <v>0</v>
      </c>
      <c r="AH63" s="84">
        <f t="shared" ca="1" si="6"/>
        <v>0</v>
      </c>
      <c r="AI63" s="84">
        <f t="shared" ca="1" si="6"/>
        <v>0</v>
      </c>
      <c r="AJ63" s="84">
        <f t="shared" ca="1" si="6"/>
        <v>0</v>
      </c>
      <c r="AK63" s="84">
        <f t="shared" ca="1" si="6"/>
        <v>0</v>
      </c>
      <c r="AL63" s="84">
        <f t="shared" ca="1" si="6"/>
        <v>0</v>
      </c>
      <c r="AM63" s="84">
        <f t="shared" ca="1" si="6"/>
        <v>0</v>
      </c>
      <c r="AN63" s="62">
        <f t="shared" ca="1" si="6"/>
        <v>0</v>
      </c>
    </row>
    <row r="64" spans="1:40">
      <c r="A64" s="158" t="s">
        <v>435</v>
      </c>
      <c r="B64" s="237" t="e">
        <f t="shared" ca="1" si="2"/>
        <v>#N/A</v>
      </c>
      <c r="C64" s="64" t="s">
        <v>51</v>
      </c>
      <c r="D64" s="34">
        <f ca="1">INDIRECT("N3." &amp;$A64 &amp; "!$G$" &amp;'N3.00_Summary'!$AJ$10)</f>
        <v>0</v>
      </c>
      <c r="E64" s="34">
        <f ca="1">INDIRECT("N3." &amp;$A64 &amp; "!$H$" &amp;'N3.00_Summary'!$AJ$10)</f>
        <v>0</v>
      </c>
      <c r="F64" s="34">
        <f ca="1">INDIRECT("N3." &amp;$A64 &amp; "!$I$" &amp;'N3.00_Summary'!$AJ$10)</f>
        <v>0</v>
      </c>
      <c r="G64" s="34">
        <f ca="1">INDIRECT("N3." &amp;$A64 &amp; "!$J$" &amp;'N3.00_Summary'!$AJ$10)</f>
        <v>0</v>
      </c>
      <c r="H64" s="34">
        <f ca="1">INDIRECT("N3." &amp;$A64 &amp; "!$K$" &amp;'N3.00_Summary'!$AJ$10)</f>
        <v>0</v>
      </c>
      <c r="I64" s="34">
        <f ca="1">INDIRECT("N3." &amp;$A64 &amp; "!$L$" &amp;'N3.00_Summary'!$AJ$10)</f>
        <v>0</v>
      </c>
      <c r="J64" s="34">
        <f ca="1">INDIRECT("N3." &amp;$A64 &amp; "!$M$" &amp;'N3.00_Summary'!$AJ$10)</f>
        <v>0</v>
      </c>
      <c r="K64" s="34">
        <f ca="1">INDIRECT("N3." &amp;$A64 &amp; "!$N$" &amp;'N3.00_Summary'!$AJ$10)</f>
        <v>0</v>
      </c>
      <c r="L64" s="34">
        <f ca="1">INDIRECT("N3." &amp;$A64 &amp; "!$O$" &amp;'N3.00_Summary'!$AJ$10)</f>
        <v>0</v>
      </c>
      <c r="M64" s="34">
        <f ca="1">INDIRECT("N3." &amp;$A64 &amp; "!$P$" &amp;'N3.00_Summary'!$AJ$10)</f>
        <v>0</v>
      </c>
      <c r="N64" s="164">
        <f t="shared" ca="1" si="3"/>
        <v>0</v>
      </c>
      <c r="P64" s="64" t="e">
        <f>'N0.6_Lookup_References'!C61</f>
        <v>#N/A</v>
      </c>
      <c r="Q64" s="34">
        <f ca="1">INDIRECT("N3." &amp;$A64 &amp; "!$W$" &amp;'N3.00_Summary'!$AJ$10)</f>
        <v>0</v>
      </c>
      <c r="R64" s="34">
        <f ca="1">INDIRECT("N3." &amp;$A64 &amp; "!$X$" &amp;'N3.00_Summary'!$AJ$10)</f>
        <v>0</v>
      </c>
      <c r="S64" s="34">
        <f ca="1">INDIRECT("N3." &amp;$A64 &amp; "!$Y$" &amp;'N3.00_Summary'!$AJ$10)</f>
        <v>0</v>
      </c>
      <c r="T64" s="34">
        <f ca="1">INDIRECT("N3." &amp;$A64 &amp; "!$Z$" &amp;'N3.00_Summary'!$AJ$10)</f>
        <v>0</v>
      </c>
      <c r="U64" s="34">
        <f ca="1">INDIRECT("N3." &amp;$A64 &amp; "!$AA$" &amp;'N3.00_Summary'!$AJ$10)</f>
        <v>0</v>
      </c>
      <c r="V64" s="34">
        <f ca="1">INDIRECT("N3." &amp;$A64 &amp; "!$AB$" &amp;'N3.00_Summary'!$AJ$10)</f>
        <v>0</v>
      </c>
      <c r="W64" s="34">
        <f ca="1">INDIRECT("N3." &amp;$A64 &amp; "!$AC$" &amp;'N3.00_Summary'!$AJ$10)</f>
        <v>0</v>
      </c>
      <c r="X64" s="34">
        <f ca="1">INDIRECT("N3." &amp;$A64 &amp; "!$AD$" &amp;'N3.00_Summary'!$AJ$10)</f>
        <v>0</v>
      </c>
      <c r="Y64" s="34">
        <f ca="1">INDIRECT("N3." &amp;$A64 &amp; "!$AE$" &amp;'N3.00_Summary'!$AJ$10)</f>
        <v>0</v>
      </c>
      <c r="Z64" s="34">
        <f ca="1">INDIRECT("N3." &amp;$A64 &amp; "!$AF$" &amp;'N3.00_Summary'!$AJ$10)</f>
        <v>0</v>
      </c>
      <c r="AA64" s="35">
        <f t="shared" ca="1" si="4"/>
        <v>0</v>
      </c>
      <c r="AC64" s="64" t="s">
        <v>51</v>
      </c>
      <c r="AD64" s="84">
        <f t="shared" ca="1" si="7"/>
        <v>0</v>
      </c>
      <c r="AE64" s="84">
        <f t="shared" ca="1" si="7"/>
        <v>0</v>
      </c>
      <c r="AF64" s="84">
        <f t="shared" ca="1" si="6"/>
        <v>0</v>
      </c>
      <c r="AG64" s="84">
        <f t="shared" ca="1" si="6"/>
        <v>0</v>
      </c>
      <c r="AH64" s="84">
        <f t="shared" ca="1" si="6"/>
        <v>0</v>
      </c>
      <c r="AI64" s="84">
        <f t="shared" ca="1" si="6"/>
        <v>0</v>
      </c>
      <c r="AJ64" s="84">
        <f t="shared" ca="1" si="6"/>
        <v>0</v>
      </c>
      <c r="AK64" s="84">
        <f t="shared" ca="1" si="6"/>
        <v>0</v>
      </c>
      <c r="AL64" s="84">
        <f t="shared" ca="1" si="6"/>
        <v>0</v>
      </c>
      <c r="AM64" s="84">
        <f t="shared" ca="1" si="6"/>
        <v>0</v>
      </c>
      <c r="AN64" s="62">
        <f t="shared" ca="1" si="6"/>
        <v>0</v>
      </c>
    </row>
    <row r="65" spans="1:40">
      <c r="A65" s="158" t="s">
        <v>436</v>
      </c>
      <c r="B65" s="237" t="e">
        <f t="shared" ca="1" si="2"/>
        <v>#N/A</v>
      </c>
      <c r="C65" s="64" t="s">
        <v>51</v>
      </c>
      <c r="D65" s="34">
        <f ca="1">INDIRECT("N3." &amp;$A65 &amp; "!$G$" &amp;'N3.00_Summary'!$AJ$10)</f>
        <v>0</v>
      </c>
      <c r="E65" s="34">
        <f ca="1">INDIRECT("N3." &amp;$A65 &amp; "!$H$" &amp;'N3.00_Summary'!$AJ$10)</f>
        <v>0</v>
      </c>
      <c r="F65" s="34">
        <f ca="1">INDIRECT("N3." &amp;$A65 &amp; "!$I$" &amp;'N3.00_Summary'!$AJ$10)</f>
        <v>0</v>
      </c>
      <c r="G65" s="34">
        <f ca="1">INDIRECT("N3." &amp;$A65 &amp; "!$J$" &amp;'N3.00_Summary'!$AJ$10)</f>
        <v>0</v>
      </c>
      <c r="H65" s="34">
        <f ca="1">INDIRECT("N3." &amp;$A65 &amp; "!$K$" &amp;'N3.00_Summary'!$AJ$10)</f>
        <v>0</v>
      </c>
      <c r="I65" s="34">
        <f ca="1">INDIRECT("N3." &amp;$A65 &amp; "!$L$" &amp;'N3.00_Summary'!$AJ$10)</f>
        <v>0</v>
      </c>
      <c r="J65" s="34">
        <f ca="1">INDIRECT("N3." &amp;$A65 &amp; "!$M$" &amp;'N3.00_Summary'!$AJ$10)</f>
        <v>0</v>
      </c>
      <c r="K65" s="34">
        <f ca="1">INDIRECT("N3." &amp;$A65 &amp; "!$N$" &amp;'N3.00_Summary'!$AJ$10)</f>
        <v>0</v>
      </c>
      <c r="L65" s="34">
        <f ca="1">INDIRECT("N3." &amp;$A65 &amp; "!$O$" &amp;'N3.00_Summary'!$AJ$10)</f>
        <v>0</v>
      </c>
      <c r="M65" s="34">
        <f ca="1">INDIRECT("N3." &amp;$A65 &amp; "!$P$" &amp;'N3.00_Summary'!$AJ$10)</f>
        <v>0</v>
      </c>
      <c r="N65" s="164">
        <f t="shared" ca="1" si="3"/>
        <v>0</v>
      </c>
      <c r="P65" s="64" t="e">
        <f>'N0.6_Lookup_References'!C62</f>
        <v>#N/A</v>
      </c>
      <c r="Q65" s="34">
        <f ca="1">INDIRECT("N3." &amp;$A65 &amp; "!$W$" &amp;'N3.00_Summary'!$AJ$10)</f>
        <v>0</v>
      </c>
      <c r="R65" s="34">
        <f ca="1">INDIRECT("N3." &amp;$A65 &amp; "!$X$" &amp;'N3.00_Summary'!$AJ$10)</f>
        <v>0</v>
      </c>
      <c r="S65" s="34">
        <f ca="1">INDIRECT("N3." &amp;$A65 &amp; "!$Y$" &amp;'N3.00_Summary'!$AJ$10)</f>
        <v>0</v>
      </c>
      <c r="T65" s="34">
        <f ca="1">INDIRECT("N3." &amp;$A65 &amp; "!$Z$" &amp;'N3.00_Summary'!$AJ$10)</f>
        <v>0</v>
      </c>
      <c r="U65" s="34">
        <f ca="1">INDIRECT("N3." &amp;$A65 &amp; "!$AA$" &amp;'N3.00_Summary'!$AJ$10)</f>
        <v>0</v>
      </c>
      <c r="V65" s="34">
        <f ca="1">INDIRECT("N3." &amp;$A65 &amp; "!$AB$" &amp;'N3.00_Summary'!$AJ$10)</f>
        <v>0</v>
      </c>
      <c r="W65" s="34">
        <f ca="1">INDIRECT("N3." &amp;$A65 &amp; "!$AC$" &amp;'N3.00_Summary'!$AJ$10)</f>
        <v>0</v>
      </c>
      <c r="X65" s="34">
        <f ca="1">INDIRECT("N3." &amp;$A65 &amp; "!$AD$" &amp;'N3.00_Summary'!$AJ$10)</f>
        <v>0</v>
      </c>
      <c r="Y65" s="34">
        <f ca="1">INDIRECT("N3." &amp;$A65 &amp; "!$AE$" &amp;'N3.00_Summary'!$AJ$10)</f>
        <v>0</v>
      </c>
      <c r="Z65" s="34">
        <f ca="1">INDIRECT("N3." &amp;$A65 &amp; "!$AF$" &amp;'N3.00_Summary'!$AJ$10)</f>
        <v>0</v>
      </c>
      <c r="AA65" s="35">
        <f t="shared" ca="1" si="4"/>
        <v>0</v>
      </c>
      <c r="AC65" s="64" t="s">
        <v>51</v>
      </c>
      <c r="AD65" s="84">
        <f t="shared" ca="1" si="7"/>
        <v>0</v>
      </c>
      <c r="AE65" s="84">
        <f t="shared" ca="1" si="7"/>
        <v>0</v>
      </c>
      <c r="AF65" s="84">
        <f t="shared" ca="1" si="6"/>
        <v>0</v>
      </c>
      <c r="AG65" s="84">
        <f t="shared" ca="1" si="6"/>
        <v>0</v>
      </c>
      <c r="AH65" s="84">
        <f t="shared" ca="1" si="6"/>
        <v>0</v>
      </c>
      <c r="AI65" s="84">
        <f t="shared" ca="1" si="6"/>
        <v>0</v>
      </c>
      <c r="AJ65" s="84">
        <f t="shared" ca="1" si="6"/>
        <v>0</v>
      </c>
      <c r="AK65" s="84">
        <f t="shared" ca="1" si="6"/>
        <v>0</v>
      </c>
      <c r="AL65" s="84">
        <f t="shared" ca="1" si="6"/>
        <v>0</v>
      </c>
      <c r="AM65" s="84">
        <f t="shared" ca="1" si="6"/>
        <v>0</v>
      </c>
      <c r="AN65" s="62">
        <f t="shared" ca="1" si="6"/>
        <v>0</v>
      </c>
    </row>
    <row r="66" spans="1:40">
      <c r="A66" s="158" t="s">
        <v>437</v>
      </c>
      <c r="B66" s="237" t="e">
        <f t="shared" ca="1" si="2"/>
        <v>#N/A</v>
      </c>
      <c r="C66" s="64" t="s">
        <v>51</v>
      </c>
      <c r="D66" s="34">
        <f ca="1">INDIRECT("N3." &amp;$A66 &amp; "!$G$" &amp;'N3.00_Summary'!$AJ$10)</f>
        <v>0</v>
      </c>
      <c r="E66" s="34">
        <f ca="1">INDIRECT("N3." &amp;$A66 &amp; "!$H$" &amp;'N3.00_Summary'!$AJ$10)</f>
        <v>0</v>
      </c>
      <c r="F66" s="34">
        <f ca="1">INDIRECT("N3." &amp;$A66 &amp; "!$I$" &amp;'N3.00_Summary'!$AJ$10)</f>
        <v>0</v>
      </c>
      <c r="G66" s="34">
        <f ca="1">INDIRECT("N3." &amp;$A66 &amp; "!$J$" &amp;'N3.00_Summary'!$AJ$10)</f>
        <v>0</v>
      </c>
      <c r="H66" s="34">
        <f ca="1">INDIRECT("N3." &amp;$A66 &amp; "!$K$" &amp;'N3.00_Summary'!$AJ$10)</f>
        <v>0</v>
      </c>
      <c r="I66" s="34">
        <f ca="1">INDIRECT("N3." &amp;$A66 &amp; "!$L$" &amp;'N3.00_Summary'!$AJ$10)</f>
        <v>0</v>
      </c>
      <c r="J66" s="34">
        <f ca="1">INDIRECT("N3." &amp;$A66 &amp; "!$M$" &amp;'N3.00_Summary'!$AJ$10)</f>
        <v>0</v>
      </c>
      <c r="K66" s="34">
        <f ca="1">INDIRECT("N3." &amp;$A66 &amp; "!$N$" &amp;'N3.00_Summary'!$AJ$10)</f>
        <v>0</v>
      </c>
      <c r="L66" s="34">
        <f ca="1">INDIRECT("N3." &amp;$A66 &amp; "!$O$" &amp;'N3.00_Summary'!$AJ$10)</f>
        <v>0</v>
      </c>
      <c r="M66" s="34">
        <f ca="1">INDIRECT("N3." &amp;$A66 &amp; "!$P$" &amp;'N3.00_Summary'!$AJ$10)</f>
        <v>0</v>
      </c>
      <c r="N66" s="164">
        <f t="shared" ca="1" si="3"/>
        <v>0</v>
      </c>
      <c r="P66" s="64" t="e">
        <f>'N0.6_Lookup_References'!C63</f>
        <v>#N/A</v>
      </c>
      <c r="Q66" s="34">
        <f ca="1">INDIRECT("N3." &amp;$A66 &amp; "!$W$" &amp;'N3.00_Summary'!$AJ$10)</f>
        <v>0</v>
      </c>
      <c r="R66" s="34">
        <f ca="1">INDIRECT("N3." &amp;$A66 &amp; "!$X$" &amp;'N3.00_Summary'!$AJ$10)</f>
        <v>0</v>
      </c>
      <c r="S66" s="34">
        <f ca="1">INDIRECT("N3." &amp;$A66 &amp; "!$Y$" &amp;'N3.00_Summary'!$AJ$10)</f>
        <v>0</v>
      </c>
      <c r="T66" s="34">
        <f ca="1">INDIRECT("N3." &amp;$A66 &amp; "!$Z$" &amp;'N3.00_Summary'!$AJ$10)</f>
        <v>0</v>
      </c>
      <c r="U66" s="34">
        <f ca="1">INDIRECT("N3." &amp;$A66 &amp; "!$AA$" &amp;'N3.00_Summary'!$AJ$10)</f>
        <v>0</v>
      </c>
      <c r="V66" s="34">
        <f ca="1">INDIRECT("N3." &amp;$A66 &amp; "!$AB$" &amp;'N3.00_Summary'!$AJ$10)</f>
        <v>0</v>
      </c>
      <c r="W66" s="34">
        <f ca="1">INDIRECT("N3." &amp;$A66 &amp; "!$AC$" &amp;'N3.00_Summary'!$AJ$10)</f>
        <v>0</v>
      </c>
      <c r="X66" s="34">
        <f ca="1">INDIRECT("N3." &amp;$A66 &amp; "!$AD$" &amp;'N3.00_Summary'!$AJ$10)</f>
        <v>0</v>
      </c>
      <c r="Y66" s="34">
        <f ca="1">INDIRECT("N3." &amp;$A66 &amp; "!$AE$" &amp;'N3.00_Summary'!$AJ$10)</f>
        <v>0</v>
      </c>
      <c r="Z66" s="34">
        <f ca="1">INDIRECT("N3." &amp;$A66 &amp; "!$AF$" &amp;'N3.00_Summary'!$AJ$10)</f>
        <v>0</v>
      </c>
      <c r="AA66" s="35">
        <f t="shared" ca="1" si="4"/>
        <v>0</v>
      </c>
      <c r="AC66" s="64" t="s">
        <v>51</v>
      </c>
      <c r="AD66" s="84">
        <f t="shared" ca="1" si="7"/>
        <v>0</v>
      </c>
      <c r="AE66" s="84">
        <f t="shared" ca="1" si="7"/>
        <v>0</v>
      </c>
      <c r="AF66" s="84">
        <f t="shared" ca="1" si="6"/>
        <v>0</v>
      </c>
      <c r="AG66" s="84">
        <f t="shared" ca="1" si="6"/>
        <v>0</v>
      </c>
      <c r="AH66" s="84">
        <f t="shared" ca="1" si="6"/>
        <v>0</v>
      </c>
      <c r="AI66" s="84">
        <f t="shared" ca="1" si="6"/>
        <v>0</v>
      </c>
      <c r="AJ66" s="84">
        <f t="shared" ca="1" si="6"/>
        <v>0</v>
      </c>
      <c r="AK66" s="84">
        <f t="shared" ca="1" si="6"/>
        <v>0</v>
      </c>
      <c r="AL66" s="84">
        <f t="shared" ca="1" si="6"/>
        <v>0</v>
      </c>
      <c r="AM66" s="84">
        <f t="shared" ca="1" si="6"/>
        <v>0</v>
      </c>
      <c r="AN66" s="62">
        <f t="shared" ca="1" si="6"/>
        <v>0</v>
      </c>
    </row>
    <row r="67" spans="1:40">
      <c r="A67" s="18"/>
      <c r="B67" s="19" t="s">
        <v>26</v>
      </c>
      <c r="C67" s="64" t="s">
        <v>51</v>
      </c>
      <c r="D67" s="164">
        <f ca="1">SUM(D17:D66)</f>
        <v>0</v>
      </c>
      <c r="E67" s="164">
        <f t="shared" ref="E67:M67" ca="1" si="8">SUM(E17:E66)</f>
        <v>0</v>
      </c>
      <c r="F67" s="164">
        <f t="shared" ca="1" si="8"/>
        <v>0</v>
      </c>
      <c r="G67" s="164">
        <f t="shared" ca="1" si="8"/>
        <v>0</v>
      </c>
      <c r="H67" s="164">
        <f t="shared" ca="1" si="8"/>
        <v>0</v>
      </c>
      <c r="I67" s="164">
        <f t="shared" ca="1" si="8"/>
        <v>0</v>
      </c>
      <c r="J67" s="164">
        <f t="shared" ca="1" si="8"/>
        <v>0</v>
      </c>
      <c r="K67" s="164">
        <f t="shared" ca="1" si="8"/>
        <v>0</v>
      </c>
      <c r="L67" s="164">
        <f t="shared" ca="1" si="8"/>
        <v>0</v>
      </c>
      <c r="M67" s="164">
        <f t="shared" ca="1" si="8"/>
        <v>0</v>
      </c>
      <c r="N67" s="259">
        <f ca="1">SUM(N17:N66)</f>
        <v>0</v>
      </c>
    </row>
    <row r="69" spans="1:40" ht="17.649999999999999">
      <c r="A69" s="9" t="s">
        <v>102</v>
      </c>
      <c r="Q69" s="9"/>
      <c r="AA69" s="102"/>
    </row>
    <row r="71" spans="1:40">
      <c r="A71" s="15" t="s">
        <v>114</v>
      </c>
      <c r="B71" s="100"/>
      <c r="C71" s="100"/>
      <c r="D71" s="295" t="s">
        <v>115</v>
      </c>
      <c r="E71" s="296"/>
      <c r="F71" s="296"/>
      <c r="G71" s="296"/>
      <c r="H71" s="296"/>
      <c r="I71" s="296"/>
      <c r="J71" s="296"/>
      <c r="K71" s="296"/>
      <c r="L71" s="296"/>
      <c r="M71" s="297"/>
      <c r="P71" s="100"/>
      <c r="Q71" s="295" t="s">
        <v>103</v>
      </c>
      <c r="R71" s="296"/>
      <c r="S71" s="296"/>
      <c r="T71" s="296"/>
      <c r="U71" s="296"/>
      <c r="V71" s="296"/>
      <c r="W71" s="296"/>
      <c r="X71" s="296"/>
      <c r="Y71" s="296"/>
      <c r="Z71" s="297"/>
    </row>
    <row r="72" spans="1:40" ht="14.65" thickBot="1">
      <c r="A72" s="157"/>
      <c r="B72" s="157" t="s">
        <v>3</v>
      </c>
      <c r="C72" s="63" t="s">
        <v>49</v>
      </c>
      <c r="D72" s="20" t="s">
        <v>4</v>
      </c>
      <c r="E72" s="21" t="s">
        <v>5</v>
      </c>
      <c r="F72" s="22" t="s">
        <v>6</v>
      </c>
      <c r="G72" s="23" t="s">
        <v>7</v>
      </c>
      <c r="H72" s="24" t="s">
        <v>8</v>
      </c>
      <c r="I72" s="25" t="s">
        <v>91</v>
      </c>
      <c r="J72" s="26" t="s">
        <v>92</v>
      </c>
      <c r="K72" s="29" t="s">
        <v>93</v>
      </c>
      <c r="L72" s="27" t="s">
        <v>94</v>
      </c>
      <c r="M72" s="28" t="s">
        <v>95</v>
      </c>
      <c r="N72" s="197" t="s">
        <v>26</v>
      </c>
      <c r="P72" s="196" t="s">
        <v>49</v>
      </c>
      <c r="Q72" s="65" t="s">
        <v>4</v>
      </c>
      <c r="R72" s="21" t="s">
        <v>5</v>
      </c>
      <c r="S72" s="22" t="s">
        <v>6</v>
      </c>
      <c r="T72" s="23" t="s">
        <v>7</v>
      </c>
      <c r="U72" s="24" t="s">
        <v>8</v>
      </c>
      <c r="V72" s="25" t="s">
        <v>91</v>
      </c>
      <c r="W72" s="26" t="s">
        <v>92</v>
      </c>
      <c r="X72" s="29" t="s">
        <v>93</v>
      </c>
      <c r="Y72" s="27" t="s">
        <v>94</v>
      </c>
      <c r="Z72" s="28" t="s">
        <v>95</v>
      </c>
      <c r="AA72" s="197" t="s">
        <v>26</v>
      </c>
    </row>
    <row r="73" spans="1:40">
      <c r="A73" s="158" t="s">
        <v>203</v>
      </c>
      <c r="B73" s="237" t="e">
        <f ca="1">INDIRECT("N3." &amp; $A73 &amp; "!$A$12")</f>
        <v>#N/A</v>
      </c>
      <c r="C73" s="64" t="s">
        <v>318</v>
      </c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4">
        <f t="array" ref="N73">IFERROR(SUM(Q73:Z73/SUM(Q73:Z73) * D73:M73),0)</f>
        <v>0</v>
      </c>
      <c r="P73" s="64" t="e">
        <f>'N0.6_Lookup_References'!C14</f>
        <v>#N/A</v>
      </c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35">
        <f>SUM(Q73:Z73)</f>
        <v>0</v>
      </c>
    </row>
    <row r="74" spans="1:40">
      <c r="A74" s="158" t="s">
        <v>204</v>
      </c>
      <c r="B74" s="237" t="e">
        <f t="shared" ref="B74:B122" ca="1" si="9">INDIRECT("N3." &amp; $A74 &amp; "!$A$12")</f>
        <v>#N/A</v>
      </c>
      <c r="C74" s="64" t="s">
        <v>318</v>
      </c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4">
        <f t="array" ref="N74">IFERROR(SUM(Q74:Z74/SUM(Q74:Z74) * D74:M74),0)</f>
        <v>0</v>
      </c>
      <c r="P74" s="64" t="e">
        <f>'N0.6_Lookup_References'!C15</f>
        <v>#N/A</v>
      </c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35">
        <f t="shared" ref="AA74:AA122" si="10">SUM(Q74:Z74)</f>
        <v>0</v>
      </c>
    </row>
    <row r="75" spans="1:40">
      <c r="A75" s="158" t="s">
        <v>205</v>
      </c>
      <c r="B75" s="237" t="e">
        <f t="shared" ca="1" si="9"/>
        <v>#N/A</v>
      </c>
      <c r="C75" s="64" t="s">
        <v>318</v>
      </c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4">
        <f t="array" ref="N75">IFERROR(SUM(Q75:Z75/SUM(Q75:Z75) * D75:M75),0)</f>
        <v>0</v>
      </c>
      <c r="P75" s="64" t="e">
        <f>'N0.6_Lookup_References'!C16</f>
        <v>#N/A</v>
      </c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35">
        <f t="shared" si="10"/>
        <v>0</v>
      </c>
    </row>
    <row r="76" spans="1:40">
      <c r="A76" s="158" t="s">
        <v>206</v>
      </c>
      <c r="B76" s="237" t="e">
        <f t="shared" ca="1" si="9"/>
        <v>#N/A</v>
      </c>
      <c r="C76" s="64" t="s">
        <v>318</v>
      </c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4">
        <f t="array" ref="N76">IFERROR(SUM(Q76:Z76/SUM(Q76:Z76) * D76:M76),0)</f>
        <v>0</v>
      </c>
      <c r="P76" s="64" t="e">
        <f>'N0.6_Lookup_References'!C17</f>
        <v>#N/A</v>
      </c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35">
        <f t="shared" si="10"/>
        <v>0</v>
      </c>
    </row>
    <row r="77" spans="1:40">
      <c r="A77" s="158" t="s">
        <v>207</v>
      </c>
      <c r="B77" s="237" t="e">
        <f t="shared" ca="1" si="9"/>
        <v>#N/A</v>
      </c>
      <c r="C77" s="64" t="s">
        <v>318</v>
      </c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4">
        <f t="array" ref="N77">IFERROR(SUM(Q77:Z77/SUM(Q77:Z77) * D77:M77),0)</f>
        <v>0</v>
      </c>
      <c r="P77" s="64" t="e">
        <f>'N0.6_Lookup_References'!C18</f>
        <v>#N/A</v>
      </c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35">
        <f t="shared" si="10"/>
        <v>0</v>
      </c>
    </row>
    <row r="78" spans="1:40">
      <c r="A78" s="158" t="s">
        <v>208</v>
      </c>
      <c r="B78" s="237" t="e">
        <f t="shared" ca="1" si="9"/>
        <v>#N/A</v>
      </c>
      <c r="C78" s="64" t="s">
        <v>318</v>
      </c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4">
        <f t="array" ref="N78">IFERROR(SUM(Q78:Z78/SUM(Q78:Z78) * D78:M78),0)</f>
        <v>0</v>
      </c>
      <c r="P78" s="64" t="e">
        <f>'N0.6_Lookup_References'!C19</f>
        <v>#N/A</v>
      </c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35">
        <f t="shared" si="10"/>
        <v>0</v>
      </c>
    </row>
    <row r="79" spans="1:40">
      <c r="A79" s="158" t="s">
        <v>425</v>
      </c>
      <c r="B79" s="237" t="e">
        <f t="shared" ca="1" si="9"/>
        <v>#N/A</v>
      </c>
      <c r="C79" s="64" t="s">
        <v>318</v>
      </c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4">
        <f t="array" ref="N79">IFERROR(SUM(Q79:Z79/SUM(Q79:Z79) * D79:M79),0)</f>
        <v>0</v>
      </c>
      <c r="P79" s="64" t="e">
        <f>'N0.6_Lookup_References'!C20</f>
        <v>#N/A</v>
      </c>
      <c r="Q79" s="101"/>
      <c r="R79" s="101"/>
      <c r="S79" s="101"/>
      <c r="T79" s="101"/>
      <c r="U79" s="101"/>
      <c r="V79" s="101"/>
      <c r="W79" s="101"/>
      <c r="X79" s="101"/>
      <c r="Y79" s="101"/>
      <c r="Z79" s="101"/>
      <c r="AA79" s="35">
        <f t="shared" si="10"/>
        <v>0</v>
      </c>
    </row>
    <row r="80" spans="1:40">
      <c r="A80" s="158" t="s">
        <v>426</v>
      </c>
      <c r="B80" s="237" t="e">
        <f t="shared" ca="1" si="9"/>
        <v>#N/A</v>
      </c>
      <c r="C80" s="64" t="s">
        <v>318</v>
      </c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4">
        <f t="array" ref="N80">IFERROR(SUM(Q80:Z80/SUM(Q80:Z80) * D80:M80),0)</f>
        <v>0</v>
      </c>
      <c r="P80" s="64" t="e">
        <f>'N0.6_Lookup_References'!C21</f>
        <v>#N/A</v>
      </c>
      <c r="Q80" s="101"/>
      <c r="R80" s="101"/>
      <c r="S80" s="101"/>
      <c r="T80" s="101"/>
      <c r="U80" s="101"/>
      <c r="V80" s="101"/>
      <c r="W80" s="101"/>
      <c r="X80" s="101"/>
      <c r="Y80" s="101"/>
      <c r="Z80" s="101"/>
      <c r="AA80" s="35">
        <f t="shared" si="10"/>
        <v>0</v>
      </c>
    </row>
    <row r="81" spans="1:27">
      <c r="A81" s="158" t="s">
        <v>427</v>
      </c>
      <c r="B81" s="237" t="e">
        <f t="shared" ca="1" si="9"/>
        <v>#N/A</v>
      </c>
      <c r="C81" s="64" t="s">
        <v>318</v>
      </c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4">
        <f t="array" ref="N81">IFERROR(SUM(Q81:Z81/SUM(Q81:Z81) * D81:M81),0)</f>
        <v>0</v>
      </c>
      <c r="P81" s="64" t="e">
        <f>'N0.6_Lookup_References'!C22</f>
        <v>#N/A</v>
      </c>
      <c r="Q81" s="101"/>
      <c r="R81" s="101"/>
      <c r="S81" s="101"/>
      <c r="T81" s="101"/>
      <c r="U81" s="101"/>
      <c r="V81" s="101"/>
      <c r="W81" s="101"/>
      <c r="X81" s="101"/>
      <c r="Y81" s="101"/>
      <c r="Z81" s="101"/>
      <c r="AA81" s="35">
        <f t="shared" si="10"/>
        <v>0</v>
      </c>
    </row>
    <row r="82" spans="1:27">
      <c r="A82" s="158" t="s">
        <v>428</v>
      </c>
      <c r="B82" s="237" t="e">
        <f t="shared" ca="1" si="9"/>
        <v>#N/A</v>
      </c>
      <c r="C82" s="64" t="s">
        <v>318</v>
      </c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4">
        <f t="array" ref="N82">IFERROR(SUM(Q82:Z82/SUM(Q82:Z82) * D82:M82),0)</f>
        <v>0</v>
      </c>
      <c r="P82" s="64" t="e">
        <f>'N0.6_Lookup_References'!C23</f>
        <v>#N/A</v>
      </c>
      <c r="Q82" s="101"/>
      <c r="R82" s="101"/>
      <c r="S82" s="101"/>
      <c r="T82" s="101"/>
      <c r="U82" s="101"/>
      <c r="V82" s="101"/>
      <c r="W82" s="101"/>
      <c r="X82" s="101"/>
      <c r="Y82" s="101"/>
      <c r="Z82" s="101"/>
      <c r="AA82" s="35">
        <f t="shared" si="10"/>
        <v>0</v>
      </c>
    </row>
    <row r="83" spans="1:27">
      <c r="A83" s="158" t="s">
        <v>429</v>
      </c>
      <c r="B83" s="237" t="e">
        <f t="shared" ca="1" si="9"/>
        <v>#N/A</v>
      </c>
      <c r="C83" s="64" t="s">
        <v>318</v>
      </c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4">
        <f t="array" ref="N83">IFERROR(SUM(Q83:Z83/SUM(Q83:Z83) * D83:M83),0)</f>
        <v>0</v>
      </c>
      <c r="P83" s="64" t="e">
        <f>'N0.6_Lookup_References'!C24</f>
        <v>#N/A</v>
      </c>
      <c r="Q83" s="101"/>
      <c r="R83" s="101"/>
      <c r="S83" s="101"/>
      <c r="T83" s="101"/>
      <c r="U83" s="101"/>
      <c r="V83" s="101"/>
      <c r="W83" s="101"/>
      <c r="X83" s="101"/>
      <c r="Y83" s="101"/>
      <c r="Z83" s="101"/>
      <c r="AA83" s="35">
        <f t="shared" si="10"/>
        <v>0</v>
      </c>
    </row>
    <row r="84" spans="1:27">
      <c r="A84" s="158" t="s">
        <v>430</v>
      </c>
      <c r="B84" s="237" t="e">
        <f t="shared" ca="1" si="9"/>
        <v>#N/A</v>
      </c>
      <c r="C84" s="64" t="s">
        <v>318</v>
      </c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4">
        <f t="array" ref="N84">IFERROR(SUM(Q84:Z84/SUM(Q84:Z84) * D84:M84),0)</f>
        <v>0</v>
      </c>
      <c r="P84" s="64" t="e">
        <f>'N0.6_Lookup_References'!C25</f>
        <v>#N/A</v>
      </c>
      <c r="Q84" s="101"/>
      <c r="R84" s="101"/>
      <c r="S84" s="101"/>
      <c r="T84" s="101"/>
      <c r="U84" s="101"/>
      <c r="V84" s="101"/>
      <c r="W84" s="101"/>
      <c r="X84" s="101"/>
      <c r="Y84" s="101"/>
      <c r="Z84" s="101"/>
      <c r="AA84" s="35">
        <f t="shared" si="10"/>
        <v>0</v>
      </c>
    </row>
    <row r="85" spans="1:27">
      <c r="A85" s="158" t="s">
        <v>209</v>
      </c>
      <c r="B85" s="237" t="e">
        <f t="shared" ca="1" si="9"/>
        <v>#N/A</v>
      </c>
      <c r="C85" s="64" t="s">
        <v>318</v>
      </c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4">
        <f t="array" ref="N85">IFERROR(SUM(Q85:Z85/SUM(Q85:Z85) * D85:M85),0)</f>
        <v>0</v>
      </c>
      <c r="P85" s="64" t="e">
        <f>'N0.6_Lookup_References'!C26</f>
        <v>#N/A</v>
      </c>
      <c r="Q85" s="101"/>
      <c r="R85" s="101"/>
      <c r="S85" s="101"/>
      <c r="T85" s="101"/>
      <c r="U85" s="101"/>
      <c r="V85" s="101"/>
      <c r="W85" s="101"/>
      <c r="X85" s="101"/>
      <c r="Y85" s="101"/>
      <c r="Z85" s="101"/>
      <c r="AA85" s="35">
        <f t="shared" si="10"/>
        <v>0</v>
      </c>
    </row>
    <row r="86" spans="1:27">
      <c r="A86" s="158" t="s">
        <v>210</v>
      </c>
      <c r="B86" s="237" t="e">
        <f t="shared" ca="1" si="9"/>
        <v>#N/A</v>
      </c>
      <c r="C86" s="64" t="s">
        <v>318</v>
      </c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4">
        <f t="array" ref="N86">IFERROR(SUM(Q86:Z86/SUM(Q86:Z86) * D86:M86),0)</f>
        <v>0</v>
      </c>
      <c r="P86" s="64" t="e">
        <f>'N0.6_Lookup_References'!C27</f>
        <v>#N/A</v>
      </c>
      <c r="Q86" s="101"/>
      <c r="R86" s="101"/>
      <c r="S86" s="101"/>
      <c r="T86" s="101"/>
      <c r="U86" s="101"/>
      <c r="V86" s="101"/>
      <c r="W86" s="101"/>
      <c r="X86" s="101"/>
      <c r="Y86" s="101"/>
      <c r="Z86" s="101"/>
      <c r="AA86" s="35">
        <f t="shared" si="10"/>
        <v>0</v>
      </c>
    </row>
    <row r="87" spans="1:27">
      <c r="A87" s="158" t="s">
        <v>211</v>
      </c>
      <c r="B87" s="237" t="e">
        <f t="shared" ca="1" si="9"/>
        <v>#N/A</v>
      </c>
      <c r="C87" s="64" t="s">
        <v>318</v>
      </c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4">
        <f t="array" ref="N87">IFERROR(SUM(Q87:Z87/SUM(Q87:Z87) * D87:M87),0)</f>
        <v>0</v>
      </c>
      <c r="P87" s="64" t="e">
        <f>'N0.6_Lookup_References'!C28</f>
        <v>#N/A</v>
      </c>
      <c r="Q87" s="101"/>
      <c r="R87" s="101"/>
      <c r="S87" s="101"/>
      <c r="T87" s="101"/>
      <c r="U87" s="101"/>
      <c r="V87" s="101"/>
      <c r="W87" s="101"/>
      <c r="X87" s="101"/>
      <c r="Y87" s="101"/>
      <c r="Z87" s="101"/>
      <c r="AA87" s="35">
        <f t="shared" si="10"/>
        <v>0</v>
      </c>
    </row>
    <row r="88" spans="1:27">
      <c r="A88" s="158" t="s">
        <v>212</v>
      </c>
      <c r="B88" s="237" t="e">
        <f t="shared" ca="1" si="9"/>
        <v>#N/A</v>
      </c>
      <c r="C88" s="64" t="s">
        <v>318</v>
      </c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4">
        <f t="array" ref="N88">IFERROR(SUM(Q88:Z88/SUM(Q88:Z88) * D88:M88),0)</f>
        <v>0</v>
      </c>
      <c r="P88" s="64" t="e">
        <f>'N0.6_Lookup_References'!C29</f>
        <v>#N/A</v>
      </c>
      <c r="Q88" s="101"/>
      <c r="R88" s="101"/>
      <c r="S88" s="101"/>
      <c r="T88" s="101"/>
      <c r="U88" s="101"/>
      <c r="V88" s="101"/>
      <c r="W88" s="101"/>
      <c r="X88" s="101"/>
      <c r="Y88" s="101"/>
      <c r="Z88" s="101"/>
      <c r="AA88" s="35">
        <f t="shared" si="10"/>
        <v>0</v>
      </c>
    </row>
    <row r="89" spans="1:27">
      <c r="A89" s="158" t="s">
        <v>213</v>
      </c>
      <c r="B89" s="237" t="e">
        <f t="shared" ca="1" si="9"/>
        <v>#N/A</v>
      </c>
      <c r="C89" s="64" t="s">
        <v>318</v>
      </c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4">
        <f t="array" ref="N89">IFERROR(SUM(Q89:Z89/SUM(Q89:Z89) * D89:M89),0)</f>
        <v>0</v>
      </c>
      <c r="P89" s="64" t="e">
        <f>'N0.6_Lookup_References'!C30</f>
        <v>#N/A</v>
      </c>
      <c r="Q89" s="101"/>
      <c r="R89" s="101"/>
      <c r="S89" s="101"/>
      <c r="T89" s="101"/>
      <c r="U89" s="101"/>
      <c r="V89" s="101"/>
      <c r="W89" s="101"/>
      <c r="X89" s="101"/>
      <c r="Y89" s="101"/>
      <c r="Z89" s="101"/>
      <c r="AA89" s="35">
        <f t="shared" si="10"/>
        <v>0</v>
      </c>
    </row>
    <row r="90" spans="1:27">
      <c r="A90" s="158" t="s">
        <v>214</v>
      </c>
      <c r="B90" s="237" t="e">
        <f t="shared" ca="1" si="9"/>
        <v>#N/A</v>
      </c>
      <c r="C90" s="64" t="s">
        <v>318</v>
      </c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4">
        <f t="array" ref="N90">IFERROR(SUM(Q90:Z90/SUM(Q90:Z90) * D90:M90),0)</f>
        <v>0</v>
      </c>
      <c r="P90" s="64" t="e">
        <f>'N0.6_Lookup_References'!C31</f>
        <v>#N/A</v>
      </c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35">
        <f t="shared" si="10"/>
        <v>0</v>
      </c>
    </row>
    <row r="91" spans="1:27">
      <c r="A91" s="158" t="s">
        <v>215</v>
      </c>
      <c r="B91" s="237" t="e">
        <f t="shared" ca="1" si="9"/>
        <v>#N/A</v>
      </c>
      <c r="C91" s="64" t="s">
        <v>318</v>
      </c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4">
        <f t="array" ref="N91">IFERROR(SUM(Q91:Z91/SUM(Q91:Z91) * D91:M91),0)</f>
        <v>0</v>
      </c>
      <c r="P91" s="64" t="e">
        <f>'N0.6_Lookup_References'!C32</f>
        <v>#N/A</v>
      </c>
      <c r="Q91" s="101"/>
      <c r="R91" s="101"/>
      <c r="S91" s="101"/>
      <c r="T91" s="101"/>
      <c r="U91" s="101"/>
      <c r="V91" s="101"/>
      <c r="W91" s="101"/>
      <c r="X91" s="101"/>
      <c r="Y91" s="101"/>
      <c r="Z91" s="101"/>
      <c r="AA91" s="35">
        <f t="shared" si="10"/>
        <v>0</v>
      </c>
    </row>
    <row r="92" spans="1:27">
      <c r="A92" s="158" t="s">
        <v>216</v>
      </c>
      <c r="B92" s="237" t="e">
        <f t="shared" ca="1" si="9"/>
        <v>#N/A</v>
      </c>
      <c r="C92" s="64" t="s">
        <v>318</v>
      </c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4">
        <f t="array" ref="N92">IFERROR(SUM(Q92:Z92/SUM(Q92:Z92) * D92:M92),0)</f>
        <v>0</v>
      </c>
      <c r="P92" s="64" t="e">
        <f>'N0.6_Lookup_References'!C33</f>
        <v>#N/A</v>
      </c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35">
        <f t="shared" si="10"/>
        <v>0</v>
      </c>
    </row>
    <row r="93" spans="1:27">
      <c r="A93" s="158" t="s">
        <v>217</v>
      </c>
      <c r="B93" s="237" t="e">
        <f t="shared" ca="1" si="9"/>
        <v>#N/A</v>
      </c>
      <c r="C93" s="64" t="s">
        <v>318</v>
      </c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4">
        <f t="array" ref="N93">IFERROR(SUM(Q93:Z93/SUM(Q93:Z93) * D93:M93),0)</f>
        <v>0</v>
      </c>
      <c r="P93" s="64" t="e">
        <f>'N0.6_Lookup_References'!C34</f>
        <v>#N/A</v>
      </c>
      <c r="Q93" s="101"/>
      <c r="R93" s="101"/>
      <c r="S93" s="101"/>
      <c r="T93" s="101"/>
      <c r="U93" s="101"/>
      <c r="V93" s="101"/>
      <c r="W93" s="101"/>
      <c r="X93" s="101"/>
      <c r="Y93" s="101"/>
      <c r="Z93" s="101"/>
      <c r="AA93" s="35">
        <f t="shared" si="10"/>
        <v>0</v>
      </c>
    </row>
    <row r="94" spans="1:27">
      <c r="A94" s="158" t="s">
        <v>218</v>
      </c>
      <c r="B94" s="237" t="e">
        <f t="shared" ca="1" si="9"/>
        <v>#N/A</v>
      </c>
      <c r="C94" s="64" t="s">
        <v>318</v>
      </c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4">
        <f t="array" ref="N94">IFERROR(SUM(Q94:Z94/SUM(Q94:Z94) * D94:M94),0)</f>
        <v>0</v>
      </c>
      <c r="P94" s="64" t="e">
        <f>'N0.6_Lookup_References'!C35</f>
        <v>#N/A</v>
      </c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35">
        <f t="shared" si="10"/>
        <v>0</v>
      </c>
    </row>
    <row r="95" spans="1:27">
      <c r="A95" s="158" t="s">
        <v>219</v>
      </c>
      <c r="B95" s="237" t="e">
        <f t="shared" ca="1" si="9"/>
        <v>#N/A</v>
      </c>
      <c r="C95" s="64" t="s">
        <v>318</v>
      </c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4">
        <f t="array" ref="N95">IFERROR(SUM(Q95:Z95/SUM(Q95:Z95) * D95:M95),0)</f>
        <v>0</v>
      </c>
      <c r="P95" s="64" t="e">
        <f>'N0.6_Lookup_References'!C36</f>
        <v>#N/A</v>
      </c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35">
        <f t="shared" si="10"/>
        <v>0</v>
      </c>
    </row>
    <row r="96" spans="1:27">
      <c r="A96" s="158" t="s">
        <v>431</v>
      </c>
      <c r="B96" s="237" t="e">
        <f t="shared" ca="1" si="9"/>
        <v>#N/A</v>
      </c>
      <c r="C96" s="64" t="s">
        <v>318</v>
      </c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4">
        <f t="array" ref="N96">IFERROR(SUM(Q96:Z96/SUM(Q96:Z96) * D96:M96),0)</f>
        <v>0</v>
      </c>
      <c r="P96" s="64" t="e">
        <f>'N0.6_Lookup_References'!C37</f>
        <v>#N/A</v>
      </c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35">
        <f t="shared" si="10"/>
        <v>0</v>
      </c>
    </row>
    <row r="97" spans="1:27">
      <c r="A97" s="158" t="s">
        <v>432</v>
      </c>
      <c r="B97" s="237" t="e">
        <f t="shared" ca="1" si="9"/>
        <v>#N/A</v>
      </c>
      <c r="C97" s="64" t="s">
        <v>318</v>
      </c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4">
        <f t="array" ref="N97">IFERROR(SUM(Q97:Z97/SUM(Q97:Z97) * D97:M97),0)</f>
        <v>0</v>
      </c>
      <c r="P97" s="64" t="e">
        <f>'N0.6_Lookup_References'!C38</f>
        <v>#N/A</v>
      </c>
      <c r="Q97" s="101"/>
      <c r="R97" s="101"/>
      <c r="S97" s="101"/>
      <c r="T97" s="101"/>
      <c r="U97" s="101"/>
      <c r="V97" s="101"/>
      <c r="W97" s="101"/>
      <c r="X97" s="101"/>
      <c r="Y97" s="101"/>
      <c r="Z97" s="101"/>
      <c r="AA97" s="35">
        <f t="shared" si="10"/>
        <v>0</v>
      </c>
    </row>
    <row r="98" spans="1:27">
      <c r="A98" s="158" t="s">
        <v>433</v>
      </c>
      <c r="B98" s="237" t="e">
        <f t="shared" ca="1" si="9"/>
        <v>#N/A</v>
      </c>
      <c r="C98" s="64" t="s">
        <v>318</v>
      </c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4">
        <f t="array" ref="N98">IFERROR(SUM(Q98:Z98/SUM(Q98:Z98) * D98:M98),0)</f>
        <v>0</v>
      </c>
      <c r="P98" s="64" t="e">
        <f>'N0.6_Lookup_References'!C39</f>
        <v>#N/A</v>
      </c>
      <c r="Q98" s="101"/>
      <c r="R98" s="101"/>
      <c r="S98" s="101"/>
      <c r="T98" s="101"/>
      <c r="U98" s="101"/>
      <c r="V98" s="101"/>
      <c r="W98" s="101"/>
      <c r="X98" s="101"/>
      <c r="Y98" s="101"/>
      <c r="Z98" s="101"/>
      <c r="AA98" s="35">
        <f t="shared" si="10"/>
        <v>0</v>
      </c>
    </row>
    <row r="99" spans="1:27">
      <c r="A99" s="158" t="s">
        <v>220</v>
      </c>
      <c r="B99" s="237" t="e">
        <f t="shared" ca="1" si="9"/>
        <v>#N/A</v>
      </c>
      <c r="C99" s="64" t="s">
        <v>318</v>
      </c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4">
        <f t="array" ref="N99">IFERROR(SUM(Q99:Z99/SUM(Q99:Z99) * D99:M99),0)</f>
        <v>0</v>
      </c>
      <c r="P99" s="64" t="e">
        <f>'N0.6_Lookup_References'!C40</f>
        <v>#N/A</v>
      </c>
      <c r="Q99" s="101"/>
      <c r="R99" s="101"/>
      <c r="S99" s="101"/>
      <c r="T99" s="101"/>
      <c r="U99" s="101"/>
      <c r="V99" s="101"/>
      <c r="W99" s="101"/>
      <c r="X99" s="101"/>
      <c r="Y99" s="101"/>
      <c r="Z99" s="101"/>
      <c r="AA99" s="35">
        <f t="shared" si="10"/>
        <v>0</v>
      </c>
    </row>
    <row r="100" spans="1:27">
      <c r="A100" s="158" t="s">
        <v>221</v>
      </c>
      <c r="B100" s="237" t="e">
        <f t="shared" ca="1" si="9"/>
        <v>#N/A</v>
      </c>
      <c r="C100" s="64" t="s">
        <v>318</v>
      </c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4">
        <f t="array" ref="N100">IFERROR(SUM(Q100:Z100/SUM(Q100:Z100) * D100:M100),0)</f>
        <v>0</v>
      </c>
      <c r="P100" s="64" t="e">
        <f>'N0.6_Lookup_References'!C41</f>
        <v>#N/A</v>
      </c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  <c r="AA100" s="35">
        <f t="shared" si="10"/>
        <v>0</v>
      </c>
    </row>
    <row r="101" spans="1:27">
      <c r="A101" s="158" t="s">
        <v>222</v>
      </c>
      <c r="B101" s="237" t="e">
        <f t="shared" ca="1" si="9"/>
        <v>#N/A</v>
      </c>
      <c r="C101" s="64" t="s">
        <v>318</v>
      </c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4">
        <f t="array" ref="N101">IFERROR(SUM(Q101:Z101/SUM(Q101:Z101) * D101:M101),0)</f>
        <v>0</v>
      </c>
      <c r="P101" s="64" t="e">
        <f>'N0.6_Lookup_References'!C42</f>
        <v>#N/A</v>
      </c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  <c r="AA101" s="35">
        <f t="shared" si="10"/>
        <v>0</v>
      </c>
    </row>
    <row r="102" spans="1:27">
      <c r="A102" s="158" t="s">
        <v>223</v>
      </c>
      <c r="B102" s="237" t="e">
        <f t="shared" ca="1" si="9"/>
        <v>#N/A</v>
      </c>
      <c r="C102" s="64" t="s">
        <v>318</v>
      </c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4">
        <f t="array" ref="N102">IFERROR(SUM(Q102:Z102/SUM(Q102:Z102) * D102:M102),0)</f>
        <v>0</v>
      </c>
      <c r="P102" s="64" t="e">
        <f>'N0.6_Lookup_References'!C43</f>
        <v>#N/A</v>
      </c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  <c r="AA102" s="35">
        <f t="shared" si="10"/>
        <v>0</v>
      </c>
    </row>
    <row r="103" spans="1:27">
      <c r="A103" s="158" t="s">
        <v>224</v>
      </c>
      <c r="B103" s="237" t="e">
        <f t="shared" ca="1" si="9"/>
        <v>#N/A</v>
      </c>
      <c r="C103" s="64" t="s">
        <v>318</v>
      </c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4">
        <f t="array" ref="N103">IFERROR(SUM(Q103:Z103/SUM(Q103:Z103) * D103:M103),0)</f>
        <v>0</v>
      </c>
      <c r="P103" s="64" t="e">
        <f>'N0.6_Lookup_References'!C44</f>
        <v>#N/A</v>
      </c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  <c r="AA103" s="35">
        <f t="shared" si="10"/>
        <v>0</v>
      </c>
    </row>
    <row r="104" spans="1:27">
      <c r="A104" s="158" t="s">
        <v>225</v>
      </c>
      <c r="B104" s="237" t="e">
        <f t="shared" ca="1" si="9"/>
        <v>#N/A</v>
      </c>
      <c r="C104" s="64" t="s">
        <v>318</v>
      </c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4">
        <f t="array" ref="N104">IFERROR(SUM(Q104:Z104/SUM(Q104:Z104) * D104:M104),0)</f>
        <v>0</v>
      </c>
      <c r="P104" s="64" t="e">
        <f>'N0.6_Lookup_References'!C45</f>
        <v>#N/A</v>
      </c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  <c r="AA104" s="35">
        <f t="shared" si="10"/>
        <v>0</v>
      </c>
    </row>
    <row r="105" spans="1:27">
      <c r="A105" s="158" t="s">
        <v>226</v>
      </c>
      <c r="B105" s="237" t="e">
        <f t="shared" ca="1" si="9"/>
        <v>#N/A</v>
      </c>
      <c r="C105" s="64" t="s">
        <v>318</v>
      </c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4">
        <f t="array" ref="N105">IFERROR(SUM(Q105:Z105/SUM(Q105:Z105) * D105:M105),0)</f>
        <v>0</v>
      </c>
      <c r="P105" s="64" t="e">
        <f>'N0.6_Lookup_References'!C46</f>
        <v>#N/A</v>
      </c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  <c r="AA105" s="35">
        <f t="shared" si="10"/>
        <v>0</v>
      </c>
    </row>
    <row r="106" spans="1:27">
      <c r="A106" s="158" t="s">
        <v>227</v>
      </c>
      <c r="B106" s="237" t="e">
        <f t="shared" ca="1" si="9"/>
        <v>#N/A</v>
      </c>
      <c r="C106" s="64" t="s">
        <v>318</v>
      </c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4">
        <f t="array" ref="N106">IFERROR(SUM(Q106:Z106/SUM(Q106:Z106) * D106:M106),0)</f>
        <v>0</v>
      </c>
      <c r="P106" s="64" t="e">
        <f>'N0.6_Lookup_References'!C47</f>
        <v>#N/A</v>
      </c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  <c r="AA106" s="35">
        <f t="shared" si="10"/>
        <v>0</v>
      </c>
    </row>
    <row r="107" spans="1:27">
      <c r="A107" s="158" t="s">
        <v>228</v>
      </c>
      <c r="B107" s="237" t="e">
        <f t="shared" ca="1" si="9"/>
        <v>#N/A</v>
      </c>
      <c r="C107" s="64" t="s">
        <v>318</v>
      </c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4">
        <f t="array" ref="N107">IFERROR(SUM(Q107:Z107/SUM(Q107:Z107) * D107:M107),0)</f>
        <v>0</v>
      </c>
      <c r="P107" s="64" t="e">
        <f>'N0.6_Lookup_References'!C48</f>
        <v>#N/A</v>
      </c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  <c r="AA107" s="35">
        <f t="shared" si="10"/>
        <v>0</v>
      </c>
    </row>
    <row r="108" spans="1:27">
      <c r="A108" s="158" t="s">
        <v>240</v>
      </c>
      <c r="B108" s="237" t="e">
        <f t="shared" ca="1" si="9"/>
        <v>#N/A</v>
      </c>
      <c r="C108" s="64" t="s">
        <v>318</v>
      </c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4">
        <f t="array" ref="N108">IFERROR(SUM(Q108:Z108/SUM(Q108:Z108) * D108:M108),0)</f>
        <v>0</v>
      </c>
      <c r="P108" s="64" t="e">
        <f>'N0.6_Lookup_References'!C49</f>
        <v>#N/A</v>
      </c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  <c r="AA108" s="35">
        <f t="shared" si="10"/>
        <v>0</v>
      </c>
    </row>
    <row r="109" spans="1:27">
      <c r="A109" s="158" t="s">
        <v>241</v>
      </c>
      <c r="B109" s="237" t="e">
        <f t="shared" ca="1" si="9"/>
        <v>#N/A</v>
      </c>
      <c r="C109" s="64" t="s">
        <v>318</v>
      </c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4">
        <f t="array" ref="N109">IFERROR(SUM(Q109:Z109/SUM(Q109:Z109) * D109:M109),0)</f>
        <v>0</v>
      </c>
      <c r="P109" s="64" t="e">
        <f>'N0.6_Lookup_References'!C50</f>
        <v>#N/A</v>
      </c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  <c r="AA109" s="35">
        <f t="shared" si="10"/>
        <v>0</v>
      </c>
    </row>
    <row r="110" spans="1:27">
      <c r="A110" s="158" t="s">
        <v>242</v>
      </c>
      <c r="B110" s="237" t="e">
        <f t="shared" ca="1" si="9"/>
        <v>#N/A</v>
      </c>
      <c r="C110" s="64" t="s">
        <v>318</v>
      </c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4">
        <f t="array" ref="N110">IFERROR(SUM(Q110:Z110/SUM(Q110:Z110) * D110:M110),0)</f>
        <v>0</v>
      </c>
      <c r="P110" s="64" t="e">
        <f>'N0.6_Lookup_References'!C51</f>
        <v>#N/A</v>
      </c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  <c r="AA110" s="35">
        <f t="shared" si="10"/>
        <v>0</v>
      </c>
    </row>
    <row r="111" spans="1:27">
      <c r="A111" s="158" t="s">
        <v>434</v>
      </c>
      <c r="B111" s="237" t="e">
        <f t="shared" ca="1" si="9"/>
        <v>#N/A</v>
      </c>
      <c r="C111" s="64" t="s">
        <v>318</v>
      </c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4">
        <f t="array" ref="N111">IFERROR(SUM(Q111:Z111/SUM(Q111:Z111) * D111:M111),0)</f>
        <v>0</v>
      </c>
      <c r="P111" s="64" t="e">
        <f>'N0.6_Lookup_References'!C52</f>
        <v>#N/A</v>
      </c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35">
        <f t="shared" si="10"/>
        <v>0</v>
      </c>
    </row>
    <row r="112" spans="1:27">
      <c r="A112" s="158" t="s">
        <v>243</v>
      </c>
      <c r="B112" s="237" t="e">
        <f t="shared" ca="1" si="9"/>
        <v>#N/A</v>
      </c>
      <c r="C112" s="64" t="s">
        <v>318</v>
      </c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4">
        <f t="array" ref="N112">IFERROR(SUM(Q112:Z112/SUM(Q112:Z112) * D112:M112),0)</f>
        <v>0</v>
      </c>
      <c r="P112" s="64" t="e">
        <f>'N0.6_Lookup_References'!C53</f>
        <v>#N/A</v>
      </c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35">
        <f t="shared" si="10"/>
        <v>0</v>
      </c>
    </row>
    <row r="113" spans="1:27">
      <c r="A113" s="158" t="s">
        <v>244</v>
      </c>
      <c r="B113" s="237" t="e">
        <f t="shared" ca="1" si="9"/>
        <v>#N/A</v>
      </c>
      <c r="C113" s="64" t="s">
        <v>318</v>
      </c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4">
        <f t="array" ref="N113">IFERROR(SUM(Q113:Z113/SUM(Q113:Z113) * D113:M113),0)</f>
        <v>0</v>
      </c>
      <c r="P113" s="64" t="e">
        <f>'N0.6_Lookup_References'!C54</f>
        <v>#N/A</v>
      </c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35">
        <f t="shared" si="10"/>
        <v>0</v>
      </c>
    </row>
    <row r="114" spans="1:27">
      <c r="A114" s="158" t="s">
        <v>245</v>
      </c>
      <c r="B114" s="237" t="e">
        <f t="shared" ca="1" si="9"/>
        <v>#N/A</v>
      </c>
      <c r="C114" s="64" t="s">
        <v>318</v>
      </c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4">
        <f t="array" ref="N114">IFERROR(SUM(Q114:Z114/SUM(Q114:Z114) * D114:M114),0)</f>
        <v>0</v>
      </c>
      <c r="P114" s="64" t="e">
        <f>'N0.6_Lookup_References'!C55</f>
        <v>#N/A</v>
      </c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35">
        <f t="shared" si="10"/>
        <v>0</v>
      </c>
    </row>
    <row r="115" spans="1:27">
      <c r="A115" s="158" t="s">
        <v>246</v>
      </c>
      <c r="B115" s="237" t="e">
        <f t="shared" ca="1" si="9"/>
        <v>#N/A</v>
      </c>
      <c r="C115" s="64" t="s">
        <v>318</v>
      </c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4">
        <f t="array" ref="N115">IFERROR(SUM(Q115:Z115/SUM(Q115:Z115) * D115:M115),0)</f>
        <v>0</v>
      </c>
      <c r="P115" s="64" t="e">
        <f>'N0.6_Lookup_References'!C56</f>
        <v>#N/A</v>
      </c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35">
        <f t="shared" si="10"/>
        <v>0</v>
      </c>
    </row>
    <row r="116" spans="1:27">
      <c r="A116" s="158" t="s">
        <v>247</v>
      </c>
      <c r="B116" s="237" t="e">
        <f t="shared" ca="1" si="9"/>
        <v>#N/A</v>
      </c>
      <c r="C116" s="64" t="s">
        <v>318</v>
      </c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4">
        <f t="array" ref="N116">IFERROR(SUM(Q116:Z116/SUM(Q116:Z116) * D116:M116),0)</f>
        <v>0</v>
      </c>
      <c r="P116" s="64" t="e">
        <f>'N0.6_Lookup_References'!C57</f>
        <v>#N/A</v>
      </c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35">
        <f t="shared" si="10"/>
        <v>0</v>
      </c>
    </row>
    <row r="117" spans="1:27">
      <c r="A117" s="158" t="s">
        <v>248</v>
      </c>
      <c r="B117" s="237" t="e">
        <f t="shared" ca="1" si="9"/>
        <v>#N/A</v>
      </c>
      <c r="C117" s="64" t="s">
        <v>318</v>
      </c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4">
        <f t="array" ref="N117">IFERROR(SUM(Q117:Z117/SUM(Q117:Z117) * D117:M117),0)</f>
        <v>0</v>
      </c>
      <c r="P117" s="64" t="e">
        <f>'N0.6_Lookup_References'!C58</f>
        <v>#N/A</v>
      </c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35">
        <f t="shared" si="10"/>
        <v>0</v>
      </c>
    </row>
    <row r="118" spans="1:27">
      <c r="A118" s="158" t="s">
        <v>249</v>
      </c>
      <c r="B118" s="237" t="e">
        <f t="shared" ca="1" si="9"/>
        <v>#N/A</v>
      </c>
      <c r="C118" s="64" t="s">
        <v>318</v>
      </c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4">
        <f t="array" ref="N118">IFERROR(SUM(Q118:Z118/SUM(Q118:Z118) * D118:M118),0)</f>
        <v>0</v>
      </c>
      <c r="P118" s="64" t="e">
        <f>'N0.6_Lookup_References'!C59</f>
        <v>#N/A</v>
      </c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35">
        <f t="shared" si="10"/>
        <v>0</v>
      </c>
    </row>
    <row r="119" spans="1:27">
      <c r="A119" s="158" t="s">
        <v>250</v>
      </c>
      <c r="B119" s="237" t="e">
        <f t="shared" ca="1" si="9"/>
        <v>#N/A</v>
      </c>
      <c r="C119" s="64" t="s">
        <v>318</v>
      </c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4">
        <f t="array" ref="N119">IFERROR(SUM(Q119:Z119/SUM(Q119:Z119) * D119:M119),0)</f>
        <v>0</v>
      </c>
      <c r="P119" s="64" t="e">
        <f>'N0.6_Lookup_References'!C60</f>
        <v>#N/A</v>
      </c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  <c r="AA119" s="35">
        <f t="shared" si="10"/>
        <v>0</v>
      </c>
    </row>
    <row r="120" spans="1:27">
      <c r="A120" s="158" t="s">
        <v>435</v>
      </c>
      <c r="B120" s="237" t="e">
        <f t="shared" ca="1" si="9"/>
        <v>#N/A</v>
      </c>
      <c r="C120" s="64" t="s">
        <v>318</v>
      </c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4">
        <f t="array" ref="N120">IFERROR(SUM(Q120:Z120/SUM(Q120:Z120) * D120:M120),0)</f>
        <v>0</v>
      </c>
      <c r="P120" s="64" t="e">
        <f>'N0.6_Lookup_References'!C61</f>
        <v>#N/A</v>
      </c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  <c r="AA120" s="35">
        <f t="shared" si="10"/>
        <v>0</v>
      </c>
    </row>
    <row r="121" spans="1:27">
      <c r="A121" s="158" t="s">
        <v>436</v>
      </c>
      <c r="B121" s="237" t="e">
        <f t="shared" ca="1" si="9"/>
        <v>#N/A</v>
      </c>
      <c r="C121" s="64" t="s">
        <v>318</v>
      </c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4">
        <f t="array" ref="N121">IFERROR(SUM(Q121:Z121/SUM(Q121:Z121) * D121:M121),0)</f>
        <v>0</v>
      </c>
      <c r="P121" s="64" t="e">
        <f>'N0.6_Lookup_References'!C62</f>
        <v>#N/A</v>
      </c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  <c r="AA121" s="35">
        <f t="shared" si="10"/>
        <v>0</v>
      </c>
    </row>
    <row r="122" spans="1:27">
      <c r="A122" s="158" t="s">
        <v>437</v>
      </c>
      <c r="B122" s="237" t="e">
        <f t="shared" ca="1" si="9"/>
        <v>#N/A</v>
      </c>
      <c r="C122" s="64" t="s">
        <v>318</v>
      </c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4">
        <f t="array" ref="N122">IFERROR(SUM(Q122:Z122/SUM(Q122:Z122) * D122:M122),0)</f>
        <v>0</v>
      </c>
      <c r="P122" s="64" t="e">
        <f>'N0.6_Lookup_References'!C63</f>
        <v>#N/A</v>
      </c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  <c r="AA122" s="35">
        <f t="shared" si="10"/>
        <v>0</v>
      </c>
    </row>
  </sheetData>
  <mergeCells count="5">
    <mergeCell ref="D71:M71"/>
    <mergeCell ref="Q71:Z71"/>
    <mergeCell ref="D15:M15"/>
    <mergeCell ref="Q15:Z15"/>
    <mergeCell ref="AD15:AM15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>
    <tabColor theme="9" tint="-0.499984740745262"/>
  </sheetPr>
  <dimension ref="A1:CB65"/>
  <sheetViews>
    <sheetView zoomScale="55" zoomScaleNormal="55" workbookViewId="0">
      <selection activeCell="Q44" sqref="Q44"/>
    </sheetView>
  </sheetViews>
  <sheetFormatPr defaultRowHeight="14.25"/>
  <cols>
    <col min="2" max="2" width="44" bestFit="1" customWidth="1"/>
    <col min="3" max="3" width="9" customWidth="1"/>
    <col min="15" max="15" width="1.6640625" customWidth="1"/>
    <col min="16" max="16" width="9" customWidth="1"/>
    <col min="27" max="27" width="1.6640625" customWidth="1"/>
    <col min="39" max="39" width="2.46484375" customWidth="1"/>
    <col min="47" max="47" width="9.33203125" bestFit="1" customWidth="1"/>
  </cols>
  <sheetData>
    <row r="1" spans="1:80" s="3" customFormat="1" ht="25.15">
      <c r="A1" s="1" t="str">
        <f>N0_Cover!A1</f>
        <v>RIIO-2 Regulatory Reporting Pack</v>
      </c>
      <c r="B1" s="2"/>
      <c r="C1" s="2"/>
      <c r="D1" s="2"/>
      <c r="E1" s="2"/>
      <c r="F1" s="71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</row>
    <row r="2" spans="1:80" s="3" customFormat="1" ht="22.9">
      <c r="A2" s="1">
        <f>N0_Cover!$B$12</f>
        <v>0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</row>
    <row r="3" spans="1:80" s="3" customFormat="1" ht="19.899999999999999">
      <c r="A3" s="5" t="str">
        <f>"Workbook " &amp; N0_Cover!$B$14</f>
        <v>Workbook N: NARM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</row>
    <row r="4" spans="1:80" s="3" customFormat="1" ht="17.649999999999999">
      <c r="A4" s="7" t="str">
        <f>"Submission Version " &amp; N0_Cover!$B$15 &amp; " - Submitted on " &amp; TEXT(N0_Cover!$B$16,"dd mmm yyyy")</f>
        <v>Submission Version  - Submitted on 00 Jan 1900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</row>
    <row r="5" spans="1:80" s="3" customFormat="1" ht="17.649999999999999">
      <c r="A5" s="7" t="str">
        <f>"Template Version: " &amp; N0_Cover!$B$11</f>
        <v>Template Version: v1.0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</row>
    <row r="6" spans="1:80" s="3" customFormat="1" ht="19.899999999999999">
      <c r="A6" s="5" t="str">
        <f ca="1">"Sheet: " &amp;VLOOKUP(RIGHT(CELL("filename",A1),LEN(CELL("filename",A1))-FIND("]",CELL("filename",A1))),'N0.1_Contents'!$A$11:$B$98,2,FALSE)</f>
        <v>Sheet: N2.4.1 Risk Components RIIO-2 Start - End of 2020/21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</row>
    <row r="7" spans="1:80" s="3" customFormat="1" ht="17.649999999999999">
      <c r="A7" s="7" t="str">
        <f>"Prices Base: " &amp; 'N0.5_Data_Constants'!C13</f>
        <v>Prices Base: 2018/19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</row>
    <row r="8" spans="1:80" s="138" customFormat="1" ht="13.15">
      <c r="A8" s="140" t="str">
        <f ca="1">"Error Checks: " &amp; IF(ISERROR(MATCH("Error",$A$9:$AA$9,0)),"OK","Error")</f>
        <v>Error Checks: OK</v>
      </c>
      <c r="B8" s="141"/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1"/>
      <c r="AE8" s="141"/>
      <c r="AF8" s="141"/>
      <c r="AG8" s="141"/>
      <c r="AH8" s="141"/>
      <c r="AI8" s="141"/>
      <c r="AJ8" s="141"/>
      <c r="AK8" s="141"/>
      <c r="AL8" s="141"/>
      <c r="AM8" s="141"/>
      <c r="AN8" s="141"/>
      <c r="AO8" s="141"/>
      <c r="AP8" s="141"/>
      <c r="AQ8" s="141"/>
      <c r="AR8" s="141"/>
      <c r="AS8" s="141"/>
      <c r="AT8" s="141"/>
      <c r="AU8" s="141"/>
      <c r="AV8" s="141"/>
      <c r="AW8" s="141"/>
      <c r="AX8" s="141"/>
      <c r="AY8" s="141"/>
      <c r="AZ8" s="141"/>
      <c r="BA8" s="141"/>
      <c r="BB8" s="141"/>
      <c r="BC8" s="141"/>
      <c r="BD8" s="141"/>
      <c r="BE8" s="141"/>
      <c r="BF8" s="141"/>
      <c r="BG8" s="141"/>
      <c r="BH8" s="141"/>
      <c r="BI8" s="141"/>
      <c r="BJ8" s="141"/>
      <c r="BK8" s="141"/>
      <c r="BL8" s="141"/>
      <c r="BM8" s="139"/>
      <c r="BN8" s="139"/>
      <c r="BO8" s="139"/>
      <c r="BP8" s="139"/>
      <c r="BQ8" s="139"/>
      <c r="BR8" s="139"/>
      <c r="BS8" s="139"/>
      <c r="BT8" s="139"/>
      <c r="BU8" s="139"/>
      <c r="BV8" s="139"/>
      <c r="BW8" s="139"/>
      <c r="BX8" s="139"/>
      <c r="BY8" s="139"/>
      <c r="BZ8" s="139"/>
      <c r="CA8" s="139"/>
      <c r="CB8" s="139"/>
    </row>
    <row r="9" spans="1:80" s="138" customFormat="1" ht="13.15">
      <c r="A9" s="145" t="str">
        <f t="shared" ref="A9:AA9" ca="1" si="0">IF(ISERROR(MATCH("Error",A10:A65,0)),"-","Error")</f>
        <v>-</v>
      </c>
      <c r="B9" s="145" t="str">
        <f t="shared" ca="1" si="0"/>
        <v>-</v>
      </c>
      <c r="C9" s="145" t="str">
        <f t="shared" si="0"/>
        <v>-</v>
      </c>
      <c r="D9" s="145" t="str">
        <f t="shared" si="0"/>
        <v>-</v>
      </c>
      <c r="E9" s="145" t="str">
        <f t="shared" si="0"/>
        <v>-</v>
      </c>
      <c r="F9" s="145" t="str">
        <f t="shared" si="0"/>
        <v>-</v>
      </c>
      <c r="G9" s="145" t="str">
        <f t="shared" si="0"/>
        <v>-</v>
      </c>
      <c r="H9" s="145" t="str">
        <f t="shared" si="0"/>
        <v>-</v>
      </c>
      <c r="I9" s="145" t="str">
        <f t="shared" si="0"/>
        <v>-</v>
      </c>
      <c r="J9" s="145" t="str">
        <f t="shared" si="0"/>
        <v>-</v>
      </c>
      <c r="K9" s="145" t="str">
        <f t="shared" si="0"/>
        <v>-</v>
      </c>
      <c r="L9" s="145" t="str">
        <f t="shared" si="0"/>
        <v>-</v>
      </c>
      <c r="M9" s="145" t="str">
        <f t="shared" si="0"/>
        <v>-</v>
      </c>
      <c r="N9" s="145" t="str">
        <f t="shared" si="0"/>
        <v>-</v>
      </c>
      <c r="O9" s="145" t="str">
        <f t="shared" si="0"/>
        <v>-</v>
      </c>
      <c r="P9" s="145" t="str">
        <f t="shared" si="0"/>
        <v>-</v>
      </c>
      <c r="Q9" s="145" t="str">
        <f t="shared" si="0"/>
        <v>-</v>
      </c>
      <c r="R9" s="145" t="str">
        <f t="shared" si="0"/>
        <v>-</v>
      </c>
      <c r="S9" s="145" t="str">
        <f t="shared" si="0"/>
        <v>-</v>
      </c>
      <c r="T9" s="145" t="str">
        <f t="shared" si="0"/>
        <v>-</v>
      </c>
      <c r="U9" s="145" t="str">
        <f t="shared" si="0"/>
        <v>-</v>
      </c>
      <c r="V9" s="145" t="str">
        <f t="shared" si="0"/>
        <v>-</v>
      </c>
      <c r="W9" s="145" t="str">
        <f t="shared" si="0"/>
        <v>-</v>
      </c>
      <c r="X9" s="145" t="str">
        <f t="shared" si="0"/>
        <v>-</v>
      </c>
      <c r="Y9" s="145" t="str">
        <f t="shared" si="0"/>
        <v>-</v>
      </c>
      <c r="Z9" s="145" t="str">
        <f t="shared" si="0"/>
        <v>-</v>
      </c>
      <c r="AA9" s="145" t="str">
        <f t="shared" si="0"/>
        <v>-</v>
      </c>
      <c r="AB9" s="145" t="str">
        <f t="shared" ref="AB9:BA9" si="1">IF(ISERROR(MATCH("Error",AB10:AB64,0)),"-","Error")</f>
        <v>-</v>
      </c>
      <c r="AC9" s="145" t="str">
        <f t="shared" si="1"/>
        <v>-</v>
      </c>
      <c r="AD9" s="145" t="str">
        <f t="shared" si="1"/>
        <v>-</v>
      </c>
      <c r="AE9" s="145" t="str">
        <f t="shared" si="1"/>
        <v>-</v>
      </c>
      <c r="AF9" s="145" t="str">
        <f t="shared" si="1"/>
        <v>-</v>
      </c>
      <c r="AG9" s="145" t="str">
        <f t="shared" si="1"/>
        <v>-</v>
      </c>
      <c r="AH9" s="145" t="str">
        <f t="shared" si="1"/>
        <v>-</v>
      </c>
      <c r="AI9" s="145" t="str">
        <f t="shared" si="1"/>
        <v>-</v>
      </c>
      <c r="AJ9" s="145" t="str">
        <f t="shared" si="1"/>
        <v>-</v>
      </c>
      <c r="AK9" s="145" t="str">
        <f t="shared" si="1"/>
        <v>-</v>
      </c>
      <c r="AL9" s="145" t="str">
        <f t="shared" si="1"/>
        <v>-</v>
      </c>
      <c r="AM9" s="145" t="str">
        <f t="shared" si="1"/>
        <v>-</v>
      </c>
      <c r="AN9" s="145" t="str">
        <f t="shared" si="1"/>
        <v>-</v>
      </c>
      <c r="AO9" s="145" t="str">
        <f t="shared" si="1"/>
        <v>-</v>
      </c>
      <c r="AP9" s="145" t="str">
        <f t="shared" si="1"/>
        <v>-</v>
      </c>
      <c r="AQ9" s="145" t="str">
        <f t="shared" si="1"/>
        <v>-</v>
      </c>
      <c r="AR9" s="145" t="str">
        <f t="shared" si="1"/>
        <v>-</v>
      </c>
      <c r="AS9" s="145" t="str">
        <f t="shared" si="1"/>
        <v>-</v>
      </c>
      <c r="AT9" s="145" t="str">
        <f t="shared" si="1"/>
        <v>-</v>
      </c>
      <c r="AU9" s="145" t="str">
        <f t="shared" si="1"/>
        <v>-</v>
      </c>
      <c r="AV9" s="145" t="str">
        <f t="shared" si="1"/>
        <v>-</v>
      </c>
      <c r="AW9" s="145" t="str">
        <f t="shared" si="1"/>
        <v>-</v>
      </c>
      <c r="AX9" s="145" t="str">
        <f t="shared" si="1"/>
        <v>-</v>
      </c>
      <c r="AY9" s="145" t="str">
        <f t="shared" si="1"/>
        <v>-</v>
      </c>
      <c r="AZ9" s="145" t="str">
        <f t="shared" ca="1" si="1"/>
        <v>-</v>
      </c>
      <c r="BA9" s="145" t="str">
        <f t="shared" ca="1" si="1"/>
        <v>-</v>
      </c>
      <c r="BB9" s="145" t="str">
        <f t="shared" ref="BB9:BL9" ca="1" si="2">IF(ISERROR(MATCH("Error",BB10:BB65,0)),"-","Error")</f>
        <v>-</v>
      </c>
      <c r="BC9" s="145" t="str">
        <f t="shared" ca="1" si="2"/>
        <v>-</v>
      </c>
      <c r="BD9" s="145" t="str">
        <f t="shared" ca="1" si="2"/>
        <v>-</v>
      </c>
      <c r="BE9" s="145" t="str">
        <f t="shared" ca="1" si="2"/>
        <v>-</v>
      </c>
      <c r="BF9" s="145" t="str">
        <f t="shared" ca="1" si="2"/>
        <v>-</v>
      </c>
      <c r="BG9" s="145" t="str">
        <f t="shared" ca="1" si="2"/>
        <v>-</v>
      </c>
      <c r="BH9" s="145" t="str">
        <f t="shared" ca="1" si="2"/>
        <v>-</v>
      </c>
      <c r="BI9" s="145" t="str">
        <f t="shared" ca="1" si="2"/>
        <v>-</v>
      </c>
      <c r="BJ9" s="145" t="str">
        <f t="shared" si="2"/>
        <v>-</v>
      </c>
      <c r="BK9" s="145" t="str">
        <f t="shared" si="2"/>
        <v>-</v>
      </c>
      <c r="BL9" s="145" t="str">
        <f t="shared" si="2"/>
        <v>-</v>
      </c>
      <c r="BM9" s="139"/>
      <c r="BN9" s="139"/>
      <c r="BO9" s="139"/>
      <c r="BP9" s="139"/>
      <c r="BQ9" s="139"/>
      <c r="BR9" s="139"/>
      <c r="BS9" s="139"/>
      <c r="BT9" s="139"/>
      <c r="BU9" s="139"/>
      <c r="BV9" s="139"/>
      <c r="BW9" s="139"/>
      <c r="BX9" s="139"/>
      <c r="BY9" s="139"/>
      <c r="BZ9" s="139"/>
      <c r="CA9" s="139"/>
      <c r="CB9" s="139"/>
    </row>
    <row r="11" spans="1:80" ht="17.649999999999999">
      <c r="A11" s="9" t="str">
        <f ca="1">SUBSTITUTE(VLOOKUP(RIGHT(CELL("filename",A1),LEN(CELL("filename",A1))-FIND("]",CELL("filename",A1))),'N0.1_Contents'!$A$11:$B$98,2,FALSE), LEFT(VLOOKUP(RIGHT(CELL("filename",A1),LEN(CELL("filename",A1))-FIND("]",CELL("filename",A1))),'N0.1_Contents'!$A$11:$B$98,2,FALSE),FIND(" ",VLOOKUP(RIGHT(CELL("filename",A1),LEN(CELL("filename",A1))-FIND("]",CELL("filename",A1))),'N0.1_Contents'!$A$11:$B$98,2,FALSE))),"")</f>
        <v>Risk Components RIIO-2 Start - End of 2020/21</v>
      </c>
    </row>
    <row r="13" spans="1:80" s="216" customFormat="1" ht="21">
      <c r="A13" s="214"/>
      <c r="B13" s="215"/>
      <c r="C13" s="215"/>
      <c r="D13" s="298" t="s">
        <v>464</v>
      </c>
      <c r="E13" s="299"/>
      <c r="F13" s="299"/>
      <c r="G13" s="299"/>
      <c r="H13" s="299"/>
      <c r="I13" s="299"/>
      <c r="J13" s="299"/>
      <c r="K13" s="299"/>
      <c r="L13" s="299"/>
      <c r="M13" s="300"/>
      <c r="P13" s="298" t="s">
        <v>465</v>
      </c>
      <c r="Q13" s="299"/>
      <c r="R13" s="299"/>
      <c r="S13" s="299"/>
      <c r="T13" s="299"/>
      <c r="U13" s="299"/>
      <c r="V13" s="299"/>
      <c r="W13" s="299"/>
      <c r="X13" s="299"/>
      <c r="Y13" s="300"/>
      <c r="AB13" s="298" t="s">
        <v>463</v>
      </c>
      <c r="AC13" s="299"/>
      <c r="AD13" s="299"/>
      <c r="AE13" s="299"/>
      <c r="AF13" s="299"/>
      <c r="AG13" s="299"/>
      <c r="AH13" s="299"/>
      <c r="AI13" s="299"/>
      <c r="AJ13" s="299"/>
      <c r="AK13" s="300"/>
      <c r="AN13" s="298" t="s">
        <v>466</v>
      </c>
      <c r="AO13" s="299"/>
      <c r="AP13" s="299"/>
      <c r="AQ13" s="299"/>
      <c r="AR13" s="299"/>
      <c r="AS13" s="299"/>
      <c r="AT13" s="299"/>
      <c r="AU13" s="299"/>
      <c r="AV13" s="299"/>
      <c r="AW13" s="300"/>
      <c r="AZ13" s="298" t="s">
        <v>43</v>
      </c>
      <c r="BA13" s="299"/>
      <c r="BB13" s="299"/>
      <c r="BC13" s="299"/>
      <c r="BD13" s="299"/>
      <c r="BE13" s="299"/>
      <c r="BF13" s="299"/>
      <c r="BG13" s="299"/>
      <c r="BH13" s="299"/>
      <c r="BI13" s="300"/>
    </row>
    <row r="14" spans="1:80" ht="14.65" thickBot="1">
      <c r="A14" s="157"/>
      <c r="B14" s="157" t="s">
        <v>3</v>
      </c>
      <c r="C14" s="63" t="s">
        <v>49</v>
      </c>
      <c r="D14" s="30" t="s">
        <v>13</v>
      </c>
      <c r="E14" s="21" t="s">
        <v>14</v>
      </c>
      <c r="F14" s="22" t="s">
        <v>15</v>
      </c>
      <c r="G14" s="23" t="s">
        <v>16</v>
      </c>
      <c r="H14" s="24" t="s">
        <v>17</v>
      </c>
      <c r="I14" s="25" t="s">
        <v>18</v>
      </c>
      <c r="J14" s="26" t="s">
        <v>19</v>
      </c>
      <c r="K14" s="29" t="s">
        <v>20</v>
      </c>
      <c r="L14" s="27" t="s">
        <v>21</v>
      </c>
      <c r="M14" s="31" t="s">
        <v>22</v>
      </c>
      <c r="N14" s="32" t="s">
        <v>26</v>
      </c>
      <c r="P14" s="30" t="s">
        <v>13</v>
      </c>
      <c r="Q14" s="21" t="s">
        <v>14</v>
      </c>
      <c r="R14" s="22" t="s">
        <v>15</v>
      </c>
      <c r="S14" s="23" t="s">
        <v>16</v>
      </c>
      <c r="T14" s="24" t="s">
        <v>17</v>
      </c>
      <c r="U14" s="25" t="s">
        <v>18</v>
      </c>
      <c r="V14" s="26" t="s">
        <v>19</v>
      </c>
      <c r="W14" s="29" t="s">
        <v>20</v>
      </c>
      <c r="X14" s="27" t="s">
        <v>21</v>
      </c>
      <c r="Y14" s="31" t="s">
        <v>22</v>
      </c>
      <c r="Z14" s="149" t="s">
        <v>26</v>
      </c>
      <c r="AB14" s="30" t="s">
        <v>13</v>
      </c>
      <c r="AC14" s="21" t="s">
        <v>14</v>
      </c>
      <c r="AD14" s="22" t="s">
        <v>15</v>
      </c>
      <c r="AE14" s="23" t="s">
        <v>16</v>
      </c>
      <c r="AF14" s="24" t="s">
        <v>17</v>
      </c>
      <c r="AG14" s="25" t="s">
        <v>18</v>
      </c>
      <c r="AH14" s="26" t="s">
        <v>19</v>
      </c>
      <c r="AI14" s="29" t="s">
        <v>20</v>
      </c>
      <c r="AJ14" s="27" t="s">
        <v>21</v>
      </c>
      <c r="AK14" s="31" t="s">
        <v>22</v>
      </c>
      <c r="AL14" s="149" t="s">
        <v>26</v>
      </c>
      <c r="AN14" s="30" t="s">
        <v>13</v>
      </c>
      <c r="AO14" s="21" t="s">
        <v>14</v>
      </c>
      <c r="AP14" s="22" t="s">
        <v>15</v>
      </c>
      <c r="AQ14" s="23" t="s">
        <v>16</v>
      </c>
      <c r="AR14" s="24" t="s">
        <v>17</v>
      </c>
      <c r="AS14" s="25" t="s">
        <v>18</v>
      </c>
      <c r="AT14" s="26" t="s">
        <v>19</v>
      </c>
      <c r="AU14" s="29" t="s">
        <v>20</v>
      </c>
      <c r="AV14" s="27" t="s">
        <v>21</v>
      </c>
      <c r="AW14" s="31" t="s">
        <v>22</v>
      </c>
      <c r="AX14" s="149" t="s">
        <v>26</v>
      </c>
      <c r="AZ14" s="217" t="s">
        <v>13</v>
      </c>
      <c r="BA14" s="217" t="s">
        <v>14</v>
      </c>
      <c r="BB14" s="217" t="s">
        <v>15</v>
      </c>
      <c r="BC14" s="217" t="s">
        <v>16</v>
      </c>
      <c r="BD14" s="217" t="s">
        <v>17</v>
      </c>
      <c r="BE14" s="217" t="s">
        <v>18</v>
      </c>
      <c r="BF14" s="217" t="s">
        <v>19</v>
      </c>
      <c r="BG14" s="217" t="s">
        <v>20</v>
      </c>
      <c r="BH14" s="217" t="s">
        <v>21</v>
      </c>
      <c r="BI14" s="217" t="s">
        <v>22</v>
      </c>
    </row>
    <row r="15" spans="1:80">
      <c r="A15" s="158" t="s">
        <v>203</v>
      </c>
      <c r="B15" s="237" t="e">
        <f ca="1">INDIRECT("N3." &amp; $A15 &amp; "!$A$12")</f>
        <v>#N/A</v>
      </c>
      <c r="C15" s="64" t="s">
        <v>51</v>
      </c>
      <c r="D15" s="187"/>
      <c r="E15" s="187"/>
      <c r="F15" s="187"/>
      <c r="G15" s="187"/>
      <c r="H15" s="187"/>
      <c r="I15" s="187"/>
      <c r="J15" s="187"/>
      <c r="K15" s="187"/>
      <c r="L15" s="187"/>
      <c r="M15" s="187"/>
      <c r="N15" s="84">
        <f>SUM(D15:M15)</f>
        <v>0</v>
      </c>
      <c r="P15" s="187"/>
      <c r="Q15" s="187"/>
      <c r="R15" s="187"/>
      <c r="S15" s="187"/>
      <c r="T15" s="187"/>
      <c r="U15" s="187"/>
      <c r="V15" s="187"/>
      <c r="W15" s="187"/>
      <c r="X15" s="187"/>
      <c r="Y15" s="187"/>
      <c r="Z15" s="84">
        <f>SUM(P15:Y15)</f>
        <v>0</v>
      </c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84">
        <f>SUM(AB15:AK15)</f>
        <v>0</v>
      </c>
      <c r="AN15" s="187"/>
      <c r="AO15" s="187"/>
      <c r="AP15" s="187"/>
      <c r="AQ15" s="187"/>
      <c r="AR15" s="187"/>
      <c r="AS15" s="187"/>
      <c r="AT15" s="187"/>
      <c r="AU15" s="187"/>
      <c r="AV15" s="187"/>
      <c r="AW15" s="187"/>
      <c r="AX15" s="84">
        <f>SUM(AN15:AW15)</f>
        <v>0</v>
      </c>
      <c r="AZ15" s="218" t="str">
        <f ca="1">IF((D15+P15+AB15+AN15)='N2.3_RIIO2_Risk_Start_2021'!D17, "-", "ERROR")</f>
        <v>-</v>
      </c>
      <c r="BA15" s="218" t="str">
        <f ca="1">IF((E15+Q15+AC15+AO15)='N2.3_RIIO2_Risk_Start_2021'!E17, "-", "ERROR")</f>
        <v>-</v>
      </c>
      <c r="BB15" s="218" t="str">
        <f ca="1">IF((F15+R15+AD15+AP15)='N2.3_RIIO2_Risk_Start_2021'!F17, "-", "ERROR")</f>
        <v>-</v>
      </c>
      <c r="BC15" s="218" t="str">
        <f ca="1">IF((G15+S15+AE15+AQ15)='N2.3_RIIO2_Risk_Start_2021'!G17, "-", "ERROR")</f>
        <v>-</v>
      </c>
      <c r="BD15" s="218" t="str">
        <f ca="1">IF((H15+T15+AF15+AR15)='N2.3_RIIO2_Risk_Start_2021'!H17, "-", "ERROR")</f>
        <v>-</v>
      </c>
      <c r="BE15" s="218" t="str">
        <f ca="1">IF((I15+U15+AG15+AS15)='N2.3_RIIO2_Risk_Start_2021'!I17, "-", "ERROR")</f>
        <v>-</v>
      </c>
      <c r="BF15" s="218" t="str">
        <f ca="1">IF((J15+V15+AH15+AT15)='N2.3_RIIO2_Risk_Start_2021'!J17, "-", "ERROR")</f>
        <v>-</v>
      </c>
      <c r="BG15" s="218" t="str">
        <f ca="1">IF((K15+W15+AI15+AU15)='N2.3_RIIO2_Risk_Start_2021'!K17, "-", "ERROR")</f>
        <v>-</v>
      </c>
      <c r="BH15" s="218" t="str">
        <f ca="1">IF((L15+X15+AJ15+AV15)='N2.3_RIIO2_Risk_Start_2021'!L17, "-", "ERROR")</f>
        <v>-</v>
      </c>
      <c r="BI15" s="218" t="str">
        <f ca="1">IF((M15+Y15+AK15+AW15)='N2.3_RIIO2_Risk_Start_2021'!M17, "-", "ERROR")</f>
        <v>-</v>
      </c>
    </row>
    <row r="16" spans="1:80">
      <c r="A16" s="158" t="s">
        <v>204</v>
      </c>
      <c r="B16" s="237" t="e">
        <f t="shared" ref="B16:B64" ca="1" si="3">INDIRECT("N3." &amp; $A16 &amp; "!$A$12")</f>
        <v>#N/A</v>
      </c>
      <c r="C16" s="64" t="s">
        <v>51</v>
      </c>
      <c r="D16" s="187"/>
      <c r="E16" s="187"/>
      <c r="F16" s="187"/>
      <c r="G16" s="187"/>
      <c r="H16" s="187"/>
      <c r="I16" s="187"/>
      <c r="J16" s="187"/>
      <c r="K16" s="187"/>
      <c r="L16" s="187"/>
      <c r="M16" s="187"/>
      <c r="N16" s="84">
        <f t="shared" ref="N16:N64" si="4">SUM(D16:M16)</f>
        <v>0</v>
      </c>
      <c r="P16" s="187"/>
      <c r="Q16" s="187"/>
      <c r="R16" s="187"/>
      <c r="S16" s="187"/>
      <c r="T16" s="187"/>
      <c r="U16" s="187"/>
      <c r="V16" s="187"/>
      <c r="W16" s="187"/>
      <c r="X16" s="187"/>
      <c r="Y16" s="187"/>
      <c r="Z16" s="84">
        <f t="shared" ref="Z16:Z64" si="5">SUM(P16:Y16)</f>
        <v>0</v>
      </c>
      <c r="AB16" s="187"/>
      <c r="AC16" s="187"/>
      <c r="AD16" s="187"/>
      <c r="AE16" s="187"/>
      <c r="AF16" s="187"/>
      <c r="AG16" s="187"/>
      <c r="AH16" s="187"/>
      <c r="AI16" s="187"/>
      <c r="AJ16" s="187"/>
      <c r="AK16" s="187"/>
      <c r="AL16" s="84">
        <f t="shared" ref="AL16:AL64" si="6">SUM(AB16:AK16)</f>
        <v>0</v>
      </c>
      <c r="AN16" s="187"/>
      <c r="AO16" s="187"/>
      <c r="AP16" s="187"/>
      <c r="AQ16" s="187"/>
      <c r="AR16" s="187"/>
      <c r="AS16" s="187"/>
      <c r="AT16" s="187"/>
      <c r="AU16" s="187"/>
      <c r="AV16" s="187"/>
      <c r="AW16" s="187"/>
      <c r="AX16" s="84">
        <f t="shared" ref="AX16:AX64" si="7">SUM(AN16:AW16)</f>
        <v>0</v>
      </c>
      <c r="AZ16" s="218" t="str">
        <f ca="1">IF((D16+P16+AB16+AN16)='N2.3_RIIO2_Risk_Start_2021'!D18, "-", "ERROR")</f>
        <v>-</v>
      </c>
      <c r="BA16" s="218" t="str">
        <f ca="1">IF((E16+Q16+AC16+AO16)='N2.3_RIIO2_Risk_Start_2021'!E18, "-", "ERROR")</f>
        <v>-</v>
      </c>
      <c r="BB16" s="218" t="str">
        <f ca="1">IF((F16+R16+AD16+AP16)='N2.3_RIIO2_Risk_Start_2021'!F18, "-", "ERROR")</f>
        <v>-</v>
      </c>
      <c r="BC16" s="218" t="str">
        <f ca="1">IF((G16+S16+AE16+AQ16)='N2.3_RIIO2_Risk_Start_2021'!G18, "-", "ERROR")</f>
        <v>-</v>
      </c>
      <c r="BD16" s="218" t="str">
        <f ca="1">IF((H16+T16+AF16+AR16)='N2.3_RIIO2_Risk_Start_2021'!H18, "-", "ERROR")</f>
        <v>-</v>
      </c>
      <c r="BE16" s="218" t="str">
        <f ca="1">IF((I16+U16+AG16+AS16)='N2.3_RIIO2_Risk_Start_2021'!I18, "-", "ERROR")</f>
        <v>-</v>
      </c>
      <c r="BF16" s="218" t="str">
        <f ca="1">IF((J16+V16+AH16+AT16)='N2.3_RIIO2_Risk_Start_2021'!J18, "-", "ERROR")</f>
        <v>-</v>
      </c>
      <c r="BG16" s="218" t="str">
        <f ca="1">IF((K16+W16+AI16+AU16)='N2.3_RIIO2_Risk_Start_2021'!K18, "-", "ERROR")</f>
        <v>-</v>
      </c>
      <c r="BH16" s="218" t="str">
        <f ca="1">IF((L16+X16+AJ16+AV16)='N2.3_RIIO2_Risk_Start_2021'!L18, "-", "ERROR")</f>
        <v>-</v>
      </c>
      <c r="BI16" s="218" t="str">
        <f ca="1">IF((M16+Y16+AK16+AW16)='N2.3_RIIO2_Risk_Start_2021'!M18, "-", "ERROR")</f>
        <v>-</v>
      </c>
    </row>
    <row r="17" spans="1:61">
      <c r="A17" s="158" t="s">
        <v>205</v>
      </c>
      <c r="B17" s="237" t="e">
        <f t="shared" ca="1" si="3"/>
        <v>#N/A</v>
      </c>
      <c r="C17" s="64" t="s">
        <v>51</v>
      </c>
      <c r="D17" s="187"/>
      <c r="E17" s="187"/>
      <c r="F17" s="187"/>
      <c r="G17" s="187"/>
      <c r="H17" s="187"/>
      <c r="I17" s="187"/>
      <c r="J17" s="187"/>
      <c r="K17" s="187"/>
      <c r="L17" s="187"/>
      <c r="M17" s="187"/>
      <c r="N17" s="84">
        <f t="shared" si="4"/>
        <v>0</v>
      </c>
      <c r="P17" s="187"/>
      <c r="Q17" s="187"/>
      <c r="R17" s="187"/>
      <c r="S17" s="187"/>
      <c r="T17" s="187"/>
      <c r="U17" s="187"/>
      <c r="V17" s="187"/>
      <c r="W17" s="187"/>
      <c r="X17" s="187"/>
      <c r="Y17" s="187"/>
      <c r="Z17" s="84">
        <f t="shared" si="5"/>
        <v>0</v>
      </c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84">
        <f t="shared" si="6"/>
        <v>0</v>
      </c>
      <c r="AN17" s="187"/>
      <c r="AO17" s="187"/>
      <c r="AP17" s="187"/>
      <c r="AQ17" s="187"/>
      <c r="AR17" s="187"/>
      <c r="AS17" s="187"/>
      <c r="AT17" s="187"/>
      <c r="AU17" s="187"/>
      <c r="AV17" s="187"/>
      <c r="AW17" s="187"/>
      <c r="AX17" s="84">
        <f t="shared" si="7"/>
        <v>0</v>
      </c>
      <c r="AZ17" s="218" t="str">
        <f ca="1">IF((D17+P17+AB17+AN17)='N2.3_RIIO2_Risk_Start_2021'!D19, "-", "ERROR")</f>
        <v>-</v>
      </c>
      <c r="BA17" s="218" t="str">
        <f ca="1">IF((E17+Q17+AC17+AO17)='N2.3_RIIO2_Risk_Start_2021'!E19, "-", "ERROR")</f>
        <v>-</v>
      </c>
      <c r="BB17" s="218" t="str">
        <f ca="1">IF((F17+R17+AD17+AP17)='N2.3_RIIO2_Risk_Start_2021'!F19, "-", "ERROR")</f>
        <v>-</v>
      </c>
      <c r="BC17" s="218" t="str">
        <f ca="1">IF((G17+S17+AE17+AQ17)='N2.3_RIIO2_Risk_Start_2021'!G19, "-", "ERROR")</f>
        <v>-</v>
      </c>
      <c r="BD17" s="218" t="str">
        <f ca="1">IF((H17+T17+AF17+AR17)='N2.3_RIIO2_Risk_Start_2021'!H19, "-", "ERROR")</f>
        <v>-</v>
      </c>
      <c r="BE17" s="218" t="str">
        <f ca="1">IF((I17+U17+AG17+AS17)='N2.3_RIIO2_Risk_Start_2021'!I19, "-", "ERROR")</f>
        <v>-</v>
      </c>
      <c r="BF17" s="218" t="str">
        <f ca="1">IF((J17+V17+AH17+AT17)='N2.3_RIIO2_Risk_Start_2021'!J19, "-", "ERROR")</f>
        <v>-</v>
      </c>
      <c r="BG17" s="218" t="str">
        <f ca="1">IF((K17+W17+AI17+AU17)='N2.3_RIIO2_Risk_Start_2021'!K19, "-", "ERROR")</f>
        <v>-</v>
      </c>
      <c r="BH17" s="218" t="str">
        <f ca="1">IF((L17+X17+AJ17+AV17)='N2.3_RIIO2_Risk_Start_2021'!L19, "-", "ERROR")</f>
        <v>-</v>
      </c>
      <c r="BI17" s="218" t="str">
        <f ca="1">IF((M17+Y17+AK17+AW17)='N2.3_RIIO2_Risk_Start_2021'!M19, "-", "ERROR")</f>
        <v>-</v>
      </c>
    </row>
    <row r="18" spans="1:61">
      <c r="A18" s="158" t="s">
        <v>206</v>
      </c>
      <c r="B18" s="237" t="e">
        <f t="shared" ca="1" si="3"/>
        <v>#N/A</v>
      </c>
      <c r="C18" s="64" t="s">
        <v>51</v>
      </c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84">
        <f t="shared" si="4"/>
        <v>0</v>
      </c>
      <c r="P18" s="187"/>
      <c r="Q18" s="187"/>
      <c r="R18" s="187"/>
      <c r="S18" s="187"/>
      <c r="T18" s="187"/>
      <c r="U18" s="187"/>
      <c r="V18" s="187"/>
      <c r="W18" s="187"/>
      <c r="X18" s="187"/>
      <c r="Y18" s="187"/>
      <c r="Z18" s="84">
        <f t="shared" si="5"/>
        <v>0</v>
      </c>
      <c r="AB18" s="187"/>
      <c r="AC18" s="187"/>
      <c r="AD18" s="187"/>
      <c r="AE18" s="187"/>
      <c r="AF18" s="187"/>
      <c r="AG18" s="187"/>
      <c r="AH18" s="187"/>
      <c r="AI18" s="187"/>
      <c r="AJ18" s="187"/>
      <c r="AK18" s="187"/>
      <c r="AL18" s="84">
        <f t="shared" si="6"/>
        <v>0</v>
      </c>
      <c r="AN18" s="187"/>
      <c r="AO18" s="187"/>
      <c r="AP18" s="187"/>
      <c r="AQ18" s="187"/>
      <c r="AR18" s="187"/>
      <c r="AS18" s="187"/>
      <c r="AT18" s="187"/>
      <c r="AU18" s="187"/>
      <c r="AV18" s="187"/>
      <c r="AW18" s="187"/>
      <c r="AX18" s="84">
        <f t="shared" si="7"/>
        <v>0</v>
      </c>
      <c r="AZ18" s="218" t="str">
        <f ca="1">IF((D18+P18+AB18+AN18)='N2.3_RIIO2_Risk_Start_2021'!D20, "-", "ERROR")</f>
        <v>-</v>
      </c>
      <c r="BA18" s="218" t="str">
        <f ca="1">IF((E18+Q18+AC18+AO18)='N2.3_RIIO2_Risk_Start_2021'!E20, "-", "ERROR")</f>
        <v>-</v>
      </c>
      <c r="BB18" s="218" t="str">
        <f ca="1">IF((F18+R18+AD18+AP18)='N2.3_RIIO2_Risk_Start_2021'!F20, "-", "ERROR")</f>
        <v>-</v>
      </c>
      <c r="BC18" s="218" t="str">
        <f ca="1">IF((G18+S18+AE18+AQ18)='N2.3_RIIO2_Risk_Start_2021'!G20, "-", "ERROR")</f>
        <v>-</v>
      </c>
      <c r="BD18" s="218" t="str">
        <f ca="1">IF((H18+T18+AF18+AR18)='N2.3_RIIO2_Risk_Start_2021'!H20, "-", "ERROR")</f>
        <v>-</v>
      </c>
      <c r="BE18" s="218" t="str">
        <f ca="1">IF((I18+U18+AG18+AS18)='N2.3_RIIO2_Risk_Start_2021'!I20, "-", "ERROR")</f>
        <v>-</v>
      </c>
      <c r="BF18" s="218" t="str">
        <f ca="1">IF((J18+V18+AH18+AT18)='N2.3_RIIO2_Risk_Start_2021'!J20, "-", "ERROR")</f>
        <v>-</v>
      </c>
      <c r="BG18" s="218" t="str">
        <f ca="1">IF((K18+W18+AI18+AU18)='N2.3_RIIO2_Risk_Start_2021'!K20, "-", "ERROR")</f>
        <v>-</v>
      </c>
      <c r="BH18" s="218" t="str">
        <f ca="1">IF((L18+X18+AJ18+AV18)='N2.3_RIIO2_Risk_Start_2021'!L20, "-", "ERROR")</f>
        <v>-</v>
      </c>
      <c r="BI18" s="218" t="str">
        <f ca="1">IF((M18+Y18+AK18+AW18)='N2.3_RIIO2_Risk_Start_2021'!M20, "-", "ERROR")</f>
        <v>-</v>
      </c>
    </row>
    <row r="19" spans="1:61">
      <c r="A19" s="158" t="s">
        <v>207</v>
      </c>
      <c r="B19" s="237" t="e">
        <f t="shared" ca="1" si="3"/>
        <v>#N/A</v>
      </c>
      <c r="C19" s="64" t="s">
        <v>51</v>
      </c>
      <c r="D19" s="187"/>
      <c r="E19" s="187"/>
      <c r="F19" s="187"/>
      <c r="G19" s="187"/>
      <c r="H19" s="187"/>
      <c r="I19" s="187"/>
      <c r="J19" s="187"/>
      <c r="K19" s="187"/>
      <c r="L19" s="187"/>
      <c r="M19" s="187"/>
      <c r="N19" s="84">
        <f t="shared" si="4"/>
        <v>0</v>
      </c>
      <c r="P19" s="187"/>
      <c r="Q19" s="187"/>
      <c r="R19" s="187"/>
      <c r="S19" s="187"/>
      <c r="T19" s="187"/>
      <c r="U19" s="187"/>
      <c r="V19" s="187"/>
      <c r="W19" s="187"/>
      <c r="X19" s="187"/>
      <c r="Y19" s="187"/>
      <c r="Z19" s="84">
        <f t="shared" si="5"/>
        <v>0</v>
      </c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84">
        <f t="shared" si="6"/>
        <v>0</v>
      </c>
      <c r="AN19" s="187"/>
      <c r="AO19" s="187"/>
      <c r="AP19" s="187"/>
      <c r="AQ19" s="187"/>
      <c r="AR19" s="187"/>
      <c r="AS19" s="187"/>
      <c r="AT19" s="187"/>
      <c r="AU19" s="187"/>
      <c r="AV19" s="187"/>
      <c r="AW19" s="187"/>
      <c r="AX19" s="84">
        <f t="shared" si="7"/>
        <v>0</v>
      </c>
      <c r="AZ19" s="218" t="str">
        <f ca="1">IF((D19+P19+AB19+AN19)='N2.3_RIIO2_Risk_Start_2021'!D21, "-", "ERROR")</f>
        <v>-</v>
      </c>
      <c r="BA19" s="218" t="str">
        <f ca="1">IF((E19+Q19+AC19+AO19)='N2.3_RIIO2_Risk_Start_2021'!E21, "-", "ERROR")</f>
        <v>-</v>
      </c>
      <c r="BB19" s="218" t="str">
        <f ca="1">IF((F19+R19+AD19+AP19)='N2.3_RIIO2_Risk_Start_2021'!F21, "-", "ERROR")</f>
        <v>-</v>
      </c>
      <c r="BC19" s="218" t="str">
        <f ca="1">IF((G19+S19+AE19+AQ19)='N2.3_RIIO2_Risk_Start_2021'!G21, "-", "ERROR")</f>
        <v>-</v>
      </c>
      <c r="BD19" s="218" t="str">
        <f ca="1">IF((H19+T19+AF19+AR19)='N2.3_RIIO2_Risk_Start_2021'!H21, "-", "ERROR")</f>
        <v>-</v>
      </c>
      <c r="BE19" s="218" t="str">
        <f ca="1">IF((I19+U19+AG19+AS19)='N2.3_RIIO2_Risk_Start_2021'!I21, "-", "ERROR")</f>
        <v>-</v>
      </c>
      <c r="BF19" s="218" t="str">
        <f ca="1">IF((J19+V19+AH19+AT19)='N2.3_RIIO2_Risk_Start_2021'!J21, "-", "ERROR")</f>
        <v>-</v>
      </c>
      <c r="BG19" s="218" t="str">
        <f ca="1">IF((K19+W19+AI19+AU19)='N2.3_RIIO2_Risk_Start_2021'!K21, "-", "ERROR")</f>
        <v>-</v>
      </c>
      <c r="BH19" s="218" t="str">
        <f ca="1">IF((L19+X19+AJ19+AV19)='N2.3_RIIO2_Risk_Start_2021'!L21, "-", "ERROR")</f>
        <v>-</v>
      </c>
      <c r="BI19" s="218" t="str">
        <f ca="1">IF((M19+Y19+AK19+AW19)='N2.3_RIIO2_Risk_Start_2021'!M21, "-", "ERROR")</f>
        <v>-</v>
      </c>
    </row>
    <row r="20" spans="1:61">
      <c r="A20" s="158" t="s">
        <v>208</v>
      </c>
      <c r="B20" s="237" t="e">
        <f t="shared" ca="1" si="3"/>
        <v>#N/A</v>
      </c>
      <c r="C20" s="64" t="s">
        <v>51</v>
      </c>
      <c r="D20" s="187"/>
      <c r="E20" s="187"/>
      <c r="F20" s="187"/>
      <c r="G20" s="187"/>
      <c r="H20" s="187"/>
      <c r="I20" s="187"/>
      <c r="J20" s="187"/>
      <c r="K20" s="187"/>
      <c r="L20" s="187"/>
      <c r="M20" s="187"/>
      <c r="N20" s="84">
        <f t="shared" si="4"/>
        <v>0</v>
      </c>
      <c r="P20" s="187"/>
      <c r="Q20" s="187"/>
      <c r="R20" s="187"/>
      <c r="S20" s="187"/>
      <c r="T20" s="187"/>
      <c r="U20" s="187"/>
      <c r="V20" s="187"/>
      <c r="W20" s="187"/>
      <c r="X20" s="187"/>
      <c r="Y20" s="187"/>
      <c r="Z20" s="84">
        <f t="shared" si="5"/>
        <v>0</v>
      </c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84">
        <f t="shared" si="6"/>
        <v>0</v>
      </c>
      <c r="AN20" s="187"/>
      <c r="AO20" s="187"/>
      <c r="AP20" s="187"/>
      <c r="AQ20" s="187"/>
      <c r="AR20" s="187"/>
      <c r="AS20" s="187"/>
      <c r="AT20" s="187"/>
      <c r="AU20" s="187"/>
      <c r="AV20" s="187"/>
      <c r="AW20" s="187"/>
      <c r="AX20" s="84">
        <f t="shared" si="7"/>
        <v>0</v>
      </c>
      <c r="AZ20" s="218" t="str">
        <f ca="1">IF((D20+P20+AB20+AN20)='N2.3_RIIO2_Risk_Start_2021'!D22, "-", "ERROR")</f>
        <v>-</v>
      </c>
      <c r="BA20" s="218" t="str">
        <f ca="1">IF((E20+Q20+AC20+AO20)='N2.3_RIIO2_Risk_Start_2021'!E22, "-", "ERROR")</f>
        <v>-</v>
      </c>
      <c r="BB20" s="218" t="str">
        <f ca="1">IF((F20+R20+AD20+AP20)='N2.3_RIIO2_Risk_Start_2021'!F22, "-", "ERROR")</f>
        <v>-</v>
      </c>
      <c r="BC20" s="218" t="str">
        <f ca="1">IF((G20+S20+AE20+AQ20)='N2.3_RIIO2_Risk_Start_2021'!G22, "-", "ERROR")</f>
        <v>-</v>
      </c>
      <c r="BD20" s="218" t="str">
        <f ca="1">IF((H20+T20+AF20+AR20)='N2.3_RIIO2_Risk_Start_2021'!H22, "-", "ERROR")</f>
        <v>-</v>
      </c>
      <c r="BE20" s="218" t="str">
        <f ca="1">IF((I20+U20+AG20+AS20)='N2.3_RIIO2_Risk_Start_2021'!I22, "-", "ERROR")</f>
        <v>-</v>
      </c>
      <c r="BF20" s="218" t="str">
        <f ca="1">IF((J20+V20+AH20+AT20)='N2.3_RIIO2_Risk_Start_2021'!J22, "-", "ERROR")</f>
        <v>-</v>
      </c>
      <c r="BG20" s="218" t="str">
        <f ca="1">IF((K20+W20+AI20+AU20)='N2.3_RIIO2_Risk_Start_2021'!K22, "-", "ERROR")</f>
        <v>-</v>
      </c>
      <c r="BH20" s="218" t="str">
        <f ca="1">IF((L20+X20+AJ20+AV20)='N2.3_RIIO2_Risk_Start_2021'!L22, "-", "ERROR")</f>
        <v>-</v>
      </c>
      <c r="BI20" s="218" t="str">
        <f ca="1">IF((M20+Y20+AK20+AW20)='N2.3_RIIO2_Risk_Start_2021'!M22, "-", "ERROR")</f>
        <v>-</v>
      </c>
    </row>
    <row r="21" spans="1:61">
      <c r="A21" s="158" t="s">
        <v>425</v>
      </c>
      <c r="B21" s="237" t="e">
        <f t="shared" ca="1" si="3"/>
        <v>#N/A</v>
      </c>
      <c r="C21" s="64" t="s">
        <v>51</v>
      </c>
      <c r="D21" s="187"/>
      <c r="E21" s="187"/>
      <c r="F21" s="187"/>
      <c r="G21" s="187"/>
      <c r="H21" s="187"/>
      <c r="I21" s="187"/>
      <c r="J21" s="187"/>
      <c r="K21" s="187"/>
      <c r="L21" s="187"/>
      <c r="M21" s="187"/>
      <c r="N21" s="84">
        <f t="shared" si="4"/>
        <v>0</v>
      </c>
      <c r="P21" s="187"/>
      <c r="Q21" s="187"/>
      <c r="R21" s="187"/>
      <c r="S21" s="187"/>
      <c r="T21" s="187"/>
      <c r="U21" s="187"/>
      <c r="V21" s="187"/>
      <c r="W21" s="187"/>
      <c r="X21" s="187"/>
      <c r="Y21" s="187"/>
      <c r="Z21" s="84">
        <f t="shared" si="5"/>
        <v>0</v>
      </c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84">
        <f t="shared" si="6"/>
        <v>0</v>
      </c>
      <c r="AN21" s="187"/>
      <c r="AO21" s="187"/>
      <c r="AP21" s="187"/>
      <c r="AQ21" s="187"/>
      <c r="AR21" s="187"/>
      <c r="AS21" s="187"/>
      <c r="AT21" s="187"/>
      <c r="AU21" s="187"/>
      <c r="AV21" s="187"/>
      <c r="AW21" s="187"/>
      <c r="AX21" s="84">
        <f t="shared" si="7"/>
        <v>0</v>
      </c>
      <c r="AZ21" s="218" t="str">
        <f ca="1">IF((D21+P21+AB21+AN21)='N2.3_RIIO2_Risk_Start_2021'!D23, "-", "ERROR")</f>
        <v>-</v>
      </c>
      <c r="BA21" s="218" t="str">
        <f ca="1">IF((E21+Q21+AC21+AO21)='N2.3_RIIO2_Risk_Start_2021'!E23, "-", "ERROR")</f>
        <v>-</v>
      </c>
      <c r="BB21" s="218" t="str">
        <f ca="1">IF((F21+R21+AD21+AP21)='N2.3_RIIO2_Risk_Start_2021'!F23, "-", "ERROR")</f>
        <v>-</v>
      </c>
      <c r="BC21" s="218" t="str">
        <f ca="1">IF((G21+S21+AE21+AQ21)='N2.3_RIIO2_Risk_Start_2021'!G23, "-", "ERROR")</f>
        <v>-</v>
      </c>
      <c r="BD21" s="218" t="str">
        <f ca="1">IF((H21+T21+AF21+AR21)='N2.3_RIIO2_Risk_Start_2021'!H23, "-", "ERROR")</f>
        <v>-</v>
      </c>
      <c r="BE21" s="218" t="str">
        <f ca="1">IF((I21+U21+AG21+AS21)='N2.3_RIIO2_Risk_Start_2021'!I23, "-", "ERROR")</f>
        <v>-</v>
      </c>
      <c r="BF21" s="218" t="str">
        <f ca="1">IF((J21+V21+AH21+AT21)='N2.3_RIIO2_Risk_Start_2021'!J23, "-", "ERROR")</f>
        <v>-</v>
      </c>
      <c r="BG21" s="218" t="str">
        <f ca="1">IF((K21+W21+AI21+AU21)='N2.3_RIIO2_Risk_Start_2021'!K23, "-", "ERROR")</f>
        <v>-</v>
      </c>
      <c r="BH21" s="218" t="str">
        <f ca="1">IF((L21+X21+AJ21+AV21)='N2.3_RIIO2_Risk_Start_2021'!L23, "-", "ERROR")</f>
        <v>-</v>
      </c>
      <c r="BI21" s="218" t="str">
        <f ca="1">IF((M21+Y21+AK21+AW21)='N2.3_RIIO2_Risk_Start_2021'!M23, "-", "ERROR")</f>
        <v>-</v>
      </c>
    </row>
    <row r="22" spans="1:61">
      <c r="A22" s="158" t="s">
        <v>426</v>
      </c>
      <c r="B22" s="237" t="e">
        <f t="shared" ca="1" si="3"/>
        <v>#N/A</v>
      </c>
      <c r="C22" s="64" t="s">
        <v>51</v>
      </c>
      <c r="D22" s="187"/>
      <c r="E22" s="187"/>
      <c r="F22" s="187"/>
      <c r="G22" s="187"/>
      <c r="H22" s="187"/>
      <c r="I22" s="187"/>
      <c r="J22" s="187"/>
      <c r="K22" s="187"/>
      <c r="L22" s="187"/>
      <c r="M22" s="187"/>
      <c r="N22" s="84">
        <f t="shared" si="4"/>
        <v>0</v>
      </c>
      <c r="P22" s="187"/>
      <c r="Q22" s="187"/>
      <c r="R22" s="187"/>
      <c r="S22" s="187"/>
      <c r="T22" s="187"/>
      <c r="U22" s="187"/>
      <c r="V22" s="187"/>
      <c r="W22" s="187"/>
      <c r="X22" s="187"/>
      <c r="Y22" s="187"/>
      <c r="Z22" s="84">
        <f t="shared" si="5"/>
        <v>0</v>
      </c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84">
        <f t="shared" si="6"/>
        <v>0</v>
      </c>
      <c r="AN22" s="187"/>
      <c r="AO22" s="187"/>
      <c r="AP22" s="187"/>
      <c r="AQ22" s="187"/>
      <c r="AR22" s="187"/>
      <c r="AS22" s="187"/>
      <c r="AT22" s="187"/>
      <c r="AU22" s="187"/>
      <c r="AV22" s="187"/>
      <c r="AW22" s="187"/>
      <c r="AX22" s="84">
        <f t="shared" si="7"/>
        <v>0</v>
      </c>
      <c r="AZ22" s="218" t="str">
        <f ca="1">IF((D22+P22+AB22+AN22)='N2.3_RIIO2_Risk_Start_2021'!D24, "-", "ERROR")</f>
        <v>-</v>
      </c>
      <c r="BA22" s="218" t="str">
        <f ca="1">IF((E22+Q22+AC22+AO22)='N2.3_RIIO2_Risk_Start_2021'!E24, "-", "ERROR")</f>
        <v>-</v>
      </c>
      <c r="BB22" s="218" t="str">
        <f ca="1">IF((F22+R22+AD22+AP22)='N2.3_RIIO2_Risk_Start_2021'!F24, "-", "ERROR")</f>
        <v>-</v>
      </c>
      <c r="BC22" s="218" t="str">
        <f ca="1">IF((G22+S22+AE22+AQ22)='N2.3_RIIO2_Risk_Start_2021'!G24, "-", "ERROR")</f>
        <v>-</v>
      </c>
      <c r="BD22" s="218" t="str">
        <f ca="1">IF((H22+T22+AF22+AR22)='N2.3_RIIO2_Risk_Start_2021'!H24, "-", "ERROR")</f>
        <v>-</v>
      </c>
      <c r="BE22" s="218" t="str">
        <f ca="1">IF((I22+U22+AG22+AS22)='N2.3_RIIO2_Risk_Start_2021'!I24, "-", "ERROR")</f>
        <v>-</v>
      </c>
      <c r="BF22" s="218" t="str">
        <f ca="1">IF((J22+V22+AH22+AT22)='N2.3_RIIO2_Risk_Start_2021'!J24, "-", "ERROR")</f>
        <v>-</v>
      </c>
      <c r="BG22" s="218" t="str">
        <f ca="1">IF((K22+W22+AI22+AU22)='N2.3_RIIO2_Risk_Start_2021'!K24, "-", "ERROR")</f>
        <v>-</v>
      </c>
      <c r="BH22" s="218" t="str">
        <f ca="1">IF((L22+X22+AJ22+AV22)='N2.3_RIIO2_Risk_Start_2021'!L24, "-", "ERROR")</f>
        <v>-</v>
      </c>
      <c r="BI22" s="218" t="str">
        <f ca="1">IF((M22+Y22+AK22+AW22)='N2.3_RIIO2_Risk_Start_2021'!M24, "-", "ERROR")</f>
        <v>-</v>
      </c>
    </row>
    <row r="23" spans="1:61">
      <c r="A23" s="158" t="s">
        <v>427</v>
      </c>
      <c r="B23" s="237" t="e">
        <f t="shared" ca="1" si="3"/>
        <v>#N/A</v>
      </c>
      <c r="C23" s="64" t="s">
        <v>51</v>
      </c>
      <c r="D23" s="187"/>
      <c r="E23" s="187"/>
      <c r="F23" s="187"/>
      <c r="G23" s="187"/>
      <c r="H23" s="187"/>
      <c r="I23" s="187"/>
      <c r="J23" s="187"/>
      <c r="K23" s="187"/>
      <c r="L23" s="187"/>
      <c r="M23" s="187"/>
      <c r="N23" s="84">
        <f t="shared" si="4"/>
        <v>0</v>
      </c>
      <c r="P23" s="187"/>
      <c r="Q23" s="187"/>
      <c r="R23" s="187"/>
      <c r="S23" s="187"/>
      <c r="T23" s="187"/>
      <c r="U23" s="187"/>
      <c r="V23" s="187"/>
      <c r="W23" s="187"/>
      <c r="X23" s="187"/>
      <c r="Y23" s="187"/>
      <c r="Z23" s="84">
        <f t="shared" si="5"/>
        <v>0</v>
      </c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84">
        <f t="shared" si="6"/>
        <v>0</v>
      </c>
      <c r="AN23" s="187"/>
      <c r="AO23" s="187"/>
      <c r="AP23" s="187"/>
      <c r="AQ23" s="187"/>
      <c r="AR23" s="187"/>
      <c r="AS23" s="187"/>
      <c r="AT23" s="187"/>
      <c r="AU23" s="187"/>
      <c r="AV23" s="187"/>
      <c r="AW23" s="187"/>
      <c r="AX23" s="84">
        <f t="shared" si="7"/>
        <v>0</v>
      </c>
      <c r="AZ23" s="218" t="str">
        <f ca="1">IF((D23+P23+AB23+AN23)='N2.3_RIIO2_Risk_Start_2021'!D25, "-", "ERROR")</f>
        <v>-</v>
      </c>
      <c r="BA23" s="218" t="str">
        <f ca="1">IF((E23+Q23+AC23+AO23)='N2.3_RIIO2_Risk_Start_2021'!E25, "-", "ERROR")</f>
        <v>-</v>
      </c>
      <c r="BB23" s="218" t="str">
        <f ca="1">IF((F23+R23+AD23+AP23)='N2.3_RIIO2_Risk_Start_2021'!F25, "-", "ERROR")</f>
        <v>-</v>
      </c>
      <c r="BC23" s="218" t="str">
        <f ca="1">IF((G23+S23+AE23+AQ23)='N2.3_RIIO2_Risk_Start_2021'!G25, "-", "ERROR")</f>
        <v>-</v>
      </c>
      <c r="BD23" s="218" t="str">
        <f ca="1">IF((H23+T23+AF23+AR23)='N2.3_RIIO2_Risk_Start_2021'!H25, "-", "ERROR")</f>
        <v>-</v>
      </c>
      <c r="BE23" s="218" t="str">
        <f ca="1">IF((I23+U23+AG23+AS23)='N2.3_RIIO2_Risk_Start_2021'!I25, "-", "ERROR")</f>
        <v>-</v>
      </c>
      <c r="BF23" s="218" t="str">
        <f ca="1">IF((J23+V23+AH23+AT23)='N2.3_RIIO2_Risk_Start_2021'!J25, "-", "ERROR")</f>
        <v>-</v>
      </c>
      <c r="BG23" s="218" t="str">
        <f ca="1">IF((K23+W23+AI23+AU23)='N2.3_RIIO2_Risk_Start_2021'!K25, "-", "ERROR")</f>
        <v>-</v>
      </c>
      <c r="BH23" s="218" t="str">
        <f ca="1">IF((L23+X23+AJ23+AV23)='N2.3_RIIO2_Risk_Start_2021'!L25, "-", "ERROR")</f>
        <v>-</v>
      </c>
      <c r="BI23" s="218" t="str">
        <f ca="1">IF((M23+Y23+AK23+AW23)='N2.3_RIIO2_Risk_Start_2021'!M25, "-", "ERROR")</f>
        <v>-</v>
      </c>
    </row>
    <row r="24" spans="1:61">
      <c r="A24" s="158" t="s">
        <v>428</v>
      </c>
      <c r="B24" s="237" t="e">
        <f t="shared" ca="1" si="3"/>
        <v>#N/A</v>
      </c>
      <c r="C24" s="64" t="s">
        <v>51</v>
      </c>
      <c r="D24" s="187"/>
      <c r="E24" s="187"/>
      <c r="F24" s="187"/>
      <c r="G24" s="187"/>
      <c r="H24" s="187"/>
      <c r="I24" s="187"/>
      <c r="J24" s="187"/>
      <c r="K24" s="187"/>
      <c r="L24" s="187"/>
      <c r="M24" s="187"/>
      <c r="N24" s="84">
        <f t="shared" si="4"/>
        <v>0</v>
      </c>
      <c r="P24" s="187"/>
      <c r="Q24" s="187"/>
      <c r="R24" s="187"/>
      <c r="S24" s="187"/>
      <c r="T24" s="187"/>
      <c r="U24" s="187"/>
      <c r="V24" s="187"/>
      <c r="W24" s="187"/>
      <c r="X24" s="187"/>
      <c r="Y24" s="187"/>
      <c r="Z24" s="84">
        <f t="shared" si="5"/>
        <v>0</v>
      </c>
      <c r="AB24" s="187"/>
      <c r="AC24" s="187"/>
      <c r="AD24" s="187"/>
      <c r="AE24" s="187"/>
      <c r="AF24" s="187"/>
      <c r="AG24" s="187"/>
      <c r="AH24" s="187"/>
      <c r="AI24" s="187"/>
      <c r="AJ24" s="187"/>
      <c r="AK24" s="187"/>
      <c r="AL24" s="84">
        <f t="shared" si="6"/>
        <v>0</v>
      </c>
      <c r="AN24" s="187"/>
      <c r="AO24" s="187"/>
      <c r="AP24" s="187"/>
      <c r="AQ24" s="187"/>
      <c r="AR24" s="187"/>
      <c r="AS24" s="187"/>
      <c r="AT24" s="187"/>
      <c r="AU24" s="187"/>
      <c r="AV24" s="187"/>
      <c r="AW24" s="187"/>
      <c r="AX24" s="84">
        <f t="shared" si="7"/>
        <v>0</v>
      </c>
      <c r="AZ24" s="218" t="str">
        <f ca="1">IF((D24+P24+AB24+AN24)='N2.3_RIIO2_Risk_Start_2021'!D26, "-", "ERROR")</f>
        <v>-</v>
      </c>
      <c r="BA24" s="218" t="str">
        <f ca="1">IF((E24+Q24+AC24+AO24)='N2.3_RIIO2_Risk_Start_2021'!E26, "-", "ERROR")</f>
        <v>-</v>
      </c>
      <c r="BB24" s="218" t="str">
        <f ca="1">IF((F24+R24+AD24+AP24)='N2.3_RIIO2_Risk_Start_2021'!F26, "-", "ERROR")</f>
        <v>-</v>
      </c>
      <c r="BC24" s="218" t="str">
        <f ca="1">IF((G24+S24+AE24+AQ24)='N2.3_RIIO2_Risk_Start_2021'!G26, "-", "ERROR")</f>
        <v>-</v>
      </c>
      <c r="BD24" s="218" t="str">
        <f ca="1">IF((H24+T24+AF24+AR24)='N2.3_RIIO2_Risk_Start_2021'!H26, "-", "ERROR")</f>
        <v>-</v>
      </c>
      <c r="BE24" s="218" t="str">
        <f ca="1">IF((I24+U24+AG24+AS24)='N2.3_RIIO2_Risk_Start_2021'!I26, "-", "ERROR")</f>
        <v>-</v>
      </c>
      <c r="BF24" s="218" t="str">
        <f ca="1">IF((J24+V24+AH24+AT24)='N2.3_RIIO2_Risk_Start_2021'!J26, "-", "ERROR")</f>
        <v>-</v>
      </c>
      <c r="BG24" s="218" t="str">
        <f ca="1">IF((K24+W24+AI24+AU24)='N2.3_RIIO2_Risk_Start_2021'!K26, "-", "ERROR")</f>
        <v>-</v>
      </c>
      <c r="BH24" s="218" t="str">
        <f ca="1">IF((L24+X24+AJ24+AV24)='N2.3_RIIO2_Risk_Start_2021'!L26, "-", "ERROR")</f>
        <v>-</v>
      </c>
      <c r="BI24" s="218" t="str">
        <f ca="1">IF((M24+Y24+AK24+AW24)='N2.3_RIIO2_Risk_Start_2021'!M26, "-", "ERROR")</f>
        <v>-</v>
      </c>
    </row>
    <row r="25" spans="1:61">
      <c r="A25" s="158" t="s">
        <v>429</v>
      </c>
      <c r="B25" s="237" t="e">
        <f t="shared" ca="1" si="3"/>
        <v>#N/A</v>
      </c>
      <c r="C25" s="64" t="s">
        <v>51</v>
      </c>
      <c r="D25" s="187"/>
      <c r="E25" s="187"/>
      <c r="F25" s="187"/>
      <c r="G25" s="187"/>
      <c r="H25" s="187"/>
      <c r="I25" s="187"/>
      <c r="J25" s="187"/>
      <c r="K25" s="187"/>
      <c r="L25" s="187"/>
      <c r="M25" s="187"/>
      <c r="N25" s="84">
        <f t="shared" si="4"/>
        <v>0</v>
      </c>
      <c r="P25" s="187"/>
      <c r="Q25" s="187"/>
      <c r="R25" s="187"/>
      <c r="S25" s="187"/>
      <c r="T25" s="187"/>
      <c r="U25" s="187"/>
      <c r="V25" s="187"/>
      <c r="W25" s="187"/>
      <c r="X25" s="187"/>
      <c r="Y25" s="187"/>
      <c r="Z25" s="84">
        <f t="shared" si="5"/>
        <v>0</v>
      </c>
      <c r="AB25" s="187"/>
      <c r="AC25" s="187"/>
      <c r="AD25" s="187"/>
      <c r="AE25" s="187"/>
      <c r="AF25" s="187"/>
      <c r="AG25" s="187"/>
      <c r="AH25" s="187"/>
      <c r="AI25" s="187"/>
      <c r="AJ25" s="187"/>
      <c r="AK25" s="187"/>
      <c r="AL25" s="84">
        <f t="shared" si="6"/>
        <v>0</v>
      </c>
      <c r="AN25" s="187"/>
      <c r="AO25" s="187"/>
      <c r="AP25" s="187"/>
      <c r="AQ25" s="187"/>
      <c r="AR25" s="187"/>
      <c r="AS25" s="187"/>
      <c r="AT25" s="187"/>
      <c r="AU25" s="187"/>
      <c r="AV25" s="187"/>
      <c r="AW25" s="187"/>
      <c r="AX25" s="84">
        <f t="shared" si="7"/>
        <v>0</v>
      </c>
      <c r="AZ25" s="218" t="str">
        <f ca="1">IF((D25+P25+AB25+AN25)='N2.3_RIIO2_Risk_Start_2021'!D27, "-", "ERROR")</f>
        <v>-</v>
      </c>
      <c r="BA25" s="218" t="str">
        <f ca="1">IF((E25+Q25+AC25+AO25)='N2.3_RIIO2_Risk_Start_2021'!E27, "-", "ERROR")</f>
        <v>-</v>
      </c>
      <c r="BB25" s="218" t="str">
        <f ca="1">IF((F25+R25+AD25+AP25)='N2.3_RIIO2_Risk_Start_2021'!F27, "-", "ERROR")</f>
        <v>-</v>
      </c>
      <c r="BC25" s="218" t="str">
        <f ca="1">IF((G25+S25+AE25+AQ25)='N2.3_RIIO2_Risk_Start_2021'!G27, "-", "ERROR")</f>
        <v>-</v>
      </c>
      <c r="BD25" s="218" t="str">
        <f ca="1">IF((H25+T25+AF25+AR25)='N2.3_RIIO2_Risk_Start_2021'!H27, "-", "ERROR")</f>
        <v>-</v>
      </c>
      <c r="BE25" s="218" t="str">
        <f ca="1">IF((I25+U25+AG25+AS25)='N2.3_RIIO2_Risk_Start_2021'!I27, "-", "ERROR")</f>
        <v>-</v>
      </c>
      <c r="BF25" s="218" t="str">
        <f ca="1">IF((J25+V25+AH25+AT25)='N2.3_RIIO2_Risk_Start_2021'!J27, "-", "ERROR")</f>
        <v>-</v>
      </c>
      <c r="BG25" s="218" t="str">
        <f ca="1">IF((K25+W25+AI25+AU25)='N2.3_RIIO2_Risk_Start_2021'!K27, "-", "ERROR")</f>
        <v>-</v>
      </c>
      <c r="BH25" s="218" t="str">
        <f ca="1">IF((L25+X25+AJ25+AV25)='N2.3_RIIO2_Risk_Start_2021'!L27, "-", "ERROR")</f>
        <v>-</v>
      </c>
      <c r="BI25" s="218" t="str">
        <f ca="1">IF((M25+Y25+AK25+AW25)='N2.3_RIIO2_Risk_Start_2021'!M27, "-", "ERROR")</f>
        <v>-</v>
      </c>
    </row>
    <row r="26" spans="1:61">
      <c r="A26" s="158" t="s">
        <v>430</v>
      </c>
      <c r="B26" s="237" t="e">
        <f t="shared" ca="1" si="3"/>
        <v>#N/A</v>
      </c>
      <c r="C26" s="64" t="s">
        <v>51</v>
      </c>
      <c r="D26" s="187"/>
      <c r="E26" s="187"/>
      <c r="F26" s="187"/>
      <c r="G26" s="187"/>
      <c r="H26" s="187"/>
      <c r="I26" s="187"/>
      <c r="J26" s="187"/>
      <c r="K26" s="187"/>
      <c r="L26" s="187"/>
      <c r="M26" s="187"/>
      <c r="N26" s="84">
        <f t="shared" si="4"/>
        <v>0</v>
      </c>
      <c r="P26" s="187"/>
      <c r="Q26" s="187"/>
      <c r="R26" s="187"/>
      <c r="S26" s="187"/>
      <c r="T26" s="187"/>
      <c r="U26" s="187"/>
      <c r="V26" s="187"/>
      <c r="W26" s="187"/>
      <c r="X26" s="187"/>
      <c r="Y26" s="187"/>
      <c r="Z26" s="84">
        <f>SUM(P26:Y26)</f>
        <v>0</v>
      </c>
      <c r="AB26" s="187"/>
      <c r="AC26" s="187"/>
      <c r="AD26" s="187"/>
      <c r="AE26" s="187"/>
      <c r="AF26" s="187"/>
      <c r="AG26" s="187"/>
      <c r="AH26" s="187"/>
      <c r="AI26" s="187"/>
      <c r="AJ26" s="187"/>
      <c r="AK26" s="187"/>
      <c r="AL26" s="84">
        <f t="shared" si="6"/>
        <v>0</v>
      </c>
      <c r="AN26" s="187"/>
      <c r="AO26" s="187"/>
      <c r="AP26" s="187"/>
      <c r="AQ26" s="187"/>
      <c r="AR26" s="187"/>
      <c r="AS26" s="187"/>
      <c r="AT26" s="187"/>
      <c r="AU26" s="187"/>
      <c r="AV26" s="187"/>
      <c r="AW26" s="187"/>
      <c r="AX26" s="84">
        <f t="shared" si="7"/>
        <v>0</v>
      </c>
      <c r="AZ26" s="218" t="str">
        <f ca="1">IF((D26+P26+AB26+AN26)='N2.3_RIIO2_Risk_Start_2021'!D28, "-", "ERROR")</f>
        <v>-</v>
      </c>
      <c r="BA26" s="218" t="str">
        <f ca="1">IF((E26+Q26+AC26+AO26)='N2.3_RIIO2_Risk_Start_2021'!E28, "-", "ERROR")</f>
        <v>-</v>
      </c>
      <c r="BB26" s="218" t="str">
        <f ca="1">IF((F26+R26+AD26+AP26)='N2.3_RIIO2_Risk_Start_2021'!F28, "-", "ERROR")</f>
        <v>-</v>
      </c>
      <c r="BC26" s="218" t="str">
        <f ca="1">IF((G26+S26+AE26+AQ26)='N2.3_RIIO2_Risk_Start_2021'!G28, "-", "ERROR")</f>
        <v>-</v>
      </c>
      <c r="BD26" s="218" t="str">
        <f ca="1">IF((H26+T26+AF26+AR26)='N2.3_RIIO2_Risk_Start_2021'!H28, "-", "ERROR")</f>
        <v>-</v>
      </c>
      <c r="BE26" s="218" t="str">
        <f ca="1">IF((I26+U26+AG26+AS26)='N2.3_RIIO2_Risk_Start_2021'!I28, "-", "ERROR")</f>
        <v>-</v>
      </c>
      <c r="BF26" s="218" t="str">
        <f ca="1">IF((J26+V26+AH26+AT26)='N2.3_RIIO2_Risk_Start_2021'!J28, "-", "ERROR")</f>
        <v>-</v>
      </c>
      <c r="BG26" s="218" t="str">
        <f ca="1">IF((K26+W26+AI26+AU26)='N2.3_RIIO2_Risk_Start_2021'!K28, "-", "ERROR")</f>
        <v>-</v>
      </c>
      <c r="BH26" s="218" t="str">
        <f ca="1">IF((L26+X26+AJ26+AV26)='N2.3_RIIO2_Risk_Start_2021'!L28, "-", "ERROR")</f>
        <v>-</v>
      </c>
      <c r="BI26" s="218" t="str">
        <f ca="1">IF((M26+Y26+AK26+AW26)='N2.3_RIIO2_Risk_Start_2021'!M28, "-", "ERROR")</f>
        <v>-</v>
      </c>
    </row>
    <row r="27" spans="1:61">
      <c r="A27" s="158" t="s">
        <v>209</v>
      </c>
      <c r="B27" s="237" t="e">
        <f t="shared" ca="1" si="3"/>
        <v>#N/A</v>
      </c>
      <c r="C27" s="64" t="s">
        <v>51</v>
      </c>
      <c r="D27" s="187"/>
      <c r="E27" s="187"/>
      <c r="F27" s="187"/>
      <c r="G27" s="187"/>
      <c r="H27" s="187"/>
      <c r="I27" s="187"/>
      <c r="J27" s="187"/>
      <c r="K27" s="187"/>
      <c r="L27" s="187"/>
      <c r="M27" s="187"/>
      <c r="N27" s="84">
        <f t="shared" si="4"/>
        <v>0</v>
      </c>
      <c r="P27" s="187"/>
      <c r="Q27" s="187"/>
      <c r="R27" s="187"/>
      <c r="S27" s="187"/>
      <c r="T27" s="187"/>
      <c r="U27" s="187"/>
      <c r="V27" s="187"/>
      <c r="W27" s="187"/>
      <c r="X27" s="187"/>
      <c r="Y27" s="187"/>
      <c r="Z27" s="84">
        <f t="shared" si="5"/>
        <v>0</v>
      </c>
      <c r="AB27" s="187"/>
      <c r="AC27" s="187"/>
      <c r="AD27" s="187"/>
      <c r="AE27" s="187"/>
      <c r="AF27" s="187"/>
      <c r="AG27" s="187"/>
      <c r="AH27" s="187"/>
      <c r="AI27" s="187"/>
      <c r="AJ27" s="187"/>
      <c r="AK27" s="187"/>
      <c r="AL27" s="84">
        <f t="shared" si="6"/>
        <v>0</v>
      </c>
      <c r="AN27" s="187"/>
      <c r="AO27" s="187"/>
      <c r="AP27" s="187"/>
      <c r="AQ27" s="187"/>
      <c r="AR27" s="187"/>
      <c r="AS27" s="187"/>
      <c r="AT27" s="187"/>
      <c r="AU27" s="187"/>
      <c r="AV27" s="187"/>
      <c r="AW27" s="187"/>
      <c r="AX27" s="84">
        <f t="shared" si="7"/>
        <v>0</v>
      </c>
      <c r="AZ27" s="218" t="str">
        <f ca="1">IF((D27+P27+AB27+AN27)='N2.3_RIIO2_Risk_Start_2021'!D29, "-", "ERROR")</f>
        <v>-</v>
      </c>
      <c r="BA27" s="218" t="str">
        <f ca="1">IF((E27+Q27+AC27+AO27)='N2.3_RIIO2_Risk_Start_2021'!E29, "-", "ERROR")</f>
        <v>-</v>
      </c>
      <c r="BB27" s="218" t="str">
        <f ca="1">IF((F27+R27+AD27+AP27)='N2.3_RIIO2_Risk_Start_2021'!F29, "-", "ERROR")</f>
        <v>-</v>
      </c>
      <c r="BC27" s="218" t="str">
        <f ca="1">IF((G27+S27+AE27+AQ27)='N2.3_RIIO2_Risk_Start_2021'!G29, "-", "ERROR")</f>
        <v>-</v>
      </c>
      <c r="BD27" s="218" t="str">
        <f ca="1">IF((H27+T27+AF27+AR27)='N2.3_RIIO2_Risk_Start_2021'!H29, "-", "ERROR")</f>
        <v>-</v>
      </c>
      <c r="BE27" s="218" t="str">
        <f ca="1">IF((I27+U27+AG27+AS27)='N2.3_RIIO2_Risk_Start_2021'!I29, "-", "ERROR")</f>
        <v>-</v>
      </c>
      <c r="BF27" s="218" t="str">
        <f ca="1">IF((J27+V27+AH27+AT27)='N2.3_RIIO2_Risk_Start_2021'!J29, "-", "ERROR")</f>
        <v>-</v>
      </c>
      <c r="BG27" s="218" t="str">
        <f ca="1">IF((K27+W27+AI27+AU27)='N2.3_RIIO2_Risk_Start_2021'!K29, "-", "ERROR")</f>
        <v>-</v>
      </c>
      <c r="BH27" s="218" t="str">
        <f ca="1">IF((L27+X27+AJ27+AV27)='N2.3_RIIO2_Risk_Start_2021'!L29, "-", "ERROR")</f>
        <v>-</v>
      </c>
      <c r="BI27" s="218" t="str">
        <f ca="1">IF((M27+Y27+AK27+AW27)='N2.3_RIIO2_Risk_Start_2021'!M29, "-", "ERROR")</f>
        <v>-</v>
      </c>
    </row>
    <row r="28" spans="1:61">
      <c r="A28" s="158" t="s">
        <v>210</v>
      </c>
      <c r="B28" s="237" t="e">
        <f t="shared" ca="1" si="3"/>
        <v>#N/A</v>
      </c>
      <c r="C28" s="64" t="s">
        <v>51</v>
      </c>
      <c r="D28" s="187"/>
      <c r="E28" s="187"/>
      <c r="F28" s="187"/>
      <c r="G28" s="187"/>
      <c r="H28" s="187"/>
      <c r="I28" s="187"/>
      <c r="J28" s="187"/>
      <c r="K28" s="187"/>
      <c r="L28" s="187"/>
      <c r="M28" s="187"/>
      <c r="N28" s="84">
        <f t="shared" si="4"/>
        <v>0</v>
      </c>
      <c r="P28" s="187"/>
      <c r="Q28" s="187"/>
      <c r="R28" s="187"/>
      <c r="S28" s="187"/>
      <c r="T28" s="187"/>
      <c r="U28" s="187"/>
      <c r="V28" s="187"/>
      <c r="W28" s="187"/>
      <c r="X28" s="187"/>
      <c r="Y28" s="187"/>
      <c r="Z28" s="84">
        <f t="shared" si="5"/>
        <v>0</v>
      </c>
      <c r="AB28" s="187"/>
      <c r="AC28" s="187"/>
      <c r="AD28" s="187"/>
      <c r="AE28" s="187"/>
      <c r="AF28" s="187"/>
      <c r="AG28" s="187"/>
      <c r="AH28" s="187"/>
      <c r="AI28" s="187"/>
      <c r="AJ28" s="187"/>
      <c r="AK28" s="187"/>
      <c r="AL28" s="84">
        <f t="shared" si="6"/>
        <v>0</v>
      </c>
      <c r="AN28" s="187"/>
      <c r="AO28" s="187"/>
      <c r="AP28" s="187"/>
      <c r="AQ28" s="187"/>
      <c r="AR28" s="187"/>
      <c r="AS28" s="187"/>
      <c r="AT28" s="187"/>
      <c r="AU28" s="187"/>
      <c r="AV28" s="187"/>
      <c r="AW28" s="187"/>
      <c r="AX28" s="84">
        <f t="shared" si="7"/>
        <v>0</v>
      </c>
      <c r="AZ28" s="218" t="str">
        <f ca="1">IF((D28+P28+AB28+AN28)='N2.3_RIIO2_Risk_Start_2021'!D30, "-", "ERROR")</f>
        <v>-</v>
      </c>
      <c r="BA28" s="218" t="str">
        <f ca="1">IF((E28+Q28+AC28+AO28)='N2.3_RIIO2_Risk_Start_2021'!E30, "-", "ERROR")</f>
        <v>-</v>
      </c>
      <c r="BB28" s="218" t="str">
        <f ca="1">IF((F28+R28+AD28+AP28)='N2.3_RIIO2_Risk_Start_2021'!F30, "-", "ERROR")</f>
        <v>-</v>
      </c>
      <c r="BC28" s="218" t="str">
        <f ca="1">IF((G28+S28+AE28+AQ28)='N2.3_RIIO2_Risk_Start_2021'!G30, "-", "ERROR")</f>
        <v>-</v>
      </c>
      <c r="BD28" s="218" t="str">
        <f ca="1">IF((H28+T28+AF28+AR28)='N2.3_RIIO2_Risk_Start_2021'!H30, "-", "ERROR")</f>
        <v>-</v>
      </c>
      <c r="BE28" s="218" t="str">
        <f ca="1">IF((I28+U28+AG28+AS28)='N2.3_RIIO2_Risk_Start_2021'!I30, "-", "ERROR")</f>
        <v>-</v>
      </c>
      <c r="BF28" s="218" t="str">
        <f ca="1">IF((J28+V28+AH28+AT28)='N2.3_RIIO2_Risk_Start_2021'!J30, "-", "ERROR")</f>
        <v>-</v>
      </c>
      <c r="BG28" s="218" t="str">
        <f ca="1">IF((K28+W28+AI28+AU28)='N2.3_RIIO2_Risk_Start_2021'!K30, "-", "ERROR")</f>
        <v>-</v>
      </c>
      <c r="BH28" s="218" t="str">
        <f ca="1">IF((L28+X28+AJ28+AV28)='N2.3_RIIO2_Risk_Start_2021'!L30, "-", "ERROR")</f>
        <v>-</v>
      </c>
      <c r="BI28" s="218" t="str">
        <f ca="1">IF((M28+Y28+AK28+AW28)='N2.3_RIIO2_Risk_Start_2021'!M30, "-", "ERROR")</f>
        <v>-</v>
      </c>
    </row>
    <row r="29" spans="1:61">
      <c r="A29" s="158" t="s">
        <v>211</v>
      </c>
      <c r="B29" s="237" t="e">
        <f t="shared" ca="1" si="3"/>
        <v>#N/A</v>
      </c>
      <c r="C29" s="64" t="s">
        <v>51</v>
      </c>
      <c r="D29" s="187"/>
      <c r="E29" s="187"/>
      <c r="F29" s="187"/>
      <c r="G29" s="187"/>
      <c r="H29" s="187"/>
      <c r="I29" s="187"/>
      <c r="J29" s="187"/>
      <c r="K29" s="187"/>
      <c r="L29" s="187"/>
      <c r="M29" s="187"/>
      <c r="N29" s="84">
        <f t="shared" si="4"/>
        <v>0</v>
      </c>
      <c r="P29" s="187"/>
      <c r="Q29" s="187"/>
      <c r="R29" s="187"/>
      <c r="S29" s="187"/>
      <c r="T29" s="187"/>
      <c r="U29" s="187"/>
      <c r="V29" s="187"/>
      <c r="W29" s="187"/>
      <c r="X29" s="187"/>
      <c r="Y29" s="187"/>
      <c r="Z29" s="84">
        <f t="shared" si="5"/>
        <v>0</v>
      </c>
      <c r="AB29" s="187"/>
      <c r="AC29" s="187"/>
      <c r="AD29" s="187"/>
      <c r="AE29" s="187"/>
      <c r="AF29" s="187"/>
      <c r="AG29" s="187"/>
      <c r="AH29" s="187"/>
      <c r="AI29" s="187"/>
      <c r="AJ29" s="187"/>
      <c r="AK29" s="187"/>
      <c r="AL29" s="84">
        <f t="shared" si="6"/>
        <v>0</v>
      </c>
      <c r="AN29" s="187"/>
      <c r="AO29" s="187"/>
      <c r="AP29" s="187"/>
      <c r="AQ29" s="187"/>
      <c r="AR29" s="187"/>
      <c r="AS29" s="187"/>
      <c r="AT29" s="187"/>
      <c r="AU29" s="187"/>
      <c r="AV29" s="187"/>
      <c r="AW29" s="187"/>
      <c r="AX29" s="84">
        <f t="shared" si="7"/>
        <v>0</v>
      </c>
      <c r="AZ29" s="218" t="str">
        <f ca="1">IF((D29+P29+AB29+AN29)='N2.3_RIIO2_Risk_Start_2021'!D31, "-", "ERROR")</f>
        <v>-</v>
      </c>
      <c r="BA29" s="218" t="str">
        <f ca="1">IF((E29+Q29+AC29+AO29)='N2.3_RIIO2_Risk_Start_2021'!E31, "-", "ERROR")</f>
        <v>-</v>
      </c>
      <c r="BB29" s="218" t="str">
        <f ca="1">IF((F29+R29+AD29+AP29)='N2.3_RIIO2_Risk_Start_2021'!F31, "-", "ERROR")</f>
        <v>-</v>
      </c>
      <c r="BC29" s="218" t="str">
        <f ca="1">IF((G29+S29+AE29+AQ29)='N2.3_RIIO2_Risk_Start_2021'!G31, "-", "ERROR")</f>
        <v>-</v>
      </c>
      <c r="BD29" s="218" t="str">
        <f ca="1">IF((H29+T29+AF29+AR29)='N2.3_RIIO2_Risk_Start_2021'!H31, "-", "ERROR")</f>
        <v>-</v>
      </c>
      <c r="BE29" s="218" t="str">
        <f ca="1">IF((I29+U29+AG29+AS29)='N2.3_RIIO2_Risk_Start_2021'!I31, "-", "ERROR")</f>
        <v>-</v>
      </c>
      <c r="BF29" s="218" t="str">
        <f ca="1">IF((J29+V29+AH29+AT29)='N2.3_RIIO2_Risk_Start_2021'!J31, "-", "ERROR")</f>
        <v>-</v>
      </c>
      <c r="BG29" s="218" t="str">
        <f ca="1">IF((K29+W29+AI29+AU29)='N2.3_RIIO2_Risk_Start_2021'!K31, "-", "ERROR")</f>
        <v>-</v>
      </c>
      <c r="BH29" s="218" t="str">
        <f ca="1">IF((L29+X29+AJ29+AV29)='N2.3_RIIO2_Risk_Start_2021'!L31, "-", "ERROR")</f>
        <v>-</v>
      </c>
      <c r="BI29" s="218" t="str">
        <f ca="1">IF((M29+Y29+AK29+AW29)='N2.3_RIIO2_Risk_Start_2021'!M31, "-", "ERROR")</f>
        <v>-</v>
      </c>
    </row>
    <row r="30" spans="1:61">
      <c r="A30" s="158" t="s">
        <v>212</v>
      </c>
      <c r="B30" s="237" t="e">
        <f t="shared" ca="1" si="3"/>
        <v>#N/A</v>
      </c>
      <c r="C30" s="64" t="s">
        <v>51</v>
      </c>
      <c r="D30" s="187"/>
      <c r="E30" s="187"/>
      <c r="F30" s="187"/>
      <c r="G30" s="187"/>
      <c r="H30" s="187"/>
      <c r="I30" s="187"/>
      <c r="J30" s="187"/>
      <c r="K30" s="187"/>
      <c r="L30" s="187"/>
      <c r="M30" s="187"/>
      <c r="N30" s="84">
        <f t="shared" si="4"/>
        <v>0</v>
      </c>
      <c r="P30" s="187"/>
      <c r="Q30" s="187"/>
      <c r="R30" s="187"/>
      <c r="S30" s="187"/>
      <c r="T30" s="187"/>
      <c r="U30" s="187"/>
      <c r="V30" s="187"/>
      <c r="W30" s="187"/>
      <c r="X30" s="187"/>
      <c r="Y30" s="187"/>
      <c r="Z30" s="84">
        <f t="shared" si="5"/>
        <v>0</v>
      </c>
      <c r="AB30" s="187"/>
      <c r="AC30" s="187"/>
      <c r="AD30" s="187"/>
      <c r="AE30" s="187"/>
      <c r="AF30" s="187"/>
      <c r="AG30" s="187"/>
      <c r="AH30" s="187"/>
      <c r="AI30" s="187"/>
      <c r="AJ30" s="187"/>
      <c r="AK30" s="187"/>
      <c r="AL30" s="84">
        <f t="shared" si="6"/>
        <v>0</v>
      </c>
      <c r="AN30" s="187"/>
      <c r="AO30" s="187"/>
      <c r="AP30" s="187"/>
      <c r="AQ30" s="187"/>
      <c r="AR30" s="187"/>
      <c r="AS30" s="187"/>
      <c r="AT30" s="187"/>
      <c r="AU30" s="187"/>
      <c r="AV30" s="187"/>
      <c r="AW30" s="187"/>
      <c r="AX30" s="84">
        <f t="shared" si="7"/>
        <v>0</v>
      </c>
      <c r="AZ30" s="218" t="str">
        <f ca="1">IF((D30+P30+AB30+AN30)='N2.3_RIIO2_Risk_Start_2021'!D32, "-", "ERROR")</f>
        <v>-</v>
      </c>
      <c r="BA30" s="218" t="str">
        <f ca="1">IF((E30+Q30+AC30+AO30)='N2.3_RIIO2_Risk_Start_2021'!E32, "-", "ERROR")</f>
        <v>-</v>
      </c>
      <c r="BB30" s="218" t="str">
        <f ca="1">IF((F30+R30+AD30+AP30)='N2.3_RIIO2_Risk_Start_2021'!F32, "-", "ERROR")</f>
        <v>-</v>
      </c>
      <c r="BC30" s="218" t="str">
        <f ca="1">IF((G30+S30+AE30+AQ30)='N2.3_RIIO2_Risk_Start_2021'!G32, "-", "ERROR")</f>
        <v>-</v>
      </c>
      <c r="BD30" s="218" t="str">
        <f ca="1">IF((H30+T30+AF30+AR30)='N2.3_RIIO2_Risk_Start_2021'!H32, "-", "ERROR")</f>
        <v>-</v>
      </c>
      <c r="BE30" s="218" t="str">
        <f ca="1">IF((I30+U30+AG30+AS30)='N2.3_RIIO2_Risk_Start_2021'!I32, "-", "ERROR")</f>
        <v>-</v>
      </c>
      <c r="BF30" s="218" t="str">
        <f ca="1">IF((J30+V30+AH30+AT30)='N2.3_RIIO2_Risk_Start_2021'!J32, "-", "ERROR")</f>
        <v>-</v>
      </c>
      <c r="BG30" s="218" t="str">
        <f ca="1">IF((K30+W30+AI30+AU30)='N2.3_RIIO2_Risk_Start_2021'!K32, "-", "ERROR")</f>
        <v>-</v>
      </c>
      <c r="BH30" s="218" t="str">
        <f ca="1">IF((L30+X30+AJ30+AV30)='N2.3_RIIO2_Risk_Start_2021'!L32, "-", "ERROR")</f>
        <v>-</v>
      </c>
      <c r="BI30" s="218" t="str">
        <f ca="1">IF((M30+Y30+AK30+AW30)='N2.3_RIIO2_Risk_Start_2021'!M32, "-", "ERROR")</f>
        <v>-</v>
      </c>
    </row>
    <row r="31" spans="1:61">
      <c r="A31" s="158" t="s">
        <v>213</v>
      </c>
      <c r="B31" s="237" t="e">
        <f t="shared" ca="1" si="3"/>
        <v>#N/A</v>
      </c>
      <c r="C31" s="64" t="s">
        <v>51</v>
      </c>
      <c r="D31" s="187"/>
      <c r="E31" s="187"/>
      <c r="F31" s="187"/>
      <c r="G31" s="187"/>
      <c r="H31" s="187"/>
      <c r="I31" s="187"/>
      <c r="J31" s="187"/>
      <c r="K31" s="187"/>
      <c r="L31" s="187"/>
      <c r="M31" s="187"/>
      <c r="N31" s="84">
        <f t="shared" si="4"/>
        <v>0</v>
      </c>
      <c r="P31" s="187"/>
      <c r="Q31" s="187"/>
      <c r="R31" s="187"/>
      <c r="S31" s="187"/>
      <c r="T31" s="187"/>
      <c r="U31" s="187"/>
      <c r="V31" s="187"/>
      <c r="W31" s="187"/>
      <c r="X31" s="187"/>
      <c r="Y31" s="187"/>
      <c r="Z31" s="84">
        <f t="shared" si="5"/>
        <v>0</v>
      </c>
      <c r="AB31" s="187"/>
      <c r="AC31" s="187"/>
      <c r="AD31" s="187"/>
      <c r="AE31" s="187"/>
      <c r="AF31" s="187"/>
      <c r="AG31" s="187"/>
      <c r="AH31" s="187"/>
      <c r="AI31" s="187"/>
      <c r="AJ31" s="187"/>
      <c r="AK31" s="187"/>
      <c r="AL31" s="84">
        <f t="shared" si="6"/>
        <v>0</v>
      </c>
      <c r="AN31" s="187"/>
      <c r="AO31" s="187"/>
      <c r="AP31" s="187"/>
      <c r="AQ31" s="187"/>
      <c r="AR31" s="187"/>
      <c r="AS31" s="187"/>
      <c r="AT31" s="187"/>
      <c r="AU31" s="187"/>
      <c r="AV31" s="187"/>
      <c r="AW31" s="187"/>
      <c r="AX31" s="84">
        <f t="shared" si="7"/>
        <v>0</v>
      </c>
      <c r="AZ31" s="218" t="str">
        <f ca="1">IF((D31+P31+AB31+AN31)='N2.3_RIIO2_Risk_Start_2021'!D33, "-", "ERROR")</f>
        <v>-</v>
      </c>
      <c r="BA31" s="218" t="str">
        <f ca="1">IF((E31+Q31+AC31+AO31)='N2.3_RIIO2_Risk_Start_2021'!E33, "-", "ERROR")</f>
        <v>-</v>
      </c>
      <c r="BB31" s="218" t="str">
        <f ca="1">IF((F31+R31+AD31+AP31)='N2.3_RIIO2_Risk_Start_2021'!F33, "-", "ERROR")</f>
        <v>-</v>
      </c>
      <c r="BC31" s="218" t="str">
        <f ca="1">IF((G31+S31+AE31+AQ31)='N2.3_RIIO2_Risk_Start_2021'!G33, "-", "ERROR")</f>
        <v>-</v>
      </c>
      <c r="BD31" s="218" t="str">
        <f ca="1">IF((H31+T31+AF31+AR31)='N2.3_RIIO2_Risk_Start_2021'!H33, "-", "ERROR")</f>
        <v>-</v>
      </c>
      <c r="BE31" s="218" t="str">
        <f ca="1">IF((I31+U31+AG31+AS31)='N2.3_RIIO2_Risk_Start_2021'!I33, "-", "ERROR")</f>
        <v>-</v>
      </c>
      <c r="BF31" s="218" t="str">
        <f ca="1">IF((J31+V31+AH31+AT31)='N2.3_RIIO2_Risk_Start_2021'!J33, "-", "ERROR")</f>
        <v>-</v>
      </c>
      <c r="BG31" s="218" t="str">
        <f ca="1">IF((K31+W31+AI31+AU31)='N2.3_RIIO2_Risk_Start_2021'!K33, "-", "ERROR")</f>
        <v>-</v>
      </c>
      <c r="BH31" s="218" t="str">
        <f ca="1">IF((L31+X31+AJ31+AV31)='N2.3_RIIO2_Risk_Start_2021'!L33, "-", "ERROR")</f>
        <v>-</v>
      </c>
      <c r="BI31" s="218" t="str">
        <f ca="1">IF((M31+Y31+AK31+AW31)='N2.3_RIIO2_Risk_Start_2021'!M33, "-", "ERROR")</f>
        <v>-</v>
      </c>
    </row>
    <row r="32" spans="1:61">
      <c r="A32" s="158" t="s">
        <v>214</v>
      </c>
      <c r="B32" s="237" t="e">
        <f t="shared" ca="1" si="3"/>
        <v>#N/A</v>
      </c>
      <c r="C32" s="64" t="s">
        <v>51</v>
      </c>
      <c r="D32" s="187"/>
      <c r="E32" s="187"/>
      <c r="F32" s="187"/>
      <c r="G32" s="187"/>
      <c r="H32" s="187"/>
      <c r="I32" s="187"/>
      <c r="J32" s="187"/>
      <c r="K32" s="187"/>
      <c r="L32" s="187"/>
      <c r="M32" s="187"/>
      <c r="N32" s="84">
        <f t="shared" si="4"/>
        <v>0</v>
      </c>
      <c r="P32" s="187"/>
      <c r="Q32" s="187"/>
      <c r="R32" s="187"/>
      <c r="S32" s="187"/>
      <c r="T32" s="187"/>
      <c r="U32" s="187"/>
      <c r="V32" s="187"/>
      <c r="W32" s="187"/>
      <c r="X32" s="187"/>
      <c r="Y32" s="187"/>
      <c r="Z32" s="84">
        <f t="shared" si="5"/>
        <v>0</v>
      </c>
      <c r="AB32" s="187"/>
      <c r="AC32" s="187"/>
      <c r="AD32" s="187"/>
      <c r="AE32" s="187"/>
      <c r="AF32" s="187"/>
      <c r="AG32" s="187"/>
      <c r="AH32" s="187"/>
      <c r="AI32" s="187"/>
      <c r="AJ32" s="187"/>
      <c r="AK32" s="187"/>
      <c r="AL32" s="84">
        <f t="shared" si="6"/>
        <v>0</v>
      </c>
      <c r="AN32" s="187"/>
      <c r="AO32" s="187"/>
      <c r="AP32" s="187"/>
      <c r="AQ32" s="187"/>
      <c r="AR32" s="187"/>
      <c r="AS32" s="187"/>
      <c r="AT32" s="187"/>
      <c r="AU32" s="187"/>
      <c r="AV32" s="187"/>
      <c r="AW32" s="187"/>
      <c r="AX32" s="84">
        <f t="shared" si="7"/>
        <v>0</v>
      </c>
      <c r="AZ32" s="218" t="str">
        <f ca="1">IF((D32+P32+AB32+AN32)='N2.3_RIIO2_Risk_Start_2021'!D34, "-", "ERROR")</f>
        <v>-</v>
      </c>
      <c r="BA32" s="218" t="str">
        <f ca="1">IF((E32+Q32+AC32+AO32)='N2.3_RIIO2_Risk_Start_2021'!E34, "-", "ERROR")</f>
        <v>-</v>
      </c>
      <c r="BB32" s="218" t="str">
        <f ca="1">IF((F32+R32+AD32+AP32)='N2.3_RIIO2_Risk_Start_2021'!F34, "-", "ERROR")</f>
        <v>-</v>
      </c>
      <c r="BC32" s="218" t="str">
        <f ca="1">IF((G32+S32+AE32+AQ32)='N2.3_RIIO2_Risk_Start_2021'!G34, "-", "ERROR")</f>
        <v>-</v>
      </c>
      <c r="BD32" s="218" t="str">
        <f ca="1">IF((H32+T32+AF32+AR32)='N2.3_RIIO2_Risk_Start_2021'!H34, "-", "ERROR")</f>
        <v>-</v>
      </c>
      <c r="BE32" s="218" t="str">
        <f ca="1">IF((I32+U32+AG32+AS32)='N2.3_RIIO2_Risk_Start_2021'!I34, "-", "ERROR")</f>
        <v>-</v>
      </c>
      <c r="BF32" s="218" t="str">
        <f ca="1">IF((J32+V32+AH32+AT32)='N2.3_RIIO2_Risk_Start_2021'!J34, "-", "ERROR")</f>
        <v>-</v>
      </c>
      <c r="BG32" s="218" t="str">
        <f ca="1">IF((K32+W32+AI32+AU32)='N2.3_RIIO2_Risk_Start_2021'!K34, "-", "ERROR")</f>
        <v>-</v>
      </c>
      <c r="BH32" s="218" t="str">
        <f ca="1">IF((L32+X32+AJ32+AV32)='N2.3_RIIO2_Risk_Start_2021'!L34, "-", "ERROR")</f>
        <v>-</v>
      </c>
      <c r="BI32" s="218" t="str">
        <f ca="1">IF((M32+Y32+AK32+AW32)='N2.3_RIIO2_Risk_Start_2021'!M34, "-", "ERROR")</f>
        <v>-</v>
      </c>
    </row>
    <row r="33" spans="1:61">
      <c r="A33" s="158" t="s">
        <v>215</v>
      </c>
      <c r="B33" s="237" t="e">
        <f t="shared" ca="1" si="3"/>
        <v>#N/A</v>
      </c>
      <c r="C33" s="64" t="s">
        <v>51</v>
      </c>
      <c r="D33" s="187"/>
      <c r="E33" s="187"/>
      <c r="F33" s="187"/>
      <c r="G33" s="187"/>
      <c r="H33" s="187"/>
      <c r="I33" s="187"/>
      <c r="J33" s="187"/>
      <c r="K33" s="187"/>
      <c r="L33" s="187"/>
      <c r="M33" s="187"/>
      <c r="N33" s="84"/>
      <c r="P33" s="187"/>
      <c r="Q33" s="187"/>
      <c r="R33" s="187"/>
      <c r="S33" s="187"/>
      <c r="T33" s="187"/>
      <c r="U33" s="187"/>
      <c r="V33" s="187"/>
      <c r="W33" s="187"/>
      <c r="X33" s="187"/>
      <c r="Y33" s="187"/>
      <c r="Z33" s="84">
        <f t="shared" si="5"/>
        <v>0</v>
      </c>
      <c r="AB33" s="187"/>
      <c r="AC33" s="187"/>
      <c r="AD33" s="187"/>
      <c r="AE33" s="187"/>
      <c r="AF33" s="187"/>
      <c r="AG33" s="187"/>
      <c r="AH33" s="187"/>
      <c r="AI33" s="187"/>
      <c r="AJ33" s="187"/>
      <c r="AK33" s="187"/>
      <c r="AL33" s="84">
        <f t="shared" si="6"/>
        <v>0</v>
      </c>
      <c r="AN33" s="187"/>
      <c r="AO33" s="187"/>
      <c r="AP33" s="187"/>
      <c r="AQ33" s="187"/>
      <c r="AR33" s="187"/>
      <c r="AS33" s="187"/>
      <c r="AT33" s="187"/>
      <c r="AU33" s="187"/>
      <c r="AV33" s="187"/>
      <c r="AW33" s="187"/>
      <c r="AX33" s="84">
        <f t="shared" si="7"/>
        <v>0</v>
      </c>
      <c r="AZ33" s="218" t="str">
        <f ca="1">IF((D33+P33+AB33+AN33)='N2.3_RIIO2_Risk_Start_2021'!D35, "-", "ERROR")</f>
        <v>-</v>
      </c>
      <c r="BA33" s="218" t="str">
        <f ca="1">IF((E33+Q33+AC33+AO33)='N2.3_RIIO2_Risk_Start_2021'!E35, "-", "ERROR")</f>
        <v>-</v>
      </c>
      <c r="BB33" s="218" t="str">
        <f ca="1">IF((F33+R33+AD33+AP33)='N2.3_RIIO2_Risk_Start_2021'!F35, "-", "ERROR")</f>
        <v>-</v>
      </c>
      <c r="BC33" s="218" t="str">
        <f ca="1">IF((G33+S33+AE33+AQ33)='N2.3_RIIO2_Risk_Start_2021'!G35, "-", "ERROR")</f>
        <v>-</v>
      </c>
      <c r="BD33" s="218" t="str">
        <f ca="1">IF((H33+T33+AF33+AR33)='N2.3_RIIO2_Risk_Start_2021'!H35, "-", "ERROR")</f>
        <v>-</v>
      </c>
      <c r="BE33" s="218" t="str">
        <f ca="1">IF((I33+U33+AG33+AS33)='N2.3_RIIO2_Risk_Start_2021'!I35, "-", "ERROR")</f>
        <v>-</v>
      </c>
      <c r="BF33" s="218" t="str">
        <f ca="1">IF((J33+V33+AH33+AT33)='N2.3_RIIO2_Risk_Start_2021'!J35, "-", "ERROR")</f>
        <v>-</v>
      </c>
      <c r="BG33" s="218" t="str">
        <f ca="1">IF((K33+W33+AI33+AU33)='N2.3_RIIO2_Risk_Start_2021'!K35, "-", "ERROR")</f>
        <v>-</v>
      </c>
      <c r="BH33" s="218" t="str">
        <f ca="1">IF((L33+X33+AJ33+AV33)='N2.3_RIIO2_Risk_Start_2021'!L35, "-", "ERROR")</f>
        <v>-</v>
      </c>
      <c r="BI33" s="218" t="str">
        <f ca="1">IF((M33+Y33+AK33+AW33)='N2.3_RIIO2_Risk_Start_2021'!M35, "-", "ERROR")</f>
        <v>-</v>
      </c>
    </row>
    <row r="34" spans="1:61">
      <c r="A34" s="158" t="s">
        <v>216</v>
      </c>
      <c r="B34" s="237" t="e">
        <f t="shared" ca="1" si="3"/>
        <v>#N/A</v>
      </c>
      <c r="C34" s="64" t="s">
        <v>51</v>
      </c>
      <c r="D34" s="187"/>
      <c r="E34" s="187"/>
      <c r="F34" s="187"/>
      <c r="G34" s="187"/>
      <c r="H34" s="187"/>
      <c r="I34" s="187"/>
      <c r="J34" s="187"/>
      <c r="K34" s="187"/>
      <c r="L34" s="187"/>
      <c r="M34" s="187"/>
      <c r="N34" s="84"/>
      <c r="P34" s="187"/>
      <c r="Q34" s="187"/>
      <c r="R34" s="187"/>
      <c r="S34" s="187"/>
      <c r="T34" s="187"/>
      <c r="U34" s="187"/>
      <c r="V34" s="187"/>
      <c r="W34" s="187"/>
      <c r="X34" s="187"/>
      <c r="Y34" s="187"/>
      <c r="Z34" s="84">
        <f t="shared" si="5"/>
        <v>0</v>
      </c>
      <c r="AB34" s="187"/>
      <c r="AC34" s="187"/>
      <c r="AD34" s="187"/>
      <c r="AE34" s="187"/>
      <c r="AF34" s="187"/>
      <c r="AG34" s="187"/>
      <c r="AH34" s="187"/>
      <c r="AI34" s="187"/>
      <c r="AJ34" s="187"/>
      <c r="AK34" s="187"/>
      <c r="AL34" s="84">
        <f t="shared" si="6"/>
        <v>0</v>
      </c>
      <c r="AN34" s="187"/>
      <c r="AO34" s="187"/>
      <c r="AP34" s="187"/>
      <c r="AQ34" s="187"/>
      <c r="AR34" s="187"/>
      <c r="AS34" s="187"/>
      <c r="AT34" s="187"/>
      <c r="AU34" s="187"/>
      <c r="AV34" s="187"/>
      <c r="AW34" s="187"/>
      <c r="AX34" s="84">
        <f t="shared" si="7"/>
        <v>0</v>
      </c>
      <c r="AZ34" s="218" t="str">
        <f ca="1">IF((D34+P34+AB34+AN34)='N2.3_RIIO2_Risk_Start_2021'!D36, "-", "ERROR")</f>
        <v>-</v>
      </c>
      <c r="BA34" s="218" t="str">
        <f ca="1">IF((E34+Q34+AC34+AO34)='N2.3_RIIO2_Risk_Start_2021'!E36, "-", "ERROR")</f>
        <v>-</v>
      </c>
      <c r="BB34" s="218" t="str">
        <f ca="1">IF((F34+R34+AD34+AP34)='N2.3_RIIO2_Risk_Start_2021'!F36, "-", "ERROR")</f>
        <v>-</v>
      </c>
      <c r="BC34" s="218" t="str">
        <f ca="1">IF((G34+S34+AE34+AQ34)='N2.3_RIIO2_Risk_Start_2021'!G36, "-", "ERROR")</f>
        <v>-</v>
      </c>
      <c r="BD34" s="218" t="str">
        <f ca="1">IF((H34+T34+AF34+AR34)='N2.3_RIIO2_Risk_Start_2021'!H36, "-", "ERROR")</f>
        <v>-</v>
      </c>
      <c r="BE34" s="218" t="str">
        <f ca="1">IF((I34+U34+AG34+AS34)='N2.3_RIIO2_Risk_Start_2021'!I36, "-", "ERROR")</f>
        <v>-</v>
      </c>
      <c r="BF34" s="218" t="str">
        <f ca="1">IF((J34+V34+AH34+AT34)='N2.3_RIIO2_Risk_Start_2021'!J36, "-", "ERROR")</f>
        <v>-</v>
      </c>
      <c r="BG34" s="218" t="str">
        <f ca="1">IF((K34+W34+AI34+AU34)='N2.3_RIIO2_Risk_Start_2021'!K36, "-", "ERROR")</f>
        <v>-</v>
      </c>
      <c r="BH34" s="218" t="str">
        <f ca="1">IF((L34+X34+AJ34+AV34)='N2.3_RIIO2_Risk_Start_2021'!L36, "-", "ERROR")</f>
        <v>-</v>
      </c>
      <c r="BI34" s="218" t="str">
        <f ca="1">IF((M34+Y34+AK34+AW34)='N2.3_RIIO2_Risk_Start_2021'!M36, "-", "ERROR")</f>
        <v>-</v>
      </c>
    </row>
    <row r="35" spans="1:61">
      <c r="A35" s="158" t="s">
        <v>217</v>
      </c>
      <c r="B35" s="237" t="e">
        <f t="shared" ca="1" si="3"/>
        <v>#N/A</v>
      </c>
      <c r="C35" s="64" t="s">
        <v>51</v>
      </c>
      <c r="D35" s="187"/>
      <c r="E35" s="187"/>
      <c r="F35" s="187"/>
      <c r="G35" s="187"/>
      <c r="H35" s="187"/>
      <c r="I35" s="187"/>
      <c r="J35" s="187"/>
      <c r="K35" s="187"/>
      <c r="L35" s="187"/>
      <c r="M35" s="187"/>
      <c r="N35" s="84"/>
      <c r="P35" s="187"/>
      <c r="Q35" s="187"/>
      <c r="R35" s="187"/>
      <c r="S35" s="187"/>
      <c r="T35" s="187"/>
      <c r="U35" s="187"/>
      <c r="V35" s="187"/>
      <c r="W35" s="187"/>
      <c r="X35" s="187"/>
      <c r="Y35" s="187"/>
      <c r="Z35" s="84">
        <f t="shared" si="5"/>
        <v>0</v>
      </c>
      <c r="AB35" s="187"/>
      <c r="AC35" s="187"/>
      <c r="AD35" s="187"/>
      <c r="AE35" s="187"/>
      <c r="AF35" s="187"/>
      <c r="AG35" s="187"/>
      <c r="AH35" s="187"/>
      <c r="AI35" s="187"/>
      <c r="AJ35" s="187"/>
      <c r="AK35" s="187"/>
      <c r="AL35" s="84">
        <f t="shared" si="6"/>
        <v>0</v>
      </c>
      <c r="AN35" s="187"/>
      <c r="AO35" s="187"/>
      <c r="AP35" s="187"/>
      <c r="AQ35" s="187"/>
      <c r="AR35" s="187"/>
      <c r="AS35" s="187"/>
      <c r="AT35" s="187"/>
      <c r="AU35" s="187"/>
      <c r="AV35" s="187"/>
      <c r="AW35" s="187"/>
      <c r="AX35" s="84">
        <f t="shared" si="7"/>
        <v>0</v>
      </c>
      <c r="AZ35" s="218" t="str">
        <f ca="1">IF((D35+P35+AB35+AN35)='N2.3_RIIO2_Risk_Start_2021'!D37, "-", "ERROR")</f>
        <v>-</v>
      </c>
      <c r="BA35" s="218" t="str">
        <f ca="1">IF((E35+Q35+AC35+AO35)='N2.3_RIIO2_Risk_Start_2021'!E37, "-", "ERROR")</f>
        <v>-</v>
      </c>
      <c r="BB35" s="218" t="str">
        <f ca="1">IF((F35+R35+AD35+AP35)='N2.3_RIIO2_Risk_Start_2021'!F37, "-", "ERROR")</f>
        <v>-</v>
      </c>
      <c r="BC35" s="218" t="str">
        <f ca="1">IF((G35+S35+AE35+AQ35)='N2.3_RIIO2_Risk_Start_2021'!G37, "-", "ERROR")</f>
        <v>-</v>
      </c>
      <c r="BD35" s="218" t="str">
        <f ca="1">IF((H35+T35+AF35+AR35)='N2.3_RIIO2_Risk_Start_2021'!H37, "-", "ERROR")</f>
        <v>-</v>
      </c>
      <c r="BE35" s="218" t="str">
        <f ca="1">IF((I35+U35+AG35+AS35)='N2.3_RIIO2_Risk_Start_2021'!I37, "-", "ERROR")</f>
        <v>-</v>
      </c>
      <c r="BF35" s="218" t="str">
        <f ca="1">IF((J35+V35+AH35+AT35)='N2.3_RIIO2_Risk_Start_2021'!J37, "-", "ERROR")</f>
        <v>-</v>
      </c>
      <c r="BG35" s="218" t="str">
        <f ca="1">IF((K35+W35+AI35+AU35)='N2.3_RIIO2_Risk_Start_2021'!K37, "-", "ERROR")</f>
        <v>-</v>
      </c>
      <c r="BH35" s="218" t="str">
        <f ca="1">IF((L35+X35+AJ35+AV35)='N2.3_RIIO2_Risk_Start_2021'!L37, "-", "ERROR")</f>
        <v>-</v>
      </c>
      <c r="BI35" s="218" t="str">
        <f ca="1">IF((M35+Y35+AK35+AW35)='N2.3_RIIO2_Risk_Start_2021'!M37, "-", "ERROR")</f>
        <v>-</v>
      </c>
    </row>
    <row r="36" spans="1:61">
      <c r="A36" s="158" t="s">
        <v>218</v>
      </c>
      <c r="B36" s="237" t="e">
        <f t="shared" ca="1" si="3"/>
        <v>#N/A</v>
      </c>
      <c r="C36" s="64" t="s">
        <v>51</v>
      </c>
      <c r="D36" s="187"/>
      <c r="E36" s="187"/>
      <c r="F36" s="187"/>
      <c r="G36" s="187"/>
      <c r="H36" s="187"/>
      <c r="I36" s="187"/>
      <c r="J36" s="187"/>
      <c r="K36" s="187"/>
      <c r="L36" s="187"/>
      <c r="M36" s="187"/>
      <c r="N36" s="84"/>
      <c r="P36" s="187"/>
      <c r="Q36" s="187"/>
      <c r="R36" s="187"/>
      <c r="S36" s="187"/>
      <c r="T36" s="187"/>
      <c r="U36" s="187"/>
      <c r="V36" s="187"/>
      <c r="W36" s="187"/>
      <c r="X36" s="187"/>
      <c r="Y36" s="187"/>
      <c r="Z36" s="84">
        <f t="shared" si="5"/>
        <v>0</v>
      </c>
      <c r="AB36" s="187"/>
      <c r="AC36" s="187"/>
      <c r="AD36" s="187"/>
      <c r="AE36" s="187"/>
      <c r="AF36" s="187"/>
      <c r="AG36" s="187"/>
      <c r="AH36" s="187"/>
      <c r="AI36" s="187"/>
      <c r="AJ36" s="187"/>
      <c r="AK36" s="187"/>
      <c r="AL36" s="84">
        <f t="shared" si="6"/>
        <v>0</v>
      </c>
      <c r="AN36" s="187"/>
      <c r="AO36" s="187"/>
      <c r="AP36" s="187"/>
      <c r="AQ36" s="187"/>
      <c r="AR36" s="187"/>
      <c r="AS36" s="187"/>
      <c r="AT36" s="187"/>
      <c r="AU36" s="187"/>
      <c r="AV36" s="187"/>
      <c r="AW36" s="187"/>
      <c r="AX36" s="84">
        <f t="shared" si="7"/>
        <v>0</v>
      </c>
      <c r="AZ36" s="218" t="str">
        <f ca="1">IF((D36+P36+AB36+AN36)='N2.3_RIIO2_Risk_Start_2021'!D38, "-", "ERROR")</f>
        <v>-</v>
      </c>
      <c r="BA36" s="218" t="str">
        <f ca="1">IF((E36+Q36+AC36+AO36)='N2.3_RIIO2_Risk_Start_2021'!E38, "-", "ERROR")</f>
        <v>-</v>
      </c>
      <c r="BB36" s="218" t="str">
        <f ca="1">IF((F36+R36+AD36+AP36)='N2.3_RIIO2_Risk_Start_2021'!F38, "-", "ERROR")</f>
        <v>-</v>
      </c>
      <c r="BC36" s="218" t="str">
        <f ca="1">IF((G36+S36+AE36+AQ36)='N2.3_RIIO2_Risk_Start_2021'!G38, "-", "ERROR")</f>
        <v>-</v>
      </c>
      <c r="BD36" s="218" t="str">
        <f ca="1">IF((H36+T36+AF36+AR36)='N2.3_RIIO2_Risk_Start_2021'!H38, "-", "ERROR")</f>
        <v>-</v>
      </c>
      <c r="BE36" s="218" t="str">
        <f ca="1">IF((I36+U36+AG36+AS36)='N2.3_RIIO2_Risk_Start_2021'!I38, "-", "ERROR")</f>
        <v>-</v>
      </c>
      <c r="BF36" s="218" t="str">
        <f ca="1">IF((J36+V36+AH36+AT36)='N2.3_RIIO2_Risk_Start_2021'!J38, "-", "ERROR")</f>
        <v>-</v>
      </c>
      <c r="BG36" s="218" t="str">
        <f ca="1">IF((K36+W36+AI36+AU36)='N2.3_RIIO2_Risk_Start_2021'!K38, "-", "ERROR")</f>
        <v>-</v>
      </c>
      <c r="BH36" s="218" t="str">
        <f ca="1">IF((L36+X36+AJ36+AV36)='N2.3_RIIO2_Risk_Start_2021'!L38, "-", "ERROR")</f>
        <v>-</v>
      </c>
      <c r="BI36" s="218" t="str">
        <f ca="1">IF((M36+Y36+AK36+AW36)='N2.3_RIIO2_Risk_Start_2021'!M38, "-", "ERROR")</f>
        <v>-</v>
      </c>
    </row>
    <row r="37" spans="1:61">
      <c r="A37" s="158" t="s">
        <v>219</v>
      </c>
      <c r="B37" s="237" t="e">
        <f t="shared" ca="1" si="3"/>
        <v>#N/A</v>
      </c>
      <c r="C37" s="64" t="s">
        <v>51</v>
      </c>
      <c r="D37" s="187"/>
      <c r="E37" s="187"/>
      <c r="F37" s="187"/>
      <c r="G37" s="187"/>
      <c r="H37" s="187"/>
      <c r="I37" s="187"/>
      <c r="J37" s="187"/>
      <c r="K37" s="187"/>
      <c r="L37" s="187"/>
      <c r="M37" s="187"/>
      <c r="N37" s="84"/>
      <c r="P37" s="187"/>
      <c r="Q37" s="187"/>
      <c r="R37" s="187"/>
      <c r="S37" s="187"/>
      <c r="T37" s="187"/>
      <c r="U37" s="187"/>
      <c r="V37" s="187"/>
      <c r="W37" s="187"/>
      <c r="X37" s="187"/>
      <c r="Y37" s="187"/>
      <c r="Z37" s="84">
        <f t="shared" si="5"/>
        <v>0</v>
      </c>
      <c r="AB37" s="187"/>
      <c r="AC37" s="187"/>
      <c r="AD37" s="187"/>
      <c r="AE37" s="187"/>
      <c r="AF37" s="187"/>
      <c r="AG37" s="187"/>
      <c r="AH37" s="187"/>
      <c r="AI37" s="187"/>
      <c r="AJ37" s="187"/>
      <c r="AK37" s="187"/>
      <c r="AL37" s="84">
        <f t="shared" si="6"/>
        <v>0</v>
      </c>
      <c r="AN37" s="187"/>
      <c r="AO37" s="187"/>
      <c r="AP37" s="187"/>
      <c r="AQ37" s="187"/>
      <c r="AR37" s="187"/>
      <c r="AS37" s="187"/>
      <c r="AT37" s="187"/>
      <c r="AU37" s="187"/>
      <c r="AV37" s="187"/>
      <c r="AW37" s="187"/>
      <c r="AX37" s="84">
        <f t="shared" si="7"/>
        <v>0</v>
      </c>
      <c r="AZ37" s="218" t="str">
        <f ca="1">IF((D37+P37+AB37+AN37)='N2.3_RIIO2_Risk_Start_2021'!D39, "-", "ERROR")</f>
        <v>-</v>
      </c>
      <c r="BA37" s="218" t="str">
        <f ca="1">IF((E37+Q37+AC37+AO37)='N2.3_RIIO2_Risk_Start_2021'!E39, "-", "ERROR")</f>
        <v>-</v>
      </c>
      <c r="BB37" s="218" t="str">
        <f ca="1">IF((F37+R37+AD37+AP37)='N2.3_RIIO2_Risk_Start_2021'!F39, "-", "ERROR")</f>
        <v>-</v>
      </c>
      <c r="BC37" s="218" t="str">
        <f ca="1">IF((G37+S37+AE37+AQ37)='N2.3_RIIO2_Risk_Start_2021'!G39, "-", "ERROR")</f>
        <v>-</v>
      </c>
      <c r="BD37" s="218" t="str">
        <f ca="1">IF((H37+T37+AF37+AR37)='N2.3_RIIO2_Risk_Start_2021'!H39, "-", "ERROR")</f>
        <v>-</v>
      </c>
      <c r="BE37" s="218" t="str">
        <f ca="1">IF((I37+U37+AG37+AS37)='N2.3_RIIO2_Risk_Start_2021'!I39, "-", "ERROR")</f>
        <v>-</v>
      </c>
      <c r="BF37" s="218" t="str">
        <f ca="1">IF((J37+V37+AH37+AT37)='N2.3_RIIO2_Risk_Start_2021'!J39, "-", "ERROR")</f>
        <v>-</v>
      </c>
      <c r="BG37" s="218" t="str">
        <f ca="1">IF((K37+W37+AI37+AU37)='N2.3_RIIO2_Risk_Start_2021'!K39, "-", "ERROR")</f>
        <v>-</v>
      </c>
      <c r="BH37" s="218" t="str">
        <f ca="1">IF((L37+X37+AJ37+AV37)='N2.3_RIIO2_Risk_Start_2021'!L39, "-", "ERROR")</f>
        <v>-</v>
      </c>
      <c r="BI37" s="218" t="str">
        <f ca="1">IF((M37+Y37+AK37+AW37)='N2.3_RIIO2_Risk_Start_2021'!M39, "-", "ERROR")</f>
        <v>-</v>
      </c>
    </row>
    <row r="38" spans="1:61">
      <c r="A38" s="158" t="s">
        <v>431</v>
      </c>
      <c r="B38" s="237" t="e">
        <f t="shared" ca="1" si="3"/>
        <v>#N/A</v>
      </c>
      <c r="C38" s="64" t="s">
        <v>51</v>
      </c>
      <c r="D38" s="187"/>
      <c r="E38" s="187"/>
      <c r="F38" s="187"/>
      <c r="G38" s="187"/>
      <c r="H38" s="187"/>
      <c r="I38" s="187"/>
      <c r="J38" s="187"/>
      <c r="K38" s="187"/>
      <c r="L38" s="187"/>
      <c r="M38" s="187"/>
      <c r="N38" s="84"/>
      <c r="P38" s="187"/>
      <c r="Q38" s="187"/>
      <c r="R38" s="187"/>
      <c r="S38" s="187"/>
      <c r="T38" s="187"/>
      <c r="U38" s="187"/>
      <c r="V38" s="187"/>
      <c r="W38" s="187"/>
      <c r="X38" s="187"/>
      <c r="Y38" s="187"/>
      <c r="Z38" s="84">
        <f t="shared" si="5"/>
        <v>0</v>
      </c>
      <c r="AB38" s="187"/>
      <c r="AC38" s="187"/>
      <c r="AD38" s="187"/>
      <c r="AE38" s="187"/>
      <c r="AF38" s="187"/>
      <c r="AG38" s="187"/>
      <c r="AH38" s="187"/>
      <c r="AI38" s="187"/>
      <c r="AJ38" s="187"/>
      <c r="AK38" s="187"/>
      <c r="AL38" s="84">
        <f t="shared" si="6"/>
        <v>0</v>
      </c>
      <c r="AN38" s="187"/>
      <c r="AO38" s="187"/>
      <c r="AP38" s="187"/>
      <c r="AQ38" s="187"/>
      <c r="AR38" s="187"/>
      <c r="AS38" s="187"/>
      <c r="AT38" s="187"/>
      <c r="AU38" s="187"/>
      <c r="AV38" s="187"/>
      <c r="AW38" s="187"/>
      <c r="AX38" s="84">
        <f t="shared" si="7"/>
        <v>0</v>
      </c>
      <c r="AZ38" s="218" t="str">
        <f ca="1">IF((D38+P38+AB38+AN38)='N2.3_RIIO2_Risk_Start_2021'!D40, "-", "ERROR")</f>
        <v>-</v>
      </c>
      <c r="BA38" s="218" t="str">
        <f ca="1">IF((E38+Q38+AC38+AO38)='N2.3_RIIO2_Risk_Start_2021'!E40, "-", "ERROR")</f>
        <v>-</v>
      </c>
      <c r="BB38" s="218" t="str">
        <f ca="1">IF((F38+R38+AD38+AP38)='N2.3_RIIO2_Risk_Start_2021'!F40, "-", "ERROR")</f>
        <v>-</v>
      </c>
      <c r="BC38" s="218" t="str">
        <f ca="1">IF((G38+S38+AE38+AQ38)='N2.3_RIIO2_Risk_Start_2021'!G40, "-", "ERROR")</f>
        <v>-</v>
      </c>
      <c r="BD38" s="218" t="str">
        <f ca="1">IF((H38+T38+AF38+AR38)='N2.3_RIIO2_Risk_Start_2021'!H40, "-", "ERROR")</f>
        <v>-</v>
      </c>
      <c r="BE38" s="218" t="str">
        <f ca="1">IF((I38+U38+AG38+AS38)='N2.3_RIIO2_Risk_Start_2021'!I40, "-", "ERROR")</f>
        <v>-</v>
      </c>
      <c r="BF38" s="218" t="str">
        <f ca="1">IF((J38+V38+AH38+AT38)='N2.3_RIIO2_Risk_Start_2021'!J40, "-", "ERROR")</f>
        <v>-</v>
      </c>
      <c r="BG38" s="218" t="str">
        <f ca="1">IF((K38+W38+AI38+AU38)='N2.3_RIIO2_Risk_Start_2021'!K40, "-", "ERROR")</f>
        <v>-</v>
      </c>
      <c r="BH38" s="218" t="str">
        <f ca="1">IF((L38+X38+AJ38+AV38)='N2.3_RIIO2_Risk_Start_2021'!L40, "-", "ERROR")</f>
        <v>-</v>
      </c>
      <c r="BI38" s="218" t="str">
        <f ca="1">IF((M38+Y38+AK38+AW38)='N2.3_RIIO2_Risk_Start_2021'!M40, "-", "ERROR")</f>
        <v>-</v>
      </c>
    </row>
    <row r="39" spans="1:61">
      <c r="A39" s="158" t="s">
        <v>432</v>
      </c>
      <c r="B39" s="237" t="e">
        <f t="shared" ca="1" si="3"/>
        <v>#N/A</v>
      </c>
      <c r="C39" s="64" t="s">
        <v>51</v>
      </c>
      <c r="D39" s="187"/>
      <c r="E39" s="187"/>
      <c r="F39" s="187"/>
      <c r="G39" s="187"/>
      <c r="H39" s="187"/>
      <c r="I39" s="187"/>
      <c r="J39" s="187"/>
      <c r="K39" s="187"/>
      <c r="L39" s="187"/>
      <c r="M39" s="187"/>
      <c r="N39" s="84"/>
      <c r="P39" s="187"/>
      <c r="Q39" s="187"/>
      <c r="R39" s="187"/>
      <c r="S39" s="187"/>
      <c r="T39" s="187"/>
      <c r="U39" s="187"/>
      <c r="V39" s="187"/>
      <c r="W39" s="187"/>
      <c r="X39" s="187"/>
      <c r="Y39" s="187"/>
      <c r="Z39" s="84">
        <f t="shared" si="5"/>
        <v>0</v>
      </c>
      <c r="AB39" s="187"/>
      <c r="AC39" s="187"/>
      <c r="AD39" s="187"/>
      <c r="AE39" s="187"/>
      <c r="AF39" s="187"/>
      <c r="AG39" s="187"/>
      <c r="AH39" s="187"/>
      <c r="AI39" s="187"/>
      <c r="AJ39" s="187"/>
      <c r="AK39" s="187"/>
      <c r="AL39" s="84">
        <f t="shared" si="6"/>
        <v>0</v>
      </c>
      <c r="AN39" s="187"/>
      <c r="AO39" s="187"/>
      <c r="AP39" s="187"/>
      <c r="AQ39" s="187"/>
      <c r="AR39" s="187"/>
      <c r="AS39" s="187"/>
      <c r="AT39" s="187"/>
      <c r="AU39" s="187"/>
      <c r="AV39" s="187"/>
      <c r="AW39" s="187"/>
      <c r="AX39" s="84">
        <f t="shared" si="7"/>
        <v>0</v>
      </c>
      <c r="AZ39" s="218" t="str">
        <f ca="1">IF((D39+P39+AB39+AN39)='N2.3_RIIO2_Risk_Start_2021'!D41, "-", "ERROR")</f>
        <v>-</v>
      </c>
      <c r="BA39" s="218" t="str">
        <f ca="1">IF((E39+Q39+AC39+AO39)='N2.3_RIIO2_Risk_Start_2021'!E41, "-", "ERROR")</f>
        <v>-</v>
      </c>
      <c r="BB39" s="218" t="str">
        <f ca="1">IF((F39+R39+AD39+AP39)='N2.3_RIIO2_Risk_Start_2021'!F41, "-", "ERROR")</f>
        <v>-</v>
      </c>
      <c r="BC39" s="218" t="str">
        <f ca="1">IF((G39+S39+AE39+AQ39)='N2.3_RIIO2_Risk_Start_2021'!G41, "-", "ERROR")</f>
        <v>-</v>
      </c>
      <c r="BD39" s="218" t="str">
        <f ca="1">IF((H39+T39+AF39+AR39)='N2.3_RIIO2_Risk_Start_2021'!H41, "-", "ERROR")</f>
        <v>-</v>
      </c>
      <c r="BE39" s="218" t="str">
        <f ca="1">IF((I39+U39+AG39+AS39)='N2.3_RIIO2_Risk_Start_2021'!I41, "-", "ERROR")</f>
        <v>-</v>
      </c>
      <c r="BF39" s="218" t="str">
        <f ca="1">IF((J39+V39+AH39+AT39)='N2.3_RIIO2_Risk_Start_2021'!J41, "-", "ERROR")</f>
        <v>-</v>
      </c>
      <c r="BG39" s="218" t="str">
        <f ca="1">IF((K39+W39+AI39+AU39)='N2.3_RIIO2_Risk_Start_2021'!K41, "-", "ERROR")</f>
        <v>-</v>
      </c>
      <c r="BH39" s="218" t="str">
        <f ca="1">IF((L39+X39+AJ39+AV39)='N2.3_RIIO2_Risk_Start_2021'!L41, "-", "ERROR")</f>
        <v>-</v>
      </c>
      <c r="BI39" s="218" t="str">
        <f ca="1">IF((M39+Y39+AK39+AW39)='N2.3_RIIO2_Risk_Start_2021'!M41, "-", "ERROR")</f>
        <v>-</v>
      </c>
    </row>
    <row r="40" spans="1:61">
      <c r="A40" s="158" t="s">
        <v>433</v>
      </c>
      <c r="B40" s="237" t="e">
        <f t="shared" ca="1" si="3"/>
        <v>#N/A</v>
      </c>
      <c r="C40" s="64" t="s">
        <v>51</v>
      </c>
      <c r="D40" s="187"/>
      <c r="E40" s="187"/>
      <c r="F40" s="187"/>
      <c r="G40" s="187"/>
      <c r="H40" s="187"/>
      <c r="I40" s="187"/>
      <c r="J40" s="187"/>
      <c r="K40" s="187"/>
      <c r="L40" s="187"/>
      <c r="M40" s="187"/>
      <c r="N40" s="84"/>
      <c r="P40" s="187"/>
      <c r="Q40" s="187"/>
      <c r="R40" s="187"/>
      <c r="S40" s="187"/>
      <c r="T40" s="187"/>
      <c r="U40" s="187"/>
      <c r="V40" s="187"/>
      <c r="W40" s="187"/>
      <c r="X40" s="187"/>
      <c r="Y40" s="187"/>
      <c r="Z40" s="84">
        <f t="shared" si="5"/>
        <v>0</v>
      </c>
      <c r="AB40" s="187"/>
      <c r="AC40" s="187"/>
      <c r="AD40" s="187"/>
      <c r="AE40" s="187"/>
      <c r="AF40" s="187"/>
      <c r="AG40" s="187"/>
      <c r="AH40" s="187"/>
      <c r="AI40" s="187"/>
      <c r="AJ40" s="187"/>
      <c r="AK40" s="187"/>
      <c r="AL40" s="84">
        <f t="shared" si="6"/>
        <v>0</v>
      </c>
      <c r="AN40" s="187"/>
      <c r="AO40" s="187"/>
      <c r="AP40" s="187"/>
      <c r="AQ40" s="187"/>
      <c r="AR40" s="187"/>
      <c r="AS40" s="187"/>
      <c r="AT40" s="187"/>
      <c r="AU40" s="187"/>
      <c r="AV40" s="187"/>
      <c r="AW40" s="187"/>
      <c r="AX40" s="84">
        <f t="shared" si="7"/>
        <v>0</v>
      </c>
      <c r="AZ40" s="218" t="str">
        <f ca="1">IF((D40+P40+AB40+AN40)='N2.3_RIIO2_Risk_Start_2021'!D42, "-", "ERROR")</f>
        <v>-</v>
      </c>
      <c r="BA40" s="218" t="str">
        <f ca="1">IF((E40+Q40+AC40+AO40)='N2.3_RIIO2_Risk_Start_2021'!E42, "-", "ERROR")</f>
        <v>-</v>
      </c>
      <c r="BB40" s="218" t="str">
        <f ca="1">IF((F40+R40+AD40+AP40)='N2.3_RIIO2_Risk_Start_2021'!F42, "-", "ERROR")</f>
        <v>-</v>
      </c>
      <c r="BC40" s="218" t="str">
        <f ca="1">IF((G40+S40+AE40+AQ40)='N2.3_RIIO2_Risk_Start_2021'!G42, "-", "ERROR")</f>
        <v>-</v>
      </c>
      <c r="BD40" s="218" t="str">
        <f ca="1">IF((H40+T40+AF40+AR40)='N2.3_RIIO2_Risk_Start_2021'!H42, "-", "ERROR")</f>
        <v>-</v>
      </c>
      <c r="BE40" s="218" t="str">
        <f ca="1">IF((I40+U40+AG40+AS40)='N2.3_RIIO2_Risk_Start_2021'!I42, "-", "ERROR")</f>
        <v>-</v>
      </c>
      <c r="BF40" s="218" t="str">
        <f ca="1">IF((J40+V40+AH40+AT40)='N2.3_RIIO2_Risk_Start_2021'!J42, "-", "ERROR")</f>
        <v>-</v>
      </c>
      <c r="BG40" s="218" t="str">
        <f ca="1">IF((K40+W40+AI40+AU40)='N2.3_RIIO2_Risk_Start_2021'!K42, "-", "ERROR")</f>
        <v>-</v>
      </c>
      <c r="BH40" s="218" t="str">
        <f ca="1">IF((L40+X40+AJ40+AV40)='N2.3_RIIO2_Risk_Start_2021'!L42, "-", "ERROR")</f>
        <v>-</v>
      </c>
      <c r="BI40" s="218" t="str">
        <f ca="1">IF((M40+Y40+AK40+AW40)='N2.3_RIIO2_Risk_Start_2021'!M42, "-", "ERROR")</f>
        <v>-</v>
      </c>
    </row>
    <row r="41" spans="1:61">
      <c r="A41" s="158" t="s">
        <v>220</v>
      </c>
      <c r="B41" s="237" t="e">
        <f t="shared" ca="1" si="3"/>
        <v>#N/A</v>
      </c>
      <c r="C41" s="64" t="s">
        <v>51</v>
      </c>
      <c r="D41" s="187"/>
      <c r="E41" s="187"/>
      <c r="F41" s="187"/>
      <c r="G41" s="187"/>
      <c r="H41" s="187"/>
      <c r="I41" s="187"/>
      <c r="J41" s="187"/>
      <c r="K41" s="187"/>
      <c r="L41" s="187"/>
      <c r="M41" s="187"/>
      <c r="N41" s="84"/>
      <c r="P41" s="187"/>
      <c r="Q41" s="187"/>
      <c r="R41" s="187"/>
      <c r="S41" s="187"/>
      <c r="T41" s="187"/>
      <c r="U41" s="187"/>
      <c r="V41" s="187"/>
      <c r="W41" s="187"/>
      <c r="X41" s="187"/>
      <c r="Y41" s="187"/>
      <c r="Z41" s="84">
        <f t="shared" si="5"/>
        <v>0</v>
      </c>
      <c r="AB41" s="187"/>
      <c r="AC41" s="187"/>
      <c r="AD41" s="187"/>
      <c r="AE41" s="187"/>
      <c r="AF41" s="187"/>
      <c r="AG41" s="187"/>
      <c r="AH41" s="187"/>
      <c r="AI41" s="187"/>
      <c r="AJ41" s="187"/>
      <c r="AK41" s="187"/>
      <c r="AL41" s="84">
        <f t="shared" si="6"/>
        <v>0</v>
      </c>
      <c r="AN41" s="187"/>
      <c r="AO41" s="187"/>
      <c r="AP41" s="187"/>
      <c r="AQ41" s="187"/>
      <c r="AR41" s="187"/>
      <c r="AS41" s="187"/>
      <c r="AT41" s="187"/>
      <c r="AU41" s="187"/>
      <c r="AV41" s="187"/>
      <c r="AW41" s="187"/>
      <c r="AX41" s="84">
        <f t="shared" si="7"/>
        <v>0</v>
      </c>
      <c r="AZ41" s="218" t="str">
        <f ca="1">IF((D41+P41+AB41+AN41)='N2.3_RIIO2_Risk_Start_2021'!D43, "-", "ERROR")</f>
        <v>-</v>
      </c>
      <c r="BA41" s="218" t="str">
        <f ca="1">IF((E41+Q41+AC41+AO41)='N2.3_RIIO2_Risk_Start_2021'!E43, "-", "ERROR")</f>
        <v>-</v>
      </c>
      <c r="BB41" s="218" t="str">
        <f ca="1">IF((F41+R41+AD41+AP41)='N2.3_RIIO2_Risk_Start_2021'!F43, "-", "ERROR")</f>
        <v>-</v>
      </c>
      <c r="BC41" s="218" t="str">
        <f ca="1">IF((G41+S41+AE41+AQ41)='N2.3_RIIO2_Risk_Start_2021'!G43, "-", "ERROR")</f>
        <v>-</v>
      </c>
      <c r="BD41" s="218" t="str">
        <f ca="1">IF((H41+T41+AF41+AR41)='N2.3_RIIO2_Risk_Start_2021'!H43, "-", "ERROR")</f>
        <v>-</v>
      </c>
      <c r="BE41" s="218" t="str">
        <f ca="1">IF((I41+U41+AG41+AS41)='N2.3_RIIO2_Risk_Start_2021'!I43, "-", "ERROR")</f>
        <v>-</v>
      </c>
      <c r="BF41" s="218" t="str">
        <f ca="1">IF((J41+V41+AH41+AT41)='N2.3_RIIO2_Risk_Start_2021'!J43, "-", "ERROR")</f>
        <v>-</v>
      </c>
      <c r="BG41" s="218" t="str">
        <f ca="1">IF((K41+W41+AI41+AU41)='N2.3_RIIO2_Risk_Start_2021'!K43, "-", "ERROR")</f>
        <v>-</v>
      </c>
      <c r="BH41" s="218" t="str">
        <f ca="1">IF((L41+X41+AJ41+AV41)='N2.3_RIIO2_Risk_Start_2021'!L43, "-", "ERROR")</f>
        <v>-</v>
      </c>
      <c r="BI41" s="218" t="str">
        <f ca="1">IF((M41+Y41+AK41+AW41)='N2.3_RIIO2_Risk_Start_2021'!M43, "-", "ERROR")</f>
        <v>-</v>
      </c>
    </row>
    <row r="42" spans="1:61">
      <c r="A42" s="158" t="s">
        <v>221</v>
      </c>
      <c r="B42" s="237" t="e">
        <f t="shared" ca="1" si="3"/>
        <v>#N/A</v>
      </c>
      <c r="C42" s="64" t="s">
        <v>51</v>
      </c>
      <c r="D42" s="187"/>
      <c r="E42" s="187"/>
      <c r="F42" s="187"/>
      <c r="G42" s="187"/>
      <c r="H42" s="187"/>
      <c r="I42" s="187"/>
      <c r="J42" s="187"/>
      <c r="K42" s="187"/>
      <c r="L42" s="187"/>
      <c r="M42" s="187"/>
      <c r="N42" s="84"/>
      <c r="P42" s="187"/>
      <c r="Q42" s="187"/>
      <c r="R42" s="187"/>
      <c r="S42" s="187"/>
      <c r="T42" s="187"/>
      <c r="U42" s="187"/>
      <c r="V42" s="187"/>
      <c r="W42" s="187"/>
      <c r="X42" s="187"/>
      <c r="Y42" s="187"/>
      <c r="Z42" s="84">
        <f t="shared" si="5"/>
        <v>0</v>
      </c>
      <c r="AB42" s="187"/>
      <c r="AC42" s="187"/>
      <c r="AD42" s="187"/>
      <c r="AE42" s="187"/>
      <c r="AF42" s="187"/>
      <c r="AG42" s="187"/>
      <c r="AH42" s="187"/>
      <c r="AI42" s="187"/>
      <c r="AJ42" s="187"/>
      <c r="AK42" s="187"/>
      <c r="AL42" s="84">
        <f t="shared" si="6"/>
        <v>0</v>
      </c>
      <c r="AN42" s="187"/>
      <c r="AO42" s="187"/>
      <c r="AP42" s="187"/>
      <c r="AQ42" s="187"/>
      <c r="AR42" s="187"/>
      <c r="AS42" s="187"/>
      <c r="AT42" s="187"/>
      <c r="AU42" s="187"/>
      <c r="AV42" s="187"/>
      <c r="AW42" s="187"/>
      <c r="AX42" s="84">
        <f t="shared" si="7"/>
        <v>0</v>
      </c>
      <c r="AZ42" s="218" t="str">
        <f ca="1">IF((D42+P42+AB42+AN42)='N2.3_RIIO2_Risk_Start_2021'!D44, "-", "ERROR")</f>
        <v>-</v>
      </c>
      <c r="BA42" s="218" t="str">
        <f ca="1">IF((E42+Q42+AC42+AO42)='N2.3_RIIO2_Risk_Start_2021'!E44, "-", "ERROR")</f>
        <v>-</v>
      </c>
      <c r="BB42" s="218" t="str">
        <f ca="1">IF((F42+R42+AD42+AP42)='N2.3_RIIO2_Risk_Start_2021'!F44, "-", "ERROR")</f>
        <v>-</v>
      </c>
      <c r="BC42" s="218" t="str">
        <f ca="1">IF((G42+S42+AE42+AQ42)='N2.3_RIIO2_Risk_Start_2021'!G44, "-", "ERROR")</f>
        <v>-</v>
      </c>
      <c r="BD42" s="218" t="str">
        <f ca="1">IF((H42+T42+AF42+AR42)='N2.3_RIIO2_Risk_Start_2021'!H44, "-", "ERROR")</f>
        <v>-</v>
      </c>
      <c r="BE42" s="218" t="str">
        <f ca="1">IF((I42+U42+AG42+AS42)='N2.3_RIIO2_Risk_Start_2021'!I44, "-", "ERROR")</f>
        <v>-</v>
      </c>
      <c r="BF42" s="218" t="str">
        <f ca="1">IF((J42+V42+AH42+AT42)='N2.3_RIIO2_Risk_Start_2021'!J44, "-", "ERROR")</f>
        <v>-</v>
      </c>
      <c r="BG42" s="218" t="str">
        <f ca="1">IF((K42+W42+AI42+AU42)='N2.3_RIIO2_Risk_Start_2021'!K44, "-", "ERROR")</f>
        <v>-</v>
      </c>
      <c r="BH42" s="218" t="str">
        <f ca="1">IF((L42+X42+AJ42+AV42)='N2.3_RIIO2_Risk_Start_2021'!L44, "-", "ERROR")</f>
        <v>-</v>
      </c>
      <c r="BI42" s="218" t="str">
        <f ca="1">IF((M42+Y42+AK42+AW42)='N2.3_RIIO2_Risk_Start_2021'!M44, "-", "ERROR")</f>
        <v>-</v>
      </c>
    </row>
    <row r="43" spans="1:61">
      <c r="A43" s="158" t="s">
        <v>222</v>
      </c>
      <c r="B43" s="237" t="e">
        <f t="shared" ca="1" si="3"/>
        <v>#N/A</v>
      </c>
      <c r="C43" s="64" t="s">
        <v>51</v>
      </c>
      <c r="D43" s="187"/>
      <c r="E43" s="187"/>
      <c r="F43" s="187"/>
      <c r="G43" s="187"/>
      <c r="H43" s="187"/>
      <c r="I43" s="187"/>
      <c r="J43" s="187"/>
      <c r="K43" s="187"/>
      <c r="L43" s="187"/>
      <c r="M43" s="187"/>
      <c r="N43" s="84"/>
      <c r="P43" s="187"/>
      <c r="Q43" s="187"/>
      <c r="R43" s="187"/>
      <c r="S43" s="187"/>
      <c r="T43" s="187"/>
      <c r="U43" s="187"/>
      <c r="V43" s="187"/>
      <c r="W43" s="187"/>
      <c r="X43" s="187"/>
      <c r="Y43" s="187"/>
      <c r="Z43" s="84">
        <f t="shared" si="5"/>
        <v>0</v>
      </c>
      <c r="AB43" s="187"/>
      <c r="AC43" s="187"/>
      <c r="AD43" s="187"/>
      <c r="AE43" s="187"/>
      <c r="AF43" s="187"/>
      <c r="AG43" s="187"/>
      <c r="AH43" s="187"/>
      <c r="AI43" s="187"/>
      <c r="AJ43" s="187"/>
      <c r="AK43" s="187"/>
      <c r="AL43" s="84">
        <f t="shared" si="6"/>
        <v>0</v>
      </c>
      <c r="AN43" s="187"/>
      <c r="AO43" s="187"/>
      <c r="AP43" s="187"/>
      <c r="AQ43" s="187"/>
      <c r="AR43" s="187"/>
      <c r="AS43" s="187"/>
      <c r="AT43" s="187"/>
      <c r="AU43" s="187"/>
      <c r="AV43" s="187"/>
      <c r="AW43" s="187"/>
      <c r="AX43" s="84">
        <f t="shared" si="7"/>
        <v>0</v>
      </c>
      <c r="AZ43" s="218" t="str">
        <f ca="1">IF((D43+P43+AB43+AN43)='N2.3_RIIO2_Risk_Start_2021'!D45, "-", "ERROR")</f>
        <v>-</v>
      </c>
      <c r="BA43" s="218" t="str">
        <f ca="1">IF((E43+Q43+AC43+AO43)='N2.3_RIIO2_Risk_Start_2021'!E45, "-", "ERROR")</f>
        <v>-</v>
      </c>
      <c r="BB43" s="218" t="str">
        <f ca="1">IF((F43+R43+AD43+AP43)='N2.3_RIIO2_Risk_Start_2021'!F45, "-", "ERROR")</f>
        <v>-</v>
      </c>
      <c r="BC43" s="218" t="str">
        <f ca="1">IF((G43+S43+AE43+AQ43)='N2.3_RIIO2_Risk_Start_2021'!G45, "-", "ERROR")</f>
        <v>-</v>
      </c>
      <c r="BD43" s="218" t="str">
        <f ca="1">IF((H43+T43+AF43+AR43)='N2.3_RIIO2_Risk_Start_2021'!H45, "-", "ERROR")</f>
        <v>-</v>
      </c>
      <c r="BE43" s="218" t="str">
        <f ca="1">IF((I43+U43+AG43+AS43)='N2.3_RIIO2_Risk_Start_2021'!I45, "-", "ERROR")</f>
        <v>-</v>
      </c>
      <c r="BF43" s="218" t="str">
        <f ca="1">IF((J43+V43+AH43+AT43)='N2.3_RIIO2_Risk_Start_2021'!J45, "-", "ERROR")</f>
        <v>-</v>
      </c>
      <c r="BG43" s="218" t="str">
        <f ca="1">IF((K43+W43+AI43+AU43)='N2.3_RIIO2_Risk_Start_2021'!K45, "-", "ERROR")</f>
        <v>-</v>
      </c>
      <c r="BH43" s="218" t="str">
        <f ca="1">IF((L43+X43+AJ43+AV43)='N2.3_RIIO2_Risk_Start_2021'!L45, "-", "ERROR")</f>
        <v>-</v>
      </c>
      <c r="BI43" s="218" t="str">
        <f ca="1">IF((M43+Y43+AK43+AW43)='N2.3_RIIO2_Risk_Start_2021'!M45, "-", "ERROR")</f>
        <v>-</v>
      </c>
    </row>
    <row r="44" spans="1:61">
      <c r="A44" s="158" t="s">
        <v>223</v>
      </c>
      <c r="B44" s="237" t="e">
        <f t="shared" ca="1" si="3"/>
        <v>#N/A</v>
      </c>
      <c r="C44" s="64" t="s">
        <v>51</v>
      </c>
      <c r="D44" s="187"/>
      <c r="E44" s="187"/>
      <c r="F44" s="187"/>
      <c r="G44" s="187"/>
      <c r="H44" s="187"/>
      <c r="I44" s="187"/>
      <c r="J44" s="187"/>
      <c r="K44" s="187"/>
      <c r="L44" s="187"/>
      <c r="M44" s="187"/>
      <c r="N44" s="84"/>
      <c r="P44" s="187"/>
      <c r="Q44" s="187"/>
      <c r="R44" s="187"/>
      <c r="S44" s="187"/>
      <c r="T44" s="187"/>
      <c r="U44" s="187"/>
      <c r="V44" s="187"/>
      <c r="W44" s="187"/>
      <c r="X44" s="187"/>
      <c r="Y44" s="187"/>
      <c r="Z44" s="84">
        <f t="shared" si="5"/>
        <v>0</v>
      </c>
      <c r="AB44" s="187"/>
      <c r="AC44" s="187"/>
      <c r="AD44" s="187"/>
      <c r="AE44" s="187"/>
      <c r="AF44" s="187"/>
      <c r="AG44" s="187"/>
      <c r="AH44" s="187"/>
      <c r="AI44" s="187"/>
      <c r="AJ44" s="187"/>
      <c r="AK44" s="187"/>
      <c r="AL44" s="84">
        <f t="shared" si="6"/>
        <v>0</v>
      </c>
      <c r="AN44" s="187"/>
      <c r="AO44" s="187"/>
      <c r="AP44" s="187"/>
      <c r="AQ44" s="187"/>
      <c r="AR44" s="187"/>
      <c r="AS44" s="187"/>
      <c r="AT44" s="187"/>
      <c r="AU44" s="187"/>
      <c r="AV44" s="187"/>
      <c r="AW44" s="187"/>
      <c r="AX44" s="84">
        <f t="shared" si="7"/>
        <v>0</v>
      </c>
      <c r="AZ44" s="218" t="str">
        <f ca="1">IF((D44+P44+AB44+AN44)='N2.3_RIIO2_Risk_Start_2021'!D46, "-", "ERROR")</f>
        <v>-</v>
      </c>
      <c r="BA44" s="218" t="str">
        <f ca="1">IF((E44+Q44+AC44+AO44)='N2.3_RIIO2_Risk_Start_2021'!E46, "-", "ERROR")</f>
        <v>-</v>
      </c>
      <c r="BB44" s="218" t="str">
        <f ca="1">IF((F44+R44+AD44+AP44)='N2.3_RIIO2_Risk_Start_2021'!F46, "-", "ERROR")</f>
        <v>-</v>
      </c>
      <c r="BC44" s="218" t="str">
        <f ca="1">IF((G44+S44+AE44+AQ44)='N2.3_RIIO2_Risk_Start_2021'!G46, "-", "ERROR")</f>
        <v>-</v>
      </c>
      <c r="BD44" s="218" t="str">
        <f ca="1">IF((H44+T44+AF44+AR44)='N2.3_RIIO2_Risk_Start_2021'!H46, "-", "ERROR")</f>
        <v>-</v>
      </c>
      <c r="BE44" s="218" t="str">
        <f ca="1">IF((I44+U44+AG44+AS44)='N2.3_RIIO2_Risk_Start_2021'!I46, "-", "ERROR")</f>
        <v>-</v>
      </c>
      <c r="BF44" s="218" t="str">
        <f ca="1">IF((J44+V44+AH44+AT44)='N2.3_RIIO2_Risk_Start_2021'!J46, "-", "ERROR")</f>
        <v>-</v>
      </c>
      <c r="BG44" s="218" t="str">
        <f ca="1">IF((K44+W44+AI44+AU44)='N2.3_RIIO2_Risk_Start_2021'!K46, "-", "ERROR")</f>
        <v>-</v>
      </c>
      <c r="BH44" s="218" t="str">
        <f ca="1">IF((L44+X44+AJ44+AV44)='N2.3_RIIO2_Risk_Start_2021'!L46, "-", "ERROR")</f>
        <v>-</v>
      </c>
      <c r="BI44" s="218" t="str">
        <f ca="1">IF((M44+Y44+AK44+AW44)='N2.3_RIIO2_Risk_Start_2021'!M46, "-", "ERROR")</f>
        <v>-</v>
      </c>
    </row>
    <row r="45" spans="1:61">
      <c r="A45" s="158" t="s">
        <v>224</v>
      </c>
      <c r="B45" s="237" t="e">
        <f t="shared" ca="1" si="3"/>
        <v>#N/A</v>
      </c>
      <c r="C45" s="64" t="s">
        <v>51</v>
      </c>
      <c r="D45" s="187"/>
      <c r="E45" s="187"/>
      <c r="F45" s="187"/>
      <c r="G45" s="187"/>
      <c r="H45" s="187"/>
      <c r="I45" s="187"/>
      <c r="J45" s="187"/>
      <c r="K45" s="187"/>
      <c r="L45" s="187"/>
      <c r="M45" s="187"/>
      <c r="N45" s="84"/>
      <c r="P45" s="187"/>
      <c r="Q45" s="187"/>
      <c r="R45" s="187"/>
      <c r="S45" s="187"/>
      <c r="T45" s="187"/>
      <c r="U45" s="187"/>
      <c r="V45" s="187"/>
      <c r="W45" s="187"/>
      <c r="X45" s="187"/>
      <c r="Y45" s="187"/>
      <c r="Z45" s="84">
        <f t="shared" si="5"/>
        <v>0</v>
      </c>
      <c r="AB45" s="187"/>
      <c r="AC45" s="187"/>
      <c r="AD45" s="187"/>
      <c r="AE45" s="187"/>
      <c r="AF45" s="187"/>
      <c r="AG45" s="187"/>
      <c r="AH45" s="187"/>
      <c r="AI45" s="187"/>
      <c r="AJ45" s="187"/>
      <c r="AK45" s="187"/>
      <c r="AL45" s="84">
        <f t="shared" si="6"/>
        <v>0</v>
      </c>
      <c r="AN45" s="187"/>
      <c r="AO45" s="187"/>
      <c r="AP45" s="187"/>
      <c r="AQ45" s="187"/>
      <c r="AR45" s="187"/>
      <c r="AS45" s="187"/>
      <c r="AT45" s="187"/>
      <c r="AU45" s="187"/>
      <c r="AV45" s="187"/>
      <c r="AW45" s="187"/>
      <c r="AX45" s="84">
        <f t="shared" si="7"/>
        <v>0</v>
      </c>
      <c r="AZ45" s="218" t="str">
        <f ca="1">IF((D45+P45+AB45+AN45)='N2.3_RIIO2_Risk_Start_2021'!D47, "-", "ERROR")</f>
        <v>-</v>
      </c>
      <c r="BA45" s="218" t="str">
        <f ca="1">IF((E45+Q45+AC45+AO45)='N2.3_RIIO2_Risk_Start_2021'!E47, "-", "ERROR")</f>
        <v>-</v>
      </c>
      <c r="BB45" s="218" t="str">
        <f ca="1">IF((F45+R45+AD45+AP45)='N2.3_RIIO2_Risk_Start_2021'!F47, "-", "ERROR")</f>
        <v>-</v>
      </c>
      <c r="BC45" s="218" t="str">
        <f ca="1">IF((G45+S45+AE45+AQ45)='N2.3_RIIO2_Risk_Start_2021'!G47, "-", "ERROR")</f>
        <v>-</v>
      </c>
      <c r="BD45" s="218" t="str">
        <f ca="1">IF((H45+T45+AF45+AR45)='N2.3_RIIO2_Risk_Start_2021'!H47, "-", "ERROR")</f>
        <v>-</v>
      </c>
      <c r="BE45" s="218" t="str">
        <f ca="1">IF((I45+U45+AG45+AS45)='N2.3_RIIO2_Risk_Start_2021'!I47, "-", "ERROR")</f>
        <v>-</v>
      </c>
      <c r="BF45" s="218" t="str">
        <f ca="1">IF((J45+V45+AH45+AT45)='N2.3_RIIO2_Risk_Start_2021'!J47, "-", "ERROR")</f>
        <v>-</v>
      </c>
      <c r="BG45" s="218" t="str">
        <f ca="1">IF((K45+W45+AI45+AU45)='N2.3_RIIO2_Risk_Start_2021'!K47, "-", "ERROR")</f>
        <v>-</v>
      </c>
      <c r="BH45" s="218" t="str">
        <f ca="1">IF((L45+X45+AJ45+AV45)='N2.3_RIIO2_Risk_Start_2021'!L47, "-", "ERROR")</f>
        <v>-</v>
      </c>
      <c r="BI45" s="218" t="str">
        <f ca="1">IF((M45+Y45+AK45+AW45)='N2.3_RIIO2_Risk_Start_2021'!M47, "-", "ERROR")</f>
        <v>-</v>
      </c>
    </row>
    <row r="46" spans="1:61">
      <c r="A46" s="158" t="s">
        <v>225</v>
      </c>
      <c r="B46" s="237" t="e">
        <f t="shared" ca="1" si="3"/>
        <v>#N/A</v>
      </c>
      <c r="C46" s="64" t="s">
        <v>51</v>
      </c>
      <c r="D46" s="187"/>
      <c r="E46" s="187"/>
      <c r="F46" s="187"/>
      <c r="G46" s="187"/>
      <c r="H46" s="187"/>
      <c r="I46" s="187"/>
      <c r="J46" s="187"/>
      <c r="K46" s="187"/>
      <c r="L46" s="187"/>
      <c r="M46" s="187"/>
      <c r="N46" s="84">
        <f t="shared" si="4"/>
        <v>0</v>
      </c>
      <c r="P46" s="187"/>
      <c r="Q46" s="187"/>
      <c r="R46" s="187"/>
      <c r="S46" s="187"/>
      <c r="T46" s="187"/>
      <c r="U46" s="187"/>
      <c r="V46" s="187"/>
      <c r="W46" s="187"/>
      <c r="X46" s="187"/>
      <c r="Y46" s="187"/>
      <c r="Z46" s="84">
        <f t="shared" si="5"/>
        <v>0</v>
      </c>
      <c r="AB46" s="187"/>
      <c r="AC46" s="187"/>
      <c r="AD46" s="187"/>
      <c r="AE46" s="187"/>
      <c r="AF46" s="187"/>
      <c r="AG46" s="187"/>
      <c r="AH46" s="187"/>
      <c r="AI46" s="187"/>
      <c r="AJ46" s="187"/>
      <c r="AK46" s="187"/>
      <c r="AL46" s="84">
        <f t="shared" si="6"/>
        <v>0</v>
      </c>
      <c r="AN46" s="187"/>
      <c r="AO46" s="187"/>
      <c r="AP46" s="187"/>
      <c r="AQ46" s="187"/>
      <c r="AR46" s="187"/>
      <c r="AS46" s="187"/>
      <c r="AT46" s="187"/>
      <c r="AU46" s="187"/>
      <c r="AV46" s="187"/>
      <c r="AW46" s="187"/>
      <c r="AX46" s="84">
        <f t="shared" si="7"/>
        <v>0</v>
      </c>
      <c r="AZ46" s="218" t="str">
        <f ca="1">IF((D46+P46+AB46+AN46)='N2.3_RIIO2_Risk_Start_2021'!D48, "-", "ERROR")</f>
        <v>-</v>
      </c>
      <c r="BA46" s="218" t="str">
        <f ca="1">IF((E46+Q46+AC46+AO46)='N2.3_RIIO2_Risk_Start_2021'!E48, "-", "ERROR")</f>
        <v>-</v>
      </c>
      <c r="BB46" s="218" t="str">
        <f ca="1">IF((F46+R46+AD46+AP46)='N2.3_RIIO2_Risk_Start_2021'!F48, "-", "ERROR")</f>
        <v>-</v>
      </c>
      <c r="BC46" s="218" t="str">
        <f ca="1">IF((G46+S46+AE46+AQ46)='N2.3_RIIO2_Risk_Start_2021'!G48, "-", "ERROR")</f>
        <v>-</v>
      </c>
      <c r="BD46" s="218" t="str">
        <f ca="1">IF((H46+T46+AF46+AR46)='N2.3_RIIO2_Risk_Start_2021'!H48, "-", "ERROR")</f>
        <v>-</v>
      </c>
      <c r="BE46" s="218" t="str">
        <f ca="1">IF((I46+U46+AG46+AS46)='N2.3_RIIO2_Risk_Start_2021'!I48, "-", "ERROR")</f>
        <v>-</v>
      </c>
      <c r="BF46" s="218" t="str">
        <f ca="1">IF((J46+V46+AH46+AT46)='N2.3_RIIO2_Risk_Start_2021'!J48, "-", "ERROR")</f>
        <v>-</v>
      </c>
      <c r="BG46" s="218" t="str">
        <f ca="1">IF((K46+W46+AI46+AU46)='N2.3_RIIO2_Risk_Start_2021'!K48, "-", "ERROR")</f>
        <v>-</v>
      </c>
      <c r="BH46" s="218" t="str">
        <f ca="1">IF((L46+X46+AJ46+AV46)='N2.3_RIIO2_Risk_Start_2021'!L48, "-", "ERROR")</f>
        <v>-</v>
      </c>
      <c r="BI46" s="218" t="str">
        <f ca="1">IF((M46+Y46+AK46+AW46)='N2.3_RIIO2_Risk_Start_2021'!M48, "-", "ERROR")</f>
        <v>-</v>
      </c>
    </row>
    <row r="47" spans="1:61">
      <c r="A47" s="158" t="s">
        <v>226</v>
      </c>
      <c r="B47" s="237" t="e">
        <f t="shared" ca="1" si="3"/>
        <v>#N/A</v>
      </c>
      <c r="C47" s="64" t="s">
        <v>51</v>
      </c>
      <c r="D47" s="187"/>
      <c r="E47" s="187"/>
      <c r="F47" s="187"/>
      <c r="G47" s="187"/>
      <c r="H47" s="187"/>
      <c r="I47" s="187"/>
      <c r="J47" s="187"/>
      <c r="K47" s="187"/>
      <c r="L47" s="187"/>
      <c r="M47" s="187"/>
      <c r="N47" s="84">
        <f t="shared" si="4"/>
        <v>0</v>
      </c>
      <c r="P47" s="187"/>
      <c r="Q47" s="187"/>
      <c r="R47" s="187"/>
      <c r="S47" s="187"/>
      <c r="T47" s="187"/>
      <c r="U47" s="187"/>
      <c r="V47" s="187"/>
      <c r="W47" s="187"/>
      <c r="X47" s="187"/>
      <c r="Y47" s="187"/>
      <c r="Z47" s="84">
        <f t="shared" si="5"/>
        <v>0</v>
      </c>
      <c r="AB47" s="187"/>
      <c r="AC47" s="187"/>
      <c r="AD47" s="187"/>
      <c r="AE47" s="187"/>
      <c r="AF47" s="187"/>
      <c r="AG47" s="187"/>
      <c r="AH47" s="187"/>
      <c r="AI47" s="187"/>
      <c r="AJ47" s="187"/>
      <c r="AK47" s="187"/>
      <c r="AL47" s="84">
        <f t="shared" si="6"/>
        <v>0</v>
      </c>
      <c r="AN47" s="187"/>
      <c r="AO47" s="187"/>
      <c r="AP47" s="187"/>
      <c r="AQ47" s="187"/>
      <c r="AR47" s="187"/>
      <c r="AS47" s="187"/>
      <c r="AT47" s="187"/>
      <c r="AU47" s="187"/>
      <c r="AV47" s="187"/>
      <c r="AW47" s="187"/>
      <c r="AX47" s="84">
        <f t="shared" si="7"/>
        <v>0</v>
      </c>
      <c r="AZ47" s="218" t="str">
        <f ca="1">IF((D47+P47+AB47+AN47)='N2.3_RIIO2_Risk_Start_2021'!D49, "-", "ERROR")</f>
        <v>-</v>
      </c>
      <c r="BA47" s="218" t="str">
        <f ca="1">IF((E47+Q47+AC47+AO47)='N2.3_RIIO2_Risk_Start_2021'!E49, "-", "ERROR")</f>
        <v>-</v>
      </c>
      <c r="BB47" s="218" t="str">
        <f ca="1">IF((F47+R47+AD47+AP47)='N2.3_RIIO2_Risk_Start_2021'!F49, "-", "ERROR")</f>
        <v>-</v>
      </c>
      <c r="BC47" s="218" t="str">
        <f ca="1">IF((G47+S47+AE47+AQ47)='N2.3_RIIO2_Risk_Start_2021'!G49, "-", "ERROR")</f>
        <v>-</v>
      </c>
      <c r="BD47" s="218" t="str">
        <f ca="1">IF((H47+T47+AF47+AR47)='N2.3_RIIO2_Risk_Start_2021'!H49, "-", "ERROR")</f>
        <v>-</v>
      </c>
      <c r="BE47" s="218" t="str">
        <f ca="1">IF((I47+U47+AG47+AS47)='N2.3_RIIO2_Risk_Start_2021'!I49, "-", "ERROR")</f>
        <v>-</v>
      </c>
      <c r="BF47" s="218" t="str">
        <f ca="1">IF((J47+V47+AH47+AT47)='N2.3_RIIO2_Risk_Start_2021'!J49, "-", "ERROR")</f>
        <v>-</v>
      </c>
      <c r="BG47" s="218" t="str">
        <f ca="1">IF((K47+W47+AI47+AU47)='N2.3_RIIO2_Risk_Start_2021'!K49, "-", "ERROR")</f>
        <v>-</v>
      </c>
      <c r="BH47" s="218" t="str">
        <f ca="1">IF((L47+X47+AJ47+AV47)='N2.3_RIIO2_Risk_Start_2021'!L49, "-", "ERROR")</f>
        <v>-</v>
      </c>
      <c r="BI47" s="218" t="str">
        <f ca="1">IF((M47+Y47+AK47+AW47)='N2.3_RIIO2_Risk_Start_2021'!M49, "-", "ERROR")</f>
        <v>-</v>
      </c>
    </row>
    <row r="48" spans="1:61">
      <c r="A48" s="158" t="s">
        <v>227</v>
      </c>
      <c r="B48" s="237" t="e">
        <f t="shared" ca="1" si="3"/>
        <v>#N/A</v>
      </c>
      <c r="C48" s="64" t="s">
        <v>51</v>
      </c>
      <c r="D48" s="187"/>
      <c r="E48" s="187"/>
      <c r="F48" s="187"/>
      <c r="G48" s="187"/>
      <c r="H48" s="187"/>
      <c r="I48" s="187"/>
      <c r="J48" s="187"/>
      <c r="K48" s="187"/>
      <c r="L48" s="187"/>
      <c r="M48" s="187"/>
      <c r="N48" s="84">
        <f t="shared" si="4"/>
        <v>0</v>
      </c>
      <c r="P48" s="187"/>
      <c r="Q48" s="187"/>
      <c r="R48" s="187"/>
      <c r="S48" s="187"/>
      <c r="T48" s="187"/>
      <c r="U48" s="187"/>
      <c r="V48" s="187"/>
      <c r="W48" s="187"/>
      <c r="X48" s="187"/>
      <c r="Y48" s="187"/>
      <c r="Z48" s="84">
        <f t="shared" si="5"/>
        <v>0</v>
      </c>
      <c r="AB48" s="187"/>
      <c r="AC48" s="187"/>
      <c r="AD48" s="187"/>
      <c r="AE48" s="187"/>
      <c r="AF48" s="187"/>
      <c r="AG48" s="187"/>
      <c r="AH48" s="187"/>
      <c r="AI48" s="187"/>
      <c r="AJ48" s="187"/>
      <c r="AK48" s="187"/>
      <c r="AL48" s="84">
        <f t="shared" si="6"/>
        <v>0</v>
      </c>
      <c r="AN48" s="187"/>
      <c r="AO48" s="187"/>
      <c r="AP48" s="187"/>
      <c r="AQ48" s="187"/>
      <c r="AR48" s="187"/>
      <c r="AS48" s="187"/>
      <c r="AT48" s="187"/>
      <c r="AU48" s="187"/>
      <c r="AV48" s="187"/>
      <c r="AW48" s="187"/>
      <c r="AX48" s="84">
        <f t="shared" si="7"/>
        <v>0</v>
      </c>
      <c r="AZ48" s="218" t="str">
        <f ca="1">IF((D48+P48+AB48+AN48)='N2.3_RIIO2_Risk_Start_2021'!D50, "-", "ERROR")</f>
        <v>-</v>
      </c>
      <c r="BA48" s="218" t="str">
        <f ca="1">IF((E48+Q48+AC48+AO48)='N2.3_RIIO2_Risk_Start_2021'!E50, "-", "ERROR")</f>
        <v>-</v>
      </c>
      <c r="BB48" s="218" t="str">
        <f ca="1">IF((F48+R48+AD48+AP48)='N2.3_RIIO2_Risk_Start_2021'!F50, "-", "ERROR")</f>
        <v>-</v>
      </c>
      <c r="BC48" s="218" t="str">
        <f ca="1">IF((G48+S48+AE48+AQ48)='N2.3_RIIO2_Risk_Start_2021'!G50, "-", "ERROR")</f>
        <v>-</v>
      </c>
      <c r="BD48" s="218" t="str">
        <f ca="1">IF((H48+T48+AF48+AR48)='N2.3_RIIO2_Risk_Start_2021'!H50, "-", "ERROR")</f>
        <v>-</v>
      </c>
      <c r="BE48" s="218" t="str">
        <f ca="1">IF((I48+U48+AG48+AS48)='N2.3_RIIO2_Risk_Start_2021'!I50, "-", "ERROR")</f>
        <v>-</v>
      </c>
      <c r="BF48" s="218" t="str">
        <f ca="1">IF((J48+V48+AH48+AT48)='N2.3_RIIO2_Risk_Start_2021'!J50, "-", "ERROR")</f>
        <v>-</v>
      </c>
      <c r="BG48" s="218" t="str">
        <f ca="1">IF((K48+W48+AI48+AU48)='N2.3_RIIO2_Risk_Start_2021'!K50, "-", "ERROR")</f>
        <v>-</v>
      </c>
      <c r="BH48" s="218" t="str">
        <f ca="1">IF((L48+X48+AJ48+AV48)='N2.3_RIIO2_Risk_Start_2021'!L50, "-", "ERROR")</f>
        <v>-</v>
      </c>
      <c r="BI48" s="218" t="str">
        <f ca="1">IF((M48+Y48+AK48+AW48)='N2.3_RIIO2_Risk_Start_2021'!M50, "-", "ERROR")</f>
        <v>-</v>
      </c>
    </row>
    <row r="49" spans="1:61">
      <c r="A49" s="158" t="s">
        <v>228</v>
      </c>
      <c r="B49" s="237" t="e">
        <f t="shared" ca="1" si="3"/>
        <v>#N/A</v>
      </c>
      <c r="C49" s="64" t="s">
        <v>51</v>
      </c>
      <c r="D49" s="187"/>
      <c r="E49" s="187"/>
      <c r="F49" s="187"/>
      <c r="G49" s="187"/>
      <c r="H49" s="187"/>
      <c r="I49" s="187"/>
      <c r="J49" s="187"/>
      <c r="K49" s="187"/>
      <c r="L49" s="187"/>
      <c r="M49" s="187"/>
      <c r="N49" s="84">
        <f t="shared" si="4"/>
        <v>0</v>
      </c>
      <c r="P49" s="187"/>
      <c r="Q49" s="187"/>
      <c r="R49" s="187"/>
      <c r="S49" s="187"/>
      <c r="T49" s="187"/>
      <c r="U49" s="187"/>
      <c r="V49" s="187"/>
      <c r="W49" s="187"/>
      <c r="X49" s="187"/>
      <c r="Y49" s="187"/>
      <c r="Z49" s="84">
        <f t="shared" si="5"/>
        <v>0</v>
      </c>
      <c r="AB49" s="187"/>
      <c r="AC49" s="187"/>
      <c r="AD49" s="187"/>
      <c r="AE49" s="187"/>
      <c r="AF49" s="187"/>
      <c r="AG49" s="187"/>
      <c r="AH49" s="187"/>
      <c r="AI49" s="187"/>
      <c r="AJ49" s="187"/>
      <c r="AK49" s="187"/>
      <c r="AL49" s="84">
        <f t="shared" si="6"/>
        <v>0</v>
      </c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84">
        <f t="shared" si="7"/>
        <v>0</v>
      </c>
      <c r="AZ49" s="218" t="str">
        <f ca="1">IF((D49+P49+AB49+AN49)='N2.3_RIIO2_Risk_Start_2021'!D51, "-", "ERROR")</f>
        <v>-</v>
      </c>
      <c r="BA49" s="218" t="str">
        <f ca="1">IF((E49+Q49+AC49+AO49)='N2.3_RIIO2_Risk_Start_2021'!E51, "-", "ERROR")</f>
        <v>-</v>
      </c>
      <c r="BB49" s="218" t="str">
        <f ca="1">IF((F49+R49+AD49+AP49)='N2.3_RIIO2_Risk_Start_2021'!F51, "-", "ERROR")</f>
        <v>-</v>
      </c>
      <c r="BC49" s="218" t="str">
        <f ca="1">IF((G49+S49+AE49+AQ49)='N2.3_RIIO2_Risk_Start_2021'!G51, "-", "ERROR")</f>
        <v>-</v>
      </c>
      <c r="BD49" s="218" t="str">
        <f ca="1">IF((H49+T49+AF49+AR49)='N2.3_RIIO2_Risk_Start_2021'!H51, "-", "ERROR")</f>
        <v>-</v>
      </c>
      <c r="BE49" s="218" t="str">
        <f ca="1">IF((I49+U49+AG49+AS49)='N2.3_RIIO2_Risk_Start_2021'!I51, "-", "ERROR")</f>
        <v>-</v>
      </c>
      <c r="BF49" s="218" t="str">
        <f ca="1">IF((J49+V49+AH49+AT49)='N2.3_RIIO2_Risk_Start_2021'!J51, "-", "ERROR")</f>
        <v>-</v>
      </c>
      <c r="BG49" s="218" t="str">
        <f ca="1">IF((K49+W49+AI49+AU49)='N2.3_RIIO2_Risk_Start_2021'!K51, "-", "ERROR")</f>
        <v>-</v>
      </c>
      <c r="BH49" s="218" t="str">
        <f ca="1">IF((L49+X49+AJ49+AV49)='N2.3_RIIO2_Risk_Start_2021'!L51, "-", "ERROR")</f>
        <v>-</v>
      </c>
      <c r="BI49" s="218" t="str">
        <f ca="1">IF((M49+Y49+AK49+AW49)='N2.3_RIIO2_Risk_Start_2021'!M51, "-", "ERROR")</f>
        <v>-</v>
      </c>
    </row>
    <row r="50" spans="1:61">
      <c r="A50" s="158" t="s">
        <v>240</v>
      </c>
      <c r="B50" s="237" t="e">
        <f t="shared" ca="1" si="3"/>
        <v>#N/A</v>
      </c>
      <c r="C50" s="64" t="s">
        <v>51</v>
      </c>
      <c r="D50" s="187"/>
      <c r="E50" s="187"/>
      <c r="F50" s="187"/>
      <c r="G50" s="187"/>
      <c r="H50" s="187"/>
      <c r="I50" s="187"/>
      <c r="J50" s="187"/>
      <c r="K50" s="187"/>
      <c r="L50" s="187"/>
      <c r="M50" s="187"/>
      <c r="N50" s="84">
        <f t="shared" si="4"/>
        <v>0</v>
      </c>
      <c r="P50" s="187"/>
      <c r="Q50" s="187"/>
      <c r="R50" s="187"/>
      <c r="S50" s="187"/>
      <c r="T50" s="187"/>
      <c r="U50" s="187"/>
      <c r="V50" s="187"/>
      <c r="W50" s="187"/>
      <c r="X50" s="187"/>
      <c r="Y50" s="187"/>
      <c r="Z50" s="84">
        <f t="shared" si="5"/>
        <v>0</v>
      </c>
      <c r="AB50" s="187"/>
      <c r="AC50" s="187"/>
      <c r="AD50" s="187"/>
      <c r="AE50" s="187"/>
      <c r="AF50" s="187"/>
      <c r="AG50" s="187"/>
      <c r="AH50" s="187"/>
      <c r="AI50" s="187"/>
      <c r="AJ50" s="187"/>
      <c r="AK50" s="187"/>
      <c r="AL50" s="84">
        <f t="shared" si="6"/>
        <v>0</v>
      </c>
      <c r="AN50" s="187"/>
      <c r="AO50" s="187"/>
      <c r="AP50" s="187"/>
      <c r="AQ50" s="187"/>
      <c r="AR50" s="187"/>
      <c r="AS50" s="187"/>
      <c r="AT50" s="187"/>
      <c r="AU50" s="187"/>
      <c r="AV50" s="187"/>
      <c r="AW50" s="187"/>
      <c r="AX50" s="84">
        <f t="shared" si="7"/>
        <v>0</v>
      </c>
      <c r="AZ50" s="218" t="str">
        <f ca="1">IF((D50+P50+AB50+AN50)='N2.3_RIIO2_Risk_Start_2021'!D52, "-", "ERROR")</f>
        <v>-</v>
      </c>
      <c r="BA50" s="218" t="str">
        <f ca="1">IF((E50+Q50+AC50+AO50)='N2.3_RIIO2_Risk_Start_2021'!E52, "-", "ERROR")</f>
        <v>-</v>
      </c>
      <c r="BB50" s="218" t="str">
        <f ca="1">IF((F50+R50+AD50+AP50)='N2.3_RIIO2_Risk_Start_2021'!F52, "-", "ERROR")</f>
        <v>-</v>
      </c>
      <c r="BC50" s="218" t="str">
        <f ca="1">IF((G50+S50+AE50+AQ50)='N2.3_RIIO2_Risk_Start_2021'!G52, "-", "ERROR")</f>
        <v>-</v>
      </c>
      <c r="BD50" s="218" t="str">
        <f ca="1">IF((H50+T50+AF50+AR50)='N2.3_RIIO2_Risk_Start_2021'!H52, "-", "ERROR")</f>
        <v>-</v>
      </c>
      <c r="BE50" s="218" t="str">
        <f ca="1">IF((I50+U50+AG50+AS50)='N2.3_RIIO2_Risk_Start_2021'!I52, "-", "ERROR")</f>
        <v>-</v>
      </c>
      <c r="BF50" s="218" t="str">
        <f ca="1">IF((J50+V50+AH50+AT50)='N2.3_RIIO2_Risk_Start_2021'!J52, "-", "ERROR")</f>
        <v>-</v>
      </c>
      <c r="BG50" s="218" t="str">
        <f ca="1">IF((K50+W50+AI50+AU50)='N2.3_RIIO2_Risk_Start_2021'!K52, "-", "ERROR")</f>
        <v>-</v>
      </c>
      <c r="BH50" s="218" t="str">
        <f ca="1">IF((L50+X50+AJ50+AV50)='N2.3_RIIO2_Risk_Start_2021'!L52, "-", "ERROR")</f>
        <v>-</v>
      </c>
      <c r="BI50" s="218" t="str">
        <f ca="1">IF((M50+Y50+AK50+AW50)='N2.3_RIIO2_Risk_Start_2021'!M52, "-", "ERROR")</f>
        <v>-</v>
      </c>
    </row>
    <row r="51" spans="1:61">
      <c r="A51" s="158" t="s">
        <v>241</v>
      </c>
      <c r="B51" s="237" t="e">
        <f t="shared" ca="1" si="3"/>
        <v>#N/A</v>
      </c>
      <c r="C51" s="64" t="s">
        <v>51</v>
      </c>
      <c r="D51" s="187"/>
      <c r="E51" s="187"/>
      <c r="F51" s="187"/>
      <c r="G51" s="187"/>
      <c r="H51" s="187"/>
      <c r="I51" s="187"/>
      <c r="J51" s="187"/>
      <c r="K51" s="187"/>
      <c r="L51" s="187"/>
      <c r="M51" s="187"/>
      <c r="N51" s="84">
        <f t="shared" si="4"/>
        <v>0</v>
      </c>
      <c r="P51" s="187"/>
      <c r="Q51" s="187"/>
      <c r="R51" s="187"/>
      <c r="S51" s="187"/>
      <c r="T51" s="187"/>
      <c r="U51" s="187"/>
      <c r="V51" s="187"/>
      <c r="W51" s="187"/>
      <c r="X51" s="187"/>
      <c r="Y51" s="187"/>
      <c r="Z51" s="84">
        <f t="shared" si="5"/>
        <v>0</v>
      </c>
      <c r="AB51" s="187"/>
      <c r="AC51" s="187"/>
      <c r="AD51" s="187"/>
      <c r="AE51" s="187"/>
      <c r="AF51" s="187"/>
      <c r="AG51" s="187"/>
      <c r="AH51" s="187"/>
      <c r="AI51" s="187"/>
      <c r="AJ51" s="187"/>
      <c r="AK51" s="187"/>
      <c r="AL51" s="84">
        <f t="shared" si="6"/>
        <v>0</v>
      </c>
      <c r="AN51" s="187"/>
      <c r="AO51" s="187"/>
      <c r="AP51" s="187"/>
      <c r="AQ51" s="187"/>
      <c r="AR51" s="187"/>
      <c r="AS51" s="187"/>
      <c r="AT51" s="187"/>
      <c r="AU51" s="187"/>
      <c r="AV51" s="187"/>
      <c r="AW51" s="187"/>
      <c r="AX51" s="84">
        <f t="shared" si="7"/>
        <v>0</v>
      </c>
      <c r="AZ51" s="218" t="str">
        <f ca="1">IF((D51+P51+AB51+AN51)='N2.3_RIIO2_Risk_Start_2021'!D53, "-", "ERROR")</f>
        <v>-</v>
      </c>
      <c r="BA51" s="218" t="str">
        <f ca="1">IF((E51+Q51+AC51+AO51)='N2.3_RIIO2_Risk_Start_2021'!E53, "-", "ERROR")</f>
        <v>-</v>
      </c>
      <c r="BB51" s="218" t="str">
        <f ca="1">IF((F51+R51+AD51+AP51)='N2.3_RIIO2_Risk_Start_2021'!F53, "-", "ERROR")</f>
        <v>-</v>
      </c>
      <c r="BC51" s="218" t="str">
        <f ca="1">IF((G51+S51+AE51+AQ51)='N2.3_RIIO2_Risk_Start_2021'!G53, "-", "ERROR")</f>
        <v>-</v>
      </c>
      <c r="BD51" s="218" t="str">
        <f ca="1">IF((H51+T51+AF51+AR51)='N2.3_RIIO2_Risk_Start_2021'!H53, "-", "ERROR")</f>
        <v>-</v>
      </c>
      <c r="BE51" s="218" t="str">
        <f ca="1">IF((I51+U51+AG51+AS51)='N2.3_RIIO2_Risk_Start_2021'!I53, "-", "ERROR")</f>
        <v>-</v>
      </c>
      <c r="BF51" s="218" t="str">
        <f ca="1">IF((J51+V51+AH51+AT51)='N2.3_RIIO2_Risk_Start_2021'!J53, "-", "ERROR")</f>
        <v>-</v>
      </c>
      <c r="BG51" s="218" t="str">
        <f ca="1">IF((K51+W51+AI51+AU51)='N2.3_RIIO2_Risk_Start_2021'!K53, "-", "ERROR")</f>
        <v>-</v>
      </c>
      <c r="BH51" s="218" t="str">
        <f ca="1">IF((L51+X51+AJ51+AV51)='N2.3_RIIO2_Risk_Start_2021'!L53, "-", "ERROR")</f>
        <v>-</v>
      </c>
      <c r="BI51" s="218" t="str">
        <f ca="1">IF((M51+Y51+AK51+AW51)='N2.3_RIIO2_Risk_Start_2021'!M53, "-", "ERROR")</f>
        <v>-</v>
      </c>
    </row>
    <row r="52" spans="1:61">
      <c r="A52" s="158" t="s">
        <v>242</v>
      </c>
      <c r="B52" s="237" t="e">
        <f t="shared" ca="1" si="3"/>
        <v>#N/A</v>
      </c>
      <c r="C52" s="64" t="s">
        <v>51</v>
      </c>
      <c r="D52" s="187"/>
      <c r="E52" s="187"/>
      <c r="F52" s="187"/>
      <c r="G52" s="187"/>
      <c r="H52" s="187"/>
      <c r="I52" s="187"/>
      <c r="J52" s="187"/>
      <c r="K52" s="187"/>
      <c r="L52" s="187"/>
      <c r="M52" s="187"/>
      <c r="N52" s="84">
        <f t="shared" si="4"/>
        <v>0</v>
      </c>
      <c r="P52" s="187"/>
      <c r="Q52" s="187"/>
      <c r="R52" s="187"/>
      <c r="S52" s="187"/>
      <c r="T52" s="187"/>
      <c r="U52" s="187"/>
      <c r="V52" s="187"/>
      <c r="W52" s="187"/>
      <c r="X52" s="187"/>
      <c r="Y52" s="187"/>
      <c r="Z52" s="84">
        <f t="shared" si="5"/>
        <v>0</v>
      </c>
      <c r="AB52" s="187"/>
      <c r="AC52" s="187"/>
      <c r="AD52" s="187"/>
      <c r="AE52" s="187"/>
      <c r="AF52" s="187"/>
      <c r="AG52" s="187"/>
      <c r="AH52" s="187"/>
      <c r="AI52" s="187"/>
      <c r="AJ52" s="187"/>
      <c r="AK52" s="187"/>
      <c r="AL52" s="84">
        <f t="shared" si="6"/>
        <v>0</v>
      </c>
      <c r="AN52" s="187"/>
      <c r="AO52" s="187"/>
      <c r="AP52" s="187"/>
      <c r="AQ52" s="187"/>
      <c r="AR52" s="187"/>
      <c r="AS52" s="187"/>
      <c r="AT52" s="187"/>
      <c r="AU52" s="187"/>
      <c r="AV52" s="187"/>
      <c r="AW52" s="187"/>
      <c r="AX52" s="84">
        <f t="shared" si="7"/>
        <v>0</v>
      </c>
      <c r="AZ52" s="218" t="str">
        <f ca="1">IF((D52+P52+AB52+AN52)='N2.3_RIIO2_Risk_Start_2021'!D54, "-", "ERROR")</f>
        <v>-</v>
      </c>
      <c r="BA52" s="218" t="str">
        <f ca="1">IF((E52+Q52+AC52+AO52)='N2.3_RIIO2_Risk_Start_2021'!E54, "-", "ERROR")</f>
        <v>-</v>
      </c>
      <c r="BB52" s="218" t="str">
        <f ca="1">IF((F52+R52+AD52+AP52)='N2.3_RIIO2_Risk_Start_2021'!F54, "-", "ERROR")</f>
        <v>-</v>
      </c>
      <c r="BC52" s="218" t="str">
        <f ca="1">IF((G52+S52+AE52+AQ52)='N2.3_RIIO2_Risk_Start_2021'!G54, "-", "ERROR")</f>
        <v>-</v>
      </c>
      <c r="BD52" s="218" t="str">
        <f ca="1">IF((H52+T52+AF52+AR52)='N2.3_RIIO2_Risk_Start_2021'!H54, "-", "ERROR")</f>
        <v>-</v>
      </c>
      <c r="BE52" s="218" t="str">
        <f ca="1">IF((I52+U52+AG52+AS52)='N2.3_RIIO2_Risk_Start_2021'!I54, "-", "ERROR")</f>
        <v>-</v>
      </c>
      <c r="BF52" s="218" t="str">
        <f ca="1">IF((J52+V52+AH52+AT52)='N2.3_RIIO2_Risk_Start_2021'!J54, "-", "ERROR")</f>
        <v>-</v>
      </c>
      <c r="BG52" s="218" t="str">
        <f ca="1">IF((K52+W52+AI52+AU52)='N2.3_RIIO2_Risk_Start_2021'!K54, "-", "ERROR")</f>
        <v>-</v>
      </c>
      <c r="BH52" s="218" t="str">
        <f ca="1">IF((L52+X52+AJ52+AV52)='N2.3_RIIO2_Risk_Start_2021'!L54, "-", "ERROR")</f>
        <v>-</v>
      </c>
      <c r="BI52" s="218" t="str">
        <f ca="1">IF((M52+Y52+AK52+AW52)='N2.3_RIIO2_Risk_Start_2021'!M54, "-", "ERROR")</f>
        <v>-</v>
      </c>
    </row>
    <row r="53" spans="1:61">
      <c r="A53" s="158" t="s">
        <v>434</v>
      </c>
      <c r="B53" s="237" t="e">
        <f t="shared" ca="1" si="3"/>
        <v>#N/A</v>
      </c>
      <c r="C53" s="64" t="s">
        <v>51</v>
      </c>
      <c r="D53" s="187"/>
      <c r="E53" s="187"/>
      <c r="F53" s="187"/>
      <c r="G53" s="187"/>
      <c r="H53" s="187"/>
      <c r="I53" s="187"/>
      <c r="J53" s="187"/>
      <c r="K53" s="187"/>
      <c r="L53" s="187"/>
      <c r="M53" s="187"/>
      <c r="N53" s="84">
        <f t="shared" si="4"/>
        <v>0</v>
      </c>
      <c r="P53" s="187"/>
      <c r="Q53" s="187"/>
      <c r="R53" s="187"/>
      <c r="S53" s="187"/>
      <c r="T53" s="187"/>
      <c r="U53" s="187"/>
      <c r="V53" s="187"/>
      <c r="W53" s="187"/>
      <c r="X53" s="187"/>
      <c r="Y53" s="187"/>
      <c r="Z53" s="84">
        <f t="shared" si="5"/>
        <v>0</v>
      </c>
      <c r="AB53" s="187"/>
      <c r="AC53" s="187"/>
      <c r="AD53" s="187"/>
      <c r="AE53" s="187"/>
      <c r="AF53" s="187"/>
      <c r="AG53" s="187"/>
      <c r="AH53" s="187"/>
      <c r="AI53" s="187"/>
      <c r="AJ53" s="187"/>
      <c r="AK53" s="187"/>
      <c r="AL53" s="84">
        <f t="shared" si="6"/>
        <v>0</v>
      </c>
      <c r="AN53" s="187"/>
      <c r="AO53" s="187"/>
      <c r="AP53" s="187"/>
      <c r="AQ53" s="187"/>
      <c r="AR53" s="187"/>
      <c r="AS53" s="187"/>
      <c r="AT53" s="187"/>
      <c r="AU53" s="187"/>
      <c r="AV53" s="187"/>
      <c r="AW53" s="187"/>
      <c r="AX53" s="84">
        <f t="shared" si="7"/>
        <v>0</v>
      </c>
      <c r="AZ53" s="218" t="str">
        <f ca="1">IF((D53+P53+AB53+AN53)='N2.3_RIIO2_Risk_Start_2021'!D55, "-", "ERROR")</f>
        <v>-</v>
      </c>
      <c r="BA53" s="218" t="str">
        <f ca="1">IF((E53+Q53+AC53+AO53)='N2.3_RIIO2_Risk_Start_2021'!E55, "-", "ERROR")</f>
        <v>-</v>
      </c>
      <c r="BB53" s="218" t="str">
        <f ca="1">IF((F53+R53+AD53+AP53)='N2.3_RIIO2_Risk_Start_2021'!F55, "-", "ERROR")</f>
        <v>-</v>
      </c>
      <c r="BC53" s="218" t="str">
        <f ca="1">IF((G53+S53+AE53+AQ53)='N2.3_RIIO2_Risk_Start_2021'!G55, "-", "ERROR")</f>
        <v>-</v>
      </c>
      <c r="BD53" s="218" t="str">
        <f ca="1">IF((H53+T53+AF53+AR53)='N2.3_RIIO2_Risk_Start_2021'!H55, "-", "ERROR")</f>
        <v>-</v>
      </c>
      <c r="BE53" s="218" t="str">
        <f ca="1">IF((I53+U53+AG53+AS53)='N2.3_RIIO2_Risk_Start_2021'!I55, "-", "ERROR")</f>
        <v>-</v>
      </c>
      <c r="BF53" s="218" t="str">
        <f ca="1">IF((J53+V53+AH53+AT53)='N2.3_RIIO2_Risk_Start_2021'!J55, "-", "ERROR")</f>
        <v>-</v>
      </c>
      <c r="BG53" s="218" t="str">
        <f ca="1">IF((K53+W53+AI53+AU53)='N2.3_RIIO2_Risk_Start_2021'!K55, "-", "ERROR")</f>
        <v>-</v>
      </c>
      <c r="BH53" s="218" t="str">
        <f ca="1">IF((L53+X53+AJ53+AV53)='N2.3_RIIO2_Risk_Start_2021'!L55, "-", "ERROR")</f>
        <v>-</v>
      </c>
      <c r="BI53" s="218" t="str">
        <f ca="1">IF((M53+Y53+AK53+AW53)='N2.3_RIIO2_Risk_Start_2021'!M55, "-", "ERROR")</f>
        <v>-</v>
      </c>
    </row>
    <row r="54" spans="1:61">
      <c r="A54" s="158" t="s">
        <v>243</v>
      </c>
      <c r="B54" s="237" t="e">
        <f t="shared" ca="1" si="3"/>
        <v>#N/A</v>
      </c>
      <c r="C54" s="64" t="s">
        <v>51</v>
      </c>
      <c r="D54" s="187"/>
      <c r="E54" s="187"/>
      <c r="F54" s="187"/>
      <c r="G54" s="187"/>
      <c r="H54" s="187"/>
      <c r="I54" s="187"/>
      <c r="J54" s="187"/>
      <c r="K54" s="187"/>
      <c r="L54" s="187"/>
      <c r="M54" s="187"/>
      <c r="N54" s="84">
        <f t="shared" si="4"/>
        <v>0</v>
      </c>
      <c r="P54" s="187"/>
      <c r="Q54" s="187"/>
      <c r="R54" s="187"/>
      <c r="S54" s="187"/>
      <c r="T54" s="187"/>
      <c r="U54" s="187"/>
      <c r="V54" s="187"/>
      <c r="W54" s="187"/>
      <c r="X54" s="187"/>
      <c r="Y54" s="187"/>
      <c r="Z54" s="84">
        <f t="shared" si="5"/>
        <v>0</v>
      </c>
      <c r="AB54" s="187"/>
      <c r="AC54" s="187"/>
      <c r="AD54" s="187"/>
      <c r="AE54" s="187"/>
      <c r="AF54" s="187"/>
      <c r="AG54" s="187"/>
      <c r="AH54" s="187"/>
      <c r="AI54" s="187"/>
      <c r="AJ54" s="187"/>
      <c r="AK54" s="187"/>
      <c r="AL54" s="84">
        <f t="shared" si="6"/>
        <v>0</v>
      </c>
      <c r="AN54" s="187"/>
      <c r="AO54" s="187"/>
      <c r="AP54" s="187"/>
      <c r="AQ54" s="187"/>
      <c r="AR54" s="187"/>
      <c r="AS54" s="187"/>
      <c r="AT54" s="187"/>
      <c r="AU54" s="187"/>
      <c r="AV54" s="187"/>
      <c r="AW54" s="187"/>
      <c r="AX54" s="84">
        <f t="shared" si="7"/>
        <v>0</v>
      </c>
      <c r="AZ54" s="218" t="str">
        <f ca="1">IF((D54+P54+AB54+AN54)='N2.3_RIIO2_Risk_Start_2021'!D56, "-", "ERROR")</f>
        <v>-</v>
      </c>
      <c r="BA54" s="218" t="str">
        <f ca="1">IF((E54+Q54+AC54+AO54)='N2.3_RIIO2_Risk_Start_2021'!E56, "-", "ERROR")</f>
        <v>-</v>
      </c>
      <c r="BB54" s="218" t="str">
        <f ca="1">IF((F54+R54+AD54+AP54)='N2.3_RIIO2_Risk_Start_2021'!F56, "-", "ERROR")</f>
        <v>-</v>
      </c>
      <c r="BC54" s="218" t="str">
        <f ca="1">IF((G54+S54+AE54+AQ54)='N2.3_RIIO2_Risk_Start_2021'!G56, "-", "ERROR")</f>
        <v>-</v>
      </c>
      <c r="BD54" s="218" t="str">
        <f ca="1">IF((H54+T54+AF54+AR54)='N2.3_RIIO2_Risk_Start_2021'!H56, "-", "ERROR")</f>
        <v>-</v>
      </c>
      <c r="BE54" s="218" t="str">
        <f ca="1">IF((I54+U54+AG54+AS54)='N2.3_RIIO2_Risk_Start_2021'!I56, "-", "ERROR")</f>
        <v>-</v>
      </c>
      <c r="BF54" s="218" t="str">
        <f ca="1">IF((J54+V54+AH54+AT54)='N2.3_RIIO2_Risk_Start_2021'!J56, "-", "ERROR")</f>
        <v>-</v>
      </c>
      <c r="BG54" s="218" t="str">
        <f ca="1">IF((K54+W54+AI54+AU54)='N2.3_RIIO2_Risk_Start_2021'!K56, "-", "ERROR")</f>
        <v>-</v>
      </c>
      <c r="BH54" s="218" t="str">
        <f ca="1">IF((L54+X54+AJ54+AV54)='N2.3_RIIO2_Risk_Start_2021'!L56, "-", "ERROR")</f>
        <v>-</v>
      </c>
      <c r="BI54" s="218" t="str">
        <f ca="1">IF((M54+Y54+AK54+AW54)='N2.3_RIIO2_Risk_Start_2021'!M56, "-", "ERROR")</f>
        <v>-</v>
      </c>
    </row>
    <row r="55" spans="1:61">
      <c r="A55" s="158" t="s">
        <v>244</v>
      </c>
      <c r="B55" s="237" t="e">
        <f t="shared" ca="1" si="3"/>
        <v>#N/A</v>
      </c>
      <c r="C55" s="64" t="s">
        <v>51</v>
      </c>
      <c r="D55" s="187"/>
      <c r="E55" s="187"/>
      <c r="F55" s="187"/>
      <c r="G55" s="187"/>
      <c r="H55" s="187"/>
      <c r="I55" s="187"/>
      <c r="J55" s="187"/>
      <c r="K55" s="187"/>
      <c r="L55" s="187"/>
      <c r="M55" s="187"/>
      <c r="N55" s="84">
        <f t="shared" si="4"/>
        <v>0</v>
      </c>
      <c r="P55" s="187"/>
      <c r="Q55" s="187"/>
      <c r="R55" s="187"/>
      <c r="S55" s="187"/>
      <c r="T55" s="187"/>
      <c r="U55" s="187"/>
      <c r="V55" s="187"/>
      <c r="W55" s="187"/>
      <c r="X55" s="187"/>
      <c r="Y55" s="187"/>
      <c r="Z55" s="84">
        <f t="shared" si="5"/>
        <v>0</v>
      </c>
      <c r="AB55" s="187"/>
      <c r="AC55" s="187"/>
      <c r="AD55" s="187"/>
      <c r="AE55" s="187"/>
      <c r="AF55" s="187"/>
      <c r="AG55" s="187"/>
      <c r="AH55" s="187"/>
      <c r="AI55" s="187"/>
      <c r="AJ55" s="187"/>
      <c r="AK55" s="187"/>
      <c r="AL55" s="84">
        <f t="shared" si="6"/>
        <v>0</v>
      </c>
      <c r="AN55" s="187"/>
      <c r="AO55" s="187"/>
      <c r="AP55" s="187"/>
      <c r="AQ55" s="187"/>
      <c r="AR55" s="187"/>
      <c r="AS55" s="187"/>
      <c r="AT55" s="187"/>
      <c r="AU55" s="187"/>
      <c r="AV55" s="187"/>
      <c r="AW55" s="187"/>
      <c r="AX55" s="84">
        <f t="shared" si="7"/>
        <v>0</v>
      </c>
      <c r="AZ55" s="218" t="str">
        <f ca="1">IF((D55+P55+AB55+AN55)='N2.3_RIIO2_Risk_Start_2021'!D57, "-", "ERROR")</f>
        <v>-</v>
      </c>
      <c r="BA55" s="218" t="str">
        <f ca="1">IF((E55+Q55+AC55+AO55)='N2.3_RIIO2_Risk_Start_2021'!E57, "-", "ERROR")</f>
        <v>-</v>
      </c>
      <c r="BB55" s="218" t="str">
        <f ca="1">IF((F55+R55+AD55+AP55)='N2.3_RIIO2_Risk_Start_2021'!F57, "-", "ERROR")</f>
        <v>-</v>
      </c>
      <c r="BC55" s="218" t="str">
        <f ca="1">IF((G55+S55+AE55+AQ55)='N2.3_RIIO2_Risk_Start_2021'!G57, "-", "ERROR")</f>
        <v>-</v>
      </c>
      <c r="BD55" s="218" t="str">
        <f ca="1">IF((H55+T55+AF55+AR55)='N2.3_RIIO2_Risk_Start_2021'!H57, "-", "ERROR")</f>
        <v>-</v>
      </c>
      <c r="BE55" s="218" t="str">
        <f ca="1">IF((I55+U55+AG55+AS55)='N2.3_RIIO2_Risk_Start_2021'!I57, "-", "ERROR")</f>
        <v>-</v>
      </c>
      <c r="BF55" s="218" t="str">
        <f ca="1">IF((J55+V55+AH55+AT55)='N2.3_RIIO2_Risk_Start_2021'!J57, "-", "ERROR")</f>
        <v>-</v>
      </c>
      <c r="BG55" s="218" t="str">
        <f ca="1">IF((K55+W55+AI55+AU55)='N2.3_RIIO2_Risk_Start_2021'!K57, "-", "ERROR")</f>
        <v>-</v>
      </c>
      <c r="BH55" s="218" t="str">
        <f ca="1">IF((L55+X55+AJ55+AV55)='N2.3_RIIO2_Risk_Start_2021'!L57, "-", "ERROR")</f>
        <v>-</v>
      </c>
      <c r="BI55" s="218" t="str">
        <f ca="1">IF((M55+Y55+AK55+AW55)='N2.3_RIIO2_Risk_Start_2021'!M57, "-", "ERROR")</f>
        <v>-</v>
      </c>
    </row>
    <row r="56" spans="1:61">
      <c r="A56" s="158" t="s">
        <v>245</v>
      </c>
      <c r="B56" s="237" t="e">
        <f t="shared" ca="1" si="3"/>
        <v>#N/A</v>
      </c>
      <c r="C56" s="64" t="s">
        <v>51</v>
      </c>
      <c r="D56" s="187"/>
      <c r="E56" s="187"/>
      <c r="F56" s="187"/>
      <c r="G56" s="187"/>
      <c r="H56" s="187"/>
      <c r="I56" s="187"/>
      <c r="J56" s="187"/>
      <c r="K56" s="187"/>
      <c r="L56" s="187"/>
      <c r="M56" s="187"/>
      <c r="N56" s="84">
        <f t="shared" si="4"/>
        <v>0</v>
      </c>
      <c r="P56" s="187"/>
      <c r="Q56" s="187"/>
      <c r="R56" s="187"/>
      <c r="S56" s="187"/>
      <c r="T56" s="187"/>
      <c r="U56" s="187"/>
      <c r="V56" s="187"/>
      <c r="W56" s="187"/>
      <c r="X56" s="187"/>
      <c r="Y56" s="187"/>
      <c r="Z56" s="84">
        <f t="shared" si="5"/>
        <v>0</v>
      </c>
      <c r="AB56" s="187"/>
      <c r="AC56" s="187"/>
      <c r="AD56" s="187"/>
      <c r="AE56" s="187"/>
      <c r="AF56" s="187"/>
      <c r="AG56" s="187"/>
      <c r="AH56" s="187"/>
      <c r="AI56" s="187"/>
      <c r="AJ56" s="187"/>
      <c r="AK56" s="187"/>
      <c r="AL56" s="84">
        <f t="shared" si="6"/>
        <v>0</v>
      </c>
      <c r="AN56" s="187"/>
      <c r="AO56" s="187"/>
      <c r="AP56" s="187"/>
      <c r="AQ56" s="187"/>
      <c r="AR56" s="187"/>
      <c r="AS56" s="187"/>
      <c r="AT56" s="187"/>
      <c r="AU56" s="187"/>
      <c r="AV56" s="187"/>
      <c r="AW56" s="187"/>
      <c r="AX56" s="84">
        <f t="shared" si="7"/>
        <v>0</v>
      </c>
      <c r="AZ56" s="218" t="str">
        <f ca="1">IF((D56+P56+AB56+AN56)='N2.3_RIIO2_Risk_Start_2021'!D58, "-", "ERROR")</f>
        <v>-</v>
      </c>
      <c r="BA56" s="218" t="str">
        <f ca="1">IF((E56+Q56+AC56+AO56)='N2.3_RIIO2_Risk_Start_2021'!E58, "-", "ERROR")</f>
        <v>-</v>
      </c>
      <c r="BB56" s="218" t="str">
        <f ca="1">IF((F56+R56+AD56+AP56)='N2.3_RIIO2_Risk_Start_2021'!F58, "-", "ERROR")</f>
        <v>-</v>
      </c>
      <c r="BC56" s="218" t="str">
        <f ca="1">IF((G56+S56+AE56+AQ56)='N2.3_RIIO2_Risk_Start_2021'!G58, "-", "ERROR")</f>
        <v>-</v>
      </c>
      <c r="BD56" s="218" t="str">
        <f ca="1">IF((H56+T56+AF56+AR56)='N2.3_RIIO2_Risk_Start_2021'!H58, "-", "ERROR")</f>
        <v>-</v>
      </c>
      <c r="BE56" s="218" t="str">
        <f ca="1">IF((I56+U56+AG56+AS56)='N2.3_RIIO2_Risk_Start_2021'!I58, "-", "ERROR")</f>
        <v>-</v>
      </c>
      <c r="BF56" s="218" t="str">
        <f ca="1">IF((J56+V56+AH56+AT56)='N2.3_RIIO2_Risk_Start_2021'!J58, "-", "ERROR")</f>
        <v>-</v>
      </c>
      <c r="BG56" s="218" t="str">
        <f ca="1">IF((K56+W56+AI56+AU56)='N2.3_RIIO2_Risk_Start_2021'!K58, "-", "ERROR")</f>
        <v>-</v>
      </c>
      <c r="BH56" s="218" t="str">
        <f ca="1">IF((L56+X56+AJ56+AV56)='N2.3_RIIO2_Risk_Start_2021'!L58, "-", "ERROR")</f>
        <v>-</v>
      </c>
      <c r="BI56" s="218" t="str">
        <f ca="1">IF((M56+Y56+AK56+AW56)='N2.3_RIIO2_Risk_Start_2021'!M58, "-", "ERROR")</f>
        <v>-</v>
      </c>
    </row>
    <row r="57" spans="1:61">
      <c r="A57" s="158" t="s">
        <v>246</v>
      </c>
      <c r="B57" s="237" t="e">
        <f t="shared" ca="1" si="3"/>
        <v>#N/A</v>
      </c>
      <c r="C57" s="64" t="s">
        <v>51</v>
      </c>
      <c r="D57" s="187"/>
      <c r="E57" s="187"/>
      <c r="F57" s="187"/>
      <c r="G57" s="187"/>
      <c r="H57" s="187"/>
      <c r="I57" s="187"/>
      <c r="J57" s="187"/>
      <c r="K57" s="187"/>
      <c r="L57" s="187"/>
      <c r="M57" s="187"/>
      <c r="N57" s="84">
        <f t="shared" si="4"/>
        <v>0</v>
      </c>
      <c r="P57" s="187"/>
      <c r="Q57" s="187"/>
      <c r="R57" s="187"/>
      <c r="S57" s="187"/>
      <c r="T57" s="187"/>
      <c r="U57" s="187"/>
      <c r="V57" s="187"/>
      <c r="W57" s="187"/>
      <c r="X57" s="187"/>
      <c r="Y57" s="187"/>
      <c r="Z57" s="84">
        <f t="shared" si="5"/>
        <v>0</v>
      </c>
      <c r="AB57" s="187"/>
      <c r="AC57" s="187"/>
      <c r="AD57" s="187"/>
      <c r="AE57" s="187"/>
      <c r="AF57" s="187"/>
      <c r="AG57" s="187"/>
      <c r="AH57" s="187"/>
      <c r="AI57" s="187"/>
      <c r="AJ57" s="187"/>
      <c r="AK57" s="187"/>
      <c r="AL57" s="84">
        <f t="shared" si="6"/>
        <v>0</v>
      </c>
      <c r="AN57" s="187"/>
      <c r="AO57" s="187"/>
      <c r="AP57" s="187"/>
      <c r="AQ57" s="187"/>
      <c r="AR57" s="187"/>
      <c r="AS57" s="187"/>
      <c r="AT57" s="187"/>
      <c r="AU57" s="187"/>
      <c r="AV57" s="187"/>
      <c r="AW57" s="187"/>
      <c r="AX57" s="84">
        <f t="shared" si="7"/>
        <v>0</v>
      </c>
      <c r="AZ57" s="218" t="str">
        <f ca="1">IF((D57+P57+AB57+AN57)='N2.3_RIIO2_Risk_Start_2021'!D59, "-", "ERROR")</f>
        <v>-</v>
      </c>
      <c r="BA57" s="218" t="str">
        <f ca="1">IF((E57+Q57+AC57+AO57)='N2.3_RIIO2_Risk_Start_2021'!E59, "-", "ERROR")</f>
        <v>-</v>
      </c>
      <c r="BB57" s="218" t="str">
        <f ca="1">IF((F57+R57+AD57+AP57)='N2.3_RIIO2_Risk_Start_2021'!F59, "-", "ERROR")</f>
        <v>-</v>
      </c>
      <c r="BC57" s="218" t="str">
        <f ca="1">IF((G57+S57+AE57+AQ57)='N2.3_RIIO2_Risk_Start_2021'!G59, "-", "ERROR")</f>
        <v>-</v>
      </c>
      <c r="BD57" s="218" t="str">
        <f ca="1">IF((H57+T57+AF57+AR57)='N2.3_RIIO2_Risk_Start_2021'!H59, "-", "ERROR")</f>
        <v>-</v>
      </c>
      <c r="BE57" s="218" t="str">
        <f ca="1">IF((I57+U57+AG57+AS57)='N2.3_RIIO2_Risk_Start_2021'!I59, "-", "ERROR")</f>
        <v>-</v>
      </c>
      <c r="BF57" s="218" t="str">
        <f ca="1">IF((J57+V57+AH57+AT57)='N2.3_RIIO2_Risk_Start_2021'!J59, "-", "ERROR")</f>
        <v>-</v>
      </c>
      <c r="BG57" s="218" t="str">
        <f ca="1">IF((K57+W57+AI57+AU57)='N2.3_RIIO2_Risk_Start_2021'!K59, "-", "ERROR")</f>
        <v>-</v>
      </c>
      <c r="BH57" s="218" t="str">
        <f ca="1">IF((L57+X57+AJ57+AV57)='N2.3_RIIO2_Risk_Start_2021'!L59, "-", "ERROR")</f>
        <v>-</v>
      </c>
      <c r="BI57" s="218" t="str">
        <f ca="1">IF((M57+Y57+AK57+AW57)='N2.3_RIIO2_Risk_Start_2021'!M59, "-", "ERROR")</f>
        <v>-</v>
      </c>
    </row>
    <row r="58" spans="1:61">
      <c r="A58" s="158" t="s">
        <v>247</v>
      </c>
      <c r="B58" s="237" t="e">
        <f t="shared" ca="1" si="3"/>
        <v>#N/A</v>
      </c>
      <c r="C58" s="64" t="s">
        <v>51</v>
      </c>
      <c r="D58" s="187"/>
      <c r="E58" s="187"/>
      <c r="F58" s="187"/>
      <c r="G58" s="187"/>
      <c r="H58" s="187"/>
      <c r="I58" s="187"/>
      <c r="J58" s="187"/>
      <c r="K58" s="187"/>
      <c r="L58" s="187"/>
      <c r="M58" s="187"/>
      <c r="N58" s="84">
        <f t="shared" si="4"/>
        <v>0</v>
      </c>
      <c r="P58" s="187"/>
      <c r="Q58" s="187"/>
      <c r="R58" s="187"/>
      <c r="S58" s="187"/>
      <c r="T58" s="187"/>
      <c r="U58" s="187"/>
      <c r="V58" s="187"/>
      <c r="W58" s="187"/>
      <c r="X58" s="187"/>
      <c r="Y58" s="187"/>
      <c r="Z58" s="84">
        <f t="shared" si="5"/>
        <v>0</v>
      </c>
      <c r="AB58" s="187"/>
      <c r="AC58" s="187"/>
      <c r="AD58" s="187"/>
      <c r="AE58" s="187"/>
      <c r="AF58" s="187"/>
      <c r="AG58" s="187"/>
      <c r="AH58" s="187"/>
      <c r="AI58" s="187"/>
      <c r="AJ58" s="187"/>
      <c r="AK58" s="187"/>
      <c r="AL58" s="84">
        <f t="shared" si="6"/>
        <v>0</v>
      </c>
      <c r="AN58" s="187"/>
      <c r="AO58" s="187"/>
      <c r="AP58" s="187"/>
      <c r="AQ58" s="187"/>
      <c r="AR58" s="187"/>
      <c r="AS58" s="187"/>
      <c r="AT58" s="187"/>
      <c r="AU58" s="187"/>
      <c r="AV58" s="187"/>
      <c r="AW58" s="187"/>
      <c r="AX58" s="84">
        <f t="shared" si="7"/>
        <v>0</v>
      </c>
      <c r="AZ58" s="218" t="str">
        <f ca="1">IF((D58+P58+AB58+AN58)='N2.3_RIIO2_Risk_Start_2021'!D60, "-", "ERROR")</f>
        <v>-</v>
      </c>
      <c r="BA58" s="218" t="str">
        <f ca="1">IF((E58+Q58+AC58+AO58)='N2.3_RIIO2_Risk_Start_2021'!E60, "-", "ERROR")</f>
        <v>-</v>
      </c>
      <c r="BB58" s="218" t="str">
        <f ca="1">IF((F58+R58+AD58+AP58)='N2.3_RIIO2_Risk_Start_2021'!F60, "-", "ERROR")</f>
        <v>-</v>
      </c>
      <c r="BC58" s="218" t="str">
        <f ca="1">IF((G58+S58+AE58+AQ58)='N2.3_RIIO2_Risk_Start_2021'!G60, "-", "ERROR")</f>
        <v>-</v>
      </c>
      <c r="BD58" s="218" t="str">
        <f ca="1">IF((H58+T58+AF58+AR58)='N2.3_RIIO2_Risk_Start_2021'!H60, "-", "ERROR")</f>
        <v>-</v>
      </c>
      <c r="BE58" s="218" t="str">
        <f ca="1">IF((I58+U58+AG58+AS58)='N2.3_RIIO2_Risk_Start_2021'!I60, "-", "ERROR")</f>
        <v>-</v>
      </c>
      <c r="BF58" s="218" t="str">
        <f ca="1">IF((J58+V58+AH58+AT58)='N2.3_RIIO2_Risk_Start_2021'!J60, "-", "ERROR")</f>
        <v>-</v>
      </c>
      <c r="BG58" s="218" t="str">
        <f ca="1">IF((K58+W58+AI58+AU58)='N2.3_RIIO2_Risk_Start_2021'!K60, "-", "ERROR")</f>
        <v>-</v>
      </c>
      <c r="BH58" s="218" t="str">
        <f ca="1">IF((L58+X58+AJ58+AV58)='N2.3_RIIO2_Risk_Start_2021'!L60, "-", "ERROR")</f>
        <v>-</v>
      </c>
      <c r="BI58" s="218" t="str">
        <f ca="1">IF((M58+Y58+AK58+AW58)='N2.3_RIIO2_Risk_Start_2021'!M60, "-", "ERROR")</f>
        <v>-</v>
      </c>
    </row>
    <row r="59" spans="1:61">
      <c r="A59" s="158" t="s">
        <v>248</v>
      </c>
      <c r="B59" s="237" t="e">
        <f t="shared" ca="1" si="3"/>
        <v>#N/A</v>
      </c>
      <c r="C59" s="64" t="s">
        <v>51</v>
      </c>
      <c r="D59" s="187"/>
      <c r="E59" s="187"/>
      <c r="F59" s="187"/>
      <c r="G59" s="187"/>
      <c r="H59" s="187"/>
      <c r="I59" s="187"/>
      <c r="J59" s="187"/>
      <c r="K59" s="187"/>
      <c r="L59" s="187"/>
      <c r="M59" s="187"/>
      <c r="N59" s="84">
        <f t="shared" si="4"/>
        <v>0</v>
      </c>
      <c r="P59" s="187"/>
      <c r="Q59" s="187"/>
      <c r="R59" s="187"/>
      <c r="S59" s="187"/>
      <c r="T59" s="187"/>
      <c r="U59" s="187"/>
      <c r="V59" s="187"/>
      <c r="W59" s="187"/>
      <c r="X59" s="187"/>
      <c r="Y59" s="187"/>
      <c r="Z59" s="84">
        <f t="shared" si="5"/>
        <v>0</v>
      </c>
      <c r="AB59" s="187"/>
      <c r="AC59" s="187"/>
      <c r="AD59" s="187"/>
      <c r="AE59" s="187"/>
      <c r="AF59" s="187"/>
      <c r="AG59" s="187"/>
      <c r="AH59" s="187"/>
      <c r="AI59" s="187"/>
      <c r="AJ59" s="187"/>
      <c r="AK59" s="187"/>
      <c r="AL59" s="84">
        <f t="shared" si="6"/>
        <v>0</v>
      </c>
      <c r="AN59" s="187"/>
      <c r="AO59" s="187"/>
      <c r="AP59" s="187"/>
      <c r="AQ59" s="187"/>
      <c r="AR59" s="187"/>
      <c r="AS59" s="187"/>
      <c r="AT59" s="187"/>
      <c r="AU59" s="187"/>
      <c r="AV59" s="187"/>
      <c r="AW59" s="187"/>
      <c r="AX59" s="84">
        <f t="shared" si="7"/>
        <v>0</v>
      </c>
      <c r="AZ59" s="218" t="str">
        <f ca="1">IF((D59+P59+AB59+AN59)='N2.3_RIIO2_Risk_Start_2021'!D61, "-", "ERROR")</f>
        <v>-</v>
      </c>
      <c r="BA59" s="218" t="str">
        <f ca="1">IF((E59+Q59+AC59+AO59)='N2.3_RIIO2_Risk_Start_2021'!E61, "-", "ERROR")</f>
        <v>-</v>
      </c>
      <c r="BB59" s="218" t="str">
        <f ca="1">IF((F59+R59+AD59+AP59)='N2.3_RIIO2_Risk_Start_2021'!F61, "-", "ERROR")</f>
        <v>-</v>
      </c>
      <c r="BC59" s="218" t="str">
        <f ca="1">IF((G59+S59+AE59+AQ59)='N2.3_RIIO2_Risk_Start_2021'!G61, "-", "ERROR")</f>
        <v>-</v>
      </c>
      <c r="BD59" s="218" t="str">
        <f ca="1">IF((H59+T59+AF59+AR59)='N2.3_RIIO2_Risk_Start_2021'!H61, "-", "ERROR")</f>
        <v>-</v>
      </c>
      <c r="BE59" s="218" t="str">
        <f ca="1">IF((I59+U59+AG59+AS59)='N2.3_RIIO2_Risk_Start_2021'!I61, "-", "ERROR")</f>
        <v>-</v>
      </c>
      <c r="BF59" s="218" t="str">
        <f ca="1">IF((J59+V59+AH59+AT59)='N2.3_RIIO2_Risk_Start_2021'!J61, "-", "ERROR")</f>
        <v>-</v>
      </c>
      <c r="BG59" s="218" t="str">
        <f ca="1">IF((K59+W59+AI59+AU59)='N2.3_RIIO2_Risk_Start_2021'!K61, "-", "ERROR")</f>
        <v>-</v>
      </c>
      <c r="BH59" s="218" t="str">
        <f ca="1">IF((L59+X59+AJ59+AV59)='N2.3_RIIO2_Risk_Start_2021'!L61, "-", "ERROR")</f>
        <v>-</v>
      </c>
      <c r="BI59" s="218" t="str">
        <f ca="1">IF((M59+Y59+AK59+AW59)='N2.3_RIIO2_Risk_Start_2021'!M61, "-", "ERROR")</f>
        <v>-</v>
      </c>
    </row>
    <row r="60" spans="1:61">
      <c r="A60" s="158" t="s">
        <v>249</v>
      </c>
      <c r="B60" s="237" t="e">
        <f t="shared" ca="1" si="3"/>
        <v>#N/A</v>
      </c>
      <c r="C60" s="64" t="s">
        <v>51</v>
      </c>
      <c r="D60" s="187"/>
      <c r="E60" s="187"/>
      <c r="F60" s="187"/>
      <c r="G60" s="187"/>
      <c r="H60" s="187"/>
      <c r="I60" s="187"/>
      <c r="J60" s="187"/>
      <c r="K60" s="187"/>
      <c r="L60" s="187"/>
      <c r="M60" s="187"/>
      <c r="N60" s="84">
        <f t="shared" si="4"/>
        <v>0</v>
      </c>
      <c r="P60" s="187"/>
      <c r="Q60" s="187"/>
      <c r="R60" s="187"/>
      <c r="S60" s="187"/>
      <c r="T60" s="187"/>
      <c r="U60" s="187"/>
      <c r="V60" s="187"/>
      <c r="W60" s="187"/>
      <c r="X60" s="187"/>
      <c r="Y60" s="187"/>
      <c r="Z60" s="84">
        <f t="shared" si="5"/>
        <v>0</v>
      </c>
      <c r="AB60" s="187"/>
      <c r="AC60" s="187"/>
      <c r="AD60" s="187"/>
      <c r="AE60" s="187"/>
      <c r="AF60" s="187"/>
      <c r="AG60" s="187"/>
      <c r="AH60" s="187"/>
      <c r="AI60" s="187"/>
      <c r="AJ60" s="187"/>
      <c r="AK60" s="187"/>
      <c r="AL60" s="84">
        <f t="shared" si="6"/>
        <v>0</v>
      </c>
      <c r="AN60" s="187"/>
      <c r="AO60" s="187"/>
      <c r="AP60" s="187"/>
      <c r="AQ60" s="187"/>
      <c r="AR60" s="187"/>
      <c r="AS60" s="187"/>
      <c r="AT60" s="187"/>
      <c r="AU60" s="187"/>
      <c r="AV60" s="187"/>
      <c r="AW60" s="187"/>
      <c r="AX60" s="84">
        <f t="shared" si="7"/>
        <v>0</v>
      </c>
      <c r="AZ60" s="218" t="str">
        <f ca="1">IF((D60+P60+AB60+AN60)='N2.3_RIIO2_Risk_Start_2021'!D62, "-", "ERROR")</f>
        <v>-</v>
      </c>
      <c r="BA60" s="218" t="str">
        <f ca="1">IF((E60+Q60+AC60+AO60)='N2.3_RIIO2_Risk_Start_2021'!E62, "-", "ERROR")</f>
        <v>-</v>
      </c>
      <c r="BB60" s="218" t="str">
        <f ca="1">IF((F60+R60+AD60+AP60)='N2.3_RIIO2_Risk_Start_2021'!F62, "-", "ERROR")</f>
        <v>-</v>
      </c>
      <c r="BC60" s="218" t="str">
        <f ca="1">IF((G60+S60+AE60+AQ60)='N2.3_RIIO2_Risk_Start_2021'!G62, "-", "ERROR")</f>
        <v>-</v>
      </c>
      <c r="BD60" s="218" t="str">
        <f ca="1">IF((H60+T60+AF60+AR60)='N2.3_RIIO2_Risk_Start_2021'!H62, "-", "ERROR")</f>
        <v>-</v>
      </c>
      <c r="BE60" s="218" t="str">
        <f ca="1">IF((I60+U60+AG60+AS60)='N2.3_RIIO2_Risk_Start_2021'!I62, "-", "ERROR")</f>
        <v>-</v>
      </c>
      <c r="BF60" s="218" t="str">
        <f ca="1">IF((J60+V60+AH60+AT60)='N2.3_RIIO2_Risk_Start_2021'!J62, "-", "ERROR")</f>
        <v>-</v>
      </c>
      <c r="BG60" s="218" t="str">
        <f ca="1">IF((K60+W60+AI60+AU60)='N2.3_RIIO2_Risk_Start_2021'!K62, "-", "ERROR")</f>
        <v>-</v>
      </c>
      <c r="BH60" s="218" t="str">
        <f ca="1">IF((L60+X60+AJ60+AV60)='N2.3_RIIO2_Risk_Start_2021'!L62, "-", "ERROR")</f>
        <v>-</v>
      </c>
      <c r="BI60" s="218" t="str">
        <f ca="1">IF((M60+Y60+AK60+AW60)='N2.3_RIIO2_Risk_Start_2021'!M62, "-", "ERROR")</f>
        <v>-</v>
      </c>
    </row>
    <row r="61" spans="1:61">
      <c r="A61" s="158" t="s">
        <v>250</v>
      </c>
      <c r="B61" s="237" t="e">
        <f t="shared" ca="1" si="3"/>
        <v>#N/A</v>
      </c>
      <c r="C61" s="64" t="s">
        <v>51</v>
      </c>
      <c r="D61" s="187"/>
      <c r="E61" s="187"/>
      <c r="F61" s="187"/>
      <c r="G61" s="187"/>
      <c r="H61" s="187"/>
      <c r="I61" s="187"/>
      <c r="J61" s="187"/>
      <c r="K61" s="187"/>
      <c r="L61" s="187"/>
      <c r="M61" s="187"/>
      <c r="N61" s="84">
        <f t="shared" si="4"/>
        <v>0</v>
      </c>
      <c r="P61" s="187"/>
      <c r="Q61" s="187"/>
      <c r="R61" s="187"/>
      <c r="S61" s="187"/>
      <c r="T61" s="187"/>
      <c r="U61" s="187"/>
      <c r="V61" s="187"/>
      <c r="W61" s="187"/>
      <c r="X61" s="187"/>
      <c r="Y61" s="187"/>
      <c r="Z61" s="84">
        <f t="shared" si="5"/>
        <v>0</v>
      </c>
      <c r="AB61" s="187"/>
      <c r="AC61" s="187"/>
      <c r="AD61" s="187"/>
      <c r="AE61" s="187"/>
      <c r="AF61" s="187"/>
      <c r="AG61" s="187"/>
      <c r="AH61" s="187"/>
      <c r="AI61" s="187"/>
      <c r="AJ61" s="187"/>
      <c r="AK61" s="187"/>
      <c r="AL61" s="84">
        <f t="shared" si="6"/>
        <v>0</v>
      </c>
      <c r="AN61" s="187"/>
      <c r="AO61" s="187"/>
      <c r="AP61" s="187"/>
      <c r="AQ61" s="187"/>
      <c r="AR61" s="187"/>
      <c r="AS61" s="187"/>
      <c r="AT61" s="187"/>
      <c r="AU61" s="187"/>
      <c r="AV61" s="187"/>
      <c r="AW61" s="187"/>
      <c r="AX61" s="84">
        <f t="shared" si="7"/>
        <v>0</v>
      </c>
      <c r="AZ61" s="218" t="str">
        <f ca="1">IF((D61+P61+AB61+AN61)='N2.3_RIIO2_Risk_Start_2021'!D63, "-", "ERROR")</f>
        <v>-</v>
      </c>
      <c r="BA61" s="218" t="str">
        <f ca="1">IF((E61+Q61+AC61+AO61)='N2.3_RIIO2_Risk_Start_2021'!E63, "-", "ERROR")</f>
        <v>-</v>
      </c>
      <c r="BB61" s="218" t="str">
        <f ca="1">IF((F61+R61+AD61+AP61)='N2.3_RIIO2_Risk_Start_2021'!F63, "-", "ERROR")</f>
        <v>-</v>
      </c>
      <c r="BC61" s="218" t="str">
        <f ca="1">IF((G61+S61+AE61+AQ61)='N2.3_RIIO2_Risk_Start_2021'!G63, "-", "ERROR")</f>
        <v>-</v>
      </c>
      <c r="BD61" s="218" t="str">
        <f ca="1">IF((H61+T61+AF61+AR61)='N2.3_RIIO2_Risk_Start_2021'!H63, "-", "ERROR")</f>
        <v>-</v>
      </c>
      <c r="BE61" s="218" t="str">
        <f ca="1">IF((I61+U61+AG61+AS61)='N2.3_RIIO2_Risk_Start_2021'!I63, "-", "ERROR")</f>
        <v>-</v>
      </c>
      <c r="BF61" s="218" t="str">
        <f ca="1">IF((J61+V61+AH61+AT61)='N2.3_RIIO2_Risk_Start_2021'!J63, "-", "ERROR")</f>
        <v>-</v>
      </c>
      <c r="BG61" s="218" t="str">
        <f ca="1">IF((K61+W61+AI61+AU61)='N2.3_RIIO2_Risk_Start_2021'!K63, "-", "ERROR")</f>
        <v>-</v>
      </c>
      <c r="BH61" s="218" t="str">
        <f ca="1">IF((L61+X61+AJ61+AV61)='N2.3_RIIO2_Risk_Start_2021'!L63, "-", "ERROR")</f>
        <v>-</v>
      </c>
      <c r="BI61" s="218" t="str">
        <f ca="1">IF((M61+Y61+AK61+AW61)='N2.3_RIIO2_Risk_Start_2021'!M63, "-", "ERROR")</f>
        <v>-</v>
      </c>
    </row>
    <row r="62" spans="1:61">
      <c r="A62" s="158" t="s">
        <v>435</v>
      </c>
      <c r="B62" s="237" t="e">
        <f t="shared" ca="1" si="3"/>
        <v>#N/A</v>
      </c>
      <c r="C62" s="64" t="s">
        <v>51</v>
      </c>
      <c r="D62" s="187"/>
      <c r="E62" s="187"/>
      <c r="F62" s="187"/>
      <c r="G62" s="187"/>
      <c r="H62" s="187"/>
      <c r="I62" s="187"/>
      <c r="J62" s="187"/>
      <c r="K62" s="187"/>
      <c r="L62" s="187"/>
      <c r="M62" s="187"/>
      <c r="N62" s="84">
        <f t="shared" si="4"/>
        <v>0</v>
      </c>
      <c r="P62" s="187"/>
      <c r="Q62" s="187"/>
      <c r="R62" s="187"/>
      <c r="S62" s="187"/>
      <c r="T62" s="187"/>
      <c r="U62" s="187"/>
      <c r="V62" s="187"/>
      <c r="W62" s="187"/>
      <c r="X62" s="187"/>
      <c r="Y62" s="187"/>
      <c r="Z62" s="84">
        <f t="shared" si="5"/>
        <v>0</v>
      </c>
      <c r="AB62" s="187"/>
      <c r="AC62" s="187"/>
      <c r="AD62" s="187"/>
      <c r="AE62" s="187"/>
      <c r="AF62" s="187"/>
      <c r="AG62" s="187"/>
      <c r="AH62" s="187"/>
      <c r="AI62" s="187"/>
      <c r="AJ62" s="187"/>
      <c r="AK62" s="187"/>
      <c r="AL62" s="84">
        <f t="shared" si="6"/>
        <v>0</v>
      </c>
      <c r="AN62" s="187"/>
      <c r="AO62" s="187"/>
      <c r="AP62" s="187"/>
      <c r="AQ62" s="187"/>
      <c r="AR62" s="187"/>
      <c r="AS62" s="187"/>
      <c r="AT62" s="187"/>
      <c r="AU62" s="187"/>
      <c r="AV62" s="187"/>
      <c r="AW62" s="187"/>
      <c r="AX62" s="84">
        <f t="shared" si="7"/>
        <v>0</v>
      </c>
      <c r="AZ62" s="218" t="str">
        <f ca="1">IF((D62+P62+AB62+AN62)='N2.3_RIIO2_Risk_Start_2021'!D64, "-", "ERROR")</f>
        <v>-</v>
      </c>
      <c r="BA62" s="218" t="str">
        <f ca="1">IF((E62+Q62+AC62+AO62)='N2.3_RIIO2_Risk_Start_2021'!E64, "-", "ERROR")</f>
        <v>-</v>
      </c>
      <c r="BB62" s="218" t="str">
        <f ca="1">IF((F62+R62+AD62+AP62)='N2.3_RIIO2_Risk_Start_2021'!F64, "-", "ERROR")</f>
        <v>-</v>
      </c>
      <c r="BC62" s="218" t="str">
        <f ca="1">IF((G62+S62+AE62+AQ62)='N2.3_RIIO2_Risk_Start_2021'!G64, "-", "ERROR")</f>
        <v>-</v>
      </c>
      <c r="BD62" s="218" t="str">
        <f ca="1">IF((H62+T62+AF62+AR62)='N2.3_RIIO2_Risk_Start_2021'!H64, "-", "ERROR")</f>
        <v>-</v>
      </c>
      <c r="BE62" s="218" t="str">
        <f ca="1">IF((I62+U62+AG62+AS62)='N2.3_RIIO2_Risk_Start_2021'!I64, "-", "ERROR")</f>
        <v>-</v>
      </c>
      <c r="BF62" s="218" t="str">
        <f ca="1">IF((J62+V62+AH62+AT62)='N2.3_RIIO2_Risk_Start_2021'!J64, "-", "ERROR")</f>
        <v>-</v>
      </c>
      <c r="BG62" s="218" t="str">
        <f ca="1">IF((K62+W62+AI62+AU62)='N2.3_RIIO2_Risk_Start_2021'!K64, "-", "ERROR")</f>
        <v>-</v>
      </c>
      <c r="BH62" s="218" t="str">
        <f ca="1">IF((L62+X62+AJ62+AV62)='N2.3_RIIO2_Risk_Start_2021'!L64, "-", "ERROR")</f>
        <v>-</v>
      </c>
      <c r="BI62" s="218" t="str">
        <f ca="1">IF((M62+Y62+AK62+AW62)='N2.3_RIIO2_Risk_Start_2021'!M64, "-", "ERROR")</f>
        <v>-</v>
      </c>
    </row>
    <row r="63" spans="1:61">
      <c r="A63" s="158" t="s">
        <v>436</v>
      </c>
      <c r="B63" s="237" t="e">
        <f t="shared" ca="1" si="3"/>
        <v>#N/A</v>
      </c>
      <c r="C63" s="64" t="s">
        <v>51</v>
      </c>
      <c r="D63" s="187"/>
      <c r="E63" s="187"/>
      <c r="F63" s="187"/>
      <c r="G63" s="187"/>
      <c r="H63" s="187"/>
      <c r="I63" s="187"/>
      <c r="J63" s="187"/>
      <c r="K63" s="187"/>
      <c r="L63" s="187"/>
      <c r="M63" s="187"/>
      <c r="N63" s="84">
        <f t="shared" si="4"/>
        <v>0</v>
      </c>
      <c r="P63" s="187"/>
      <c r="Q63" s="187"/>
      <c r="R63" s="187"/>
      <c r="S63" s="187"/>
      <c r="T63" s="187"/>
      <c r="U63" s="187"/>
      <c r="V63" s="187"/>
      <c r="W63" s="187"/>
      <c r="X63" s="187"/>
      <c r="Y63" s="187"/>
      <c r="Z63" s="84">
        <f t="shared" si="5"/>
        <v>0</v>
      </c>
      <c r="AB63" s="187"/>
      <c r="AC63" s="187"/>
      <c r="AD63" s="187"/>
      <c r="AE63" s="187"/>
      <c r="AF63" s="187"/>
      <c r="AG63" s="187"/>
      <c r="AH63" s="187"/>
      <c r="AI63" s="187"/>
      <c r="AJ63" s="187"/>
      <c r="AK63" s="187"/>
      <c r="AL63" s="84">
        <f t="shared" si="6"/>
        <v>0</v>
      </c>
      <c r="AN63" s="187"/>
      <c r="AO63" s="187"/>
      <c r="AP63" s="187"/>
      <c r="AQ63" s="187"/>
      <c r="AR63" s="187"/>
      <c r="AS63" s="187"/>
      <c r="AT63" s="187"/>
      <c r="AU63" s="187"/>
      <c r="AV63" s="187"/>
      <c r="AW63" s="187"/>
      <c r="AX63" s="84">
        <f t="shared" si="7"/>
        <v>0</v>
      </c>
      <c r="AZ63" s="218" t="str">
        <f ca="1">IF((D63+P63+AB63+AN63)='N2.3_RIIO2_Risk_Start_2021'!D65, "-", "ERROR")</f>
        <v>-</v>
      </c>
      <c r="BA63" s="218" t="str">
        <f ca="1">IF((E63+Q63+AC63+AO63)='N2.3_RIIO2_Risk_Start_2021'!E65, "-", "ERROR")</f>
        <v>-</v>
      </c>
      <c r="BB63" s="218" t="str">
        <f ca="1">IF((F63+R63+AD63+AP63)='N2.3_RIIO2_Risk_Start_2021'!F65, "-", "ERROR")</f>
        <v>-</v>
      </c>
      <c r="BC63" s="218" t="str">
        <f ca="1">IF((G63+S63+AE63+AQ63)='N2.3_RIIO2_Risk_Start_2021'!G65, "-", "ERROR")</f>
        <v>-</v>
      </c>
      <c r="BD63" s="218" t="str">
        <f ca="1">IF((H63+T63+AF63+AR63)='N2.3_RIIO2_Risk_Start_2021'!H65, "-", "ERROR")</f>
        <v>-</v>
      </c>
      <c r="BE63" s="218" t="str">
        <f ca="1">IF((I63+U63+AG63+AS63)='N2.3_RIIO2_Risk_Start_2021'!I65, "-", "ERROR")</f>
        <v>-</v>
      </c>
      <c r="BF63" s="218" t="str">
        <f ca="1">IF((J63+V63+AH63+AT63)='N2.3_RIIO2_Risk_Start_2021'!J65, "-", "ERROR")</f>
        <v>-</v>
      </c>
      <c r="BG63" s="218" t="str">
        <f ca="1">IF((K63+W63+AI63+AU63)='N2.3_RIIO2_Risk_Start_2021'!K65, "-", "ERROR")</f>
        <v>-</v>
      </c>
      <c r="BH63" s="218" t="str">
        <f ca="1">IF((L63+X63+AJ63+AV63)='N2.3_RIIO2_Risk_Start_2021'!L65, "-", "ERROR")</f>
        <v>-</v>
      </c>
      <c r="BI63" s="218" t="str">
        <f ca="1">IF((M63+Y63+AK63+AW63)='N2.3_RIIO2_Risk_Start_2021'!M65, "-", "ERROR")</f>
        <v>-</v>
      </c>
    </row>
    <row r="64" spans="1:61">
      <c r="A64" s="158" t="s">
        <v>437</v>
      </c>
      <c r="B64" s="237" t="e">
        <f t="shared" ca="1" si="3"/>
        <v>#N/A</v>
      </c>
      <c r="C64" s="64" t="s">
        <v>51</v>
      </c>
      <c r="D64" s="187"/>
      <c r="E64" s="187"/>
      <c r="F64" s="187"/>
      <c r="G64" s="187"/>
      <c r="H64" s="187"/>
      <c r="I64" s="187"/>
      <c r="J64" s="187"/>
      <c r="K64" s="187"/>
      <c r="L64" s="187"/>
      <c r="M64" s="187"/>
      <c r="N64" s="84">
        <f t="shared" si="4"/>
        <v>0</v>
      </c>
      <c r="P64" s="187"/>
      <c r="Q64" s="187"/>
      <c r="R64" s="187"/>
      <c r="S64" s="187"/>
      <c r="T64" s="187"/>
      <c r="U64" s="187"/>
      <c r="V64" s="187"/>
      <c r="W64" s="187"/>
      <c r="X64" s="187"/>
      <c r="Y64" s="187"/>
      <c r="Z64" s="84">
        <f t="shared" si="5"/>
        <v>0</v>
      </c>
      <c r="AB64" s="187"/>
      <c r="AC64" s="187"/>
      <c r="AD64" s="187"/>
      <c r="AE64" s="187"/>
      <c r="AF64" s="187"/>
      <c r="AG64" s="187"/>
      <c r="AH64" s="187"/>
      <c r="AI64" s="187"/>
      <c r="AJ64" s="187"/>
      <c r="AK64" s="187"/>
      <c r="AL64" s="84">
        <f t="shared" si="6"/>
        <v>0</v>
      </c>
      <c r="AN64" s="187"/>
      <c r="AO64" s="187"/>
      <c r="AP64" s="187"/>
      <c r="AQ64" s="187"/>
      <c r="AR64" s="187"/>
      <c r="AS64" s="187"/>
      <c r="AT64" s="187"/>
      <c r="AU64" s="187"/>
      <c r="AV64" s="187"/>
      <c r="AW64" s="187"/>
      <c r="AX64" s="84">
        <f t="shared" si="7"/>
        <v>0</v>
      </c>
      <c r="AZ64" s="218" t="str">
        <f ca="1">IF((D64+P64+AB64+AN64)='N2.3_RIIO2_Risk_Start_2021'!D66, "-", "ERROR")</f>
        <v>-</v>
      </c>
      <c r="BA64" s="218" t="str">
        <f ca="1">IF((E64+Q64+AC64+AO64)='N2.3_RIIO2_Risk_Start_2021'!E66, "-", "ERROR")</f>
        <v>-</v>
      </c>
      <c r="BB64" s="218" t="str">
        <f ca="1">IF((F64+R64+AD64+AP64)='N2.3_RIIO2_Risk_Start_2021'!F66, "-", "ERROR")</f>
        <v>-</v>
      </c>
      <c r="BC64" s="218" t="str">
        <f ca="1">IF((G64+S64+AE64+AQ64)='N2.3_RIIO2_Risk_Start_2021'!G66, "-", "ERROR")</f>
        <v>-</v>
      </c>
      <c r="BD64" s="218" t="str">
        <f ca="1">IF((H64+T64+AF64+AR64)='N2.3_RIIO2_Risk_Start_2021'!H66, "-", "ERROR")</f>
        <v>-</v>
      </c>
      <c r="BE64" s="218" t="str">
        <f ca="1">IF((I64+U64+AG64+AS64)='N2.3_RIIO2_Risk_Start_2021'!I66, "-", "ERROR")</f>
        <v>-</v>
      </c>
      <c r="BF64" s="218" t="str">
        <f ca="1">IF((J64+V64+AH64+AT64)='N2.3_RIIO2_Risk_Start_2021'!J66, "-", "ERROR")</f>
        <v>-</v>
      </c>
      <c r="BG64" s="218" t="str">
        <f ca="1">IF((K64+W64+AI64+AU64)='N2.3_RIIO2_Risk_Start_2021'!K66, "-", "ERROR")</f>
        <v>-</v>
      </c>
      <c r="BH64" s="218" t="str">
        <f ca="1">IF((L64+X64+AJ64+AV64)='N2.3_RIIO2_Risk_Start_2021'!L66, "-", "ERROR")</f>
        <v>-</v>
      </c>
      <c r="BI64" s="218" t="str">
        <f ca="1">IF((M64+Y64+AK64+AW64)='N2.3_RIIO2_Risk_Start_2021'!M66, "-", "ERROR")</f>
        <v>-</v>
      </c>
    </row>
    <row r="65" spans="1:50">
      <c r="A65" s="18"/>
      <c r="B65" s="19" t="s">
        <v>26</v>
      </c>
      <c r="C65" s="64" t="s">
        <v>51</v>
      </c>
      <c r="D65" s="84">
        <f>SUM(D15:D64)</f>
        <v>0</v>
      </c>
      <c r="E65" s="84">
        <f t="shared" ref="E65:M65" si="8">SUM(E15:E64)</f>
        <v>0</v>
      </c>
      <c r="F65" s="84">
        <f t="shared" si="8"/>
        <v>0</v>
      </c>
      <c r="G65" s="84">
        <f t="shared" si="8"/>
        <v>0</v>
      </c>
      <c r="H65" s="84">
        <f t="shared" si="8"/>
        <v>0</v>
      </c>
      <c r="I65" s="84">
        <f t="shared" si="8"/>
        <v>0</v>
      </c>
      <c r="J65" s="84">
        <f t="shared" si="8"/>
        <v>0</v>
      </c>
      <c r="K65" s="84">
        <f t="shared" si="8"/>
        <v>0</v>
      </c>
      <c r="L65" s="84">
        <f t="shared" si="8"/>
        <v>0</v>
      </c>
      <c r="M65" s="84">
        <f t="shared" si="8"/>
        <v>0</v>
      </c>
      <c r="N65" s="164">
        <f>SUM(N15:N64)</f>
        <v>0</v>
      </c>
      <c r="O65" s="190"/>
      <c r="P65" s="84">
        <f t="shared" ref="P65:Z65" si="9">SUM(P15:P64)</f>
        <v>0</v>
      </c>
      <c r="Q65" s="84">
        <f t="shared" si="9"/>
        <v>0</v>
      </c>
      <c r="R65" s="84">
        <f t="shared" si="9"/>
        <v>0</v>
      </c>
      <c r="S65" s="84">
        <f t="shared" si="9"/>
        <v>0</v>
      </c>
      <c r="T65" s="84">
        <f t="shared" si="9"/>
        <v>0</v>
      </c>
      <c r="U65" s="84">
        <f t="shared" si="9"/>
        <v>0</v>
      </c>
      <c r="V65" s="84">
        <f t="shared" si="9"/>
        <v>0</v>
      </c>
      <c r="W65" s="84">
        <f t="shared" si="9"/>
        <v>0</v>
      </c>
      <c r="X65" s="84">
        <f t="shared" si="9"/>
        <v>0</v>
      </c>
      <c r="Y65" s="84">
        <f t="shared" si="9"/>
        <v>0</v>
      </c>
      <c r="Z65" s="164">
        <f t="shared" si="9"/>
        <v>0</v>
      </c>
      <c r="AB65" s="84">
        <f t="shared" ref="AB65:AL65" si="10">SUM(AB15:AB64)</f>
        <v>0</v>
      </c>
      <c r="AC65" s="84">
        <f t="shared" si="10"/>
        <v>0</v>
      </c>
      <c r="AD65" s="84">
        <f t="shared" si="10"/>
        <v>0</v>
      </c>
      <c r="AE65" s="84">
        <f t="shared" si="10"/>
        <v>0</v>
      </c>
      <c r="AF65" s="84">
        <f t="shared" si="10"/>
        <v>0</v>
      </c>
      <c r="AG65" s="84">
        <f t="shared" si="10"/>
        <v>0</v>
      </c>
      <c r="AH65" s="84">
        <f t="shared" si="10"/>
        <v>0</v>
      </c>
      <c r="AI65" s="84">
        <f t="shared" si="10"/>
        <v>0</v>
      </c>
      <c r="AJ65" s="84">
        <f t="shared" si="10"/>
        <v>0</v>
      </c>
      <c r="AK65" s="84">
        <f t="shared" si="10"/>
        <v>0</v>
      </c>
      <c r="AL65" s="164">
        <f t="shared" si="10"/>
        <v>0</v>
      </c>
      <c r="AN65" s="84">
        <f t="shared" ref="AN65:AX65" si="11">SUM(AN15:AN64)</f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1"/>
        <v>0</v>
      </c>
      <c r="AS65" s="84">
        <f t="shared" si="11"/>
        <v>0</v>
      </c>
      <c r="AT65" s="84">
        <f t="shared" si="11"/>
        <v>0</v>
      </c>
      <c r="AU65" s="84">
        <f t="shared" si="11"/>
        <v>0</v>
      </c>
      <c r="AV65" s="84">
        <f t="shared" si="11"/>
        <v>0</v>
      </c>
      <c r="AW65" s="84">
        <f t="shared" si="11"/>
        <v>0</v>
      </c>
      <c r="AX65" s="164">
        <f t="shared" si="11"/>
        <v>0</v>
      </c>
    </row>
  </sheetData>
  <mergeCells count="5">
    <mergeCell ref="AZ13:BI13"/>
    <mergeCell ref="P13:Y13"/>
    <mergeCell ref="AB13:AK13"/>
    <mergeCell ref="AN13:AW13"/>
    <mergeCell ref="D13:M13"/>
  </mergeCells>
  <phoneticPr fontId="56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8" tint="-0.249977111117893"/>
  </sheetPr>
  <dimension ref="A1:F46"/>
  <sheetViews>
    <sheetView topLeftCell="A4" zoomScale="85" zoomScaleNormal="85" workbookViewId="0">
      <selection activeCell="B12" sqref="B12"/>
    </sheetView>
  </sheetViews>
  <sheetFormatPr defaultColWidth="9" defaultRowHeight="12.4"/>
  <cols>
    <col min="1" max="1" width="65.796875" style="33" bestFit="1" customWidth="1"/>
    <col min="2" max="2" width="51" style="33" customWidth="1"/>
    <col min="3" max="46" width="9" style="33"/>
    <col min="47" max="47" width="9.33203125" style="33" bestFit="1" customWidth="1"/>
    <col min="48" max="16384" width="9" style="33"/>
  </cols>
  <sheetData>
    <row r="1" spans="1:6" ht="25.15">
      <c r="A1" s="1" t="s">
        <v>629</v>
      </c>
      <c r="B1" s="2"/>
      <c r="C1" s="2"/>
      <c r="F1" s="136"/>
    </row>
    <row r="2" spans="1:6" ht="22.9">
      <c r="A2" s="1">
        <f>N0_Cover!$B$12</f>
        <v>0</v>
      </c>
      <c r="B2" s="4"/>
      <c r="C2" s="4"/>
    </row>
    <row r="3" spans="1:6" s="47" customFormat="1" ht="19.899999999999999">
      <c r="A3" s="5" t="str">
        <f>"Workbook " &amp; N0_Cover!$B$14</f>
        <v>Workbook N: NARM</v>
      </c>
      <c r="B3" s="6"/>
      <c r="C3" s="6"/>
    </row>
    <row r="4" spans="1:6" s="46" customFormat="1" ht="17.649999999999999">
      <c r="A4" s="7" t="str">
        <f>"Submission Version " &amp; N0_Cover!$B$15 &amp; " - Submitted on " &amp; TEXT(N0_Cover!$B$16,"dd mmm yyyy")</f>
        <v>Submission Version  - Submitted on 00 Jan 1900</v>
      </c>
      <c r="B4" s="8"/>
      <c r="C4" s="8"/>
    </row>
    <row r="5" spans="1:6" s="46" customFormat="1" ht="17.649999999999999">
      <c r="A5" s="7" t="str">
        <f>"Template Version: " &amp; N0_Cover!$B$11</f>
        <v>Template Version: v1.0</v>
      </c>
      <c r="B5" s="8"/>
      <c r="C5" s="8"/>
    </row>
    <row r="6" spans="1:6" s="47" customFormat="1" ht="19.899999999999999">
      <c r="A6" s="5" t="str">
        <f ca="1">"Sheet: " &amp;VLOOKUP(RIGHT(CELL("filename",A1),LEN(CELL("filename",A1))-FIND("]",CELL("filename",A1))),'N0.1_Contents'!$A$11:$B$98,2,FALSE)</f>
        <v>Sheet: N0 Cover</v>
      </c>
      <c r="B6" s="6"/>
      <c r="C6" s="6"/>
    </row>
    <row r="7" spans="1:6" s="46" customFormat="1" ht="17.649999999999999">
      <c r="A7" s="7" t="str">
        <f>"Prices Base: " &amp; 'N0.5_Data_Constants'!C13</f>
        <v>Prices Base: 2018/19</v>
      </c>
      <c r="B7" s="8"/>
      <c r="C7" s="8"/>
    </row>
    <row r="8" spans="1:6" s="129" customFormat="1">
      <c r="A8" s="140" t="str">
        <f>"Error Checks: " &amp; IF(ISERROR(MATCH("Error",$A$9:$B$9,0)),"OK","Error")</f>
        <v>Error Checks: OK</v>
      </c>
      <c r="B8" s="141"/>
      <c r="C8" s="141"/>
    </row>
    <row r="9" spans="1:6" s="129" customFormat="1">
      <c r="A9" s="146" t="str">
        <f>IF(ISERROR(MATCH("Error",A10:A174,0)),"-","Error")</f>
        <v>-</v>
      </c>
      <c r="B9" s="146" t="str">
        <f>IF(ISERROR(MATCH("Error",B10:B174,0)),"-","Error")</f>
        <v>-</v>
      </c>
      <c r="C9" s="146" t="str">
        <f>IF(ISERROR(MATCH("Error",C10:C174,0)),"-","Error")</f>
        <v>-</v>
      </c>
    </row>
    <row r="11" spans="1:6">
      <c r="A11" s="41" t="s">
        <v>97</v>
      </c>
      <c r="B11" s="96" t="s">
        <v>630</v>
      </c>
    </row>
    <row r="12" spans="1:6">
      <c r="A12" s="41" t="s">
        <v>38</v>
      </c>
      <c r="B12" s="44"/>
    </row>
    <row r="13" spans="1:6">
      <c r="A13" s="41" t="s">
        <v>37</v>
      </c>
      <c r="B13" s="43" t="e">
        <f>VLOOKUP($B$12,$A$20:$B$32,2,FALSE)</f>
        <v>#N/A</v>
      </c>
    </row>
    <row r="14" spans="1:6">
      <c r="A14" s="41" t="s">
        <v>42</v>
      </c>
      <c r="B14" s="40" t="s">
        <v>61</v>
      </c>
    </row>
    <row r="15" spans="1:6">
      <c r="A15" s="41" t="s">
        <v>96</v>
      </c>
      <c r="B15" s="45"/>
    </row>
    <row r="16" spans="1:6">
      <c r="A16" s="41" t="s">
        <v>41</v>
      </c>
      <c r="B16" s="67"/>
    </row>
    <row r="17" spans="1:3">
      <c r="A17" s="41" t="s">
        <v>40</v>
      </c>
      <c r="B17" s="43" t="e">
        <f>SUBSTITUTE( SUBSTITUTE("RIIO_T2_RRP_" &amp; $B$14 &amp; "_" &amp; $B$13&amp;"_v"&amp;$B$15, " ", "_"), ":", "")</f>
        <v>#N/A</v>
      </c>
    </row>
    <row r="19" spans="1:3">
      <c r="A19" s="39" t="s">
        <v>39</v>
      </c>
    </row>
    <row r="20" spans="1:3">
      <c r="A20" s="42" t="s">
        <v>38</v>
      </c>
      <c r="B20" s="69" t="s">
        <v>37</v>
      </c>
      <c r="C20" s="69" t="s">
        <v>345</v>
      </c>
    </row>
    <row r="21" spans="1:3" s="177" customFormat="1">
      <c r="A21" s="41" t="s">
        <v>261</v>
      </c>
      <c r="B21" s="40" t="s">
        <v>262</v>
      </c>
      <c r="C21" s="183" t="s">
        <v>263</v>
      </c>
    </row>
    <row r="22" spans="1:3" s="177" customFormat="1">
      <c r="A22" s="41" t="s">
        <v>264</v>
      </c>
      <c r="B22" s="40" t="s">
        <v>265</v>
      </c>
      <c r="C22" s="183" t="s">
        <v>263</v>
      </c>
    </row>
    <row r="23" spans="1:3" s="177" customFormat="1">
      <c r="A23" s="41" t="s">
        <v>266</v>
      </c>
      <c r="B23" s="40" t="s">
        <v>267</v>
      </c>
      <c r="C23" s="183" t="s">
        <v>263</v>
      </c>
    </row>
    <row r="24" spans="1:3" s="177" customFormat="1">
      <c r="A24" s="41" t="s">
        <v>268</v>
      </c>
      <c r="B24" s="40" t="s">
        <v>269</v>
      </c>
      <c r="C24" s="183" t="s">
        <v>270</v>
      </c>
    </row>
    <row r="25" spans="1:3" s="177" customFormat="1">
      <c r="A25" s="41" t="s">
        <v>271</v>
      </c>
      <c r="B25" s="40" t="s">
        <v>272</v>
      </c>
      <c r="C25" s="183" t="s">
        <v>270</v>
      </c>
    </row>
    <row r="26" spans="1:3" s="177" customFormat="1">
      <c r="A26" s="41" t="s">
        <v>273</v>
      </c>
      <c r="B26" s="40" t="s">
        <v>274</v>
      </c>
      <c r="C26" s="183" t="s">
        <v>270</v>
      </c>
    </row>
    <row r="27" spans="1:3" s="177" customFormat="1">
      <c r="A27" s="41" t="s">
        <v>275</v>
      </c>
      <c r="B27" s="40" t="s">
        <v>276</v>
      </c>
      <c r="C27" s="183" t="s">
        <v>270</v>
      </c>
    </row>
    <row r="28" spans="1:3" s="177" customFormat="1">
      <c r="A28" s="41" t="s">
        <v>277</v>
      </c>
      <c r="B28" s="40" t="s">
        <v>278</v>
      </c>
      <c r="C28" s="183" t="s">
        <v>270</v>
      </c>
    </row>
    <row r="29" spans="1:3" s="177" customFormat="1">
      <c r="A29" s="41" t="s">
        <v>279</v>
      </c>
      <c r="B29" s="40" t="s">
        <v>280</v>
      </c>
      <c r="C29" s="183" t="s">
        <v>270</v>
      </c>
    </row>
    <row r="30" spans="1:3" s="177" customFormat="1">
      <c r="A30" s="41" t="s">
        <v>281</v>
      </c>
      <c r="B30" s="40" t="s">
        <v>282</v>
      </c>
      <c r="C30" s="183" t="s">
        <v>270</v>
      </c>
    </row>
    <row r="31" spans="1:3" s="177" customFormat="1">
      <c r="A31" s="41" t="s">
        <v>283</v>
      </c>
      <c r="B31" s="40" t="s">
        <v>284</v>
      </c>
      <c r="C31" s="183" t="s">
        <v>270</v>
      </c>
    </row>
    <row r="32" spans="1:3" s="177" customFormat="1">
      <c r="A32" s="41" t="s">
        <v>230</v>
      </c>
      <c r="B32" s="40" t="s">
        <v>231</v>
      </c>
      <c r="C32" s="183" t="s">
        <v>285</v>
      </c>
    </row>
    <row r="34" spans="1:2">
      <c r="A34" s="39" t="s">
        <v>36</v>
      </c>
    </row>
    <row r="35" spans="1:2">
      <c r="A35" s="38" t="s">
        <v>35</v>
      </c>
    </row>
    <row r="38" spans="1:2">
      <c r="A38" s="37" t="s">
        <v>34</v>
      </c>
    </row>
    <row r="39" spans="1:2">
      <c r="A39" s="33" t="s">
        <v>33</v>
      </c>
      <c r="B39" s="82" t="s">
        <v>32</v>
      </c>
    </row>
    <row r="40" spans="1:2">
      <c r="A40" s="94" t="s">
        <v>98</v>
      </c>
      <c r="B40" s="95">
        <v>1234.5</v>
      </c>
    </row>
    <row r="41" spans="1:2">
      <c r="A41" s="94" t="s">
        <v>99</v>
      </c>
      <c r="B41" s="83">
        <v>1234.5</v>
      </c>
    </row>
    <row r="42" spans="1:2">
      <c r="A42" s="33" t="s">
        <v>31</v>
      </c>
      <c r="B42" s="84">
        <v>1234.5</v>
      </c>
    </row>
    <row r="43" spans="1:2">
      <c r="A43" s="36" t="s">
        <v>30</v>
      </c>
      <c r="B43" s="81">
        <v>1234.5</v>
      </c>
    </row>
    <row r="44" spans="1:2">
      <c r="A44" s="33" t="s">
        <v>29</v>
      </c>
      <c r="B44" s="85">
        <v>1234.5</v>
      </c>
    </row>
    <row r="45" spans="1:2">
      <c r="A45" s="33" t="s">
        <v>28</v>
      </c>
      <c r="B45" s="86">
        <v>1234.5</v>
      </c>
    </row>
    <row r="46" spans="1:2">
      <c r="A46" s="33" t="s">
        <v>27</v>
      </c>
      <c r="B46" s="87">
        <v>1234.5</v>
      </c>
    </row>
  </sheetData>
  <dataValidations count="1">
    <dataValidation type="list" allowBlank="1" showInputMessage="1" showErrorMessage="1" sqref="B12" xr:uid="{00000000-0002-0000-0000-000000000000}">
      <formula1>$A$20:$A$32</formula1>
    </dataValidation>
  </dataValidation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>
    <tabColor theme="9" tint="-0.499984740745262"/>
  </sheetPr>
  <dimension ref="A1:CB65"/>
  <sheetViews>
    <sheetView zoomScale="70" zoomScaleNormal="70" workbookViewId="0">
      <selection activeCell="B15" sqref="B15:B64"/>
    </sheetView>
  </sheetViews>
  <sheetFormatPr defaultRowHeight="14.25"/>
  <cols>
    <col min="2" max="2" width="44" bestFit="1" customWidth="1"/>
    <col min="3" max="3" width="9" customWidth="1"/>
    <col min="14" max="14" width="10.796875" bestFit="1" customWidth="1"/>
    <col min="15" max="15" width="1.6640625" customWidth="1"/>
    <col min="16" max="16" width="9" customWidth="1"/>
    <col min="27" max="27" width="1.6640625" customWidth="1"/>
    <col min="39" max="39" width="2.46484375" customWidth="1"/>
    <col min="47" max="47" width="9.33203125" bestFit="1" customWidth="1"/>
  </cols>
  <sheetData>
    <row r="1" spans="1:80" s="3" customFormat="1" ht="25.15">
      <c r="A1" s="1" t="str">
        <f>N0_Cover!A1</f>
        <v>RIIO-2 Regulatory Reporting Pack</v>
      </c>
      <c r="B1" s="2"/>
      <c r="C1" s="2"/>
      <c r="D1" s="2"/>
      <c r="E1" s="2"/>
      <c r="F1" s="71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</row>
    <row r="2" spans="1:80" s="3" customFormat="1" ht="22.9">
      <c r="A2" s="1">
        <f>N0_Cover!$B$12</f>
        <v>0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</row>
    <row r="3" spans="1:80" s="3" customFormat="1" ht="19.899999999999999">
      <c r="A3" s="5" t="str">
        <f>"Workbook " &amp; N0_Cover!$B$14</f>
        <v>Workbook N: NARM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</row>
    <row r="4" spans="1:80" s="3" customFormat="1" ht="17.649999999999999">
      <c r="A4" s="7" t="str">
        <f>"Submission Version " &amp; N0_Cover!$B$15 &amp; " - Submitted on " &amp; TEXT(N0_Cover!$B$16,"dd mmm yyyy")</f>
        <v>Submission Version  - Submitted on 00 Jan 1900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</row>
    <row r="5" spans="1:80" s="3" customFormat="1" ht="17.649999999999999">
      <c r="A5" s="7" t="str">
        <f>"Template Version: " &amp; N0_Cover!$B$11</f>
        <v>Template Version: v1.0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</row>
    <row r="6" spans="1:80" s="3" customFormat="1" ht="19.899999999999999">
      <c r="A6" s="5" t="str">
        <f ca="1">"Sheet: " &amp;VLOOKUP(RIGHT(CELL("filename",A1),LEN(CELL("filename",A1))-FIND("]",CELL("filename",A1))),'N0.1_Contents'!$A$11:$B$98,2,FALSE)</f>
        <v>Sheet: N2.4.1 Risk Components Without Intervention - End of 2025/26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</row>
    <row r="7" spans="1:80" s="3" customFormat="1" ht="17.649999999999999">
      <c r="A7" s="7" t="str">
        <f>"Prices Base: " &amp; 'N0.5_Data_Constants'!C13</f>
        <v>Prices Base: 2018/19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</row>
    <row r="8" spans="1:80" s="138" customFormat="1" ht="13.15">
      <c r="A8" s="140" t="str">
        <f ca="1">"Error Checks: " &amp; IF(ISERROR(MATCH("Error",$A$9:$AA$9,0)),"OK","Error")</f>
        <v>Error Checks: OK</v>
      </c>
      <c r="B8" s="141"/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1"/>
      <c r="AE8" s="141"/>
      <c r="AF8" s="141"/>
      <c r="AG8" s="141"/>
      <c r="AH8" s="141"/>
      <c r="AI8" s="141"/>
      <c r="AJ8" s="141"/>
      <c r="AK8" s="141"/>
      <c r="AL8" s="141"/>
      <c r="AM8" s="141"/>
      <c r="AN8" s="141"/>
      <c r="AO8" s="141"/>
      <c r="AP8" s="141"/>
      <c r="AQ8" s="141"/>
      <c r="AR8" s="141"/>
      <c r="AS8" s="141"/>
      <c r="AT8" s="141"/>
      <c r="AU8" s="141"/>
      <c r="AV8" s="141"/>
      <c r="AW8" s="141"/>
      <c r="AX8" s="141"/>
      <c r="AY8" s="141"/>
      <c r="AZ8" s="141"/>
      <c r="BA8" s="141"/>
      <c r="BB8" s="141"/>
      <c r="BC8" s="141"/>
      <c r="BD8" s="141"/>
      <c r="BE8" s="141"/>
      <c r="BF8" s="141"/>
      <c r="BG8" s="141"/>
      <c r="BH8" s="141"/>
      <c r="BI8" s="141"/>
      <c r="BJ8" s="141"/>
      <c r="BK8" s="141"/>
      <c r="BL8" s="141"/>
      <c r="BM8" s="139"/>
      <c r="BN8" s="139"/>
      <c r="BO8" s="139"/>
      <c r="BP8" s="139"/>
      <c r="BQ8" s="139"/>
      <c r="BR8" s="139"/>
      <c r="BS8" s="139"/>
      <c r="BT8" s="139"/>
      <c r="BU8" s="139"/>
      <c r="BV8" s="139"/>
      <c r="BW8" s="139"/>
      <c r="BX8" s="139"/>
      <c r="BY8" s="139"/>
      <c r="BZ8" s="139"/>
      <c r="CA8" s="139"/>
      <c r="CB8" s="139"/>
    </row>
    <row r="9" spans="1:80" s="138" customFormat="1" ht="13.15">
      <c r="A9" s="145" t="str">
        <f t="shared" ref="A9:AA9" ca="1" si="0">IF(ISERROR(MATCH("Error",A10:A65,0)),"-","Error")</f>
        <v>-</v>
      </c>
      <c r="B9" s="145" t="str">
        <f t="shared" ca="1" si="0"/>
        <v>-</v>
      </c>
      <c r="C9" s="145" t="str">
        <f t="shared" si="0"/>
        <v>-</v>
      </c>
      <c r="D9" s="145" t="str">
        <f t="shared" si="0"/>
        <v>-</v>
      </c>
      <c r="E9" s="145" t="str">
        <f t="shared" si="0"/>
        <v>-</v>
      </c>
      <c r="F9" s="145" t="str">
        <f t="shared" si="0"/>
        <v>-</v>
      </c>
      <c r="G9" s="145" t="str">
        <f t="shared" si="0"/>
        <v>-</v>
      </c>
      <c r="H9" s="145" t="str">
        <f t="shared" si="0"/>
        <v>-</v>
      </c>
      <c r="I9" s="145" t="str">
        <f t="shared" si="0"/>
        <v>-</v>
      </c>
      <c r="J9" s="145" t="str">
        <f t="shared" si="0"/>
        <v>-</v>
      </c>
      <c r="K9" s="145" t="str">
        <f t="shared" si="0"/>
        <v>-</v>
      </c>
      <c r="L9" s="145" t="str">
        <f t="shared" si="0"/>
        <v>-</v>
      </c>
      <c r="M9" s="145" t="str">
        <f t="shared" si="0"/>
        <v>-</v>
      </c>
      <c r="N9" s="145" t="str">
        <f t="shared" si="0"/>
        <v>-</v>
      </c>
      <c r="O9" s="145" t="str">
        <f t="shared" si="0"/>
        <v>-</v>
      </c>
      <c r="P9" s="145" t="str">
        <f t="shared" si="0"/>
        <v>-</v>
      </c>
      <c r="Q9" s="145" t="str">
        <f t="shared" si="0"/>
        <v>-</v>
      </c>
      <c r="R9" s="145" t="str">
        <f t="shared" si="0"/>
        <v>-</v>
      </c>
      <c r="S9" s="145" t="str">
        <f t="shared" si="0"/>
        <v>-</v>
      </c>
      <c r="T9" s="145" t="str">
        <f t="shared" si="0"/>
        <v>-</v>
      </c>
      <c r="U9" s="145" t="str">
        <f t="shared" si="0"/>
        <v>-</v>
      </c>
      <c r="V9" s="145" t="str">
        <f t="shared" si="0"/>
        <v>-</v>
      </c>
      <c r="W9" s="145" t="str">
        <f t="shared" si="0"/>
        <v>-</v>
      </c>
      <c r="X9" s="145" t="str">
        <f t="shared" si="0"/>
        <v>-</v>
      </c>
      <c r="Y9" s="145" t="str">
        <f t="shared" si="0"/>
        <v>-</v>
      </c>
      <c r="Z9" s="145" t="str">
        <f t="shared" si="0"/>
        <v>-</v>
      </c>
      <c r="AA9" s="145" t="str">
        <f t="shared" si="0"/>
        <v>-</v>
      </c>
      <c r="AB9" s="145" t="str">
        <f t="shared" ref="AB9:BA9" si="1">IF(ISERROR(MATCH("Error",AB10:AB64,0)),"-","Error")</f>
        <v>-</v>
      </c>
      <c r="AC9" s="145" t="str">
        <f t="shared" si="1"/>
        <v>-</v>
      </c>
      <c r="AD9" s="145" t="str">
        <f t="shared" si="1"/>
        <v>-</v>
      </c>
      <c r="AE9" s="145" t="str">
        <f t="shared" si="1"/>
        <v>-</v>
      </c>
      <c r="AF9" s="145" t="str">
        <f t="shared" si="1"/>
        <v>-</v>
      </c>
      <c r="AG9" s="145" t="str">
        <f t="shared" si="1"/>
        <v>-</v>
      </c>
      <c r="AH9" s="145" t="str">
        <f t="shared" si="1"/>
        <v>-</v>
      </c>
      <c r="AI9" s="145" t="str">
        <f t="shared" si="1"/>
        <v>-</v>
      </c>
      <c r="AJ9" s="145" t="str">
        <f t="shared" si="1"/>
        <v>-</v>
      </c>
      <c r="AK9" s="145" t="str">
        <f t="shared" si="1"/>
        <v>-</v>
      </c>
      <c r="AL9" s="145" t="str">
        <f t="shared" si="1"/>
        <v>-</v>
      </c>
      <c r="AM9" s="145" t="str">
        <f t="shared" si="1"/>
        <v>-</v>
      </c>
      <c r="AN9" s="145" t="str">
        <f t="shared" si="1"/>
        <v>-</v>
      </c>
      <c r="AO9" s="145" t="str">
        <f t="shared" si="1"/>
        <v>-</v>
      </c>
      <c r="AP9" s="145" t="str">
        <f t="shared" si="1"/>
        <v>-</v>
      </c>
      <c r="AQ9" s="145" t="str">
        <f t="shared" si="1"/>
        <v>-</v>
      </c>
      <c r="AR9" s="145" t="str">
        <f t="shared" si="1"/>
        <v>-</v>
      </c>
      <c r="AS9" s="145" t="str">
        <f t="shared" si="1"/>
        <v>-</v>
      </c>
      <c r="AT9" s="145" t="str">
        <f t="shared" si="1"/>
        <v>-</v>
      </c>
      <c r="AU9" s="145" t="str">
        <f t="shared" si="1"/>
        <v>-</v>
      </c>
      <c r="AV9" s="145" t="str">
        <f t="shared" si="1"/>
        <v>-</v>
      </c>
      <c r="AW9" s="145" t="str">
        <f t="shared" si="1"/>
        <v>-</v>
      </c>
      <c r="AX9" s="145" t="str">
        <f t="shared" si="1"/>
        <v>-</v>
      </c>
      <c r="AY9" s="145" t="str">
        <f t="shared" si="1"/>
        <v>-</v>
      </c>
      <c r="AZ9" s="145" t="str">
        <f t="shared" ca="1" si="1"/>
        <v>-</v>
      </c>
      <c r="BA9" s="145" t="str">
        <f t="shared" ca="1" si="1"/>
        <v>-</v>
      </c>
      <c r="BB9" s="145" t="str">
        <f t="shared" ref="BB9:BL9" ca="1" si="2">IF(ISERROR(MATCH("Error",BB10:BB65,0)),"-","Error")</f>
        <v>-</v>
      </c>
      <c r="BC9" s="145" t="str">
        <f t="shared" ca="1" si="2"/>
        <v>-</v>
      </c>
      <c r="BD9" s="145" t="str">
        <f t="shared" ca="1" si="2"/>
        <v>-</v>
      </c>
      <c r="BE9" s="145" t="str">
        <f t="shared" ca="1" si="2"/>
        <v>-</v>
      </c>
      <c r="BF9" s="145" t="str">
        <f t="shared" ca="1" si="2"/>
        <v>-</v>
      </c>
      <c r="BG9" s="145" t="str">
        <f t="shared" ca="1" si="2"/>
        <v>-</v>
      </c>
      <c r="BH9" s="145" t="str">
        <f t="shared" ca="1" si="2"/>
        <v>-</v>
      </c>
      <c r="BI9" s="145" t="str">
        <f t="shared" ca="1" si="2"/>
        <v>-</v>
      </c>
      <c r="BJ9" s="145" t="str">
        <f t="shared" si="2"/>
        <v>-</v>
      </c>
      <c r="BK9" s="145" t="str">
        <f t="shared" si="2"/>
        <v>-</v>
      </c>
      <c r="BL9" s="145" t="str">
        <f t="shared" si="2"/>
        <v>-</v>
      </c>
      <c r="BM9" s="139"/>
      <c r="BN9" s="139"/>
      <c r="BO9" s="139"/>
      <c r="BP9" s="139"/>
      <c r="BQ9" s="139"/>
      <c r="BR9" s="139"/>
      <c r="BS9" s="139"/>
      <c r="BT9" s="139"/>
      <c r="BU9" s="139"/>
      <c r="BV9" s="139"/>
      <c r="BW9" s="139"/>
      <c r="BX9" s="139"/>
      <c r="BY9" s="139"/>
      <c r="BZ9" s="139"/>
      <c r="CA9" s="139"/>
      <c r="CB9" s="139"/>
    </row>
    <row r="11" spans="1:80" ht="17.649999999999999">
      <c r="A11" s="9" t="str">
        <f ca="1">SUBSTITUTE(VLOOKUP(RIGHT(CELL("filename",A1),LEN(CELL("filename",A1))-FIND("]",CELL("filename",A1))),'N0.1_Contents'!$A$11:$B$98,2,FALSE), LEFT(VLOOKUP(RIGHT(CELL("filename",A1),LEN(CELL("filename",A1))-FIND("]",CELL("filename",A1))),'N0.1_Contents'!$A$11:$B$98,2,FALSE),FIND(" ",VLOOKUP(RIGHT(CELL("filename",A1),LEN(CELL("filename",A1))-FIND("]",CELL("filename",A1))),'N0.1_Contents'!$A$11:$B$98,2,FALSE))),"")</f>
        <v>Risk Components Without Intervention - End of 2025/26</v>
      </c>
    </row>
    <row r="13" spans="1:80" s="216" customFormat="1" ht="21">
      <c r="A13" s="214"/>
      <c r="B13" s="215"/>
      <c r="C13" s="215"/>
      <c r="D13" s="298" t="s">
        <v>464</v>
      </c>
      <c r="E13" s="299"/>
      <c r="F13" s="299"/>
      <c r="G13" s="299"/>
      <c r="H13" s="299"/>
      <c r="I13" s="299"/>
      <c r="J13" s="299"/>
      <c r="K13" s="299"/>
      <c r="L13" s="299"/>
      <c r="M13" s="300"/>
      <c r="P13" s="298" t="s">
        <v>465</v>
      </c>
      <c r="Q13" s="299"/>
      <c r="R13" s="299"/>
      <c r="S13" s="299"/>
      <c r="T13" s="299"/>
      <c r="U13" s="299"/>
      <c r="V13" s="299"/>
      <c r="W13" s="299"/>
      <c r="X13" s="299"/>
      <c r="Y13" s="300"/>
      <c r="AB13" s="298" t="s">
        <v>463</v>
      </c>
      <c r="AC13" s="299"/>
      <c r="AD13" s="299"/>
      <c r="AE13" s="299"/>
      <c r="AF13" s="299"/>
      <c r="AG13" s="299"/>
      <c r="AH13" s="299"/>
      <c r="AI13" s="299"/>
      <c r="AJ13" s="299"/>
      <c r="AK13" s="300"/>
      <c r="AN13" s="298" t="s">
        <v>466</v>
      </c>
      <c r="AO13" s="299"/>
      <c r="AP13" s="299"/>
      <c r="AQ13" s="299"/>
      <c r="AR13" s="299"/>
      <c r="AS13" s="299"/>
      <c r="AT13" s="299"/>
      <c r="AU13" s="299"/>
      <c r="AV13" s="299"/>
      <c r="AW13" s="300"/>
      <c r="AZ13" s="298" t="s">
        <v>43</v>
      </c>
      <c r="BA13" s="299"/>
      <c r="BB13" s="299"/>
      <c r="BC13" s="299"/>
      <c r="BD13" s="299"/>
      <c r="BE13" s="299"/>
      <c r="BF13" s="299"/>
      <c r="BG13" s="299"/>
      <c r="BH13" s="299"/>
      <c r="BI13" s="300"/>
    </row>
    <row r="14" spans="1:80" ht="14.65" thickBot="1">
      <c r="A14" s="157"/>
      <c r="B14" s="157" t="s">
        <v>3</v>
      </c>
      <c r="C14" s="63" t="s">
        <v>49</v>
      </c>
      <c r="D14" s="30" t="s">
        <v>13</v>
      </c>
      <c r="E14" s="21" t="s">
        <v>14</v>
      </c>
      <c r="F14" s="22" t="s">
        <v>15</v>
      </c>
      <c r="G14" s="23" t="s">
        <v>16</v>
      </c>
      <c r="H14" s="24" t="s">
        <v>17</v>
      </c>
      <c r="I14" s="25" t="s">
        <v>18</v>
      </c>
      <c r="J14" s="26" t="s">
        <v>19</v>
      </c>
      <c r="K14" s="29" t="s">
        <v>20</v>
      </c>
      <c r="L14" s="27" t="s">
        <v>21</v>
      </c>
      <c r="M14" s="31" t="s">
        <v>22</v>
      </c>
      <c r="N14" s="32" t="s">
        <v>26</v>
      </c>
      <c r="P14" s="30" t="s">
        <v>13</v>
      </c>
      <c r="Q14" s="21" t="s">
        <v>14</v>
      </c>
      <c r="R14" s="22" t="s">
        <v>15</v>
      </c>
      <c r="S14" s="23" t="s">
        <v>16</v>
      </c>
      <c r="T14" s="24" t="s">
        <v>17</v>
      </c>
      <c r="U14" s="25" t="s">
        <v>18</v>
      </c>
      <c r="V14" s="26" t="s">
        <v>19</v>
      </c>
      <c r="W14" s="29" t="s">
        <v>20</v>
      </c>
      <c r="X14" s="27" t="s">
        <v>21</v>
      </c>
      <c r="Y14" s="31" t="s">
        <v>22</v>
      </c>
      <c r="Z14" s="149" t="s">
        <v>26</v>
      </c>
      <c r="AB14" s="30" t="s">
        <v>13</v>
      </c>
      <c r="AC14" s="21" t="s">
        <v>14</v>
      </c>
      <c r="AD14" s="22" t="s">
        <v>15</v>
      </c>
      <c r="AE14" s="23" t="s">
        <v>16</v>
      </c>
      <c r="AF14" s="24" t="s">
        <v>17</v>
      </c>
      <c r="AG14" s="25" t="s">
        <v>18</v>
      </c>
      <c r="AH14" s="26" t="s">
        <v>19</v>
      </c>
      <c r="AI14" s="29" t="s">
        <v>20</v>
      </c>
      <c r="AJ14" s="27" t="s">
        <v>21</v>
      </c>
      <c r="AK14" s="31" t="s">
        <v>22</v>
      </c>
      <c r="AL14" s="149" t="s">
        <v>26</v>
      </c>
      <c r="AN14" s="30" t="s">
        <v>13</v>
      </c>
      <c r="AO14" s="21" t="s">
        <v>14</v>
      </c>
      <c r="AP14" s="22" t="s">
        <v>15</v>
      </c>
      <c r="AQ14" s="23" t="s">
        <v>16</v>
      </c>
      <c r="AR14" s="24" t="s">
        <v>17</v>
      </c>
      <c r="AS14" s="25" t="s">
        <v>18</v>
      </c>
      <c r="AT14" s="26" t="s">
        <v>19</v>
      </c>
      <c r="AU14" s="29" t="s">
        <v>20</v>
      </c>
      <c r="AV14" s="27" t="s">
        <v>21</v>
      </c>
      <c r="AW14" s="31" t="s">
        <v>22</v>
      </c>
      <c r="AX14" s="149" t="s">
        <v>26</v>
      </c>
      <c r="AZ14" s="217" t="s">
        <v>13</v>
      </c>
      <c r="BA14" s="217" t="s">
        <v>14</v>
      </c>
      <c r="BB14" s="217" t="s">
        <v>15</v>
      </c>
      <c r="BC14" s="217" t="s">
        <v>16</v>
      </c>
      <c r="BD14" s="217" t="s">
        <v>17</v>
      </c>
      <c r="BE14" s="217" t="s">
        <v>18</v>
      </c>
      <c r="BF14" s="217" t="s">
        <v>19</v>
      </c>
      <c r="BG14" s="217" t="s">
        <v>20</v>
      </c>
      <c r="BH14" s="217" t="s">
        <v>21</v>
      </c>
      <c r="BI14" s="217" t="s">
        <v>22</v>
      </c>
    </row>
    <row r="15" spans="1:80">
      <c r="A15" s="158" t="s">
        <v>203</v>
      </c>
      <c r="B15" s="237" t="e">
        <f ca="1">INDIRECT("N3." &amp;$A15 &amp; "!$A$12")</f>
        <v>#N/A</v>
      </c>
      <c r="C15" s="64" t="s">
        <v>51</v>
      </c>
      <c r="D15" s="187"/>
      <c r="E15" s="187"/>
      <c r="F15" s="187"/>
      <c r="G15" s="187"/>
      <c r="H15" s="187"/>
      <c r="I15" s="187"/>
      <c r="J15" s="187"/>
      <c r="K15" s="187"/>
      <c r="L15" s="187"/>
      <c r="M15" s="187"/>
      <c r="N15" s="84">
        <f>SUM(D15:M15)</f>
        <v>0</v>
      </c>
      <c r="P15" s="187"/>
      <c r="Q15" s="187"/>
      <c r="R15" s="187"/>
      <c r="S15" s="187"/>
      <c r="T15" s="187"/>
      <c r="U15" s="187"/>
      <c r="V15" s="187"/>
      <c r="W15" s="187"/>
      <c r="X15" s="187"/>
      <c r="Y15" s="187"/>
      <c r="Z15" s="84">
        <f>SUM(P15:Y15)</f>
        <v>0</v>
      </c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84">
        <f>SUM(AB15:AK15)</f>
        <v>0</v>
      </c>
      <c r="AN15" s="187"/>
      <c r="AO15" s="187"/>
      <c r="AP15" s="187"/>
      <c r="AQ15" s="187"/>
      <c r="AR15" s="187"/>
      <c r="AS15" s="187"/>
      <c r="AT15" s="187"/>
      <c r="AU15" s="187"/>
      <c r="AV15" s="187"/>
      <c r="AW15" s="187"/>
      <c r="AX15" s="84">
        <f>SUM(AN15:AW15)</f>
        <v>0</v>
      </c>
      <c r="AZ15" s="218" t="str">
        <f ca="1">IF((D15+P15+AB15+AN15)='N2.4_RIIO2_Risk_Without_2026'!D17, "-", "ERROR")</f>
        <v>-</v>
      </c>
      <c r="BA15" s="218" t="str">
        <f ca="1">IF((E15+Q15+AC15+AO15)='N2.4_RIIO2_Risk_Without_2026'!E17, "-", "ERROR")</f>
        <v>-</v>
      </c>
      <c r="BB15" s="218" t="str">
        <f ca="1">IF((F15+R15+AD15+AP15)='N2.4_RIIO2_Risk_Without_2026'!F17, "-", "ERROR")</f>
        <v>-</v>
      </c>
      <c r="BC15" s="218" t="str">
        <f ca="1">IF((G15+S15+AE15+AQ15)='N2.4_RIIO2_Risk_Without_2026'!G17, "-", "ERROR")</f>
        <v>-</v>
      </c>
      <c r="BD15" s="218" t="str">
        <f ca="1">IF((H15+T15+AF15+AR15)='N2.4_RIIO2_Risk_Without_2026'!H17, "-", "ERROR")</f>
        <v>-</v>
      </c>
      <c r="BE15" s="218" t="str">
        <f ca="1">IF((I15+U15+AG15+AS15)='N2.4_RIIO2_Risk_Without_2026'!I17, "-", "ERROR")</f>
        <v>-</v>
      </c>
      <c r="BF15" s="218" t="str">
        <f ca="1">IF((J15+V15+AH15+AT15)='N2.4_RIIO2_Risk_Without_2026'!J17, "-", "ERROR")</f>
        <v>-</v>
      </c>
      <c r="BG15" s="218" t="str">
        <f ca="1">IF((K15+W15+AI15+AU15)='N2.4_RIIO2_Risk_Without_2026'!K17, "-", "ERROR")</f>
        <v>-</v>
      </c>
      <c r="BH15" s="218" t="str">
        <f ca="1">IF((L15+X15+AJ15+AV15)='N2.4_RIIO2_Risk_Without_2026'!L17, "-", "ERROR")</f>
        <v>-</v>
      </c>
      <c r="BI15" s="218" t="str">
        <f ca="1">IF((M15+Y15+AK15+AW15)='N2.4_RIIO2_Risk_Without_2026'!M17, "-", "ERROR")</f>
        <v>-</v>
      </c>
    </row>
    <row r="16" spans="1:80">
      <c r="A16" s="158" t="s">
        <v>204</v>
      </c>
      <c r="B16" s="237" t="e">
        <f t="shared" ref="B16:B64" ca="1" si="3">INDIRECT("N3." &amp;$A16 &amp; "!$A$12")</f>
        <v>#N/A</v>
      </c>
      <c r="C16" s="64" t="s">
        <v>51</v>
      </c>
      <c r="D16" s="187"/>
      <c r="E16" s="187"/>
      <c r="F16" s="187"/>
      <c r="G16" s="187"/>
      <c r="H16" s="187"/>
      <c r="I16" s="187"/>
      <c r="J16" s="187"/>
      <c r="K16" s="187"/>
      <c r="L16" s="187"/>
      <c r="M16" s="187"/>
      <c r="N16" s="84">
        <f t="shared" ref="N16:N64" si="4">SUM(D16:M16)</f>
        <v>0</v>
      </c>
      <c r="P16" s="187"/>
      <c r="Q16" s="187"/>
      <c r="R16" s="187"/>
      <c r="S16" s="187"/>
      <c r="T16" s="187"/>
      <c r="U16" s="187"/>
      <c r="V16" s="187"/>
      <c r="W16" s="187"/>
      <c r="X16" s="187"/>
      <c r="Y16" s="187"/>
      <c r="Z16" s="84">
        <f t="shared" ref="Z16:Z64" si="5">SUM(P16:Y16)</f>
        <v>0</v>
      </c>
      <c r="AB16" s="187"/>
      <c r="AC16" s="187"/>
      <c r="AD16" s="187"/>
      <c r="AE16" s="187"/>
      <c r="AF16" s="187"/>
      <c r="AG16" s="187"/>
      <c r="AH16" s="187"/>
      <c r="AI16" s="187"/>
      <c r="AJ16" s="187"/>
      <c r="AK16" s="187"/>
      <c r="AL16" s="84">
        <f t="shared" ref="AL16:AL64" si="6">SUM(AB16:AK16)</f>
        <v>0</v>
      </c>
      <c r="AN16" s="187"/>
      <c r="AO16" s="187"/>
      <c r="AP16" s="187"/>
      <c r="AQ16" s="187"/>
      <c r="AR16" s="187"/>
      <c r="AS16" s="187"/>
      <c r="AT16" s="187"/>
      <c r="AU16" s="187"/>
      <c r="AV16" s="187"/>
      <c r="AW16" s="187"/>
      <c r="AX16" s="84">
        <f t="shared" ref="AX16:AX64" si="7">SUM(AN16:AW16)</f>
        <v>0</v>
      </c>
      <c r="AZ16" s="218" t="str">
        <f ca="1">IF((D16+P16+AB16+AN16)='N2.4_RIIO2_Risk_Without_2026'!D18, "-", "ERROR")</f>
        <v>-</v>
      </c>
      <c r="BA16" s="218" t="str">
        <f ca="1">IF((E16+Q16+AC16+AO16)='N2.4_RIIO2_Risk_Without_2026'!E18, "-", "ERROR")</f>
        <v>-</v>
      </c>
      <c r="BB16" s="218" t="str">
        <f ca="1">IF((F16+R16+AD16+AP16)='N2.4_RIIO2_Risk_Without_2026'!F18, "-", "ERROR")</f>
        <v>-</v>
      </c>
      <c r="BC16" s="218" t="str">
        <f ca="1">IF((G16+S16+AE16+AQ16)='N2.4_RIIO2_Risk_Without_2026'!G18, "-", "ERROR")</f>
        <v>-</v>
      </c>
      <c r="BD16" s="218" t="str">
        <f ca="1">IF((H16+T16+AF16+AR16)='N2.4_RIIO2_Risk_Without_2026'!H18, "-", "ERROR")</f>
        <v>-</v>
      </c>
      <c r="BE16" s="218" t="str">
        <f ca="1">IF((I16+U16+AG16+AS16)='N2.4_RIIO2_Risk_Without_2026'!I18, "-", "ERROR")</f>
        <v>-</v>
      </c>
      <c r="BF16" s="218" t="str">
        <f ca="1">IF((J16+V16+AH16+AT16)='N2.4_RIIO2_Risk_Without_2026'!J18, "-", "ERROR")</f>
        <v>-</v>
      </c>
      <c r="BG16" s="218" t="str">
        <f ca="1">IF((K16+W16+AI16+AU16)='N2.4_RIIO2_Risk_Without_2026'!K18, "-", "ERROR")</f>
        <v>-</v>
      </c>
      <c r="BH16" s="218" t="str">
        <f ca="1">IF((L16+X16+AJ16+AV16)='N2.4_RIIO2_Risk_Without_2026'!L18, "-", "ERROR")</f>
        <v>-</v>
      </c>
      <c r="BI16" s="218" t="str">
        <f ca="1">IF((M16+Y16+AK16+AW16)='N2.4_RIIO2_Risk_Without_2026'!M18, "-", "ERROR")</f>
        <v>-</v>
      </c>
    </row>
    <row r="17" spans="1:61">
      <c r="A17" s="158" t="s">
        <v>205</v>
      </c>
      <c r="B17" s="237" t="e">
        <f t="shared" ca="1" si="3"/>
        <v>#N/A</v>
      </c>
      <c r="C17" s="64" t="s">
        <v>51</v>
      </c>
      <c r="D17" s="187"/>
      <c r="E17" s="187"/>
      <c r="F17" s="187"/>
      <c r="G17" s="187"/>
      <c r="H17" s="187"/>
      <c r="I17" s="187"/>
      <c r="J17" s="187"/>
      <c r="K17" s="187"/>
      <c r="L17" s="187"/>
      <c r="M17" s="187"/>
      <c r="N17" s="84">
        <f t="shared" si="4"/>
        <v>0</v>
      </c>
      <c r="P17" s="187"/>
      <c r="Q17" s="187"/>
      <c r="R17" s="187"/>
      <c r="S17" s="187"/>
      <c r="T17" s="187"/>
      <c r="U17" s="187"/>
      <c r="V17" s="187"/>
      <c r="W17" s="187"/>
      <c r="X17" s="187"/>
      <c r="Y17" s="187"/>
      <c r="Z17" s="84">
        <f t="shared" si="5"/>
        <v>0</v>
      </c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84">
        <f t="shared" si="6"/>
        <v>0</v>
      </c>
      <c r="AN17" s="187"/>
      <c r="AO17" s="187"/>
      <c r="AP17" s="187"/>
      <c r="AQ17" s="187"/>
      <c r="AR17" s="187"/>
      <c r="AS17" s="187"/>
      <c r="AT17" s="187"/>
      <c r="AU17" s="187"/>
      <c r="AV17" s="187"/>
      <c r="AW17" s="187"/>
      <c r="AX17" s="84">
        <f t="shared" si="7"/>
        <v>0</v>
      </c>
      <c r="AZ17" s="218" t="str">
        <f ca="1">IF((D17+P17+AB17+AN17)='N2.4_RIIO2_Risk_Without_2026'!D19, "-", "ERROR")</f>
        <v>-</v>
      </c>
      <c r="BA17" s="218" t="str">
        <f ca="1">IF((E17+Q17+AC17+AO17)='N2.4_RIIO2_Risk_Without_2026'!E19, "-", "ERROR")</f>
        <v>-</v>
      </c>
      <c r="BB17" s="218" t="str">
        <f ca="1">IF((F17+R17+AD17+AP17)='N2.4_RIIO2_Risk_Without_2026'!F19, "-", "ERROR")</f>
        <v>-</v>
      </c>
      <c r="BC17" s="218" t="str">
        <f ca="1">IF((G17+S17+AE17+AQ17)='N2.4_RIIO2_Risk_Without_2026'!G19, "-", "ERROR")</f>
        <v>-</v>
      </c>
      <c r="BD17" s="218" t="str">
        <f ca="1">IF((H17+T17+AF17+AR17)='N2.4_RIIO2_Risk_Without_2026'!H19, "-", "ERROR")</f>
        <v>-</v>
      </c>
      <c r="BE17" s="218" t="str">
        <f ca="1">IF((I17+U17+AG17+AS17)='N2.4_RIIO2_Risk_Without_2026'!I19, "-", "ERROR")</f>
        <v>-</v>
      </c>
      <c r="BF17" s="218" t="str">
        <f ca="1">IF((J17+V17+AH17+AT17)='N2.4_RIIO2_Risk_Without_2026'!J19, "-", "ERROR")</f>
        <v>-</v>
      </c>
      <c r="BG17" s="218" t="str">
        <f ca="1">IF((K17+W17+AI17+AU17)='N2.4_RIIO2_Risk_Without_2026'!K19, "-", "ERROR")</f>
        <v>-</v>
      </c>
      <c r="BH17" s="218" t="str">
        <f ca="1">IF((L17+X17+AJ17+AV17)='N2.4_RIIO2_Risk_Without_2026'!L19, "-", "ERROR")</f>
        <v>-</v>
      </c>
      <c r="BI17" s="218" t="str">
        <f ca="1">IF((M17+Y17+AK17+AW17)='N2.4_RIIO2_Risk_Without_2026'!M19, "-", "ERROR")</f>
        <v>-</v>
      </c>
    </row>
    <row r="18" spans="1:61">
      <c r="A18" s="158" t="s">
        <v>206</v>
      </c>
      <c r="B18" s="237" t="e">
        <f t="shared" ca="1" si="3"/>
        <v>#N/A</v>
      </c>
      <c r="C18" s="64" t="s">
        <v>51</v>
      </c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84">
        <f t="shared" si="4"/>
        <v>0</v>
      </c>
      <c r="P18" s="187"/>
      <c r="Q18" s="187"/>
      <c r="R18" s="187"/>
      <c r="S18" s="187"/>
      <c r="T18" s="187"/>
      <c r="U18" s="187"/>
      <c r="V18" s="187"/>
      <c r="W18" s="187"/>
      <c r="X18" s="187"/>
      <c r="Y18" s="187"/>
      <c r="Z18" s="84">
        <f t="shared" si="5"/>
        <v>0</v>
      </c>
      <c r="AB18" s="187"/>
      <c r="AC18" s="187"/>
      <c r="AD18" s="187"/>
      <c r="AE18" s="187"/>
      <c r="AF18" s="187"/>
      <c r="AG18" s="187"/>
      <c r="AH18" s="187"/>
      <c r="AI18" s="187"/>
      <c r="AJ18" s="187"/>
      <c r="AK18" s="187"/>
      <c r="AL18" s="84">
        <f t="shared" si="6"/>
        <v>0</v>
      </c>
      <c r="AN18" s="187"/>
      <c r="AO18" s="187"/>
      <c r="AP18" s="187"/>
      <c r="AQ18" s="187"/>
      <c r="AR18" s="187"/>
      <c r="AS18" s="187"/>
      <c r="AT18" s="187"/>
      <c r="AU18" s="187"/>
      <c r="AV18" s="187"/>
      <c r="AW18" s="187"/>
      <c r="AX18" s="84">
        <f t="shared" si="7"/>
        <v>0</v>
      </c>
      <c r="AZ18" s="218" t="str">
        <f ca="1">IF((D18+P18+AB18+AN18)='N2.4_RIIO2_Risk_Without_2026'!D20, "-", "ERROR")</f>
        <v>-</v>
      </c>
      <c r="BA18" s="218" t="str">
        <f ca="1">IF((E18+Q18+AC18+AO18)='N2.4_RIIO2_Risk_Without_2026'!E20, "-", "ERROR")</f>
        <v>-</v>
      </c>
      <c r="BB18" s="218" t="str">
        <f ca="1">IF((F18+R18+AD18+AP18)='N2.4_RIIO2_Risk_Without_2026'!F20, "-", "ERROR")</f>
        <v>-</v>
      </c>
      <c r="BC18" s="218" t="str">
        <f ca="1">IF((G18+S18+AE18+AQ18)='N2.4_RIIO2_Risk_Without_2026'!G20, "-", "ERROR")</f>
        <v>-</v>
      </c>
      <c r="BD18" s="218" t="str">
        <f ca="1">IF((H18+T18+AF18+AR18)='N2.4_RIIO2_Risk_Without_2026'!H20, "-", "ERROR")</f>
        <v>-</v>
      </c>
      <c r="BE18" s="218" t="str">
        <f ca="1">IF((I18+U18+AG18+AS18)='N2.4_RIIO2_Risk_Without_2026'!I20, "-", "ERROR")</f>
        <v>-</v>
      </c>
      <c r="BF18" s="218" t="str">
        <f ca="1">IF((J18+V18+AH18+AT18)='N2.4_RIIO2_Risk_Without_2026'!J20, "-", "ERROR")</f>
        <v>-</v>
      </c>
      <c r="BG18" s="218" t="str">
        <f ca="1">IF((K18+W18+AI18+AU18)='N2.4_RIIO2_Risk_Without_2026'!K20, "-", "ERROR")</f>
        <v>-</v>
      </c>
      <c r="BH18" s="218" t="str">
        <f ca="1">IF((L18+X18+AJ18+AV18)='N2.4_RIIO2_Risk_Without_2026'!L20, "-", "ERROR")</f>
        <v>-</v>
      </c>
      <c r="BI18" s="218" t="str">
        <f ca="1">IF((M18+Y18+AK18+AW18)='N2.4_RIIO2_Risk_Without_2026'!M20, "-", "ERROR")</f>
        <v>-</v>
      </c>
    </row>
    <row r="19" spans="1:61">
      <c r="A19" s="158" t="s">
        <v>207</v>
      </c>
      <c r="B19" s="237" t="e">
        <f t="shared" ca="1" si="3"/>
        <v>#N/A</v>
      </c>
      <c r="C19" s="64" t="s">
        <v>51</v>
      </c>
      <c r="D19" s="187"/>
      <c r="E19" s="187"/>
      <c r="F19" s="187"/>
      <c r="G19" s="187"/>
      <c r="H19" s="187"/>
      <c r="I19" s="187"/>
      <c r="J19" s="187"/>
      <c r="K19" s="187"/>
      <c r="L19" s="187"/>
      <c r="M19" s="187"/>
      <c r="N19" s="84">
        <f t="shared" si="4"/>
        <v>0</v>
      </c>
      <c r="P19" s="187"/>
      <c r="Q19" s="187"/>
      <c r="R19" s="187"/>
      <c r="S19" s="187"/>
      <c r="T19" s="187"/>
      <c r="U19" s="187"/>
      <c r="V19" s="187"/>
      <c r="W19" s="187"/>
      <c r="X19" s="187"/>
      <c r="Y19" s="187"/>
      <c r="Z19" s="84">
        <f t="shared" si="5"/>
        <v>0</v>
      </c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84">
        <f t="shared" si="6"/>
        <v>0</v>
      </c>
      <c r="AN19" s="187"/>
      <c r="AO19" s="187"/>
      <c r="AP19" s="187"/>
      <c r="AQ19" s="187"/>
      <c r="AR19" s="187"/>
      <c r="AS19" s="187"/>
      <c r="AT19" s="187"/>
      <c r="AU19" s="187"/>
      <c r="AV19" s="187"/>
      <c r="AW19" s="187"/>
      <c r="AX19" s="84">
        <f t="shared" si="7"/>
        <v>0</v>
      </c>
      <c r="AZ19" s="218" t="str">
        <f ca="1">IF((D19+P19+AB19+AN19)='N2.4_RIIO2_Risk_Without_2026'!D21, "-", "ERROR")</f>
        <v>-</v>
      </c>
      <c r="BA19" s="218" t="str">
        <f ca="1">IF((E19+Q19+AC19+AO19)='N2.4_RIIO2_Risk_Without_2026'!E21, "-", "ERROR")</f>
        <v>-</v>
      </c>
      <c r="BB19" s="218" t="str">
        <f ca="1">IF((F19+R19+AD19+AP19)='N2.4_RIIO2_Risk_Without_2026'!F21, "-", "ERROR")</f>
        <v>-</v>
      </c>
      <c r="BC19" s="218" t="str">
        <f ca="1">IF((G19+S19+AE19+AQ19)='N2.4_RIIO2_Risk_Without_2026'!G21, "-", "ERROR")</f>
        <v>-</v>
      </c>
      <c r="BD19" s="218" t="str">
        <f ca="1">IF((H19+T19+AF19+AR19)='N2.4_RIIO2_Risk_Without_2026'!H21, "-", "ERROR")</f>
        <v>-</v>
      </c>
      <c r="BE19" s="218" t="str">
        <f ca="1">IF((I19+U19+AG19+AS19)='N2.4_RIIO2_Risk_Without_2026'!I21, "-", "ERROR")</f>
        <v>-</v>
      </c>
      <c r="BF19" s="218" t="str">
        <f ca="1">IF((J19+V19+AH19+AT19)='N2.4_RIIO2_Risk_Without_2026'!J21, "-", "ERROR")</f>
        <v>-</v>
      </c>
      <c r="BG19" s="218" t="str">
        <f ca="1">IF((K19+W19+AI19+AU19)='N2.4_RIIO2_Risk_Without_2026'!K21, "-", "ERROR")</f>
        <v>-</v>
      </c>
      <c r="BH19" s="218" t="str">
        <f ca="1">IF((L19+X19+AJ19+AV19)='N2.4_RIIO2_Risk_Without_2026'!L21, "-", "ERROR")</f>
        <v>-</v>
      </c>
      <c r="BI19" s="218" t="str">
        <f ca="1">IF((M19+Y19+AK19+AW19)='N2.4_RIIO2_Risk_Without_2026'!M21, "-", "ERROR")</f>
        <v>-</v>
      </c>
    </row>
    <row r="20" spans="1:61">
      <c r="A20" s="158" t="s">
        <v>208</v>
      </c>
      <c r="B20" s="237" t="e">
        <f t="shared" ca="1" si="3"/>
        <v>#N/A</v>
      </c>
      <c r="C20" s="64" t="s">
        <v>51</v>
      </c>
      <c r="D20" s="187"/>
      <c r="E20" s="187"/>
      <c r="F20" s="187"/>
      <c r="G20" s="187"/>
      <c r="H20" s="187"/>
      <c r="I20" s="187"/>
      <c r="J20" s="187"/>
      <c r="K20" s="187"/>
      <c r="L20" s="187"/>
      <c r="M20" s="187"/>
      <c r="N20" s="84">
        <f t="shared" si="4"/>
        <v>0</v>
      </c>
      <c r="P20" s="187"/>
      <c r="Q20" s="187"/>
      <c r="R20" s="187"/>
      <c r="S20" s="187"/>
      <c r="T20" s="187"/>
      <c r="U20" s="187"/>
      <c r="V20" s="187"/>
      <c r="W20" s="187"/>
      <c r="X20" s="187"/>
      <c r="Y20" s="187"/>
      <c r="Z20" s="84">
        <f t="shared" si="5"/>
        <v>0</v>
      </c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84">
        <f t="shared" si="6"/>
        <v>0</v>
      </c>
      <c r="AN20" s="187"/>
      <c r="AO20" s="187"/>
      <c r="AP20" s="187"/>
      <c r="AQ20" s="187"/>
      <c r="AR20" s="187"/>
      <c r="AS20" s="187"/>
      <c r="AT20" s="187"/>
      <c r="AU20" s="187"/>
      <c r="AV20" s="187"/>
      <c r="AW20" s="187"/>
      <c r="AX20" s="84">
        <f t="shared" si="7"/>
        <v>0</v>
      </c>
      <c r="AZ20" s="218" t="str">
        <f ca="1">IF((D20+P20+AB20+AN20)='N2.4_RIIO2_Risk_Without_2026'!D22, "-", "ERROR")</f>
        <v>-</v>
      </c>
      <c r="BA20" s="218" t="str">
        <f ca="1">IF((E20+Q20+AC20+AO20)='N2.4_RIIO2_Risk_Without_2026'!E22, "-", "ERROR")</f>
        <v>-</v>
      </c>
      <c r="BB20" s="218" t="str">
        <f ca="1">IF((F20+R20+AD20+AP20)='N2.4_RIIO2_Risk_Without_2026'!F22, "-", "ERROR")</f>
        <v>-</v>
      </c>
      <c r="BC20" s="218" t="str">
        <f ca="1">IF((G20+S20+AE20+AQ20)='N2.4_RIIO2_Risk_Without_2026'!G22, "-", "ERROR")</f>
        <v>-</v>
      </c>
      <c r="BD20" s="218" t="str">
        <f ca="1">IF((H20+T20+AF20+AR20)='N2.4_RIIO2_Risk_Without_2026'!H22, "-", "ERROR")</f>
        <v>-</v>
      </c>
      <c r="BE20" s="218" t="str">
        <f ca="1">IF((I20+U20+AG20+AS20)='N2.4_RIIO2_Risk_Without_2026'!I22, "-", "ERROR")</f>
        <v>-</v>
      </c>
      <c r="BF20" s="218" t="str">
        <f ca="1">IF((J20+V20+AH20+AT20)='N2.4_RIIO2_Risk_Without_2026'!J22, "-", "ERROR")</f>
        <v>-</v>
      </c>
      <c r="BG20" s="218" t="str">
        <f ca="1">IF((K20+W20+AI20+AU20)='N2.4_RIIO2_Risk_Without_2026'!K22, "-", "ERROR")</f>
        <v>-</v>
      </c>
      <c r="BH20" s="218" t="str">
        <f ca="1">IF((L20+X20+AJ20+AV20)='N2.4_RIIO2_Risk_Without_2026'!L22, "-", "ERROR")</f>
        <v>-</v>
      </c>
      <c r="BI20" s="218" t="str">
        <f ca="1">IF((M20+Y20+AK20+AW20)='N2.4_RIIO2_Risk_Without_2026'!M22, "-", "ERROR")</f>
        <v>-</v>
      </c>
    </row>
    <row r="21" spans="1:61">
      <c r="A21" s="158" t="s">
        <v>425</v>
      </c>
      <c r="B21" s="237" t="e">
        <f t="shared" ca="1" si="3"/>
        <v>#N/A</v>
      </c>
      <c r="C21" s="64" t="s">
        <v>51</v>
      </c>
      <c r="D21" s="187"/>
      <c r="E21" s="187"/>
      <c r="F21" s="187"/>
      <c r="G21" s="187"/>
      <c r="H21" s="187"/>
      <c r="I21" s="187"/>
      <c r="J21" s="187"/>
      <c r="K21" s="187"/>
      <c r="L21" s="187"/>
      <c r="M21" s="187"/>
      <c r="N21" s="84">
        <f t="shared" si="4"/>
        <v>0</v>
      </c>
      <c r="P21" s="187"/>
      <c r="Q21" s="187"/>
      <c r="R21" s="187"/>
      <c r="S21" s="187"/>
      <c r="T21" s="187"/>
      <c r="U21" s="187"/>
      <c r="V21" s="187"/>
      <c r="W21" s="187"/>
      <c r="X21" s="187"/>
      <c r="Y21" s="187"/>
      <c r="Z21" s="84">
        <f t="shared" si="5"/>
        <v>0</v>
      </c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84">
        <f t="shared" si="6"/>
        <v>0</v>
      </c>
      <c r="AN21" s="187"/>
      <c r="AO21" s="187"/>
      <c r="AP21" s="187"/>
      <c r="AQ21" s="187"/>
      <c r="AR21" s="187"/>
      <c r="AS21" s="187"/>
      <c r="AT21" s="187"/>
      <c r="AU21" s="187"/>
      <c r="AV21" s="187"/>
      <c r="AW21" s="187"/>
      <c r="AX21" s="84">
        <f t="shared" si="7"/>
        <v>0</v>
      </c>
      <c r="AZ21" s="218" t="str">
        <f ca="1">IF((D21+P21+AB21+AN21)='N2.4_RIIO2_Risk_Without_2026'!D23, "-", "ERROR")</f>
        <v>-</v>
      </c>
      <c r="BA21" s="218" t="str">
        <f ca="1">IF((E21+Q21+AC21+AO21)='N2.4_RIIO2_Risk_Without_2026'!E23, "-", "ERROR")</f>
        <v>-</v>
      </c>
      <c r="BB21" s="218" t="str">
        <f ca="1">IF((F21+R21+AD21+AP21)='N2.4_RIIO2_Risk_Without_2026'!F23, "-", "ERROR")</f>
        <v>-</v>
      </c>
      <c r="BC21" s="218" t="str">
        <f ca="1">IF((G21+S21+AE21+AQ21)='N2.4_RIIO2_Risk_Without_2026'!G23, "-", "ERROR")</f>
        <v>-</v>
      </c>
      <c r="BD21" s="218" t="str">
        <f ca="1">IF((H21+T21+AF21+AR21)='N2.4_RIIO2_Risk_Without_2026'!H23, "-", "ERROR")</f>
        <v>-</v>
      </c>
      <c r="BE21" s="218" t="str">
        <f ca="1">IF((I21+U21+AG21+AS21)='N2.4_RIIO2_Risk_Without_2026'!I23, "-", "ERROR")</f>
        <v>-</v>
      </c>
      <c r="BF21" s="218" t="str">
        <f ca="1">IF((J21+V21+AH21+AT21)='N2.4_RIIO2_Risk_Without_2026'!J23, "-", "ERROR")</f>
        <v>-</v>
      </c>
      <c r="BG21" s="218" t="str">
        <f ca="1">IF((K21+W21+AI21+AU21)='N2.4_RIIO2_Risk_Without_2026'!K23, "-", "ERROR")</f>
        <v>-</v>
      </c>
      <c r="BH21" s="218" t="str">
        <f ca="1">IF((L21+X21+AJ21+AV21)='N2.4_RIIO2_Risk_Without_2026'!L23, "-", "ERROR")</f>
        <v>-</v>
      </c>
      <c r="BI21" s="218" t="str">
        <f ca="1">IF((M21+Y21+AK21+AW21)='N2.4_RIIO2_Risk_Without_2026'!M23, "-", "ERROR")</f>
        <v>-</v>
      </c>
    </row>
    <row r="22" spans="1:61">
      <c r="A22" s="158" t="s">
        <v>426</v>
      </c>
      <c r="B22" s="237" t="e">
        <f t="shared" ca="1" si="3"/>
        <v>#N/A</v>
      </c>
      <c r="C22" s="64" t="s">
        <v>51</v>
      </c>
      <c r="D22" s="187"/>
      <c r="E22" s="187"/>
      <c r="F22" s="187"/>
      <c r="G22" s="187"/>
      <c r="H22" s="187"/>
      <c r="I22" s="187"/>
      <c r="J22" s="187"/>
      <c r="K22" s="187"/>
      <c r="L22" s="187"/>
      <c r="M22" s="187"/>
      <c r="N22" s="84">
        <f t="shared" si="4"/>
        <v>0</v>
      </c>
      <c r="P22" s="187"/>
      <c r="Q22" s="187"/>
      <c r="R22" s="187"/>
      <c r="S22" s="187"/>
      <c r="T22" s="187"/>
      <c r="U22" s="187"/>
      <c r="V22" s="187"/>
      <c r="W22" s="187"/>
      <c r="X22" s="187"/>
      <c r="Y22" s="187"/>
      <c r="Z22" s="84">
        <f t="shared" si="5"/>
        <v>0</v>
      </c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84">
        <f t="shared" si="6"/>
        <v>0</v>
      </c>
      <c r="AN22" s="187"/>
      <c r="AO22" s="187"/>
      <c r="AP22" s="187"/>
      <c r="AQ22" s="187"/>
      <c r="AR22" s="187"/>
      <c r="AS22" s="187"/>
      <c r="AT22" s="187"/>
      <c r="AU22" s="187"/>
      <c r="AV22" s="187"/>
      <c r="AW22" s="187"/>
      <c r="AX22" s="84">
        <f t="shared" si="7"/>
        <v>0</v>
      </c>
      <c r="AZ22" s="218" t="str">
        <f ca="1">IF((D22+P22+AB22+AN22)='N2.4_RIIO2_Risk_Without_2026'!D24, "-", "ERROR")</f>
        <v>-</v>
      </c>
      <c r="BA22" s="218" t="str">
        <f ca="1">IF((E22+Q22+AC22+AO22)='N2.4_RIIO2_Risk_Without_2026'!E24, "-", "ERROR")</f>
        <v>-</v>
      </c>
      <c r="BB22" s="218" t="str">
        <f ca="1">IF((F22+R22+AD22+AP22)='N2.4_RIIO2_Risk_Without_2026'!F24, "-", "ERROR")</f>
        <v>-</v>
      </c>
      <c r="BC22" s="218" t="str">
        <f ca="1">IF((G22+S22+AE22+AQ22)='N2.4_RIIO2_Risk_Without_2026'!G24, "-", "ERROR")</f>
        <v>-</v>
      </c>
      <c r="BD22" s="218" t="str">
        <f ca="1">IF((H22+T22+AF22+AR22)='N2.4_RIIO2_Risk_Without_2026'!H24, "-", "ERROR")</f>
        <v>-</v>
      </c>
      <c r="BE22" s="218" t="str">
        <f ca="1">IF((I22+U22+AG22+AS22)='N2.4_RIIO2_Risk_Without_2026'!I24, "-", "ERROR")</f>
        <v>-</v>
      </c>
      <c r="BF22" s="218" t="str">
        <f ca="1">IF((J22+V22+AH22+AT22)='N2.4_RIIO2_Risk_Without_2026'!J24, "-", "ERROR")</f>
        <v>-</v>
      </c>
      <c r="BG22" s="218" t="str">
        <f ca="1">IF((K22+W22+AI22+AU22)='N2.4_RIIO2_Risk_Without_2026'!K24, "-", "ERROR")</f>
        <v>-</v>
      </c>
      <c r="BH22" s="218" t="str">
        <f ca="1">IF((L22+X22+AJ22+AV22)='N2.4_RIIO2_Risk_Without_2026'!L24, "-", "ERROR")</f>
        <v>-</v>
      </c>
      <c r="BI22" s="218" t="str">
        <f ca="1">IF((M22+Y22+AK22+AW22)='N2.4_RIIO2_Risk_Without_2026'!M24, "-", "ERROR")</f>
        <v>-</v>
      </c>
    </row>
    <row r="23" spans="1:61">
      <c r="A23" s="158" t="s">
        <v>427</v>
      </c>
      <c r="B23" s="237" t="e">
        <f t="shared" ca="1" si="3"/>
        <v>#N/A</v>
      </c>
      <c r="C23" s="64" t="s">
        <v>51</v>
      </c>
      <c r="D23" s="187"/>
      <c r="E23" s="187"/>
      <c r="F23" s="187"/>
      <c r="G23" s="187"/>
      <c r="H23" s="187"/>
      <c r="I23" s="187"/>
      <c r="J23" s="187"/>
      <c r="K23" s="187"/>
      <c r="L23" s="187"/>
      <c r="M23" s="187"/>
      <c r="N23" s="84">
        <f t="shared" si="4"/>
        <v>0</v>
      </c>
      <c r="P23" s="187"/>
      <c r="Q23" s="187"/>
      <c r="R23" s="187"/>
      <c r="S23" s="187"/>
      <c r="T23" s="187"/>
      <c r="U23" s="187"/>
      <c r="V23" s="187"/>
      <c r="W23" s="187"/>
      <c r="X23" s="187"/>
      <c r="Y23" s="187"/>
      <c r="Z23" s="84">
        <f t="shared" si="5"/>
        <v>0</v>
      </c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84">
        <f t="shared" si="6"/>
        <v>0</v>
      </c>
      <c r="AN23" s="187"/>
      <c r="AO23" s="187"/>
      <c r="AP23" s="187"/>
      <c r="AQ23" s="187"/>
      <c r="AR23" s="187"/>
      <c r="AS23" s="187"/>
      <c r="AT23" s="187"/>
      <c r="AU23" s="187"/>
      <c r="AV23" s="187"/>
      <c r="AW23" s="187"/>
      <c r="AX23" s="84">
        <f t="shared" si="7"/>
        <v>0</v>
      </c>
      <c r="AZ23" s="218" t="str">
        <f ca="1">IF((D23+P23+AB23+AN23)='N2.4_RIIO2_Risk_Without_2026'!D25, "-", "ERROR")</f>
        <v>-</v>
      </c>
      <c r="BA23" s="218" t="str">
        <f ca="1">IF((E23+Q23+AC23+AO23)='N2.4_RIIO2_Risk_Without_2026'!E25, "-", "ERROR")</f>
        <v>-</v>
      </c>
      <c r="BB23" s="218" t="str">
        <f ca="1">IF((F23+R23+AD23+AP23)='N2.4_RIIO2_Risk_Without_2026'!F25, "-", "ERROR")</f>
        <v>-</v>
      </c>
      <c r="BC23" s="218" t="str">
        <f ca="1">IF((G23+S23+AE23+AQ23)='N2.4_RIIO2_Risk_Without_2026'!G25, "-", "ERROR")</f>
        <v>-</v>
      </c>
      <c r="BD23" s="218" t="str">
        <f ca="1">IF((H23+T23+AF23+AR23)='N2.4_RIIO2_Risk_Without_2026'!H25, "-", "ERROR")</f>
        <v>-</v>
      </c>
      <c r="BE23" s="218" t="str">
        <f ca="1">IF((I23+U23+AG23+AS23)='N2.4_RIIO2_Risk_Without_2026'!I25, "-", "ERROR")</f>
        <v>-</v>
      </c>
      <c r="BF23" s="218" t="str">
        <f ca="1">IF((J23+V23+AH23+AT23)='N2.4_RIIO2_Risk_Without_2026'!J25, "-", "ERROR")</f>
        <v>-</v>
      </c>
      <c r="BG23" s="218" t="str">
        <f ca="1">IF((K23+W23+AI23+AU23)='N2.4_RIIO2_Risk_Without_2026'!K25, "-", "ERROR")</f>
        <v>-</v>
      </c>
      <c r="BH23" s="218" t="str">
        <f ca="1">IF((L23+X23+AJ23+AV23)='N2.4_RIIO2_Risk_Without_2026'!L25, "-", "ERROR")</f>
        <v>-</v>
      </c>
      <c r="BI23" s="218" t="str">
        <f ca="1">IF((M23+Y23+AK23+AW23)='N2.4_RIIO2_Risk_Without_2026'!M25, "-", "ERROR")</f>
        <v>-</v>
      </c>
    </row>
    <row r="24" spans="1:61">
      <c r="A24" s="158" t="s">
        <v>428</v>
      </c>
      <c r="B24" s="237" t="e">
        <f t="shared" ca="1" si="3"/>
        <v>#N/A</v>
      </c>
      <c r="C24" s="64" t="s">
        <v>51</v>
      </c>
      <c r="D24" s="187"/>
      <c r="E24" s="187"/>
      <c r="F24" s="187"/>
      <c r="G24" s="187"/>
      <c r="H24" s="187"/>
      <c r="I24" s="187"/>
      <c r="J24" s="187"/>
      <c r="K24" s="187"/>
      <c r="L24" s="187"/>
      <c r="M24" s="187"/>
      <c r="N24" s="84">
        <f t="shared" si="4"/>
        <v>0</v>
      </c>
      <c r="P24" s="187"/>
      <c r="Q24" s="187"/>
      <c r="R24" s="187"/>
      <c r="S24" s="187"/>
      <c r="T24" s="187"/>
      <c r="U24" s="187"/>
      <c r="V24" s="187"/>
      <c r="W24" s="187"/>
      <c r="X24" s="187"/>
      <c r="Y24" s="187"/>
      <c r="Z24" s="84">
        <f t="shared" si="5"/>
        <v>0</v>
      </c>
      <c r="AB24" s="187"/>
      <c r="AC24" s="187"/>
      <c r="AD24" s="187"/>
      <c r="AE24" s="187"/>
      <c r="AF24" s="187"/>
      <c r="AG24" s="187"/>
      <c r="AH24" s="187"/>
      <c r="AI24" s="187"/>
      <c r="AJ24" s="187"/>
      <c r="AK24" s="187"/>
      <c r="AL24" s="84">
        <f t="shared" si="6"/>
        <v>0</v>
      </c>
      <c r="AN24" s="187"/>
      <c r="AO24" s="187"/>
      <c r="AP24" s="187"/>
      <c r="AQ24" s="187"/>
      <c r="AR24" s="187"/>
      <c r="AS24" s="187"/>
      <c r="AT24" s="187"/>
      <c r="AU24" s="187"/>
      <c r="AV24" s="187"/>
      <c r="AW24" s="187"/>
      <c r="AX24" s="84">
        <f t="shared" si="7"/>
        <v>0</v>
      </c>
      <c r="AZ24" s="218" t="str">
        <f ca="1">IF((D24+P24+AB24+AN24)='N2.4_RIIO2_Risk_Without_2026'!D26, "-", "ERROR")</f>
        <v>-</v>
      </c>
      <c r="BA24" s="218" t="str">
        <f ca="1">IF((E24+Q24+AC24+AO24)='N2.4_RIIO2_Risk_Without_2026'!E26, "-", "ERROR")</f>
        <v>-</v>
      </c>
      <c r="BB24" s="218" t="str">
        <f ca="1">IF((F24+R24+AD24+AP24)='N2.4_RIIO2_Risk_Without_2026'!F26, "-", "ERROR")</f>
        <v>-</v>
      </c>
      <c r="BC24" s="218" t="str">
        <f ca="1">IF((G24+S24+AE24+AQ24)='N2.4_RIIO2_Risk_Without_2026'!G26, "-", "ERROR")</f>
        <v>-</v>
      </c>
      <c r="BD24" s="218" t="str">
        <f ca="1">IF((H24+T24+AF24+AR24)='N2.4_RIIO2_Risk_Without_2026'!H26, "-", "ERROR")</f>
        <v>-</v>
      </c>
      <c r="BE24" s="218" t="str">
        <f ca="1">IF((I24+U24+AG24+AS24)='N2.4_RIIO2_Risk_Without_2026'!I26, "-", "ERROR")</f>
        <v>-</v>
      </c>
      <c r="BF24" s="218" t="str">
        <f ca="1">IF((J24+V24+AH24+AT24)='N2.4_RIIO2_Risk_Without_2026'!J26, "-", "ERROR")</f>
        <v>-</v>
      </c>
      <c r="BG24" s="218" t="str">
        <f ca="1">IF((K24+W24+AI24+AU24)='N2.4_RIIO2_Risk_Without_2026'!K26, "-", "ERROR")</f>
        <v>-</v>
      </c>
      <c r="BH24" s="218" t="str">
        <f ca="1">IF((L24+X24+AJ24+AV24)='N2.4_RIIO2_Risk_Without_2026'!L26, "-", "ERROR")</f>
        <v>-</v>
      </c>
      <c r="BI24" s="218" t="str">
        <f ca="1">IF((M24+Y24+AK24+AW24)='N2.4_RIIO2_Risk_Without_2026'!M26, "-", "ERROR")</f>
        <v>-</v>
      </c>
    </row>
    <row r="25" spans="1:61">
      <c r="A25" s="158" t="s">
        <v>429</v>
      </c>
      <c r="B25" s="237" t="e">
        <f t="shared" ca="1" si="3"/>
        <v>#N/A</v>
      </c>
      <c r="C25" s="64" t="s">
        <v>51</v>
      </c>
      <c r="D25" s="187"/>
      <c r="E25" s="187"/>
      <c r="F25" s="187"/>
      <c r="G25" s="187"/>
      <c r="H25" s="187"/>
      <c r="I25" s="187"/>
      <c r="J25" s="187"/>
      <c r="K25" s="187"/>
      <c r="L25" s="187"/>
      <c r="M25" s="187"/>
      <c r="N25" s="84">
        <f t="shared" si="4"/>
        <v>0</v>
      </c>
      <c r="P25" s="187"/>
      <c r="Q25" s="187"/>
      <c r="R25" s="187"/>
      <c r="S25" s="187"/>
      <c r="T25" s="187"/>
      <c r="U25" s="187"/>
      <c r="V25" s="187"/>
      <c r="W25" s="187"/>
      <c r="X25" s="187"/>
      <c r="Y25" s="187"/>
      <c r="Z25" s="84">
        <f t="shared" si="5"/>
        <v>0</v>
      </c>
      <c r="AB25" s="187"/>
      <c r="AC25" s="187"/>
      <c r="AD25" s="187"/>
      <c r="AE25" s="187"/>
      <c r="AF25" s="187"/>
      <c r="AG25" s="187"/>
      <c r="AH25" s="187"/>
      <c r="AI25" s="187"/>
      <c r="AJ25" s="187"/>
      <c r="AK25" s="187"/>
      <c r="AL25" s="84">
        <f t="shared" si="6"/>
        <v>0</v>
      </c>
      <c r="AN25" s="187"/>
      <c r="AO25" s="187"/>
      <c r="AP25" s="187"/>
      <c r="AQ25" s="187"/>
      <c r="AR25" s="187"/>
      <c r="AS25" s="187"/>
      <c r="AT25" s="187"/>
      <c r="AU25" s="187"/>
      <c r="AV25" s="187"/>
      <c r="AW25" s="187"/>
      <c r="AX25" s="84">
        <f t="shared" si="7"/>
        <v>0</v>
      </c>
      <c r="AZ25" s="218" t="str">
        <f ca="1">IF((D25+P25+AB25+AN25)='N2.4_RIIO2_Risk_Without_2026'!D27, "-", "ERROR")</f>
        <v>-</v>
      </c>
      <c r="BA25" s="218" t="str">
        <f ca="1">IF((E25+Q25+AC25+AO25)='N2.4_RIIO2_Risk_Without_2026'!E27, "-", "ERROR")</f>
        <v>-</v>
      </c>
      <c r="BB25" s="218" t="str">
        <f ca="1">IF((F25+R25+AD25+AP25)='N2.4_RIIO2_Risk_Without_2026'!F27, "-", "ERROR")</f>
        <v>-</v>
      </c>
      <c r="BC25" s="218" t="str">
        <f ca="1">IF((G25+S25+AE25+AQ25)='N2.4_RIIO2_Risk_Without_2026'!G27, "-", "ERROR")</f>
        <v>-</v>
      </c>
      <c r="BD25" s="218" t="str">
        <f ca="1">IF((H25+T25+AF25+AR25)='N2.4_RIIO2_Risk_Without_2026'!H27, "-", "ERROR")</f>
        <v>-</v>
      </c>
      <c r="BE25" s="218" t="str">
        <f ca="1">IF((I25+U25+AG25+AS25)='N2.4_RIIO2_Risk_Without_2026'!I27, "-", "ERROR")</f>
        <v>-</v>
      </c>
      <c r="BF25" s="218" t="str">
        <f ca="1">IF((J25+V25+AH25+AT25)='N2.4_RIIO2_Risk_Without_2026'!J27, "-", "ERROR")</f>
        <v>-</v>
      </c>
      <c r="BG25" s="218" t="str">
        <f ca="1">IF((K25+W25+AI25+AU25)='N2.4_RIIO2_Risk_Without_2026'!K27, "-", "ERROR")</f>
        <v>-</v>
      </c>
      <c r="BH25" s="218" t="str">
        <f ca="1">IF((L25+X25+AJ25+AV25)='N2.4_RIIO2_Risk_Without_2026'!L27, "-", "ERROR")</f>
        <v>-</v>
      </c>
      <c r="BI25" s="218" t="str">
        <f ca="1">IF((M25+Y25+AK25+AW25)='N2.4_RIIO2_Risk_Without_2026'!M27, "-", "ERROR")</f>
        <v>-</v>
      </c>
    </row>
    <row r="26" spans="1:61">
      <c r="A26" s="158" t="s">
        <v>430</v>
      </c>
      <c r="B26" s="237" t="e">
        <f t="shared" ca="1" si="3"/>
        <v>#N/A</v>
      </c>
      <c r="C26" s="64" t="s">
        <v>51</v>
      </c>
      <c r="D26" s="187"/>
      <c r="E26" s="187"/>
      <c r="F26" s="187"/>
      <c r="G26" s="187"/>
      <c r="H26" s="187"/>
      <c r="I26" s="187"/>
      <c r="J26" s="187"/>
      <c r="K26" s="187"/>
      <c r="L26" s="187"/>
      <c r="M26" s="187"/>
      <c r="N26" s="84">
        <f t="shared" si="4"/>
        <v>0</v>
      </c>
      <c r="P26" s="187"/>
      <c r="Q26" s="187"/>
      <c r="R26" s="187"/>
      <c r="S26" s="187"/>
      <c r="T26" s="187"/>
      <c r="U26" s="187"/>
      <c r="V26" s="187"/>
      <c r="W26" s="187"/>
      <c r="X26" s="187"/>
      <c r="Y26" s="187"/>
      <c r="Z26" s="84">
        <f t="shared" si="5"/>
        <v>0</v>
      </c>
      <c r="AB26" s="187"/>
      <c r="AC26" s="187"/>
      <c r="AD26" s="187"/>
      <c r="AE26" s="187"/>
      <c r="AF26" s="187"/>
      <c r="AG26" s="187"/>
      <c r="AH26" s="187"/>
      <c r="AI26" s="187"/>
      <c r="AJ26" s="187"/>
      <c r="AK26" s="187"/>
      <c r="AL26" s="84">
        <f t="shared" si="6"/>
        <v>0</v>
      </c>
      <c r="AN26" s="187"/>
      <c r="AO26" s="187"/>
      <c r="AP26" s="187"/>
      <c r="AQ26" s="187"/>
      <c r="AR26" s="187"/>
      <c r="AS26" s="187"/>
      <c r="AT26" s="187"/>
      <c r="AU26" s="187"/>
      <c r="AV26" s="187"/>
      <c r="AW26" s="187"/>
      <c r="AX26" s="84">
        <f t="shared" si="7"/>
        <v>0</v>
      </c>
      <c r="AZ26" s="218" t="str">
        <f ca="1">IF((D26+P26+AB26+AN26)='N2.4_RIIO2_Risk_Without_2026'!D28, "-", "ERROR")</f>
        <v>-</v>
      </c>
      <c r="BA26" s="218" t="str">
        <f ca="1">IF((E26+Q26+AC26+AO26)='N2.4_RIIO2_Risk_Without_2026'!E28, "-", "ERROR")</f>
        <v>-</v>
      </c>
      <c r="BB26" s="218" t="str">
        <f ca="1">IF((F26+R26+AD26+AP26)='N2.4_RIIO2_Risk_Without_2026'!F28, "-", "ERROR")</f>
        <v>-</v>
      </c>
      <c r="BC26" s="218" t="str">
        <f ca="1">IF((G26+S26+AE26+AQ26)='N2.4_RIIO2_Risk_Without_2026'!G28, "-", "ERROR")</f>
        <v>-</v>
      </c>
      <c r="BD26" s="218" t="str">
        <f ca="1">IF((H26+T26+AF26+AR26)='N2.4_RIIO2_Risk_Without_2026'!H28, "-", "ERROR")</f>
        <v>-</v>
      </c>
      <c r="BE26" s="218" t="str">
        <f ca="1">IF((I26+U26+AG26+AS26)='N2.4_RIIO2_Risk_Without_2026'!I28, "-", "ERROR")</f>
        <v>-</v>
      </c>
      <c r="BF26" s="218" t="str">
        <f ca="1">IF((J26+V26+AH26+AT26)='N2.4_RIIO2_Risk_Without_2026'!J28, "-", "ERROR")</f>
        <v>-</v>
      </c>
      <c r="BG26" s="218" t="str">
        <f ca="1">IF((K26+W26+AI26+AU26)='N2.4_RIIO2_Risk_Without_2026'!K28, "-", "ERROR")</f>
        <v>-</v>
      </c>
      <c r="BH26" s="218" t="str">
        <f ca="1">IF((L26+X26+AJ26+AV26)='N2.4_RIIO2_Risk_Without_2026'!L28, "-", "ERROR")</f>
        <v>-</v>
      </c>
      <c r="BI26" s="218" t="str">
        <f ca="1">IF((M26+Y26+AK26+AW26)='N2.4_RIIO2_Risk_Without_2026'!M28, "-", "ERROR")</f>
        <v>-</v>
      </c>
    </row>
    <row r="27" spans="1:61">
      <c r="A27" s="158" t="s">
        <v>209</v>
      </c>
      <c r="B27" s="237" t="e">
        <f t="shared" ca="1" si="3"/>
        <v>#N/A</v>
      </c>
      <c r="C27" s="64" t="s">
        <v>51</v>
      </c>
      <c r="D27" s="187"/>
      <c r="E27" s="187"/>
      <c r="F27" s="187"/>
      <c r="G27" s="187"/>
      <c r="H27" s="187"/>
      <c r="I27" s="187"/>
      <c r="J27" s="187"/>
      <c r="K27" s="187"/>
      <c r="L27" s="187"/>
      <c r="M27" s="187"/>
      <c r="N27" s="84">
        <f t="shared" si="4"/>
        <v>0</v>
      </c>
      <c r="P27" s="187"/>
      <c r="Q27" s="187"/>
      <c r="R27" s="187"/>
      <c r="S27" s="187"/>
      <c r="T27" s="187"/>
      <c r="U27" s="187"/>
      <c r="V27" s="187"/>
      <c r="W27" s="187"/>
      <c r="X27" s="187"/>
      <c r="Y27" s="187"/>
      <c r="Z27" s="84">
        <f t="shared" si="5"/>
        <v>0</v>
      </c>
      <c r="AB27" s="187"/>
      <c r="AC27" s="187"/>
      <c r="AD27" s="187"/>
      <c r="AE27" s="187"/>
      <c r="AF27" s="187"/>
      <c r="AG27" s="187"/>
      <c r="AH27" s="187"/>
      <c r="AI27" s="187"/>
      <c r="AJ27" s="187"/>
      <c r="AK27" s="187"/>
      <c r="AL27" s="84">
        <f t="shared" si="6"/>
        <v>0</v>
      </c>
      <c r="AN27" s="187"/>
      <c r="AO27" s="187"/>
      <c r="AP27" s="187"/>
      <c r="AQ27" s="187"/>
      <c r="AR27" s="187"/>
      <c r="AS27" s="187"/>
      <c r="AT27" s="187"/>
      <c r="AU27" s="187"/>
      <c r="AV27" s="187"/>
      <c r="AW27" s="187"/>
      <c r="AX27" s="84">
        <f t="shared" si="7"/>
        <v>0</v>
      </c>
      <c r="AZ27" s="218" t="str">
        <f ca="1">IF((D27+P27+AB27+AN27)='N2.4_RIIO2_Risk_Without_2026'!D29, "-", "ERROR")</f>
        <v>-</v>
      </c>
      <c r="BA27" s="218" t="str">
        <f ca="1">IF((E27+Q27+AC27+AO27)='N2.4_RIIO2_Risk_Without_2026'!E29, "-", "ERROR")</f>
        <v>-</v>
      </c>
      <c r="BB27" s="218" t="str">
        <f ca="1">IF((F27+R27+AD27+AP27)='N2.4_RIIO2_Risk_Without_2026'!F29, "-", "ERROR")</f>
        <v>-</v>
      </c>
      <c r="BC27" s="218" t="str">
        <f ca="1">IF((G27+S27+AE27+AQ27)='N2.4_RIIO2_Risk_Without_2026'!G29, "-", "ERROR")</f>
        <v>-</v>
      </c>
      <c r="BD27" s="218" t="str">
        <f ca="1">IF((H27+T27+AF27+AR27)='N2.4_RIIO2_Risk_Without_2026'!H29, "-", "ERROR")</f>
        <v>-</v>
      </c>
      <c r="BE27" s="218" t="str">
        <f ca="1">IF((I27+U27+AG27+AS27)='N2.4_RIIO2_Risk_Without_2026'!I29, "-", "ERROR")</f>
        <v>-</v>
      </c>
      <c r="BF27" s="218" t="str">
        <f ca="1">IF((J27+V27+AH27+AT27)='N2.4_RIIO2_Risk_Without_2026'!J29, "-", "ERROR")</f>
        <v>-</v>
      </c>
      <c r="BG27" s="218" t="str">
        <f ca="1">IF((K27+W27+AI27+AU27)='N2.4_RIIO2_Risk_Without_2026'!K29, "-", "ERROR")</f>
        <v>-</v>
      </c>
      <c r="BH27" s="218" t="str">
        <f ca="1">IF((L27+X27+AJ27+AV27)='N2.4_RIIO2_Risk_Without_2026'!L29, "-", "ERROR")</f>
        <v>-</v>
      </c>
      <c r="BI27" s="218" t="str">
        <f ca="1">IF((M27+Y27+AK27+AW27)='N2.4_RIIO2_Risk_Without_2026'!M29, "-", "ERROR")</f>
        <v>-</v>
      </c>
    </row>
    <row r="28" spans="1:61">
      <c r="A28" s="158" t="s">
        <v>210</v>
      </c>
      <c r="B28" s="237" t="e">
        <f t="shared" ca="1" si="3"/>
        <v>#N/A</v>
      </c>
      <c r="C28" s="64" t="s">
        <v>51</v>
      </c>
      <c r="D28" s="187"/>
      <c r="E28" s="187"/>
      <c r="F28" s="187"/>
      <c r="G28" s="187"/>
      <c r="H28" s="187"/>
      <c r="I28" s="187"/>
      <c r="J28" s="187"/>
      <c r="K28" s="187"/>
      <c r="L28" s="187"/>
      <c r="M28" s="187"/>
      <c r="N28" s="84">
        <f t="shared" si="4"/>
        <v>0</v>
      </c>
      <c r="P28" s="187"/>
      <c r="Q28" s="187"/>
      <c r="R28" s="187"/>
      <c r="S28" s="187"/>
      <c r="T28" s="187"/>
      <c r="U28" s="187"/>
      <c r="V28" s="187"/>
      <c r="W28" s="187"/>
      <c r="X28" s="187"/>
      <c r="Y28" s="187"/>
      <c r="Z28" s="84">
        <f t="shared" si="5"/>
        <v>0</v>
      </c>
      <c r="AB28" s="187"/>
      <c r="AC28" s="187"/>
      <c r="AD28" s="187"/>
      <c r="AE28" s="187"/>
      <c r="AF28" s="187"/>
      <c r="AG28" s="187"/>
      <c r="AH28" s="187"/>
      <c r="AI28" s="187"/>
      <c r="AJ28" s="187"/>
      <c r="AK28" s="187"/>
      <c r="AL28" s="84">
        <f t="shared" si="6"/>
        <v>0</v>
      </c>
      <c r="AN28" s="187"/>
      <c r="AO28" s="187"/>
      <c r="AP28" s="187"/>
      <c r="AQ28" s="187"/>
      <c r="AR28" s="187"/>
      <c r="AS28" s="187"/>
      <c r="AT28" s="187"/>
      <c r="AU28" s="187"/>
      <c r="AV28" s="187"/>
      <c r="AW28" s="187"/>
      <c r="AX28" s="84">
        <f t="shared" si="7"/>
        <v>0</v>
      </c>
      <c r="AZ28" s="218" t="str">
        <f ca="1">IF((D28+P28+AB28+AN28)='N2.4_RIIO2_Risk_Without_2026'!D30, "-", "ERROR")</f>
        <v>-</v>
      </c>
      <c r="BA28" s="218" t="str">
        <f ca="1">IF((E28+Q28+AC28+AO28)='N2.4_RIIO2_Risk_Without_2026'!E30, "-", "ERROR")</f>
        <v>-</v>
      </c>
      <c r="BB28" s="218" t="str">
        <f ca="1">IF((F28+R28+AD28+AP28)='N2.4_RIIO2_Risk_Without_2026'!F30, "-", "ERROR")</f>
        <v>-</v>
      </c>
      <c r="BC28" s="218" t="str">
        <f ca="1">IF((G28+S28+AE28+AQ28)='N2.4_RIIO2_Risk_Without_2026'!G30, "-", "ERROR")</f>
        <v>-</v>
      </c>
      <c r="BD28" s="218" t="str">
        <f ca="1">IF((H28+T28+AF28+AR28)='N2.4_RIIO2_Risk_Without_2026'!H30, "-", "ERROR")</f>
        <v>-</v>
      </c>
      <c r="BE28" s="218" t="str">
        <f ca="1">IF((I28+U28+AG28+AS28)='N2.4_RIIO2_Risk_Without_2026'!I30, "-", "ERROR")</f>
        <v>-</v>
      </c>
      <c r="BF28" s="218" t="str">
        <f ca="1">IF((J28+V28+AH28+AT28)='N2.4_RIIO2_Risk_Without_2026'!J30, "-", "ERROR")</f>
        <v>-</v>
      </c>
      <c r="BG28" s="218" t="str">
        <f ca="1">IF((K28+W28+AI28+AU28)='N2.4_RIIO2_Risk_Without_2026'!K30, "-", "ERROR")</f>
        <v>-</v>
      </c>
      <c r="BH28" s="218" t="str">
        <f ca="1">IF((L28+X28+AJ28+AV28)='N2.4_RIIO2_Risk_Without_2026'!L30, "-", "ERROR")</f>
        <v>-</v>
      </c>
      <c r="BI28" s="218" t="str">
        <f ca="1">IF((M28+Y28+AK28+AW28)='N2.4_RIIO2_Risk_Without_2026'!M30, "-", "ERROR")</f>
        <v>-</v>
      </c>
    </row>
    <row r="29" spans="1:61">
      <c r="A29" s="158" t="s">
        <v>211</v>
      </c>
      <c r="B29" s="237" t="e">
        <f t="shared" ca="1" si="3"/>
        <v>#N/A</v>
      </c>
      <c r="C29" s="64" t="s">
        <v>51</v>
      </c>
      <c r="D29" s="187"/>
      <c r="E29" s="187"/>
      <c r="F29" s="187"/>
      <c r="G29" s="187"/>
      <c r="H29" s="187"/>
      <c r="I29" s="187"/>
      <c r="J29" s="187"/>
      <c r="K29" s="187"/>
      <c r="L29" s="187"/>
      <c r="M29" s="187"/>
      <c r="N29" s="84">
        <f t="shared" si="4"/>
        <v>0</v>
      </c>
      <c r="P29" s="187"/>
      <c r="Q29" s="187"/>
      <c r="R29" s="187"/>
      <c r="S29" s="187"/>
      <c r="T29" s="187"/>
      <c r="U29" s="187"/>
      <c r="V29" s="187"/>
      <c r="W29" s="187"/>
      <c r="X29" s="187"/>
      <c r="Y29" s="187"/>
      <c r="Z29" s="84">
        <f t="shared" si="5"/>
        <v>0</v>
      </c>
      <c r="AB29" s="187"/>
      <c r="AC29" s="187"/>
      <c r="AD29" s="187"/>
      <c r="AE29" s="187"/>
      <c r="AF29" s="187"/>
      <c r="AG29" s="187"/>
      <c r="AH29" s="187"/>
      <c r="AI29" s="187"/>
      <c r="AJ29" s="187"/>
      <c r="AK29" s="187"/>
      <c r="AL29" s="84">
        <f t="shared" si="6"/>
        <v>0</v>
      </c>
      <c r="AN29" s="187"/>
      <c r="AO29" s="187"/>
      <c r="AP29" s="187"/>
      <c r="AQ29" s="187"/>
      <c r="AR29" s="187"/>
      <c r="AS29" s="187"/>
      <c r="AT29" s="187"/>
      <c r="AU29" s="187"/>
      <c r="AV29" s="187"/>
      <c r="AW29" s="187"/>
      <c r="AX29" s="84">
        <f t="shared" si="7"/>
        <v>0</v>
      </c>
      <c r="AZ29" s="218" t="str">
        <f ca="1">IF((D29+P29+AB29+AN29)='N2.4_RIIO2_Risk_Without_2026'!D31, "-", "ERROR")</f>
        <v>-</v>
      </c>
      <c r="BA29" s="218" t="str">
        <f ca="1">IF((E29+Q29+AC29+AO29)='N2.4_RIIO2_Risk_Without_2026'!E31, "-", "ERROR")</f>
        <v>-</v>
      </c>
      <c r="BB29" s="218" t="str">
        <f ca="1">IF((F29+R29+AD29+AP29)='N2.4_RIIO2_Risk_Without_2026'!F31, "-", "ERROR")</f>
        <v>-</v>
      </c>
      <c r="BC29" s="218" t="str">
        <f ca="1">IF((G29+S29+AE29+AQ29)='N2.4_RIIO2_Risk_Without_2026'!G31, "-", "ERROR")</f>
        <v>-</v>
      </c>
      <c r="BD29" s="218" t="str">
        <f ca="1">IF((H29+T29+AF29+AR29)='N2.4_RIIO2_Risk_Without_2026'!H31, "-", "ERROR")</f>
        <v>-</v>
      </c>
      <c r="BE29" s="218" t="str">
        <f ca="1">IF((I29+U29+AG29+AS29)='N2.4_RIIO2_Risk_Without_2026'!I31, "-", "ERROR")</f>
        <v>-</v>
      </c>
      <c r="BF29" s="218" t="str">
        <f ca="1">IF((J29+V29+AH29+AT29)='N2.4_RIIO2_Risk_Without_2026'!J31, "-", "ERROR")</f>
        <v>-</v>
      </c>
      <c r="BG29" s="218" t="str">
        <f ca="1">IF((K29+W29+AI29+AU29)='N2.4_RIIO2_Risk_Without_2026'!K31, "-", "ERROR")</f>
        <v>-</v>
      </c>
      <c r="BH29" s="218" t="str">
        <f ca="1">IF((L29+X29+AJ29+AV29)='N2.4_RIIO2_Risk_Without_2026'!L31, "-", "ERROR")</f>
        <v>-</v>
      </c>
      <c r="BI29" s="218" t="str">
        <f ca="1">IF((M29+Y29+AK29+AW29)='N2.4_RIIO2_Risk_Without_2026'!M31, "-", "ERROR")</f>
        <v>-</v>
      </c>
    </row>
    <row r="30" spans="1:61">
      <c r="A30" s="158" t="s">
        <v>212</v>
      </c>
      <c r="B30" s="237" t="e">
        <f t="shared" ca="1" si="3"/>
        <v>#N/A</v>
      </c>
      <c r="C30" s="64" t="s">
        <v>51</v>
      </c>
      <c r="D30" s="187"/>
      <c r="E30" s="187"/>
      <c r="F30" s="187"/>
      <c r="G30" s="187"/>
      <c r="H30" s="187"/>
      <c r="I30" s="187"/>
      <c r="J30" s="187"/>
      <c r="K30" s="187"/>
      <c r="L30" s="187"/>
      <c r="M30" s="187"/>
      <c r="N30" s="84">
        <f t="shared" si="4"/>
        <v>0</v>
      </c>
      <c r="P30" s="187"/>
      <c r="Q30" s="187"/>
      <c r="R30" s="187"/>
      <c r="S30" s="187"/>
      <c r="T30" s="187"/>
      <c r="U30" s="187"/>
      <c r="V30" s="187"/>
      <c r="W30" s="187"/>
      <c r="X30" s="187"/>
      <c r="Y30" s="187"/>
      <c r="Z30" s="84">
        <f t="shared" si="5"/>
        <v>0</v>
      </c>
      <c r="AB30" s="187"/>
      <c r="AC30" s="187"/>
      <c r="AD30" s="187"/>
      <c r="AE30" s="187"/>
      <c r="AF30" s="187"/>
      <c r="AG30" s="187"/>
      <c r="AH30" s="187"/>
      <c r="AI30" s="187"/>
      <c r="AJ30" s="187"/>
      <c r="AK30" s="187"/>
      <c r="AL30" s="84">
        <f t="shared" si="6"/>
        <v>0</v>
      </c>
      <c r="AN30" s="187"/>
      <c r="AO30" s="187"/>
      <c r="AP30" s="187"/>
      <c r="AQ30" s="187"/>
      <c r="AR30" s="187"/>
      <c r="AS30" s="187"/>
      <c r="AT30" s="187"/>
      <c r="AU30" s="187"/>
      <c r="AV30" s="187"/>
      <c r="AW30" s="187"/>
      <c r="AX30" s="84">
        <f t="shared" si="7"/>
        <v>0</v>
      </c>
      <c r="AZ30" s="218" t="str">
        <f ca="1">IF((D30+P30+AB30+AN30)='N2.4_RIIO2_Risk_Without_2026'!D32, "-", "ERROR")</f>
        <v>-</v>
      </c>
      <c r="BA30" s="218" t="str">
        <f ca="1">IF((E30+Q30+AC30+AO30)='N2.4_RIIO2_Risk_Without_2026'!E32, "-", "ERROR")</f>
        <v>-</v>
      </c>
      <c r="BB30" s="218" t="str">
        <f ca="1">IF((F30+R30+AD30+AP30)='N2.4_RIIO2_Risk_Without_2026'!F32, "-", "ERROR")</f>
        <v>-</v>
      </c>
      <c r="BC30" s="218" t="str">
        <f ca="1">IF((G30+S30+AE30+AQ30)='N2.4_RIIO2_Risk_Without_2026'!G32, "-", "ERROR")</f>
        <v>-</v>
      </c>
      <c r="BD30" s="218" t="str">
        <f ca="1">IF((H30+T30+AF30+AR30)='N2.4_RIIO2_Risk_Without_2026'!H32, "-", "ERROR")</f>
        <v>-</v>
      </c>
      <c r="BE30" s="218" t="str">
        <f ca="1">IF((I30+U30+AG30+AS30)='N2.4_RIIO2_Risk_Without_2026'!I32, "-", "ERROR")</f>
        <v>-</v>
      </c>
      <c r="BF30" s="218" t="str">
        <f ca="1">IF((J30+V30+AH30+AT30)='N2.4_RIIO2_Risk_Without_2026'!J32, "-", "ERROR")</f>
        <v>-</v>
      </c>
      <c r="BG30" s="218" t="str">
        <f ca="1">IF((K30+W30+AI30+AU30)='N2.4_RIIO2_Risk_Without_2026'!K32, "-", "ERROR")</f>
        <v>-</v>
      </c>
      <c r="BH30" s="218" t="str">
        <f ca="1">IF((L30+X30+AJ30+AV30)='N2.4_RIIO2_Risk_Without_2026'!L32, "-", "ERROR")</f>
        <v>-</v>
      </c>
      <c r="BI30" s="218" t="str">
        <f ca="1">IF((M30+Y30+AK30+AW30)='N2.4_RIIO2_Risk_Without_2026'!M32, "-", "ERROR")</f>
        <v>-</v>
      </c>
    </row>
    <row r="31" spans="1:61">
      <c r="A31" s="158" t="s">
        <v>213</v>
      </c>
      <c r="B31" s="237" t="e">
        <f t="shared" ca="1" si="3"/>
        <v>#N/A</v>
      </c>
      <c r="C31" s="64" t="s">
        <v>51</v>
      </c>
      <c r="D31" s="187"/>
      <c r="E31" s="187"/>
      <c r="F31" s="187"/>
      <c r="G31" s="187"/>
      <c r="H31" s="187"/>
      <c r="I31" s="187"/>
      <c r="J31" s="187"/>
      <c r="K31" s="187"/>
      <c r="L31" s="187"/>
      <c r="M31" s="187"/>
      <c r="N31" s="84">
        <f t="shared" si="4"/>
        <v>0</v>
      </c>
      <c r="P31" s="187"/>
      <c r="Q31" s="187"/>
      <c r="R31" s="187"/>
      <c r="S31" s="187"/>
      <c r="T31" s="187"/>
      <c r="U31" s="187"/>
      <c r="V31" s="187"/>
      <c r="W31" s="187"/>
      <c r="X31" s="187"/>
      <c r="Y31" s="187"/>
      <c r="Z31" s="84">
        <f t="shared" si="5"/>
        <v>0</v>
      </c>
      <c r="AB31" s="187"/>
      <c r="AC31" s="187"/>
      <c r="AD31" s="187"/>
      <c r="AE31" s="187"/>
      <c r="AF31" s="187"/>
      <c r="AG31" s="187"/>
      <c r="AH31" s="187"/>
      <c r="AI31" s="187"/>
      <c r="AJ31" s="187"/>
      <c r="AK31" s="187"/>
      <c r="AL31" s="84">
        <f t="shared" si="6"/>
        <v>0</v>
      </c>
      <c r="AN31" s="187"/>
      <c r="AO31" s="187"/>
      <c r="AP31" s="187"/>
      <c r="AQ31" s="187"/>
      <c r="AR31" s="187"/>
      <c r="AS31" s="187"/>
      <c r="AT31" s="187"/>
      <c r="AU31" s="187"/>
      <c r="AV31" s="187"/>
      <c r="AW31" s="187"/>
      <c r="AX31" s="84">
        <f t="shared" si="7"/>
        <v>0</v>
      </c>
      <c r="AZ31" s="218" t="str">
        <f ca="1">IF((D31+P31+AB31+AN31)='N2.4_RIIO2_Risk_Without_2026'!D33, "-", "ERROR")</f>
        <v>-</v>
      </c>
      <c r="BA31" s="218" t="str">
        <f ca="1">IF((E31+Q31+AC31+AO31)='N2.4_RIIO2_Risk_Without_2026'!E33, "-", "ERROR")</f>
        <v>-</v>
      </c>
      <c r="BB31" s="218" t="str">
        <f ca="1">IF((F31+R31+AD31+AP31)='N2.4_RIIO2_Risk_Without_2026'!F33, "-", "ERROR")</f>
        <v>-</v>
      </c>
      <c r="BC31" s="218" t="str">
        <f ca="1">IF((G31+S31+AE31+AQ31)='N2.4_RIIO2_Risk_Without_2026'!G33, "-", "ERROR")</f>
        <v>-</v>
      </c>
      <c r="BD31" s="218" t="str">
        <f ca="1">IF((H31+T31+AF31+AR31)='N2.4_RIIO2_Risk_Without_2026'!H33, "-", "ERROR")</f>
        <v>-</v>
      </c>
      <c r="BE31" s="218" t="str">
        <f ca="1">IF((I31+U31+AG31+AS31)='N2.4_RIIO2_Risk_Without_2026'!I33, "-", "ERROR")</f>
        <v>-</v>
      </c>
      <c r="BF31" s="218" t="str">
        <f ca="1">IF((J31+V31+AH31+AT31)='N2.4_RIIO2_Risk_Without_2026'!J33, "-", "ERROR")</f>
        <v>-</v>
      </c>
      <c r="BG31" s="218" t="str">
        <f ca="1">IF((K31+W31+AI31+AU31)='N2.4_RIIO2_Risk_Without_2026'!K33, "-", "ERROR")</f>
        <v>-</v>
      </c>
      <c r="BH31" s="218" t="str">
        <f ca="1">IF((L31+X31+AJ31+AV31)='N2.4_RIIO2_Risk_Without_2026'!L33, "-", "ERROR")</f>
        <v>-</v>
      </c>
      <c r="BI31" s="218" t="str">
        <f ca="1">IF((M31+Y31+AK31+AW31)='N2.4_RIIO2_Risk_Without_2026'!M33, "-", "ERROR")</f>
        <v>-</v>
      </c>
    </row>
    <row r="32" spans="1:61">
      <c r="A32" s="158" t="s">
        <v>214</v>
      </c>
      <c r="B32" s="237" t="e">
        <f t="shared" ca="1" si="3"/>
        <v>#N/A</v>
      </c>
      <c r="C32" s="64" t="s">
        <v>51</v>
      </c>
      <c r="D32" s="187"/>
      <c r="E32" s="187"/>
      <c r="F32" s="187"/>
      <c r="G32" s="187"/>
      <c r="H32" s="187"/>
      <c r="I32" s="187"/>
      <c r="J32" s="187"/>
      <c r="K32" s="187"/>
      <c r="L32" s="187"/>
      <c r="M32" s="187"/>
      <c r="N32" s="84">
        <f t="shared" si="4"/>
        <v>0</v>
      </c>
      <c r="P32" s="187"/>
      <c r="Q32" s="187"/>
      <c r="R32" s="187"/>
      <c r="S32" s="187"/>
      <c r="T32" s="187"/>
      <c r="U32" s="187"/>
      <c r="V32" s="187"/>
      <c r="W32" s="187"/>
      <c r="X32" s="187"/>
      <c r="Y32" s="187"/>
      <c r="Z32" s="84">
        <f t="shared" si="5"/>
        <v>0</v>
      </c>
      <c r="AB32" s="187"/>
      <c r="AC32" s="187"/>
      <c r="AD32" s="187"/>
      <c r="AE32" s="187"/>
      <c r="AF32" s="187"/>
      <c r="AG32" s="187"/>
      <c r="AH32" s="187"/>
      <c r="AI32" s="187"/>
      <c r="AJ32" s="187"/>
      <c r="AK32" s="187"/>
      <c r="AL32" s="84">
        <f t="shared" si="6"/>
        <v>0</v>
      </c>
      <c r="AN32" s="187"/>
      <c r="AO32" s="187"/>
      <c r="AP32" s="187"/>
      <c r="AQ32" s="187"/>
      <c r="AR32" s="187"/>
      <c r="AS32" s="187"/>
      <c r="AT32" s="187"/>
      <c r="AU32" s="187"/>
      <c r="AV32" s="187"/>
      <c r="AW32" s="187"/>
      <c r="AX32" s="84">
        <f t="shared" si="7"/>
        <v>0</v>
      </c>
      <c r="AZ32" s="218" t="str">
        <f ca="1">IF((D32+P32+AB32+AN32)='N2.4_RIIO2_Risk_Without_2026'!D34, "-", "ERROR")</f>
        <v>-</v>
      </c>
      <c r="BA32" s="218" t="str">
        <f ca="1">IF((E32+Q32+AC32+AO32)='N2.4_RIIO2_Risk_Without_2026'!E34, "-", "ERROR")</f>
        <v>-</v>
      </c>
      <c r="BB32" s="218" t="str">
        <f ca="1">IF((F32+R32+AD32+AP32)='N2.4_RIIO2_Risk_Without_2026'!F34, "-", "ERROR")</f>
        <v>-</v>
      </c>
      <c r="BC32" s="218" t="str">
        <f ca="1">IF((G32+S32+AE32+AQ32)='N2.4_RIIO2_Risk_Without_2026'!G34, "-", "ERROR")</f>
        <v>-</v>
      </c>
      <c r="BD32" s="218" t="str">
        <f ca="1">IF((H32+T32+AF32+AR32)='N2.4_RIIO2_Risk_Without_2026'!H34, "-", "ERROR")</f>
        <v>-</v>
      </c>
      <c r="BE32" s="218" t="str">
        <f ca="1">IF((I32+U32+AG32+AS32)='N2.4_RIIO2_Risk_Without_2026'!I34, "-", "ERROR")</f>
        <v>-</v>
      </c>
      <c r="BF32" s="218" t="str">
        <f ca="1">IF((J32+V32+AH32+AT32)='N2.4_RIIO2_Risk_Without_2026'!J34, "-", "ERROR")</f>
        <v>-</v>
      </c>
      <c r="BG32" s="218" t="str">
        <f ca="1">IF((K32+W32+AI32+AU32)='N2.4_RIIO2_Risk_Without_2026'!K34, "-", "ERROR")</f>
        <v>-</v>
      </c>
      <c r="BH32" s="218" t="str">
        <f ca="1">IF((L32+X32+AJ32+AV32)='N2.4_RIIO2_Risk_Without_2026'!L34, "-", "ERROR")</f>
        <v>-</v>
      </c>
      <c r="BI32" s="218" t="str">
        <f ca="1">IF((M32+Y32+AK32+AW32)='N2.4_RIIO2_Risk_Without_2026'!M34, "-", "ERROR")</f>
        <v>-</v>
      </c>
    </row>
    <row r="33" spans="1:61">
      <c r="A33" s="158" t="s">
        <v>215</v>
      </c>
      <c r="B33" s="237" t="e">
        <f t="shared" ca="1" si="3"/>
        <v>#N/A</v>
      </c>
      <c r="C33" s="64" t="s">
        <v>51</v>
      </c>
      <c r="D33" s="187"/>
      <c r="E33" s="187"/>
      <c r="F33" s="187"/>
      <c r="G33" s="187"/>
      <c r="H33" s="187"/>
      <c r="I33" s="187"/>
      <c r="J33" s="187"/>
      <c r="K33" s="187"/>
      <c r="L33" s="187"/>
      <c r="M33" s="187"/>
      <c r="N33" s="84"/>
      <c r="P33" s="187"/>
      <c r="Q33" s="187"/>
      <c r="R33" s="187"/>
      <c r="S33" s="187"/>
      <c r="T33" s="187"/>
      <c r="U33" s="187"/>
      <c r="V33" s="187"/>
      <c r="W33" s="187"/>
      <c r="X33" s="187"/>
      <c r="Y33" s="187"/>
      <c r="Z33" s="84">
        <f t="shared" si="5"/>
        <v>0</v>
      </c>
      <c r="AB33" s="187"/>
      <c r="AC33" s="187"/>
      <c r="AD33" s="187"/>
      <c r="AE33" s="187"/>
      <c r="AF33" s="187"/>
      <c r="AG33" s="187"/>
      <c r="AH33" s="187"/>
      <c r="AI33" s="187"/>
      <c r="AJ33" s="187"/>
      <c r="AK33" s="187"/>
      <c r="AL33" s="84">
        <f t="shared" si="6"/>
        <v>0</v>
      </c>
      <c r="AN33" s="187"/>
      <c r="AO33" s="187"/>
      <c r="AP33" s="187"/>
      <c r="AQ33" s="187"/>
      <c r="AR33" s="187"/>
      <c r="AS33" s="187"/>
      <c r="AT33" s="187"/>
      <c r="AU33" s="187"/>
      <c r="AV33" s="187"/>
      <c r="AW33" s="187"/>
      <c r="AX33" s="84">
        <f t="shared" si="7"/>
        <v>0</v>
      </c>
      <c r="AZ33" s="218" t="str">
        <f ca="1">IF((D33+P33+AB33+AN33)='N2.4_RIIO2_Risk_Without_2026'!D35, "-", "ERROR")</f>
        <v>-</v>
      </c>
      <c r="BA33" s="218" t="str">
        <f ca="1">IF((E33+Q33+AC33+AO33)='N2.4_RIIO2_Risk_Without_2026'!E35, "-", "ERROR")</f>
        <v>-</v>
      </c>
      <c r="BB33" s="218" t="str">
        <f ca="1">IF((F33+R33+AD33+AP33)='N2.4_RIIO2_Risk_Without_2026'!F35, "-", "ERROR")</f>
        <v>-</v>
      </c>
      <c r="BC33" s="218" t="str">
        <f ca="1">IF((G33+S33+AE33+AQ33)='N2.4_RIIO2_Risk_Without_2026'!G35, "-", "ERROR")</f>
        <v>-</v>
      </c>
      <c r="BD33" s="218" t="str">
        <f ca="1">IF((H33+T33+AF33+AR33)='N2.4_RIIO2_Risk_Without_2026'!H35, "-", "ERROR")</f>
        <v>-</v>
      </c>
      <c r="BE33" s="218" t="str">
        <f ca="1">IF((I33+U33+AG33+AS33)='N2.4_RIIO2_Risk_Without_2026'!I35, "-", "ERROR")</f>
        <v>-</v>
      </c>
      <c r="BF33" s="218" t="str">
        <f ca="1">IF((J33+V33+AH33+AT33)='N2.4_RIIO2_Risk_Without_2026'!J35, "-", "ERROR")</f>
        <v>-</v>
      </c>
      <c r="BG33" s="218" t="str">
        <f ca="1">IF((K33+W33+AI33+AU33)='N2.4_RIIO2_Risk_Without_2026'!K35, "-", "ERROR")</f>
        <v>-</v>
      </c>
      <c r="BH33" s="218" t="str">
        <f ca="1">IF((L33+X33+AJ33+AV33)='N2.4_RIIO2_Risk_Without_2026'!L35, "-", "ERROR")</f>
        <v>-</v>
      </c>
      <c r="BI33" s="218" t="str">
        <f ca="1">IF((M33+Y33+AK33+AW33)='N2.4_RIIO2_Risk_Without_2026'!M35, "-", "ERROR")</f>
        <v>-</v>
      </c>
    </row>
    <row r="34" spans="1:61">
      <c r="A34" s="158" t="s">
        <v>216</v>
      </c>
      <c r="B34" s="237" t="e">
        <f t="shared" ca="1" si="3"/>
        <v>#N/A</v>
      </c>
      <c r="C34" s="64" t="s">
        <v>51</v>
      </c>
      <c r="D34" s="187"/>
      <c r="E34" s="187"/>
      <c r="F34" s="187"/>
      <c r="G34" s="187"/>
      <c r="H34" s="187"/>
      <c r="I34" s="187"/>
      <c r="J34" s="187"/>
      <c r="K34" s="187"/>
      <c r="L34" s="187"/>
      <c r="M34" s="187"/>
      <c r="N34" s="84"/>
      <c r="P34" s="187"/>
      <c r="Q34" s="187"/>
      <c r="R34" s="187"/>
      <c r="S34" s="187"/>
      <c r="T34" s="187"/>
      <c r="U34" s="187"/>
      <c r="V34" s="187"/>
      <c r="W34" s="187"/>
      <c r="X34" s="187"/>
      <c r="Y34" s="187"/>
      <c r="Z34" s="84">
        <f t="shared" si="5"/>
        <v>0</v>
      </c>
      <c r="AB34" s="187"/>
      <c r="AC34" s="187"/>
      <c r="AD34" s="187"/>
      <c r="AE34" s="187"/>
      <c r="AF34" s="187"/>
      <c r="AG34" s="187"/>
      <c r="AH34" s="187"/>
      <c r="AI34" s="187"/>
      <c r="AJ34" s="187"/>
      <c r="AK34" s="187"/>
      <c r="AL34" s="84">
        <f t="shared" si="6"/>
        <v>0</v>
      </c>
      <c r="AN34" s="187"/>
      <c r="AO34" s="187"/>
      <c r="AP34" s="187"/>
      <c r="AQ34" s="187"/>
      <c r="AR34" s="187"/>
      <c r="AS34" s="187"/>
      <c r="AT34" s="187"/>
      <c r="AU34" s="187"/>
      <c r="AV34" s="187"/>
      <c r="AW34" s="187"/>
      <c r="AX34" s="84">
        <f t="shared" si="7"/>
        <v>0</v>
      </c>
      <c r="AZ34" s="218" t="str">
        <f ca="1">IF((D34+P34+AB34+AN34)='N2.4_RIIO2_Risk_Without_2026'!D36, "-", "ERROR")</f>
        <v>-</v>
      </c>
      <c r="BA34" s="218" t="str">
        <f ca="1">IF((E34+Q34+AC34+AO34)='N2.4_RIIO2_Risk_Without_2026'!E36, "-", "ERROR")</f>
        <v>-</v>
      </c>
      <c r="BB34" s="218" t="str">
        <f ca="1">IF((F34+R34+AD34+AP34)='N2.4_RIIO2_Risk_Without_2026'!F36, "-", "ERROR")</f>
        <v>-</v>
      </c>
      <c r="BC34" s="218" t="str">
        <f ca="1">IF((G34+S34+AE34+AQ34)='N2.4_RIIO2_Risk_Without_2026'!G36, "-", "ERROR")</f>
        <v>-</v>
      </c>
      <c r="BD34" s="218" t="str">
        <f ca="1">IF((H34+T34+AF34+AR34)='N2.4_RIIO2_Risk_Without_2026'!H36, "-", "ERROR")</f>
        <v>-</v>
      </c>
      <c r="BE34" s="218" t="str">
        <f ca="1">IF((I34+U34+AG34+AS34)='N2.4_RIIO2_Risk_Without_2026'!I36, "-", "ERROR")</f>
        <v>-</v>
      </c>
      <c r="BF34" s="218" t="str">
        <f ca="1">IF((J34+V34+AH34+AT34)='N2.4_RIIO2_Risk_Without_2026'!J36, "-", "ERROR")</f>
        <v>-</v>
      </c>
      <c r="BG34" s="218" t="str">
        <f ca="1">IF((K34+W34+AI34+AU34)='N2.4_RIIO2_Risk_Without_2026'!K36, "-", "ERROR")</f>
        <v>-</v>
      </c>
      <c r="BH34" s="218" t="str">
        <f ca="1">IF((L34+X34+AJ34+AV34)='N2.4_RIIO2_Risk_Without_2026'!L36, "-", "ERROR")</f>
        <v>-</v>
      </c>
      <c r="BI34" s="218" t="str">
        <f ca="1">IF((M34+Y34+AK34+AW34)='N2.4_RIIO2_Risk_Without_2026'!M36, "-", "ERROR")</f>
        <v>-</v>
      </c>
    </row>
    <row r="35" spans="1:61">
      <c r="A35" s="158" t="s">
        <v>217</v>
      </c>
      <c r="B35" s="237" t="e">
        <f t="shared" ca="1" si="3"/>
        <v>#N/A</v>
      </c>
      <c r="C35" s="64" t="s">
        <v>51</v>
      </c>
      <c r="D35" s="187"/>
      <c r="E35" s="187"/>
      <c r="F35" s="187"/>
      <c r="G35" s="187"/>
      <c r="H35" s="187"/>
      <c r="I35" s="187"/>
      <c r="J35" s="187"/>
      <c r="K35" s="187"/>
      <c r="L35" s="187"/>
      <c r="M35" s="187"/>
      <c r="N35" s="84"/>
      <c r="P35" s="187"/>
      <c r="Q35" s="187"/>
      <c r="R35" s="187"/>
      <c r="S35" s="187"/>
      <c r="T35" s="187"/>
      <c r="U35" s="187"/>
      <c r="V35" s="187"/>
      <c r="W35" s="187"/>
      <c r="X35" s="187"/>
      <c r="Y35" s="187"/>
      <c r="Z35" s="84">
        <f t="shared" si="5"/>
        <v>0</v>
      </c>
      <c r="AB35" s="187"/>
      <c r="AC35" s="187"/>
      <c r="AD35" s="187"/>
      <c r="AE35" s="187"/>
      <c r="AF35" s="187"/>
      <c r="AG35" s="187"/>
      <c r="AH35" s="187"/>
      <c r="AI35" s="187"/>
      <c r="AJ35" s="187"/>
      <c r="AK35" s="187"/>
      <c r="AL35" s="84">
        <f t="shared" si="6"/>
        <v>0</v>
      </c>
      <c r="AN35" s="187"/>
      <c r="AO35" s="187"/>
      <c r="AP35" s="187"/>
      <c r="AQ35" s="187"/>
      <c r="AR35" s="187"/>
      <c r="AS35" s="187"/>
      <c r="AT35" s="187"/>
      <c r="AU35" s="187"/>
      <c r="AV35" s="187"/>
      <c r="AW35" s="187"/>
      <c r="AX35" s="84">
        <f t="shared" si="7"/>
        <v>0</v>
      </c>
      <c r="AZ35" s="218" t="str">
        <f ca="1">IF((D35+P35+AB35+AN35)='N2.4_RIIO2_Risk_Without_2026'!D37, "-", "ERROR")</f>
        <v>-</v>
      </c>
      <c r="BA35" s="218" t="str">
        <f ca="1">IF((E35+Q35+AC35+AO35)='N2.4_RIIO2_Risk_Without_2026'!E37, "-", "ERROR")</f>
        <v>-</v>
      </c>
      <c r="BB35" s="218" t="str">
        <f ca="1">IF((F35+R35+AD35+AP35)='N2.4_RIIO2_Risk_Without_2026'!F37, "-", "ERROR")</f>
        <v>-</v>
      </c>
      <c r="BC35" s="218" t="str">
        <f ca="1">IF((G35+S35+AE35+AQ35)='N2.4_RIIO2_Risk_Without_2026'!G37, "-", "ERROR")</f>
        <v>-</v>
      </c>
      <c r="BD35" s="218" t="str">
        <f ca="1">IF((H35+T35+AF35+AR35)='N2.4_RIIO2_Risk_Without_2026'!H37, "-", "ERROR")</f>
        <v>-</v>
      </c>
      <c r="BE35" s="218" t="str">
        <f ca="1">IF((I35+U35+AG35+AS35)='N2.4_RIIO2_Risk_Without_2026'!I37, "-", "ERROR")</f>
        <v>-</v>
      </c>
      <c r="BF35" s="218" t="str">
        <f ca="1">IF((J35+V35+AH35+AT35)='N2.4_RIIO2_Risk_Without_2026'!J37, "-", "ERROR")</f>
        <v>-</v>
      </c>
      <c r="BG35" s="218" t="str">
        <f ca="1">IF((K35+W35+AI35+AU35)='N2.4_RIIO2_Risk_Without_2026'!K37, "-", "ERROR")</f>
        <v>-</v>
      </c>
      <c r="BH35" s="218" t="str">
        <f ca="1">IF((L35+X35+AJ35+AV35)='N2.4_RIIO2_Risk_Without_2026'!L37, "-", "ERROR")</f>
        <v>-</v>
      </c>
      <c r="BI35" s="218" t="str">
        <f ca="1">IF((M35+Y35+AK35+AW35)='N2.4_RIIO2_Risk_Without_2026'!M37, "-", "ERROR")</f>
        <v>-</v>
      </c>
    </row>
    <row r="36" spans="1:61">
      <c r="A36" s="158" t="s">
        <v>218</v>
      </c>
      <c r="B36" s="237" t="e">
        <f t="shared" ca="1" si="3"/>
        <v>#N/A</v>
      </c>
      <c r="C36" s="64" t="s">
        <v>51</v>
      </c>
      <c r="D36" s="187"/>
      <c r="E36" s="187"/>
      <c r="F36" s="187"/>
      <c r="G36" s="187"/>
      <c r="H36" s="187"/>
      <c r="I36" s="187"/>
      <c r="J36" s="187"/>
      <c r="K36" s="187"/>
      <c r="L36" s="187"/>
      <c r="M36" s="187"/>
      <c r="N36" s="84"/>
      <c r="P36" s="187"/>
      <c r="Q36" s="187"/>
      <c r="R36" s="187"/>
      <c r="S36" s="187"/>
      <c r="T36" s="187"/>
      <c r="U36" s="187"/>
      <c r="V36" s="187"/>
      <c r="W36" s="187"/>
      <c r="X36" s="187"/>
      <c r="Y36" s="187"/>
      <c r="Z36" s="84">
        <f t="shared" si="5"/>
        <v>0</v>
      </c>
      <c r="AB36" s="187"/>
      <c r="AC36" s="187"/>
      <c r="AD36" s="187"/>
      <c r="AE36" s="187"/>
      <c r="AF36" s="187"/>
      <c r="AG36" s="187"/>
      <c r="AH36" s="187"/>
      <c r="AI36" s="187"/>
      <c r="AJ36" s="187"/>
      <c r="AK36" s="187"/>
      <c r="AL36" s="84">
        <f t="shared" si="6"/>
        <v>0</v>
      </c>
      <c r="AN36" s="187"/>
      <c r="AO36" s="187"/>
      <c r="AP36" s="187"/>
      <c r="AQ36" s="187"/>
      <c r="AR36" s="187"/>
      <c r="AS36" s="187"/>
      <c r="AT36" s="187"/>
      <c r="AU36" s="187"/>
      <c r="AV36" s="187"/>
      <c r="AW36" s="187"/>
      <c r="AX36" s="84">
        <f t="shared" si="7"/>
        <v>0</v>
      </c>
      <c r="AZ36" s="218" t="str">
        <f ca="1">IF((D36+P36+AB36+AN36)='N2.4_RIIO2_Risk_Without_2026'!D38, "-", "ERROR")</f>
        <v>-</v>
      </c>
      <c r="BA36" s="218" t="str">
        <f ca="1">IF((E36+Q36+AC36+AO36)='N2.4_RIIO2_Risk_Without_2026'!E38, "-", "ERROR")</f>
        <v>-</v>
      </c>
      <c r="BB36" s="218" t="str">
        <f ca="1">IF((F36+R36+AD36+AP36)='N2.4_RIIO2_Risk_Without_2026'!F38, "-", "ERROR")</f>
        <v>-</v>
      </c>
      <c r="BC36" s="218" t="str">
        <f ca="1">IF((G36+S36+AE36+AQ36)='N2.4_RIIO2_Risk_Without_2026'!G38, "-", "ERROR")</f>
        <v>-</v>
      </c>
      <c r="BD36" s="218" t="str">
        <f ca="1">IF((H36+T36+AF36+AR36)='N2.4_RIIO2_Risk_Without_2026'!H38, "-", "ERROR")</f>
        <v>-</v>
      </c>
      <c r="BE36" s="218" t="str">
        <f ca="1">IF((I36+U36+AG36+AS36)='N2.4_RIIO2_Risk_Without_2026'!I38, "-", "ERROR")</f>
        <v>-</v>
      </c>
      <c r="BF36" s="218" t="str">
        <f ca="1">IF((J36+V36+AH36+AT36)='N2.4_RIIO2_Risk_Without_2026'!J38, "-", "ERROR")</f>
        <v>-</v>
      </c>
      <c r="BG36" s="218" t="str">
        <f ca="1">IF((K36+W36+AI36+AU36)='N2.4_RIIO2_Risk_Without_2026'!K38, "-", "ERROR")</f>
        <v>-</v>
      </c>
      <c r="BH36" s="218" t="str">
        <f ca="1">IF((L36+X36+AJ36+AV36)='N2.4_RIIO2_Risk_Without_2026'!L38, "-", "ERROR")</f>
        <v>-</v>
      </c>
      <c r="BI36" s="218" t="str">
        <f ca="1">IF((M36+Y36+AK36+AW36)='N2.4_RIIO2_Risk_Without_2026'!M38, "-", "ERROR")</f>
        <v>-</v>
      </c>
    </row>
    <row r="37" spans="1:61">
      <c r="A37" s="158" t="s">
        <v>219</v>
      </c>
      <c r="B37" s="237" t="e">
        <f t="shared" ca="1" si="3"/>
        <v>#N/A</v>
      </c>
      <c r="C37" s="64" t="s">
        <v>51</v>
      </c>
      <c r="D37" s="187"/>
      <c r="E37" s="187"/>
      <c r="F37" s="187"/>
      <c r="G37" s="187"/>
      <c r="H37" s="187"/>
      <c r="I37" s="187"/>
      <c r="J37" s="187"/>
      <c r="K37" s="187"/>
      <c r="L37" s="187"/>
      <c r="M37" s="187"/>
      <c r="N37" s="84"/>
      <c r="P37" s="187"/>
      <c r="Q37" s="187"/>
      <c r="R37" s="187"/>
      <c r="S37" s="187"/>
      <c r="T37" s="187"/>
      <c r="U37" s="187"/>
      <c r="V37" s="187"/>
      <c r="W37" s="187"/>
      <c r="X37" s="187"/>
      <c r="Y37" s="187"/>
      <c r="Z37" s="84">
        <f t="shared" si="5"/>
        <v>0</v>
      </c>
      <c r="AB37" s="187"/>
      <c r="AC37" s="187"/>
      <c r="AD37" s="187"/>
      <c r="AE37" s="187"/>
      <c r="AF37" s="187"/>
      <c r="AG37" s="187"/>
      <c r="AH37" s="187"/>
      <c r="AI37" s="187"/>
      <c r="AJ37" s="187"/>
      <c r="AK37" s="187"/>
      <c r="AL37" s="84">
        <f t="shared" si="6"/>
        <v>0</v>
      </c>
      <c r="AN37" s="187"/>
      <c r="AO37" s="187"/>
      <c r="AP37" s="187"/>
      <c r="AQ37" s="187"/>
      <c r="AR37" s="187"/>
      <c r="AS37" s="187"/>
      <c r="AT37" s="187"/>
      <c r="AU37" s="187"/>
      <c r="AV37" s="187"/>
      <c r="AW37" s="187"/>
      <c r="AX37" s="84">
        <f t="shared" si="7"/>
        <v>0</v>
      </c>
      <c r="AZ37" s="218" t="str">
        <f ca="1">IF((D37+P37+AB37+AN37)='N2.4_RIIO2_Risk_Without_2026'!D39, "-", "ERROR")</f>
        <v>-</v>
      </c>
      <c r="BA37" s="218" t="str">
        <f ca="1">IF((E37+Q37+AC37+AO37)='N2.4_RIIO2_Risk_Without_2026'!E39, "-", "ERROR")</f>
        <v>-</v>
      </c>
      <c r="BB37" s="218" t="str">
        <f ca="1">IF((F37+R37+AD37+AP37)='N2.4_RIIO2_Risk_Without_2026'!F39, "-", "ERROR")</f>
        <v>-</v>
      </c>
      <c r="BC37" s="218" t="str">
        <f ca="1">IF((G37+S37+AE37+AQ37)='N2.4_RIIO2_Risk_Without_2026'!G39, "-", "ERROR")</f>
        <v>-</v>
      </c>
      <c r="BD37" s="218" t="str">
        <f ca="1">IF((H37+T37+AF37+AR37)='N2.4_RIIO2_Risk_Without_2026'!H39, "-", "ERROR")</f>
        <v>-</v>
      </c>
      <c r="BE37" s="218" t="str">
        <f ca="1">IF((I37+U37+AG37+AS37)='N2.4_RIIO2_Risk_Without_2026'!I39, "-", "ERROR")</f>
        <v>-</v>
      </c>
      <c r="BF37" s="218" t="str">
        <f ca="1">IF((J37+V37+AH37+AT37)='N2.4_RIIO2_Risk_Without_2026'!J39, "-", "ERROR")</f>
        <v>-</v>
      </c>
      <c r="BG37" s="218" t="str">
        <f ca="1">IF((K37+W37+AI37+AU37)='N2.4_RIIO2_Risk_Without_2026'!K39, "-", "ERROR")</f>
        <v>-</v>
      </c>
      <c r="BH37" s="218" t="str">
        <f ca="1">IF((L37+X37+AJ37+AV37)='N2.4_RIIO2_Risk_Without_2026'!L39, "-", "ERROR")</f>
        <v>-</v>
      </c>
      <c r="BI37" s="218" t="str">
        <f ca="1">IF((M37+Y37+AK37+AW37)='N2.4_RIIO2_Risk_Without_2026'!M39, "-", "ERROR")</f>
        <v>-</v>
      </c>
    </row>
    <row r="38" spans="1:61">
      <c r="A38" s="158" t="s">
        <v>431</v>
      </c>
      <c r="B38" s="237" t="e">
        <f t="shared" ca="1" si="3"/>
        <v>#N/A</v>
      </c>
      <c r="C38" s="64" t="s">
        <v>51</v>
      </c>
      <c r="D38" s="187"/>
      <c r="E38" s="187"/>
      <c r="F38" s="187"/>
      <c r="G38" s="187"/>
      <c r="H38" s="187"/>
      <c r="I38" s="187"/>
      <c r="J38" s="187"/>
      <c r="K38" s="187"/>
      <c r="L38" s="187"/>
      <c r="M38" s="187"/>
      <c r="N38" s="84"/>
      <c r="P38" s="187"/>
      <c r="Q38" s="187"/>
      <c r="R38" s="187"/>
      <c r="S38" s="187"/>
      <c r="T38" s="187"/>
      <c r="U38" s="187"/>
      <c r="V38" s="187"/>
      <c r="W38" s="187"/>
      <c r="X38" s="187"/>
      <c r="Y38" s="187"/>
      <c r="Z38" s="84">
        <f t="shared" si="5"/>
        <v>0</v>
      </c>
      <c r="AB38" s="187"/>
      <c r="AC38" s="187"/>
      <c r="AD38" s="187"/>
      <c r="AE38" s="187"/>
      <c r="AF38" s="187"/>
      <c r="AG38" s="187"/>
      <c r="AH38" s="187"/>
      <c r="AI38" s="187"/>
      <c r="AJ38" s="187"/>
      <c r="AK38" s="187"/>
      <c r="AL38" s="84">
        <f t="shared" si="6"/>
        <v>0</v>
      </c>
      <c r="AN38" s="187"/>
      <c r="AO38" s="187"/>
      <c r="AP38" s="187"/>
      <c r="AQ38" s="187"/>
      <c r="AR38" s="187"/>
      <c r="AS38" s="187"/>
      <c r="AT38" s="187"/>
      <c r="AU38" s="187"/>
      <c r="AV38" s="187"/>
      <c r="AW38" s="187"/>
      <c r="AX38" s="84">
        <f t="shared" si="7"/>
        <v>0</v>
      </c>
      <c r="AZ38" s="218" t="str">
        <f ca="1">IF((D38+P38+AB38+AN38)='N2.4_RIIO2_Risk_Without_2026'!D40, "-", "ERROR")</f>
        <v>-</v>
      </c>
      <c r="BA38" s="218" t="str">
        <f ca="1">IF((E38+Q38+AC38+AO38)='N2.4_RIIO2_Risk_Without_2026'!E40, "-", "ERROR")</f>
        <v>-</v>
      </c>
      <c r="BB38" s="218" t="str">
        <f ca="1">IF((F38+R38+AD38+AP38)='N2.4_RIIO2_Risk_Without_2026'!F40, "-", "ERROR")</f>
        <v>-</v>
      </c>
      <c r="BC38" s="218" t="str">
        <f ca="1">IF((G38+S38+AE38+AQ38)='N2.4_RIIO2_Risk_Without_2026'!G40, "-", "ERROR")</f>
        <v>-</v>
      </c>
      <c r="BD38" s="218" t="str">
        <f ca="1">IF((H38+T38+AF38+AR38)='N2.4_RIIO2_Risk_Without_2026'!H40, "-", "ERROR")</f>
        <v>-</v>
      </c>
      <c r="BE38" s="218" t="str">
        <f ca="1">IF((I38+U38+AG38+AS38)='N2.4_RIIO2_Risk_Without_2026'!I40, "-", "ERROR")</f>
        <v>-</v>
      </c>
      <c r="BF38" s="218" t="str">
        <f ca="1">IF((J38+V38+AH38+AT38)='N2.4_RIIO2_Risk_Without_2026'!J40, "-", "ERROR")</f>
        <v>-</v>
      </c>
      <c r="BG38" s="218" t="str">
        <f ca="1">IF((K38+W38+AI38+AU38)='N2.4_RIIO2_Risk_Without_2026'!K40, "-", "ERROR")</f>
        <v>-</v>
      </c>
      <c r="BH38" s="218" t="str">
        <f ca="1">IF((L38+X38+AJ38+AV38)='N2.4_RIIO2_Risk_Without_2026'!L40, "-", "ERROR")</f>
        <v>-</v>
      </c>
      <c r="BI38" s="218" t="str">
        <f ca="1">IF((M38+Y38+AK38+AW38)='N2.4_RIIO2_Risk_Without_2026'!M40, "-", "ERROR")</f>
        <v>-</v>
      </c>
    </row>
    <row r="39" spans="1:61">
      <c r="A39" s="158" t="s">
        <v>432</v>
      </c>
      <c r="B39" s="237" t="e">
        <f t="shared" ca="1" si="3"/>
        <v>#N/A</v>
      </c>
      <c r="C39" s="64" t="s">
        <v>51</v>
      </c>
      <c r="D39" s="187"/>
      <c r="E39" s="187"/>
      <c r="F39" s="187"/>
      <c r="G39" s="187"/>
      <c r="H39" s="187"/>
      <c r="I39" s="187"/>
      <c r="J39" s="187"/>
      <c r="K39" s="187"/>
      <c r="L39" s="187"/>
      <c r="M39" s="187"/>
      <c r="N39" s="84"/>
      <c r="P39" s="187"/>
      <c r="Q39" s="187"/>
      <c r="R39" s="187"/>
      <c r="S39" s="187"/>
      <c r="T39" s="187"/>
      <c r="U39" s="187"/>
      <c r="V39" s="187"/>
      <c r="W39" s="187"/>
      <c r="X39" s="187"/>
      <c r="Y39" s="187"/>
      <c r="Z39" s="84">
        <f t="shared" si="5"/>
        <v>0</v>
      </c>
      <c r="AB39" s="187"/>
      <c r="AC39" s="187"/>
      <c r="AD39" s="187"/>
      <c r="AE39" s="187"/>
      <c r="AF39" s="187"/>
      <c r="AG39" s="187"/>
      <c r="AH39" s="187"/>
      <c r="AI39" s="187"/>
      <c r="AJ39" s="187"/>
      <c r="AK39" s="187"/>
      <c r="AL39" s="84">
        <f t="shared" si="6"/>
        <v>0</v>
      </c>
      <c r="AN39" s="187"/>
      <c r="AO39" s="187"/>
      <c r="AP39" s="187"/>
      <c r="AQ39" s="187"/>
      <c r="AR39" s="187"/>
      <c r="AS39" s="187"/>
      <c r="AT39" s="187"/>
      <c r="AU39" s="187"/>
      <c r="AV39" s="187"/>
      <c r="AW39" s="187"/>
      <c r="AX39" s="84">
        <f t="shared" si="7"/>
        <v>0</v>
      </c>
      <c r="AZ39" s="218" t="str">
        <f ca="1">IF((D39+P39+AB39+AN39)='N2.4_RIIO2_Risk_Without_2026'!D41, "-", "ERROR")</f>
        <v>-</v>
      </c>
      <c r="BA39" s="218" t="str">
        <f ca="1">IF((E39+Q39+AC39+AO39)='N2.4_RIIO2_Risk_Without_2026'!E41, "-", "ERROR")</f>
        <v>-</v>
      </c>
      <c r="BB39" s="218" t="str">
        <f ca="1">IF((F39+R39+AD39+AP39)='N2.4_RIIO2_Risk_Without_2026'!F41, "-", "ERROR")</f>
        <v>-</v>
      </c>
      <c r="BC39" s="218" t="str">
        <f ca="1">IF((G39+S39+AE39+AQ39)='N2.4_RIIO2_Risk_Without_2026'!G41, "-", "ERROR")</f>
        <v>-</v>
      </c>
      <c r="BD39" s="218" t="str">
        <f ca="1">IF((H39+T39+AF39+AR39)='N2.4_RIIO2_Risk_Without_2026'!H41, "-", "ERROR")</f>
        <v>-</v>
      </c>
      <c r="BE39" s="218" t="str">
        <f ca="1">IF((I39+U39+AG39+AS39)='N2.4_RIIO2_Risk_Without_2026'!I41, "-", "ERROR")</f>
        <v>-</v>
      </c>
      <c r="BF39" s="218" t="str">
        <f ca="1">IF((J39+V39+AH39+AT39)='N2.4_RIIO2_Risk_Without_2026'!J41, "-", "ERROR")</f>
        <v>-</v>
      </c>
      <c r="BG39" s="218" t="str">
        <f ca="1">IF((K39+W39+AI39+AU39)='N2.4_RIIO2_Risk_Without_2026'!K41, "-", "ERROR")</f>
        <v>-</v>
      </c>
      <c r="BH39" s="218" t="str">
        <f ca="1">IF((L39+X39+AJ39+AV39)='N2.4_RIIO2_Risk_Without_2026'!L41, "-", "ERROR")</f>
        <v>-</v>
      </c>
      <c r="BI39" s="218" t="str">
        <f ca="1">IF((M39+Y39+AK39+AW39)='N2.4_RIIO2_Risk_Without_2026'!M41, "-", "ERROR")</f>
        <v>-</v>
      </c>
    </row>
    <row r="40" spans="1:61">
      <c r="A40" s="158" t="s">
        <v>433</v>
      </c>
      <c r="B40" s="237" t="e">
        <f t="shared" ca="1" si="3"/>
        <v>#N/A</v>
      </c>
      <c r="C40" s="64" t="s">
        <v>51</v>
      </c>
      <c r="D40" s="187"/>
      <c r="E40" s="187"/>
      <c r="F40" s="187"/>
      <c r="G40" s="187"/>
      <c r="H40" s="187"/>
      <c r="I40" s="187"/>
      <c r="J40" s="187"/>
      <c r="K40" s="187"/>
      <c r="L40" s="187"/>
      <c r="M40" s="187"/>
      <c r="N40" s="84"/>
      <c r="P40" s="187"/>
      <c r="Q40" s="187"/>
      <c r="R40" s="187"/>
      <c r="S40" s="187"/>
      <c r="T40" s="187"/>
      <c r="U40" s="187"/>
      <c r="V40" s="187"/>
      <c r="W40" s="187"/>
      <c r="X40" s="187"/>
      <c r="Y40" s="187"/>
      <c r="Z40" s="84">
        <f t="shared" si="5"/>
        <v>0</v>
      </c>
      <c r="AB40" s="187"/>
      <c r="AC40" s="187"/>
      <c r="AD40" s="187"/>
      <c r="AE40" s="187"/>
      <c r="AF40" s="187"/>
      <c r="AG40" s="187"/>
      <c r="AH40" s="187"/>
      <c r="AI40" s="187"/>
      <c r="AJ40" s="187"/>
      <c r="AK40" s="187"/>
      <c r="AL40" s="84">
        <f t="shared" si="6"/>
        <v>0</v>
      </c>
      <c r="AN40" s="187"/>
      <c r="AO40" s="187"/>
      <c r="AP40" s="187"/>
      <c r="AQ40" s="187"/>
      <c r="AR40" s="187"/>
      <c r="AS40" s="187"/>
      <c r="AT40" s="187"/>
      <c r="AU40" s="187"/>
      <c r="AV40" s="187"/>
      <c r="AW40" s="187"/>
      <c r="AX40" s="84">
        <f t="shared" si="7"/>
        <v>0</v>
      </c>
      <c r="AZ40" s="218" t="str">
        <f ca="1">IF((D40+P40+AB40+AN40)='N2.4_RIIO2_Risk_Without_2026'!D42, "-", "ERROR")</f>
        <v>-</v>
      </c>
      <c r="BA40" s="218" t="str">
        <f ca="1">IF((E40+Q40+AC40+AO40)='N2.4_RIIO2_Risk_Without_2026'!E42, "-", "ERROR")</f>
        <v>-</v>
      </c>
      <c r="BB40" s="218" t="str">
        <f ca="1">IF((F40+R40+AD40+AP40)='N2.4_RIIO2_Risk_Without_2026'!F42, "-", "ERROR")</f>
        <v>-</v>
      </c>
      <c r="BC40" s="218" t="str">
        <f ca="1">IF((G40+S40+AE40+AQ40)='N2.4_RIIO2_Risk_Without_2026'!G42, "-", "ERROR")</f>
        <v>-</v>
      </c>
      <c r="BD40" s="218" t="str">
        <f ca="1">IF((H40+T40+AF40+AR40)='N2.4_RIIO2_Risk_Without_2026'!H42, "-", "ERROR")</f>
        <v>-</v>
      </c>
      <c r="BE40" s="218" t="str">
        <f ca="1">IF((I40+U40+AG40+AS40)='N2.4_RIIO2_Risk_Without_2026'!I42, "-", "ERROR")</f>
        <v>-</v>
      </c>
      <c r="BF40" s="218" t="str">
        <f ca="1">IF((J40+V40+AH40+AT40)='N2.4_RIIO2_Risk_Without_2026'!J42, "-", "ERROR")</f>
        <v>-</v>
      </c>
      <c r="BG40" s="218" t="str">
        <f ca="1">IF((K40+W40+AI40+AU40)='N2.4_RIIO2_Risk_Without_2026'!K42, "-", "ERROR")</f>
        <v>-</v>
      </c>
      <c r="BH40" s="218" t="str">
        <f ca="1">IF((L40+X40+AJ40+AV40)='N2.4_RIIO2_Risk_Without_2026'!L42, "-", "ERROR")</f>
        <v>-</v>
      </c>
      <c r="BI40" s="218" t="str">
        <f ca="1">IF((M40+Y40+AK40+AW40)='N2.4_RIIO2_Risk_Without_2026'!M42, "-", "ERROR")</f>
        <v>-</v>
      </c>
    </row>
    <row r="41" spans="1:61">
      <c r="A41" s="158" t="s">
        <v>220</v>
      </c>
      <c r="B41" s="237" t="e">
        <f t="shared" ca="1" si="3"/>
        <v>#N/A</v>
      </c>
      <c r="C41" s="64" t="s">
        <v>51</v>
      </c>
      <c r="D41" s="187"/>
      <c r="E41" s="187"/>
      <c r="F41" s="187"/>
      <c r="G41" s="187"/>
      <c r="H41" s="187"/>
      <c r="I41" s="187"/>
      <c r="J41" s="187"/>
      <c r="K41" s="187"/>
      <c r="L41" s="187"/>
      <c r="M41" s="187"/>
      <c r="N41" s="84"/>
      <c r="P41" s="187"/>
      <c r="Q41" s="187"/>
      <c r="R41" s="187"/>
      <c r="S41" s="187"/>
      <c r="T41" s="187"/>
      <c r="U41" s="187"/>
      <c r="V41" s="187"/>
      <c r="W41" s="187"/>
      <c r="X41" s="187"/>
      <c r="Y41" s="187"/>
      <c r="Z41" s="84">
        <f t="shared" si="5"/>
        <v>0</v>
      </c>
      <c r="AB41" s="187"/>
      <c r="AC41" s="187"/>
      <c r="AD41" s="187"/>
      <c r="AE41" s="187"/>
      <c r="AF41" s="187"/>
      <c r="AG41" s="187"/>
      <c r="AH41" s="187"/>
      <c r="AI41" s="187"/>
      <c r="AJ41" s="187"/>
      <c r="AK41" s="187"/>
      <c r="AL41" s="84">
        <f t="shared" si="6"/>
        <v>0</v>
      </c>
      <c r="AN41" s="187"/>
      <c r="AO41" s="187"/>
      <c r="AP41" s="187"/>
      <c r="AQ41" s="187"/>
      <c r="AR41" s="187"/>
      <c r="AS41" s="187"/>
      <c r="AT41" s="187"/>
      <c r="AU41" s="187"/>
      <c r="AV41" s="187"/>
      <c r="AW41" s="187"/>
      <c r="AX41" s="84">
        <f t="shared" si="7"/>
        <v>0</v>
      </c>
      <c r="AZ41" s="218" t="str">
        <f ca="1">IF((D41+P41+AB41+AN41)='N2.4_RIIO2_Risk_Without_2026'!D43, "-", "ERROR")</f>
        <v>-</v>
      </c>
      <c r="BA41" s="218" t="str">
        <f ca="1">IF((E41+Q41+AC41+AO41)='N2.4_RIIO2_Risk_Without_2026'!E43, "-", "ERROR")</f>
        <v>-</v>
      </c>
      <c r="BB41" s="218" t="str">
        <f ca="1">IF((F41+R41+AD41+AP41)='N2.4_RIIO2_Risk_Without_2026'!F43, "-", "ERROR")</f>
        <v>-</v>
      </c>
      <c r="BC41" s="218" t="str">
        <f ca="1">IF((G41+S41+AE41+AQ41)='N2.4_RIIO2_Risk_Without_2026'!G43, "-", "ERROR")</f>
        <v>-</v>
      </c>
      <c r="BD41" s="218" t="str">
        <f ca="1">IF((H41+T41+AF41+AR41)='N2.4_RIIO2_Risk_Without_2026'!H43, "-", "ERROR")</f>
        <v>-</v>
      </c>
      <c r="BE41" s="218" t="str">
        <f ca="1">IF((I41+U41+AG41+AS41)='N2.4_RIIO2_Risk_Without_2026'!I43, "-", "ERROR")</f>
        <v>-</v>
      </c>
      <c r="BF41" s="218" t="str">
        <f ca="1">IF((J41+V41+AH41+AT41)='N2.4_RIIO2_Risk_Without_2026'!J43, "-", "ERROR")</f>
        <v>-</v>
      </c>
      <c r="BG41" s="218" t="str">
        <f ca="1">IF((K41+W41+AI41+AU41)='N2.4_RIIO2_Risk_Without_2026'!K43, "-", "ERROR")</f>
        <v>-</v>
      </c>
      <c r="BH41" s="218" t="str">
        <f ca="1">IF((L41+X41+AJ41+AV41)='N2.4_RIIO2_Risk_Without_2026'!L43, "-", "ERROR")</f>
        <v>-</v>
      </c>
      <c r="BI41" s="218" t="str">
        <f ca="1">IF((M41+Y41+AK41+AW41)='N2.4_RIIO2_Risk_Without_2026'!M43, "-", "ERROR")</f>
        <v>-</v>
      </c>
    </row>
    <row r="42" spans="1:61">
      <c r="A42" s="158" t="s">
        <v>221</v>
      </c>
      <c r="B42" s="237" t="e">
        <f t="shared" ca="1" si="3"/>
        <v>#N/A</v>
      </c>
      <c r="C42" s="64" t="s">
        <v>51</v>
      </c>
      <c r="D42" s="187"/>
      <c r="E42" s="187"/>
      <c r="F42" s="187"/>
      <c r="G42" s="187"/>
      <c r="H42" s="187"/>
      <c r="I42" s="187"/>
      <c r="J42" s="187"/>
      <c r="K42" s="187"/>
      <c r="L42" s="187"/>
      <c r="M42" s="187"/>
      <c r="N42" s="84"/>
      <c r="P42" s="187"/>
      <c r="Q42" s="187"/>
      <c r="R42" s="187"/>
      <c r="S42" s="187"/>
      <c r="T42" s="187"/>
      <c r="U42" s="187"/>
      <c r="V42" s="187"/>
      <c r="W42" s="187"/>
      <c r="X42" s="187"/>
      <c r="Y42" s="187"/>
      <c r="Z42" s="84">
        <f t="shared" si="5"/>
        <v>0</v>
      </c>
      <c r="AB42" s="187"/>
      <c r="AC42" s="187"/>
      <c r="AD42" s="187"/>
      <c r="AE42" s="187"/>
      <c r="AF42" s="187"/>
      <c r="AG42" s="187"/>
      <c r="AH42" s="187"/>
      <c r="AI42" s="187"/>
      <c r="AJ42" s="187"/>
      <c r="AK42" s="187"/>
      <c r="AL42" s="84">
        <f t="shared" si="6"/>
        <v>0</v>
      </c>
      <c r="AN42" s="187"/>
      <c r="AO42" s="187"/>
      <c r="AP42" s="187"/>
      <c r="AQ42" s="187"/>
      <c r="AR42" s="187"/>
      <c r="AS42" s="187"/>
      <c r="AT42" s="187"/>
      <c r="AU42" s="187"/>
      <c r="AV42" s="187"/>
      <c r="AW42" s="187"/>
      <c r="AX42" s="84">
        <f t="shared" si="7"/>
        <v>0</v>
      </c>
      <c r="AZ42" s="218" t="str">
        <f ca="1">IF((D42+P42+AB42+AN42)='N2.4_RIIO2_Risk_Without_2026'!D44, "-", "ERROR")</f>
        <v>-</v>
      </c>
      <c r="BA42" s="218" t="str">
        <f ca="1">IF((E42+Q42+AC42+AO42)='N2.4_RIIO2_Risk_Without_2026'!E44, "-", "ERROR")</f>
        <v>-</v>
      </c>
      <c r="BB42" s="218" t="str">
        <f ca="1">IF((F42+R42+AD42+AP42)='N2.4_RIIO2_Risk_Without_2026'!F44, "-", "ERROR")</f>
        <v>-</v>
      </c>
      <c r="BC42" s="218" t="str">
        <f ca="1">IF((G42+S42+AE42+AQ42)='N2.4_RIIO2_Risk_Without_2026'!G44, "-", "ERROR")</f>
        <v>-</v>
      </c>
      <c r="BD42" s="218" t="str">
        <f ca="1">IF((H42+T42+AF42+AR42)='N2.4_RIIO2_Risk_Without_2026'!H44, "-", "ERROR")</f>
        <v>-</v>
      </c>
      <c r="BE42" s="218" t="str">
        <f ca="1">IF((I42+U42+AG42+AS42)='N2.4_RIIO2_Risk_Without_2026'!I44, "-", "ERROR")</f>
        <v>-</v>
      </c>
      <c r="BF42" s="218" t="str">
        <f ca="1">IF((J42+V42+AH42+AT42)='N2.4_RIIO2_Risk_Without_2026'!J44, "-", "ERROR")</f>
        <v>-</v>
      </c>
      <c r="BG42" s="218" t="str">
        <f ca="1">IF((K42+W42+AI42+AU42)='N2.4_RIIO2_Risk_Without_2026'!K44, "-", "ERROR")</f>
        <v>-</v>
      </c>
      <c r="BH42" s="218" t="str">
        <f ca="1">IF((L42+X42+AJ42+AV42)='N2.4_RIIO2_Risk_Without_2026'!L44, "-", "ERROR")</f>
        <v>-</v>
      </c>
      <c r="BI42" s="218" t="str">
        <f ca="1">IF((M42+Y42+AK42+AW42)='N2.4_RIIO2_Risk_Without_2026'!M44, "-", "ERROR")</f>
        <v>-</v>
      </c>
    </row>
    <row r="43" spans="1:61">
      <c r="A43" s="158" t="s">
        <v>222</v>
      </c>
      <c r="B43" s="237" t="e">
        <f t="shared" ca="1" si="3"/>
        <v>#N/A</v>
      </c>
      <c r="C43" s="64" t="s">
        <v>51</v>
      </c>
      <c r="D43" s="187"/>
      <c r="E43" s="187"/>
      <c r="F43" s="187"/>
      <c r="G43" s="187"/>
      <c r="H43" s="187"/>
      <c r="I43" s="187"/>
      <c r="J43" s="187"/>
      <c r="K43" s="187"/>
      <c r="L43" s="187"/>
      <c r="M43" s="187"/>
      <c r="N43" s="84"/>
      <c r="P43" s="187"/>
      <c r="Q43" s="187"/>
      <c r="R43" s="187"/>
      <c r="S43" s="187"/>
      <c r="T43" s="187"/>
      <c r="U43" s="187"/>
      <c r="V43" s="187"/>
      <c r="W43" s="187"/>
      <c r="X43" s="187"/>
      <c r="Y43" s="187"/>
      <c r="Z43" s="84">
        <f t="shared" si="5"/>
        <v>0</v>
      </c>
      <c r="AB43" s="187"/>
      <c r="AC43" s="187"/>
      <c r="AD43" s="187"/>
      <c r="AE43" s="187"/>
      <c r="AF43" s="187"/>
      <c r="AG43" s="187"/>
      <c r="AH43" s="187"/>
      <c r="AI43" s="187"/>
      <c r="AJ43" s="187"/>
      <c r="AK43" s="187"/>
      <c r="AL43" s="84">
        <f t="shared" si="6"/>
        <v>0</v>
      </c>
      <c r="AN43" s="187"/>
      <c r="AO43" s="187"/>
      <c r="AP43" s="187"/>
      <c r="AQ43" s="187"/>
      <c r="AR43" s="187"/>
      <c r="AS43" s="187"/>
      <c r="AT43" s="187"/>
      <c r="AU43" s="187"/>
      <c r="AV43" s="187"/>
      <c r="AW43" s="187"/>
      <c r="AX43" s="84">
        <f t="shared" si="7"/>
        <v>0</v>
      </c>
      <c r="AZ43" s="218" t="str">
        <f ca="1">IF((D43+P43+AB43+AN43)='N2.4_RIIO2_Risk_Without_2026'!D45, "-", "ERROR")</f>
        <v>-</v>
      </c>
      <c r="BA43" s="218" t="str">
        <f ca="1">IF((E43+Q43+AC43+AO43)='N2.4_RIIO2_Risk_Without_2026'!E45, "-", "ERROR")</f>
        <v>-</v>
      </c>
      <c r="BB43" s="218" t="str">
        <f ca="1">IF((F43+R43+AD43+AP43)='N2.4_RIIO2_Risk_Without_2026'!F45, "-", "ERROR")</f>
        <v>-</v>
      </c>
      <c r="BC43" s="218" t="str">
        <f ca="1">IF((G43+S43+AE43+AQ43)='N2.4_RIIO2_Risk_Without_2026'!G45, "-", "ERROR")</f>
        <v>-</v>
      </c>
      <c r="BD43" s="218" t="str">
        <f ca="1">IF((H43+T43+AF43+AR43)='N2.4_RIIO2_Risk_Without_2026'!H45, "-", "ERROR")</f>
        <v>-</v>
      </c>
      <c r="BE43" s="218" t="str">
        <f ca="1">IF((I43+U43+AG43+AS43)='N2.4_RIIO2_Risk_Without_2026'!I45, "-", "ERROR")</f>
        <v>-</v>
      </c>
      <c r="BF43" s="218" t="str">
        <f ca="1">IF((J43+V43+AH43+AT43)='N2.4_RIIO2_Risk_Without_2026'!J45, "-", "ERROR")</f>
        <v>-</v>
      </c>
      <c r="BG43" s="218" t="str">
        <f ca="1">IF((K43+W43+AI43+AU43)='N2.4_RIIO2_Risk_Without_2026'!K45, "-", "ERROR")</f>
        <v>-</v>
      </c>
      <c r="BH43" s="218" t="str">
        <f ca="1">IF((L43+X43+AJ43+AV43)='N2.4_RIIO2_Risk_Without_2026'!L45, "-", "ERROR")</f>
        <v>-</v>
      </c>
      <c r="BI43" s="218" t="str">
        <f ca="1">IF((M43+Y43+AK43+AW43)='N2.4_RIIO2_Risk_Without_2026'!M45, "-", "ERROR")</f>
        <v>-</v>
      </c>
    </row>
    <row r="44" spans="1:61">
      <c r="A44" s="158" t="s">
        <v>223</v>
      </c>
      <c r="B44" s="237" t="e">
        <f t="shared" ca="1" si="3"/>
        <v>#N/A</v>
      </c>
      <c r="C44" s="64" t="s">
        <v>51</v>
      </c>
      <c r="D44" s="187"/>
      <c r="E44" s="187"/>
      <c r="F44" s="187"/>
      <c r="G44" s="187"/>
      <c r="H44" s="187"/>
      <c r="I44" s="187"/>
      <c r="J44" s="187"/>
      <c r="K44" s="187"/>
      <c r="L44" s="187"/>
      <c r="M44" s="187"/>
      <c r="N44" s="84"/>
      <c r="P44" s="187"/>
      <c r="Q44" s="187"/>
      <c r="R44" s="187"/>
      <c r="S44" s="187"/>
      <c r="T44" s="187"/>
      <c r="U44" s="187"/>
      <c r="V44" s="187"/>
      <c r="W44" s="187"/>
      <c r="X44" s="187"/>
      <c r="Y44" s="187"/>
      <c r="Z44" s="84">
        <f t="shared" si="5"/>
        <v>0</v>
      </c>
      <c r="AB44" s="187"/>
      <c r="AC44" s="187"/>
      <c r="AD44" s="187"/>
      <c r="AE44" s="187"/>
      <c r="AF44" s="187"/>
      <c r="AG44" s="187"/>
      <c r="AH44" s="187"/>
      <c r="AI44" s="187"/>
      <c r="AJ44" s="187"/>
      <c r="AK44" s="187"/>
      <c r="AL44" s="84">
        <f t="shared" si="6"/>
        <v>0</v>
      </c>
      <c r="AN44" s="187"/>
      <c r="AO44" s="187"/>
      <c r="AP44" s="187"/>
      <c r="AQ44" s="187"/>
      <c r="AR44" s="187"/>
      <c r="AS44" s="187"/>
      <c r="AT44" s="187"/>
      <c r="AU44" s="187"/>
      <c r="AV44" s="187"/>
      <c r="AW44" s="187"/>
      <c r="AX44" s="84">
        <f t="shared" si="7"/>
        <v>0</v>
      </c>
      <c r="AZ44" s="218" t="str">
        <f ca="1">IF((D44+P44+AB44+AN44)='N2.4_RIIO2_Risk_Without_2026'!D46, "-", "ERROR")</f>
        <v>-</v>
      </c>
      <c r="BA44" s="218" t="str">
        <f ca="1">IF((E44+Q44+AC44+AO44)='N2.4_RIIO2_Risk_Without_2026'!E46, "-", "ERROR")</f>
        <v>-</v>
      </c>
      <c r="BB44" s="218" t="str">
        <f ca="1">IF((F44+R44+AD44+AP44)='N2.4_RIIO2_Risk_Without_2026'!F46, "-", "ERROR")</f>
        <v>-</v>
      </c>
      <c r="BC44" s="218" t="str">
        <f ca="1">IF((G44+S44+AE44+AQ44)='N2.4_RIIO2_Risk_Without_2026'!G46, "-", "ERROR")</f>
        <v>-</v>
      </c>
      <c r="BD44" s="218" t="str">
        <f ca="1">IF((H44+T44+AF44+AR44)='N2.4_RIIO2_Risk_Without_2026'!H46, "-", "ERROR")</f>
        <v>-</v>
      </c>
      <c r="BE44" s="218" t="str">
        <f ca="1">IF((I44+U44+AG44+AS44)='N2.4_RIIO2_Risk_Without_2026'!I46, "-", "ERROR")</f>
        <v>-</v>
      </c>
      <c r="BF44" s="218" t="str">
        <f ca="1">IF((J44+V44+AH44+AT44)='N2.4_RIIO2_Risk_Without_2026'!J46, "-", "ERROR")</f>
        <v>-</v>
      </c>
      <c r="BG44" s="218" t="str">
        <f ca="1">IF((K44+W44+AI44+AU44)='N2.4_RIIO2_Risk_Without_2026'!K46, "-", "ERROR")</f>
        <v>-</v>
      </c>
      <c r="BH44" s="218" t="str">
        <f ca="1">IF((L44+X44+AJ44+AV44)='N2.4_RIIO2_Risk_Without_2026'!L46, "-", "ERROR")</f>
        <v>-</v>
      </c>
      <c r="BI44" s="218" t="str">
        <f ca="1">IF((M44+Y44+AK44+AW44)='N2.4_RIIO2_Risk_Without_2026'!M46, "-", "ERROR")</f>
        <v>-</v>
      </c>
    </row>
    <row r="45" spans="1:61">
      <c r="A45" s="158" t="s">
        <v>224</v>
      </c>
      <c r="B45" s="237" t="e">
        <f t="shared" ca="1" si="3"/>
        <v>#N/A</v>
      </c>
      <c r="C45" s="64" t="s">
        <v>51</v>
      </c>
      <c r="D45" s="187"/>
      <c r="E45" s="187"/>
      <c r="F45" s="187"/>
      <c r="G45" s="187"/>
      <c r="H45" s="187"/>
      <c r="I45" s="187"/>
      <c r="J45" s="187"/>
      <c r="K45" s="187"/>
      <c r="L45" s="187"/>
      <c r="M45" s="187"/>
      <c r="N45" s="84"/>
      <c r="P45" s="187"/>
      <c r="Q45" s="187"/>
      <c r="R45" s="187"/>
      <c r="S45" s="187"/>
      <c r="T45" s="187"/>
      <c r="U45" s="187"/>
      <c r="V45" s="187"/>
      <c r="W45" s="187"/>
      <c r="X45" s="187"/>
      <c r="Y45" s="187"/>
      <c r="Z45" s="84">
        <f t="shared" si="5"/>
        <v>0</v>
      </c>
      <c r="AB45" s="187"/>
      <c r="AC45" s="187"/>
      <c r="AD45" s="187"/>
      <c r="AE45" s="187"/>
      <c r="AF45" s="187"/>
      <c r="AG45" s="187"/>
      <c r="AH45" s="187"/>
      <c r="AI45" s="187"/>
      <c r="AJ45" s="187"/>
      <c r="AK45" s="187"/>
      <c r="AL45" s="84">
        <f t="shared" si="6"/>
        <v>0</v>
      </c>
      <c r="AN45" s="187"/>
      <c r="AO45" s="187"/>
      <c r="AP45" s="187"/>
      <c r="AQ45" s="187"/>
      <c r="AR45" s="187"/>
      <c r="AS45" s="187"/>
      <c r="AT45" s="187"/>
      <c r="AU45" s="187"/>
      <c r="AV45" s="187"/>
      <c r="AW45" s="187"/>
      <c r="AX45" s="84">
        <f t="shared" si="7"/>
        <v>0</v>
      </c>
      <c r="AZ45" s="218" t="str">
        <f ca="1">IF((D45+P45+AB45+AN45)='N2.4_RIIO2_Risk_Without_2026'!D47, "-", "ERROR")</f>
        <v>-</v>
      </c>
      <c r="BA45" s="218" t="str">
        <f ca="1">IF((E45+Q45+AC45+AO45)='N2.4_RIIO2_Risk_Without_2026'!E47, "-", "ERROR")</f>
        <v>-</v>
      </c>
      <c r="BB45" s="218" t="str">
        <f ca="1">IF((F45+R45+AD45+AP45)='N2.4_RIIO2_Risk_Without_2026'!F47, "-", "ERROR")</f>
        <v>-</v>
      </c>
      <c r="BC45" s="218" t="str">
        <f ca="1">IF((G45+S45+AE45+AQ45)='N2.4_RIIO2_Risk_Without_2026'!G47, "-", "ERROR")</f>
        <v>-</v>
      </c>
      <c r="BD45" s="218" t="str">
        <f ca="1">IF((H45+T45+AF45+AR45)='N2.4_RIIO2_Risk_Without_2026'!H47, "-", "ERROR")</f>
        <v>-</v>
      </c>
      <c r="BE45" s="218" t="str">
        <f ca="1">IF((I45+U45+AG45+AS45)='N2.4_RIIO2_Risk_Without_2026'!I47, "-", "ERROR")</f>
        <v>-</v>
      </c>
      <c r="BF45" s="218" t="str">
        <f ca="1">IF((J45+V45+AH45+AT45)='N2.4_RIIO2_Risk_Without_2026'!J47, "-", "ERROR")</f>
        <v>-</v>
      </c>
      <c r="BG45" s="218" t="str">
        <f ca="1">IF((K45+W45+AI45+AU45)='N2.4_RIIO2_Risk_Without_2026'!K47, "-", "ERROR")</f>
        <v>-</v>
      </c>
      <c r="BH45" s="218" t="str">
        <f ca="1">IF((L45+X45+AJ45+AV45)='N2.4_RIIO2_Risk_Without_2026'!L47, "-", "ERROR")</f>
        <v>-</v>
      </c>
      <c r="BI45" s="218" t="str">
        <f ca="1">IF((M45+Y45+AK45+AW45)='N2.4_RIIO2_Risk_Without_2026'!M47, "-", "ERROR")</f>
        <v>-</v>
      </c>
    </row>
    <row r="46" spans="1:61">
      <c r="A46" s="158" t="s">
        <v>225</v>
      </c>
      <c r="B46" s="237" t="e">
        <f t="shared" ca="1" si="3"/>
        <v>#N/A</v>
      </c>
      <c r="C46" s="64" t="s">
        <v>51</v>
      </c>
      <c r="D46" s="187"/>
      <c r="E46" s="187"/>
      <c r="F46" s="187"/>
      <c r="G46" s="187"/>
      <c r="H46" s="187"/>
      <c r="I46" s="187"/>
      <c r="J46" s="187"/>
      <c r="K46" s="187"/>
      <c r="L46" s="187"/>
      <c r="M46" s="187"/>
      <c r="N46" s="84">
        <f t="shared" si="4"/>
        <v>0</v>
      </c>
      <c r="P46" s="187"/>
      <c r="Q46" s="187"/>
      <c r="R46" s="187"/>
      <c r="S46" s="187"/>
      <c r="T46" s="187"/>
      <c r="U46" s="187"/>
      <c r="V46" s="187"/>
      <c r="W46" s="187"/>
      <c r="X46" s="187"/>
      <c r="Y46" s="187"/>
      <c r="Z46" s="84">
        <f t="shared" si="5"/>
        <v>0</v>
      </c>
      <c r="AB46" s="187"/>
      <c r="AC46" s="187"/>
      <c r="AD46" s="187"/>
      <c r="AE46" s="187"/>
      <c r="AF46" s="187"/>
      <c r="AG46" s="187"/>
      <c r="AH46" s="187"/>
      <c r="AI46" s="187"/>
      <c r="AJ46" s="187"/>
      <c r="AK46" s="187"/>
      <c r="AL46" s="84">
        <f t="shared" si="6"/>
        <v>0</v>
      </c>
      <c r="AN46" s="187"/>
      <c r="AO46" s="187"/>
      <c r="AP46" s="187"/>
      <c r="AQ46" s="187"/>
      <c r="AR46" s="187"/>
      <c r="AS46" s="187"/>
      <c r="AT46" s="187"/>
      <c r="AU46" s="187"/>
      <c r="AV46" s="187"/>
      <c r="AW46" s="187"/>
      <c r="AX46" s="84">
        <f t="shared" si="7"/>
        <v>0</v>
      </c>
      <c r="AZ46" s="218" t="str">
        <f ca="1">IF((D46+P46+AB46+AN46)='N2.4_RIIO2_Risk_Without_2026'!D48, "-", "ERROR")</f>
        <v>-</v>
      </c>
      <c r="BA46" s="218" t="str">
        <f ca="1">IF((E46+Q46+AC46+AO46)='N2.4_RIIO2_Risk_Without_2026'!E48, "-", "ERROR")</f>
        <v>-</v>
      </c>
      <c r="BB46" s="218" t="str">
        <f ca="1">IF((F46+R46+AD46+AP46)='N2.4_RIIO2_Risk_Without_2026'!F48, "-", "ERROR")</f>
        <v>-</v>
      </c>
      <c r="BC46" s="218" t="str">
        <f ca="1">IF((G46+S46+AE46+AQ46)='N2.4_RIIO2_Risk_Without_2026'!G48, "-", "ERROR")</f>
        <v>-</v>
      </c>
      <c r="BD46" s="218" t="str">
        <f ca="1">IF((H46+T46+AF46+AR46)='N2.4_RIIO2_Risk_Without_2026'!H48, "-", "ERROR")</f>
        <v>-</v>
      </c>
      <c r="BE46" s="218" t="str">
        <f ca="1">IF((I46+U46+AG46+AS46)='N2.4_RIIO2_Risk_Without_2026'!I48, "-", "ERROR")</f>
        <v>-</v>
      </c>
      <c r="BF46" s="218" t="str">
        <f ca="1">IF((J46+V46+AH46+AT46)='N2.4_RIIO2_Risk_Without_2026'!J48, "-", "ERROR")</f>
        <v>-</v>
      </c>
      <c r="BG46" s="218" t="str">
        <f ca="1">IF((K46+W46+AI46+AU46)='N2.4_RIIO2_Risk_Without_2026'!K48, "-", "ERROR")</f>
        <v>-</v>
      </c>
      <c r="BH46" s="218" t="str">
        <f ca="1">IF((L46+X46+AJ46+AV46)='N2.4_RIIO2_Risk_Without_2026'!L48, "-", "ERROR")</f>
        <v>-</v>
      </c>
      <c r="BI46" s="218" t="str">
        <f ca="1">IF((M46+Y46+AK46+AW46)='N2.4_RIIO2_Risk_Without_2026'!M48, "-", "ERROR")</f>
        <v>-</v>
      </c>
    </row>
    <row r="47" spans="1:61">
      <c r="A47" s="158" t="s">
        <v>226</v>
      </c>
      <c r="B47" s="237" t="e">
        <f t="shared" ca="1" si="3"/>
        <v>#N/A</v>
      </c>
      <c r="C47" s="64" t="s">
        <v>51</v>
      </c>
      <c r="D47" s="187"/>
      <c r="E47" s="187"/>
      <c r="F47" s="187"/>
      <c r="G47" s="187"/>
      <c r="H47" s="187"/>
      <c r="I47" s="187"/>
      <c r="J47" s="187"/>
      <c r="K47" s="187"/>
      <c r="L47" s="187"/>
      <c r="M47" s="187"/>
      <c r="N47" s="84">
        <f t="shared" si="4"/>
        <v>0</v>
      </c>
      <c r="P47" s="187"/>
      <c r="Q47" s="187"/>
      <c r="R47" s="187"/>
      <c r="S47" s="187"/>
      <c r="T47" s="187"/>
      <c r="U47" s="187"/>
      <c r="V47" s="187"/>
      <c r="W47" s="187"/>
      <c r="X47" s="187"/>
      <c r="Y47" s="187"/>
      <c r="Z47" s="84">
        <f t="shared" si="5"/>
        <v>0</v>
      </c>
      <c r="AB47" s="187"/>
      <c r="AC47" s="187"/>
      <c r="AD47" s="187"/>
      <c r="AE47" s="187"/>
      <c r="AF47" s="187"/>
      <c r="AG47" s="187"/>
      <c r="AH47" s="187"/>
      <c r="AI47" s="187"/>
      <c r="AJ47" s="187"/>
      <c r="AK47" s="187"/>
      <c r="AL47" s="84">
        <f t="shared" si="6"/>
        <v>0</v>
      </c>
      <c r="AN47" s="187"/>
      <c r="AO47" s="187"/>
      <c r="AP47" s="187"/>
      <c r="AQ47" s="187"/>
      <c r="AR47" s="187"/>
      <c r="AS47" s="187"/>
      <c r="AT47" s="187"/>
      <c r="AU47" s="187"/>
      <c r="AV47" s="187"/>
      <c r="AW47" s="187"/>
      <c r="AX47" s="84">
        <f t="shared" si="7"/>
        <v>0</v>
      </c>
      <c r="AZ47" s="218" t="str">
        <f ca="1">IF((D47+P47+AB47+AN47)='N2.4_RIIO2_Risk_Without_2026'!D49, "-", "ERROR")</f>
        <v>-</v>
      </c>
      <c r="BA47" s="218" t="str">
        <f ca="1">IF((E47+Q47+AC47+AO47)='N2.4_RIIO2_Risk_Without_2026'!E49, "-", "ERROR")</f>
        <v>-</v>
      </c>
      <c r="BB47" s="218" t="str">
        <f ca="1">IF((F47+R47+AD47+AP47)='N2.4_RIIO2_Risk_Without_2026'!F49, "-", "ERROR")</f>
        <v>-</v>
      </c>
      <c r="BC47" s="218" t="str">
        <f ca="1">IF((G47+S47+AE47+AQ47)='N2.4_RIIO2_Risk_Without_2026'!G49, "-", "ERROR")</f>
        <v>-</v>
      </c>
      <c r="BD47" s="218" t="str">
        <f ca="1">IF((H47+T47+AF47+AR47)='N2.4_RIIO2_Risk_Without_2026'!H49, "-", "ERROR")</f>
        <v>-</v>
      </c>
      <c r="BE47" s="218" t="str">
        <f ca="1">IF((I47+U47+AG47+AS47)='N2.4_RIIO2_Risk_Without_2026'!I49, "-", "ERROR")</f>
        <v>-</v>
      </c>
      <c r="BF47" s="218" t="str">
        <f ca="1">IF((J47+V47+AH47+AT47)='N2.4_RIIO2_Risk_Without_2026'!J49, "-", "ERROR")</f>
        <v>-</v>
      </c>
      <c r="BG47" s="218" t="str">
        <f ca="1">IF((K47+W47+AI47+AU47)='N2.4_RIIO2_Risk_Without_2026'!K49, "-", "ERROR")</f>
        <v>-</v>
      </c>
      <c r="BH47" s="218" t="str">
        <f ca="1">IF((L47+X47+AJ47+AV47)='N2.4_RIIO2_Risk_Without_2026'!L49, "-", "ERROR")</f>
        <v>-</v>
      </c>
      <c r="BI47" s="218" t="str">
        <f ca="1">IF((M47+Y47+AK47+AW47)='N2.4_RIIO2_Risk_Without_2026'!M49, "-", "ERROR")</f>
        <v>-</v>
      </c>
    </row>
    <row r="48" spans="1:61">
      <c r="A48" s="158" t="s">
        <v>227</v>
      </c>
      <c r="B48" s="237" t="e">
        <f t="shared" ca="1" si="3"/>
        <v>#N/A</v>
      </c>
      <c r="C48" s="64" t="s">
        <v>51</v>
      </c>
      <c r="D48" s="187"/>
      <c r="E48" s="187"/>
      <c r="F48" s="187"/>
      <c r="G48" s="187"/>
      <c r="H48" s="187"/>
      <c r="I48" s="187"/>
      <c r="J48" s="187"/>
      <c r="K48" s="187"/>
      <c r="L48" s="187"/>
      <c r="M48" s="187"/>
      <c r="N48" s="84">
        <f t="shared" si="4"/>
        <v>0</v>
      </c>
      <c r="P48" s="187"/>
      <c r="Q48" s="187"/>
      <c r="R48" s="187"/>
      <c r="S48" s="187"/>
      <c r="T48" s="187"/>
      <c r="U48" s="187"/>
      <c r="V48" s="187"/>
      <c r="W48" s="187"/>
      <c r="X48" s="187"/>
      <c r="Y48" s="187"/>
      <c r="Z48" s="84">
        <f t="shared" si="5"/>
        <v>0</v>
      </c>
      <c r="AB48" s="187"/>
      <c r="AC48" s="187"/>
      <c r="AD48" s="187"/>
      <c r="AE48" s="187"/>
      <c r="AF48" s="187"/>
      <c r="AG48" s="187"/>
      <c r="AH48" s="187"/>
      <c r="AI48" s="187"/>
      <c r="AJ48" s="187"/>
      <c r="AK48" s="187"/>
      <c r="AL48" s="84">
        <f t="shared" si="6"/>
        <v>0</v>
      </c>
      <c r="AN48" s="187"/>
      <c r="AO48" s="187"/>
      <c r="AP48" s="187"/>
      <c r="AQ48" s="187"/>
      <c r="AR48" s="187"/>
      <c r="AS48" s="187"/>
      <c r="AT48" s="187"/>
      <c r="AU48" s="187"/>
      <c r="AV48" s="187"/>
      <c r="AW48" s="187"/>
      <c r="AX48" s="84">
        <f t="shared" si="7"/>
        <v>0</v>
      </c>
      <c r="AZ48" s="218" t="str">
        <f ca="1">IF((D48+P48+AB48+AN48)='N2.4_RIIO2_Risk_Without_2026'!D50, "-", "ERROR")</f>
        <v>-</v>
      </c>
      <c r="BA48" s="218" t="str">
        <f ca="1">IF((E48+Q48+AC48+AO48)='N2.4_RIIO2_Risk_Without_2026'!E50, "-", "ERROR")</f>
        <v>-</v>
      </c>
      <c r="BB48" s="218" t="str">
        <f ca="1">IF((F48+R48+AD48+AP48)='N2.4_RIIO2_Risk_Without_2026'!F50, "-", "ERROR")</f>
        <v>-</v>
      </c>
      <c r="BC48" s="218" t="str">
        <f ca="1">IF((G48+S48+AE48+AQ48)='N2.4_RIIO2_Risk_Without_2026'!G50, "-", "ERROR")</f>
        <v>-</v>
      </c>
      <c r="BD48" s="218" t="str">
        <f ca="1">IF((H48+T48+AF48+AR48)='N2.4_RIIO2_Risk_Without_2026'!H50, "-", "ERROR")</f>
        <v>-</v>
      </c>
      <c r="BE48" s="218" t="str">
        <f ca="1">IF((I48+U48+AG48+AS48)='N2.4_RIIO2_Risk_Without_2026'!I50, "-", "ERROR")</f>
        <v>-</v>
      </c>
      <c r="BF48" s="218" t="str">
        <f ca="1">IF((J48+V48+AH48+AT48)='N2.4_RIIO2_Risk_Without_2026'!J50, "-", "ERROR")</f>
        <v>-</v>
      </c>
      <c r="BG48" s="218" t="str">
        <f ca="1">IF((K48+W48+AI48+AU48)='N2.4_RIIO2_Risk_Without_2026'!K50, "-", "ERROR")</f>
        <v>-</v>
      </c>
      <c r="BH48" s="218" t="str">
        <f ca="1">IF((L48+X48+AJ48+AV48)='N2.4_RIIO2_Risk_Without_2026'!L50, "-", "ERROR")</f>
        <v>-</v>
      </c>
      <c r="BI48" s="218" t="str">
        <f ca="1">IF((M48+Y48+AK48+AW48)='N2.4_RIIO2_Risk_Without_2026'!M50, "-", "ERROR")</f>
        <v>-</v>
      </c>
    </row>
    <row r="49" spans="1:61">
      <c r="A49" s="158" t="s">
        <v>228</v>
      </c>
      <c r="B49" s="237" t="e">
        <f t="shared" ca="1" si="3"/>
        <v>#N/A</v>
      </c>
      <c r="C49" s="64" t="s">
        <v>51</v>
      </c>
      <c r="D49" s="187"/>
      <c r="E49" s="187"/>
      <c r="F49" s="187"/>
      <c r="G49" s="187"/>
      <c r="H49" s="187"/>
      <c r="I49" s="187"/>
      <c r="J49" s="187"/>
      <c r="K49" s="187"/>
      <c r="L49" s="187"/>
      <c r="M49" s="187"/>
      <c r="N49" s="84">
        <f t="shared" si="4"/>
        <v>0</v>
      </c>
      <c r="P49" s="187"/>
      <c r="Q49" s="187"/>
      <c r="R49" s="187"/>
      <c r="S49" s="187"/>
      <c r="T49" s="187"/>
      <c r="U49" s="187"/>
      <c r="V49" s="187"/>
      <c r="W49" s="187"/>
      <c r="X49" s="187"/>
      <c r="Y49" s="187"/>
      <c r="Z49" s="84">
        <f t="shared" si="5"/>
        <v>0</v>
      </c>
      <c r="AB49" s="187"/>
      <c r="AC49" s="187"/>
      <c r="AD49" s="187"/>
      <c r="AE49" s="187"/>
      <c r="AF49" s="187"/>
      <c r="AG49" s="187"/>
      <c r="AH49" s="187"/>
      <c r="AI49" s="187"/>
      <c r="AJ49" s="187"/>
      <c r="AK49" s="187"/>
      <c r="AL49" s="84">
        <f t="shared" si="6"/>
        <v>0</v>
      </c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84">
        <f t="shared" si="7"/>
        <v>0</v>
      </c>
      <c r="AZ49" s="218" t="str">
        <f ca="1">IF((D49+P49+AB49+AN49)='N2.4_RIIO2_Risk_Without_2026'!D51, "-", "ERROR")</f>
        <v>-</v>
      </c>
      <c r="BA49" s="218" t="str">
        <f ca="1">IF((E49+Q49+AC49+AO49)='N2.4_RIIO2_Risk_Without_2026'!E51, "-", "ERROR")</f>
        <v>-</v>
      </c>
      <c r="BB49" s="218" t="str">
        <f ca="1">IF((F49+R49+AD49+AP49)='N2.4_RIIO2_Risk_Without_2026'!F51, "-", "ERROR")</f>
        <v>-</v>
      </c>
      <c r="BC49" s="218" t="str">
        <f ca="1">IF((G49+S49+AE49+AQ49)='N2.4_RIIO2_Risk_Without_2026'!G51, "-", "ERROR")</f>
        <v>-</v>
      </c>
      <c r="BD49" s="218" t="str">
        <f ca="1">IF((H49+T49+AF49+AR49)='N2.4_RIIO2_Risk_Without_2026'!H51, "-", "ERROR")</f>
        <v>-</v>
      </c>
      <c r="BE49" s="218" t="str">
        <f ca="1">IF((I49+U49+AG49+AS49)='N2.4_RIIO2_Risk_Without_2026'!I51, "-", "ERROR")</f>
        <v>-</v>
      </c>
      <c r="BF49" s="218" t="str">
        <f ca="1">IF((J49+V49+AH49+AT49)='N2.4_RIIO2_Risk_Without_2026'!J51, "-", "ERROR")</f>
        <v>-</v>
      </c>
      <c r="BG49" s="218" t="str">
        <f ca="1">IF((K49+W49+AI49+AU49)='N2.4_RIIO2_Risk_Without_2026'!K51, "-", "ERROR")</f>
        <v>-</v>
      </c>
      <c r="BH49" s="218" t="str">
        <f ca="1">IF((L49+X49+AJ49+AV49)='N2.4_RIIO2_Risk_Without_2026'!L51, "-", "ERROR")</f>
        <v>-</v>
      </c>
      <c r="BI49" s="218" t="str">
        <f ca="1">IF((M49+Y49+AK49+AW49)='N2.4_RIIO2_Risk_Without_2026'!M51, "-", "ERROR")</f>
        <v>-</v>
      </c>
    </row>
    <row r="50" spans="1:61">
      <c r="A50" s="158" t="s">
        <v>240</v>
      </c>
      <c r="B50" s="237" t="e">
        <f t="shared" ca="1" si="3"/>
        <v>#N/A</v>
      </c>
      <c r="C50" s="64" t="s">
        <v>51</v>
      </c>
      <c r="D50" s="187"/>
      <c r="E50" s="187"/>
      <c r="F50" s="187"/>
      <c r="G50" s="187"/>
      <c r="H50" s="187"/>
      <c r="I50" s="187"/>
      <c r="J50" s="187"/>
      <c r="K50" s="187"/>
      <c r="L50" s="187"/>
      <c r="M50" s="187"/>
      <c r="N50" s="84">
        <f t="shared" si="4"/>
        <v>0</v>
      </c>
      <c r="P50" s="187"/>
      <c r="Q50" s="187"/>
      <c r="R50" s="187"/>
      <c r="S50" s="187"/>
      <c r="T50" s="187"/>
      <c r="U50" s="187"/>
      <c r="V50" s="187"/>
      <c r="W50" s="187"/>
      <c r="X50" s="187"/>
      <c r="Y50" s="187"/>
      <c r="Z50" s="84">
        <f t="shared" si="5"/>
        <v>0</v>
      </c>
      <c r="AB50" s="187"/>
      <c r="AC50" s="187"/>
      <c r="AD50" s="187"/>
      <c r="AE50" s="187"/>
      <c r="AF50" s="187"/>
      <c r="AG50" s="187"/>
      <c r="AH50" s="187"/>
      <c r="AI50" s="187"/>
      <c r="AJ50" s="187"/>
      <c r="AK50" s="187"/>
      <c r="AL50" s="84">
        <f t="shared" si="6"/>
        <v>0</v>
      </c>
      <c r="AN50" s="187"/>
      <c r="AO50" s="187"/>
      <c r="AP50" s="187"/>
      <c r="AQ50" s="187"/>
      <c r="AR50" s="187"/>
      <c r="AS50" s="187"/>
      <c r="AT50" s="187"/>
      <c r="AU50" s="187"/>
      <c r="AV50" s="187"/>
      <c r="AW50" s="187"/>
      <c r="AX50" s="84">
        <f t="shared" si="7"/>
        <v>0</v>
      </c>
      <c r="AZ50" s="218" t="str">
        <f ca="1">IF((D50+P50+AB50+AN50)='N2.4_RIIO2_Risk_Without_2026'!D52, "-", "ERROR")</f>
        <v>-</v>
      </c>
      <c r="BA50" s="218" t="str">
        <f ca="1">IF((E50+Q50+AC50+AO50)='N2.4_RIIO2_Risk_Without_2026'!E52, "-", "ERROR")</f>
        <v>-</v>
      </c>
      <c r="BB50" s="218" t="str">
        <f ca="1">IF((F50+R50+AD50+AP50)='N2.4_RIIO2_Risk_Without_2026'!F52, "-", "ERROR")</f>
        <v>-</v>
      </c>
      <c r="BC50" s="218" t="str">
        <f ca="1">IF((G50+S50+AE50+AQ50)='N2.4_RIIO2_Risk_Without_2026'!G52, "-", "ERROR")</f>
        <v>-</v>
      </c>
      <c r="BD50" s="218" t="str">
        <f ca="1">IF((H50+T50+AF50+AR50)='N2.4_RIIO2_Risk_Without_2026'!H52, "-", "ERROR")</f>
        <v>-</v>
      </c>
      <c r="BE50" s="218" t="str">
        <f ca="1">IF((I50+U50+AG50+AS50)='N2.4_RIIO2_Risk_Without_2026'!I52, "-", "ERROR")</f>
        <v>-</v>
      </c>
      <c r="BF50" s="218" t="str">
        <f ca="1">IF((J50+V50+AH50+AT50)='N2.4_RIIO2_Risk_Without_2026'!J52, "-", "ERROR")</f>
        <v>-</v>
      </c>
      <c r="BG50" s="218" t="str">
        <f ca="1">IF((K50+W50+AI50+AU50)='N2.4_RIIO2_Risk_Without_2026'!K52, "-", "ERROR")</f>
        <v>-</v>
      </c>
      <c r="BH50" s="218" t="str">
        <f ca="1">IF((L50+X50+AJ50+AV50)='N2.4_RIIO2_Risk_Without_2026'!L52, "-", "ERROR")</f>
        <v>-</v>
      </c>
      <c r="BI50" s="218" t="str">
        <f ca="1">IF((M50+Y50+AK50+AW50)='N2.4_RIIO2_Risk_Without_2026'!M52, "-", "ERROR")</f>
        <v>-</v>
      </c>
    </row>
    <row r="51" spans="1:61">
      <c r="A51" s="158" t="s">
        <v>241</v>
      </c>
      <c r="B51" s="237" t="e">
        <f t="shared" ca="1" si="3"/>
        <v>#N/A</v>
      </c>
      <c r="C51" s="64" t="s">
        <v>51</v>
      </c>
      <c r="D51" s="187"/>
      <c r="E51" s="187"/>
      <c r="F51" s="187"/>
      <c r="G51" s="187"/>
      <c r="H51" s="187"/>
      <c r="I51" s="187"/>
      <c r="J51" s="187"/>
      <c r="K51" s="187"/>
      <c r="L51" s="187"/>
      <c r="M51" s="187"/>
      <c r="N51" s="84">
        <f t="shared" si="4"/>
        <v>0</v>
      </c>
      <c r="P51" s="187"/>
      <c r="Q51" s="187"/>
      <c r="R51" s="187"/>
      <c r="S51" s="187"/>
      <c r="T51" s="187"/>
      <c r="U51" s="187"/>
      <c r="V51" s="187"/>
      <c r="W51" s="187"/>
      <c r="X51" s="187"/>
      <c r="Y51" s="187"/>
      <c r="Z51" s="84">
        <f t="shared" si="5"/>
        <v>0</v>
      </c>
      <c r="AB51" s="187"/>
      <c r="AC51" s="187"/>
      <c r="AD51" s="187"/>
      <c r="AE51" s="187"/>
      <c r="AF51" s="187"/>
      <c r="AG51" s="187"/>
      <c r="AH51" s="187"/>
      <c r="AI51" s="187"/>
      <c r="AJ51" s="187"/>
      <c r="AK51" s="187"/>
      <c r="AL51" s="84">
        <f t="shared" si="6"/>
        <v>0</v>
      </c>
      <c r="AN51" s="187"/>
      <c r="AO51" s="187"/>
      <c r="AP51" s="187"/>
      <c r="AQ51" s="187"/>
      <c r="AR51" s="187"/>
      <c r="AS51" s="187"/>
      <c r="AT51" s="187"/>
      <c r="AU51" s="187"/>
      <c r="AV51" s="187"/>
      <c r="AW51" s="187"/>
      <c r="AX51" s="84">
        <f t="shared" si="7"/>
        <v>0</v>
      </c>
      <c r="AZ51" s="218" t="str">
        <f ca="1">IF((D51+P51+AB51+AN51)='N2.4_RIIO2_Risk_Without_2026'!D53, "-", "ERROR")</f>
        <v>-</v>
      </c>
      <c r="BA51" s="218" t="str">
        <f ca="1">IF((E51+Q51+AC51+AO51)='N2.4_RIIO2_Risk_Without_2026'!E53, "-", "ERROR")</f>
        <v>-</v>
      </c>
      <c r="BB51" s="218" t="str">
        <f ca="1">IF((F51+R51+AD51+AP51)='N2.4_RIIO2_Risk_Without_2026'!F53, "-", "ERROR")</f>
        <v>-</v>
      </c>
      <c r="BC51" s="218" t="str">
        <f ca="1">IF((G51+S51+AE51+AQ51)='N2.4_RIIO2_Risk_Without_2026'!G53, "-", "ERROR")</f>
        <v>-</v>
      </c>
      <c r="BD51" s="218" t="str">
        <f ca="1">IF((H51+T51+AF51+AR51)='N2.4_RIIO2_Risk_Without_2026'!H53, "-", "ERROR")</f>
        <v>-</v>
      </c>
      <c r="BE51" s="218" t="str">
        <f ca="1">IF((I51+U51+AG51+AS51)='N2.4_RIIO2_Risk_Without_2026'!I53, "-", "ERROR")</f>
        <v>-</v>
      </c>
      <c r="BF51" s="218" t="str">
        <f ca="1">IF((J51+V51+AH51+AT51)='N2.4_RIIO2_Risk_Without_2026'!J53, "-", "ERROR")</f>
        <v>-</v>
      </c>
      <c r="BG51" s="218" t="str">
        <f ca="1">IF((K51+W51+AI51+AU51)='N2.4_RIIO2_Risk_Without_2026'!K53, "-", "ERROR")</f>
        <v>-</v>
      </c>
      <c r="BH51" s="218" t="str">
        <f ca="1">IF((L51+X51+AJ51+AV51)='N2.4_RIIO2_Risk_Without_2026'!L53, "-", "ERROR")</f>
        <v>-</v>
      </c>
      <c r="BI51" s="218" t="str">
        <f ca="1">IF((M51+Y51+AK51+AW51)='N2.4_RIIO2_Risk_Without_2026'!M53, "-", "ERROR")</f>
        <v>-</v>
      </c>
    </row>
    <row r="52" spans="1:61">
      <c r="A52" s="158" t="s">
        <v>242</v>
      </c>
      <c r="B52" s="237" t="e">
        <f t="shared" ca="1" si="3"/>
        <v>#N/A</v>
      </c>
      <c r="C52" s="64" t="s">
        <v>51</v>
      </c>
      <c r="D52" s="187"/>
      <c r="E52" s="187"/>
      <c r="F52" s="187"/>
      <c r="G52" s="187"/>
      <c r="H52" s="187"/>
      <c r="I52" s="187"/>
      <c r="J52" s="187"/>
      <c r="K52" s="187"/>
      <c r="L52" s="187"/>
      <c r="M52" s="187"/>
      <c r="N52" s="84">
        <f t="shared" si="4"/>
        <v>0</v>
      </c>
      <c r="P52" s="187"/>
      <c r="Q52" s="187"/>
      <c r="R52" s="187"/>
      <c r="S52" s="187"/>
      <c r="T52" s="187"/>
      <c r="U52" s="187"/>
      <c r="V52" s="187"/>
      <c r="W52" s="187"/>
      <c r="X52" s="187"/>
      <c r="Y52" s="187"/>
      <c r="Z52" s="84">
        <f t="shared" si="5"/>
        <v>0</v>
      </c>
      <c r="AB52" s="187"/>
      <c r="AC52" s="187"/>
      <c r="AD52" s="187"/>
      <c r="AE52" s="187"/>
      <c r="AF52" s="187"/>
      <c r="AG52" s="187"/>
      <c r="AH52" s="187"/>
      <c r="AI52" s="187"/>
      <c r="AJ52" s="187"/>
      <c r="AK52" s="187"/>
      <c r="AL52" s="84">
        <f t="shared" si="6"/>
        <v>0</v>
      </c>
      <c r="AN52" s="187"/>
      <c r="AO52" s="187"/>
      <c r="AP52" s="187"/>
      <c r="AQ52" s="187"/>
      <c r="AR52" s="187"/>
      <c r="AS52" s="187"/>
      <c r="AT52" s="187"/>
      <c r="AU52" s="187"/>
      <c r="AV52" s="187"/>
      <c r="AW52" s="187"/>
      <c r="AX52" s="84">
        <f t="shared" si="7"/>
        <v>0</v>
      </c>
      <c r="AZ52" s="218" t="str">
        <f ca="1">IF((D52+P52+AB52+AN52)='N2.4_RIIO2_Risk_Without_2026'!D54, "-", "ERROR")</f>
        <v>-</v>
      </c>
      <c r="BA52" s="218" t="str">
        <f ca="1">IF((E52+Q52+AC52+AO52)='N2.4_RIIO2_Risk_Without_2026'!E54, "-", "ERROR")</f>
        <v>-</v>
      </c>
      <c r="BB52" s="218" t="str">
        <f ca="1">IF((F52+R52+AD52+AP52)='N2.4_RIIO2_Risk_Without_2026'!F54, "-", "ERROR")</f>
        <v>-</v>
      </c>
      <c r="BC52" s="218" t="str">
        <f ca="1">IF((G52+S52+AE52+AQ52)='N2.4_RIIO2_Risk_Without_2026'!G54, "-", "ERROR")</f>
        <v>-</v>
      </c>
      <c r="BD52" s="218" t="str">
        <f ca="1">IF((H52+T52+AF52+AR52)='N2.4_RIIO2_Risk_Without_2026'!H54, "-", "ERROR")</f>
        <v>-</v>
      </c>
      <c r="BE52" s="218" t="str">
        <f ca="1">IF((I52+U52+AG52+AS52)='N2.4_RIIO2_Risk_Without_2026'!I54, "-", "ERROR")</f>
        <v>-</v>
      </c>
      <c r="BF52" s="218" t="str">
        <f ca="1">IF((J52+V52+AH52+AT52)='N2.4_RIIO2_Risk_Without_2026'!J54, "-", "ERROR")</f>
        <v>-</v>
      </c>
      <c r="BG52" s="218" t="str">
        <f ca="1">IF((K52+W52+AI52+AU52)='N2.4_RIIO2_Risk_Without_2026'!K54, "-", "ERROR")</f>
        <v>-</v>
      </c>
      <c r="BH52" s="218" t="str">
        <f ca="1">IF((L52+X52+AJ52+AV52)='N2.4_RIIO2_Risk_Without_2026'!L54, "-", "ERROR")</f>
        <v>-</v>
      </c>
      <c r="BI52" s="218" t="str">
        <f ca="1">IF((M52+Y52+AK52+AW52)='N2.4_RIIO2_Risk_Without_2026'!M54, "-", "ERROR")</f>
        <v>-</v>
      </c>
    </row>
    <row r="53" spans="1:61">
      <c r="A53" s="158" t="s">
        <v>434</v>
      </c>
      <c r="B53" s="237" t="e">
        <f t="shared" ca="1" si="3"/>
        <v>#N/A</v>
      </c>
      <c r="C53" s="64" t="s">
        <v>51</v>
      </c>
      <c r="D53" s="187"/>
      <c r="E53" s="187"/>
      <c r="F53" s="187"/>
      <c r="G53" s="187"/>
      <c r="H53" s="187"/>
      <c r="I53" s="187"/>
      <c r="J53" s="187"/>
      <c r="K53" s="187"/>
      <c r="L53" s="187"/>
      <c r="M53" s="187"/>
      <c r="N53" s="84">
        <f t="shared" si="4"/>
        <v>0</v>
      </c>
      <c r="P53" s="187"/>
      <c r="Q53" s="187"/>
      <c r="R53" s="187"/>
      <c r="S53" s="187"/>
      <c r="T53" s="187"/>
      <c r="U53" s="187"/>
      <c r="V53" s="187"/>
      <c r="W53" s="187"/>
      <c r="X53" s="187"/>
      <c r="Y53" s="187"/>
      <c r="Z53" s="84">
        <f t="shared" si="5"/>
        <v>0</v>
      </c>
      <c r="AB53" s="187"/>
      <c r="AC53" s="187"/>
      <c r="AD53" s="187"/>
      <c r="AE53" s="187"/>
      <c r="AF53" s="187"/>
      <c r="AG53" s="187"/>
      <c r="AH53" s="187"/>
      <c r="AI53" s="187"/>
      <c r="AJ53" s="187"/>
      <c r="AK53" s="187"/>
      <c r="AL53" s="84">
        <f t="shared" si="6"/>
        <v>0</v>
      </c>
      <c r="AN53" s="187"/>
      <c r="AO53" s="187"/>
      <c r="AP53" s="187"/>
      <c r="AQ53" s="187"/>
      <c r="AR53" s="187"/>
      <c r="AS53" s="187"/>
      <c r="AT53" s="187"/>
      <c r="AU53" s="187"/>
      <c r="AV53" s="187"/>
      <c r="AW53" s="187"/>
      <c r="AX53" s="84">
        <f t="shared" si="7"/>
        <v>0</v>
      </c>
      <c r="AZ53" s="218" t="str">
        <f ca="1">IF((D53+P53+AB53+AN53)='N2.4_RIIO2_Risk_Without_2026'!D55, "-", "ERROR")</f>
        <v>-</v>
      </c>
      <c r="BA53" s="218" t="str">
        <f ca="1">IF((E53+Q53+AC53+AO53)='N2.4_RIIO2_Risk_Without_2026'!E55, "-", "ERROR")</f>
        <v>-</v>
      </c>
      <c r="BB53" s="218" t="str">
        <f ca="1">IF((F53+R53+AD53+AP53)='N2.4_RIIO2_Risk_Without_2026'!F55, "-", "ERROR")</f>
        <v>-</v>
      </c>
      <c r="BC53" s="218" t="str">
        <f ca="1">IF((G53+S53+AE53+AQ53)='N2.4_RIIO2_Risk_Without_2026'!G55, "-", "ERROR")</f>
        <v>-</v>
      </c>
      <c r="BD53" s="218" t="str">
        <f ca="1">IF((H53+T53+AF53+AR53)='N2.4_RIIO2_Risk_Without_2026'!H55, "-", "ERROR")</f>
        <v>-</v>
      </c>
      <c r="BE53" s="218" t="str">
        <f ca="1">IF((I53+U53+AG53+AS53)='N2.4_RIIO2_Risk_Without_2026'!I55, "-", "ERROR")</f>
        <v>-</v>
      </c>
      <c r="BF53" s="218" t="str">
        <f ca="1">IF((J53+V53+AH53+AT53)='N2.4_RIIO2_Risk_Without_2026'!J55, "-", "ERROR")</f>
        <v>-</v>
      </c>
      <c r="BG53" s="218" t="str">
        <f ca="1">IF((K53+W53+AI53+AU53)='N2.4_RIIO2_Risk_Without_2026'!K55, "-", "ERROR")</f>
        <v>-</v>
      </c>
      <c r="BH53" s="218" t="str">
        <f ca="1">IF((L53+X53+AJ53+AV53)='N2.4_RIIO2_Risk_Without_2026'!L55, "-", "ERROR")</f>
        <v>-</v>
      </c>
      <c r="BI53" s="218" t="str">
        <f ca="1">IF((M53+Y53+AK53+AW53)='N2.4_RIIO2_Risk_Without_2026'!M55, "-", "ERROR")</f>
        <v>-</v>
      </c>
    </row>
    <row r="54" spans="1:61">
      <c r="A54" s="158" t="s">
        <v>243</v>
      </c>
      <c r="B54" s="237" t="e">
        <f t="shared" ca="1" si="3"/>
        <v>#N/A</v>
      </c>
      <c r="C54" s="64" t="s">
        <v>51</v>
      </c>
      <c r="D54" s="187"/>
      <c r="E54" s="187"/>
      <c r="F54" s="187"/>
      <c r="G54" s="187"/>
      <c r="H54" s="187"/>
      <c r="I54" s="187"/>
      <c r="J54" s="187"/>
      <c r="K54" s="187"/>
      <c r="L54" s="187"/>
      <c r="M54" s="187"/>
      <c r="N54" s="84">
        <f t="shared" si="4"/>
        <v>0</v>
      </c>
      <c r="P54" s="187"/>
      <c r="Q54" s="187"/>
      <c r="R54" s="187"/>
      <c r="S54" s="187"/>
      <c r="T54" s="187"/>
      <c r="U54" s="187"/>
      <c r="V54" s="187"/>
      <c r="W54" s="187"/>
      <c r="X54" s="187"/>
      <c r="Y54" s="187"/>
      <c r="Z54" s="84">
        <f t="shared" si="5"/>
        <v>0</v>
      </c>
      <c r="AB54" s="187"/>
      <c r="AC54" s="187"/>
      <c r="AD54" s="187"/>
      <c r="AE54" s="187"/>
      <c r="AF54" s="187"/>
      <c r="AG54" s="187"/>
      <c r="AH54" s="187"/>
      <c r="AI54" s="187"/>
      <c r="AJ54" s="187"/>
      <c r="AK54" s="187"/>
      <c r="AL54" s="84">
        <f t="shared" si="6"/>
        <v>0</v>
      </c>
      <c r="AN54" s="187"/>
      <c r="AO54" s="187"/>
      <c r="AP54" s="187"/>
      <c r="AQ54" s="187"/>
      <c r="AR54" s="187"/>
      <c r="AS54" s="187"/>
      <c r="AT54" s="187"/>
      <c r="AU54" s="187"/>
      <c r="AV54" s="187"/>
      <c r="AW54" s="187"/>
      <c r="AX54" s="84">
        <f t="shared" si="7"/>
        <v>0</v>
      </c>
      <c r="AZ54" s="218" t="str">
        <f ca="1">IF((D54+P54+AB54+AN54)='N2.4_RIIO2_Risk_Without_2026'!D56, "-", "ERROR")</f>
        <v>-</v>
      </c>
      <c r="BA54" s="218" t="str">
        <f ca="1">IF((E54+Q54+AC54+AO54)='N2.4_RIIO2_Risk_Without_2026'!E56, "-", "ERROR")</f>
        <v>-</v>
      </c>
      <c r="BB54" s="218" t="str">
        <f ca="1">IF((F54+R54+AD54+AP54)='N2.4_RIIO2_Risk_Without_2026'!F56, "-", "ERROR")</f>
        <v>-</v>
      </c>
      <c r="BC54" s="218" t="str">
        <f ca="1">IF((G54+S54+AE54+AQ54)='N2.4_RIIO2_Risk_Without_2026'!G56, "-", "ERROR")</f>
        <v>-</v>
      </c>
      <c r="BD54" s="218" t="str">
        <f ca="1">IF((H54+T54+AF54+AR54)='N2.4_RIIO2_Risk_Without_2026'!H56, "-", "ERROR")</f>
        <v>-</v>
      </c>
      <c r="BE54" s="218" t="str">
        <f ca="1">IF((I54+U54+AG54+AS54)='N2.4_RIIO2_Risk_Without_2026'!I56, "-", "ERROR")</f>
        <v>-</v>
      </c>
      <c r="BF54" s="218" t="str">
        <f ca="1">IF((J54+V54+AH54+AT54)='N2.4_RIIO2_Risk_Without_2026'!J56, "-", "ERROR")</f>
        <v>-</v>
      </c>
      <c r="BG54" s="218" t="str">
        <f ca="1">IF((K54+W54+AI54+AU54)='N2.4_RIIO2_Risk_Without_2026'!K56, "-", "ERROR")</f>
        <v>-</v>
      </c>
      <c r="BH54" s="218" t="str">
        <f ca="1">IF((L54+X54+AJ54+AV54)='N2.4_RIIO2_Risk_Without_2026'!L56, "-", "ERROR")</f>
        <v>-</v>
      </c>
      <c r="BI54" s="218" t="str">
        <f ca="1">IF((M54+Y54+AK54+AW54)='N2.4_RIIO2_Risk_Without_2026'!M56, "-", "ERROR")</f>
        <v>-</v>
      </c>
    </row>
    <row r="55" spans="1:61">
      <c r="A55" s="158" t="s">
        <v>244</v>
      </c>
      <c r="B55" s="237" t="e">
        <f t="shared" ca="1" si="3"/>
        <v>#N/A</v>
      </c>
      <c r="C55" s="64" t="s">
        <v>51</v>
      </c>
      <c r="D55" s="187"/>
      <c r="E55" s="187"/>
      <c r="F55" s="187"/>
      <c r="G55" s="187"/>
      <c r="H55" s="187"/>
      <c r="I55" s="187"/>
      <c r="J55" s="187"/>
      <c r="K55" s="187"/>
      <c r="L55" s="187"/>
      <c r="M55" s="187"/>
      <c r="N55" s="84">
        <f t="shared" si="4"/>
        <v>0</v>
      </c>
      <c r="P55" s="187"/>
      <c r="Q55" s="187"/>
      <c r="R55" s="187"/>
      <c r="S55" s="187"/>
      <c r="T55" s="187"/>
      <c r="U55" s="187"/>
      <c r="V55" s="187"/>
      <c r="W55" s="187"/>
      <c r="X55" s="187"/>
      <c r="Y55" s="187"/>
      <c r="Z55" s="84">
        <f t="shared" si="5"/>
        <v>0</v>
      </c>
      <c r="AB55" s="187"/>
      <c r="AC55" s="187"/>
      <c r="AD55" s="187"/>
      <c r="AE55" s="187"/>
      <c r="AF55" s="187"/>
      <c r="AG55" s="187"/>
      <c r="AH55" s="187"/>
      <c r="AI55" s="187"/>
      <c r="AJ55" s="187"/>
      <c r="AK55" s="187"/>
      <c r="AL55" s="84">
        <f t="shared" si="6"/>
        <v>0</v>
      </c>
      <c r="AN55" s="187"/>
      <c r="AO55" s="187"/>
      <c r="AP55" s="187"/>
      <c r="AQ55" s="187"/>
      <c r="AR55" s="187"/>
      <c r="AS55" s="187"/>
      <c r="AT55" s="187"/>
      <c r="AU55" s="187"/>
      <c r="AV55" s="187"/>
      <c r="AW55" s="187"/>
      <c r="AX55" s="84">
        <f t="shared" si="7"/>
        <v>0</v>
      </c>
      <c r="AZ55" s="218" t="str">
        <f ca="1">IF((D55+P55+AB55+AN55)='N2.4_RIIO2_Risk_Without_2026'!D57, "-", "ERROR")</f>
        <v>-</v>
      </c>
      <c r="BA55" s="218" t="str">
        <f ca="1">IF((E55+Q55+AC55+AO55)='N2.4_RIIO2_Risk_Without_2026'!E57, "-", "ERROR")</f>
        <v>-</v>
      </c>
      <c r="BB55" s="218" t="str">
        <f ca="1">IF((F55+R55+AD55+AP55)='N2.4_RIIO2_Risk_Without_2026'!F57, "-", "ERROR")</f>
        <v>-</v>
      </c>
      <c r="BC55" s="218" t="str">
        <f ca="1">IF((G55+S55+AE55+AQ55)='N2.4_RIIO2_Risk_Without_2026'!G57, "-", "ERROR")</f>
        <v>-</v>
      </c>
      <c r="BD55" s="218" t="str">
        <f ca="1">IF((H55+T55+AF55+AR55)='N2.4_RIIO2_Risk_Without_2026'!H57, "-", "ERROR")</f>
        <v>-</v>
      </c>
      <c r="BE55" s="218" t="str">
        <f ca="1">IF((I55+U55+AG55+AS55)='N2.4_RIIO2_Risk_Without_2026'!I57, "-", "ERROR")</f>
        <v>-</v>
      </c>
      <c r="BF55" s="218" t="str">
        <f ca="1">IF((J55+V55+AH55+AT55)='N2.4_RIIO2_Risk_Without_2026'!J57, "-", "ERROR")</f>
        <v>-</v>
      </c>
      <c r="BG55" s="218" t="str">
        <f ca="1">IF((K55+W55+AI55+AU55)='N2.4_RIIO2_Risk_Without_2026'!K57, "-", "ERROR")</f>
        <v>-</v>
      </c>
      <c r="BH55" s="218" t="str">
        <f ca="1">IF((L55+X55+AJ55+AV55)='N2.4_RIIO2_Risk_Without_2026'!L57, "-", "ERROR")</f>
        <v>-</v>
      </c>
      <c r="BI55" s="218" t="str">
        <f ca="1">IF((M55+Y55+AK55+AW55)='N2.4_RIIO2_Risk_Without_2026'!M57, "-", "ERROR")</f>
        <v>-</v>
      </c>
    </row>
    <row r="56" spans="1:61">
      <c r="A56" s="158" t="s">
        <v>245</v>
      </c>
      <c r="B56" s="237" t="e">
        <f t="shared" ca="1" si="3"/>
        <v>#N/A</v>
      </c>
      <c r="C56" s="64" t="s">
        <v>51</v>
      </c>
      <c r="D56" s="187"/>
      <c r="E56" s="187"/>
      <c r="F56" s="187"/>
      <c r="G56" s="187"/>
      <c r="H56" s="187"/>
      <c r="I56" s="187"/>
      <c r="J56" s="187"/>
      <c r="K56" s="187"/>
      <c r="L56" s="187"/>
      <c r="M56" s="187"/>
      <c r="N56" s="84">
        <f t="shared" si="4"/>
        <v>0</v>
      </c>
      <c r="P56" s="187"/>
      <c r="Q56" s="187"/>
      <c r="R56" s="187"/>
      <c r="S56" s="187"/>
      <c r="T56" s="187"/>
      <c r="U56" s="187"/>
      <c r="V56" s="187"/>
      <c r="W56" s="187"/>
      <c r="X56" s="187"/>
      <c r="Y56" s="187"/>
      <c r="Z56" s="84">
        <f t="shared" si="5"/>
        <v>0</v>
      </c>
      <c r="AB56" s="187"/>
      <c r="AC56" s="187"/>
      <c r="AD56" s="187"/>
      <c r="AE56" s="187"/>
      <c r="AF56" s="187"/>
      <c r="AG56" s="187"/>
      <c r="AH56" s="187"/>
      <c r="AI56" s="187"/>
      <c r="AJ56" s="187"/>
      <c r="AK56" s="187"/>
      <c r="AL56" s="84">
        <f t="shared" si="6"/>
        <v>0</v>
      </c>
      <c r="AN56" s="187"/>
      <c r="AO56" s="187"/>
      <c r="AP56" s="187"/>
      <c r="AQ56" s="187"/>
      <c r="AR56" s="187"/>
      <c r="AS56" s="187"/>
      <c r="AT56" s="187"/>
      <c r="AU56" s="187"/>
      <c r="AV56" s="187"/>
      <c r="AW56" s="187"/>
      <c r="AX56" s="84">
        <f t="shared" si="7"/>
        <v>0</v>
      </c>
      <c r="AZ56" s="218" t="str">
        <f ca="1">IF((D56+P56+AB56+AN56)='N2.4_RIIO2_Risk_Without_2026'!D58, "-", "ERROR")</f>
        <v>-</v>
      </c>
      <c r="BA56" s="218" t="str">
        <f ca="1">IF((E56+Q56+AC56+AO56)='N2.4_RIIO2_Risk_Without_2026'!E58, "-", "ERROR")</f>
        <v>-</v>
      </c>
      <c r="BB56" s="218" t="str">
        <f ca="1">IF((F56+R56+AD56+AP56)='N2.4_RIIO2_Risk_Without_2026'!F58, "-", "ERROR")</f>
        <v>-</v>
      </c>
      <c r="BC56" s="218" t="str">
        <f ca="1">IF((G56+S56+AE56+AQ56)='N2.4_RIIO2_Risk_Without_2026'!G58, "-", "ERROR")</f>
        <v>-</v>
      </c>
      <c r="BD56" s="218" t="str">
        <f ca="1">IF((H56+T56+AF56+AR56)='N2.4_RIIO2_Risk_Without_2026'!H58, "-", "ERROR")</f>
        <v>-</v>
      </c>
      <c r="BE56" s="218" t="str">
        <f ca="1">IF((I56+U56+AG56+AS56)='N2.4_RIIO2_Risk_Without_2026'!I58, "-", "ERROR")</f>
        <v>-</v>
      </c>
      <c r="BF56" s="218" t="str">
        <f ca="1">IF((J56+V56+AH56+AT56)='N2.4_RIIO2_Risk_Without_2026'!J58, "-", "ERROR")</f>
        <v>-</v>
      </c>
      <c r="BG56" s="218" t="str">
        <f ca="1">IF((K56+W56+AI56+AU56)='N2.4_RIIO2_Risk_Without_2026'!K58, "-", "ERROR")</f>
        <v>-</v>
      </c>
      <c r="BH56" s="218" t="str">
        <f ca="1">IF((L56+X56+AJ56+AV56)='N2.4_RIIO2_Risk_Without_2026'!L58, "-", "ERROR")</f>
        <v>-</v>
      </c>
      <c r="BI56" s="218" t="str">
        <f ca="1">IF((M56+Y56+AK56+AW56)='N2.4_RIIO2_Risk_Without_2026'!M58, "-", "ERROR")</f>
        <v>-</v>
      </c>
    </row>
    <row r="57" spans="1:61">
      <c r="A57" s="158" t="s">
        <v>246</v>
      </c>
      <c r="B57" s="237" t="e">
        <f t="shared" ca="1" si="3"/>
        <v>#N/A</v>
      </c>
      <c r="C57" s="64" t="s">
        <v>51</v>
      </c>
      <c r="D57" s="187"/>
      <c r="E57" s="187"/>
      <c r="F57" s="187"/>
      <c r="G57" s="187"/>
      <c r="H57" s="187"/>
      <c r="I57" s="187"/>
      <c r="J57" s="187"/>
      <c r="K57" s="187"/>
      <c r="L57" s="187"/>
      <c r="M57" s="187"/>
      <c r="N57" s="84">
        <f t="shared" si="4"/>
        <v>0</v>
      </c>
      <c r="P57" s="187"/>
      <c r="Q57" s="187"/>
      <c r="R57" s="187"/>
      <c r="S57" s="187"/>
      <c r="T57" s="187"/>
      <c r="U57" s="187"/>
      <c r="V57" s="187"/>
      <c r="W57" s="187"/>
      <c r="X57" s="187"/>
      <c r="Y57" s="187"/>
      <c r="Z57" s="84">
        <f t="shared" si="5"/>
        <v>0</v>
      </c>
      <c r="AB57" s="187"/>
      <c r="AC57" s="187"/>
      <c r="AD57" s="187"/>
      <c r="AE57" s="187"/>
      <c r="AF57" s="187"/>
      <c r="AG57" s="187"/>
      <c r="AH57" s="187"/>
      <c r="AI57" s="187"/>
      <c r="AJ57" s="187"/>
      <c r="AK57" s="187"/>
      <c r="AL57" s="84">
        <f t="shared" si="6"/>
        <v>0</v>
      </c>
      <c r="AN57" s="187"/>
      <c r="AO57" s="187"/>
      <c r="AP57" s="187"/>
      <c r="AQ57" s="187"/>
      <c r="AR57" s="187"/>
      <c r="AS57" s="187"/>
      <c r="AT57" s="187"/>
      <c r="AU57" s="187"/>
      <c r="AV57" s="187"/>
      <c r="AW57" s="187"/>
      <c r="AX57" s="84">
        <f t="shared" si="7"/>
        <v>0</v>
      </c>
      <c r="AZ57" s="218" t="str">
        <f ca="1">IF((D57+P57+AB57+AN57)='N2.4_RIIO2_Risk_Without_2026'!D59, "-", "ERROR")</f>
        <v>-</v>
      </c>
      <c r="BA57" s="218" t="str">
        <f ca="1">IF((E57+Q57+AC57+AO57)='N2.4_RIIO2_Risk_Without_2026'!E59, "-", "ERROR")</f>
        <v>-</v>
      </c>
      <c r="BB57" s="218" t="str">
        <f ca="1">IF((F57+R57+AD57+AP57)='N2.4_RIIO2_Risk_Without_2026'!F59, "-", "ERROR")</f>
        <v>-</v>
      </c>
      <c r="BC57" s="218" t="str">
        <f ca="1">IF((G57+S57+AE57+AQ57)='N2.4_RIIO2_Risk_Without_2026'!G59, "-", "ERROR")</f>
        <v>-</v>
      </c>
      <c r="BD57" s="218" t="str">
        <f ca="1">IF((H57+T57+AF57+AR57)='N2.4_RIIO2_Risk_Without_2026'!H59, "-", "ERROR")</f>
        <v>-</v>
      </c>
      <c r="BE57" s="218" t="str">
        <f ca="1">IF((I57+U57+AG57+AS57)='N2.4_RIIO2_Risk_Without_2026'!I59, "-", "ERROR")</f>
        <v>-</v>
      </c>
      <c r="BF57" s="218" t="str">
        <f ca="1">IF((J57+V57+AH57+AT57)='N2.4_RIIO2_Risk_Without_2026'!J59, "-", "ERROR")</f>
        <v>-</v>
      </c>
      <c r="BG57" s="218" t="str">
        <f ca="1">IF((K57+W57+AI57+AU57)='N2.4_RIIO2_Risk_Without_2026'!K59, "-", "ERROR")</f>
        <v>-</v>
      </c>
      <c r="BH57" s="218" t="str">
        <f ca="1">IF((L57+X57+AJ57+AV57)='N2.4_RIIO2_Risk_Without_2026'!L59, "-", "ERROR")</f>
        <v>-</v>
      </c>
      <c r="BI57" s="218" t="str">
        <f ca="1">IF((M57+Y57+AK57+AW57)='N2.4_RIIO2_Risk_Without_2026'!M59, "-", "ERROR")</f>
        <v>-</v>
      </c>
    </row>
    <row r="58" spans="1:61">
      <c r="A58" s="158" t="s">
        <v>247</v>
      </c>
      <c r="B58" s="237" t="e">
        <f t="shared" ca="1" si="3"/>
        <v>#N/A</v>
      </c>
      <c r="C58" s="64" t="s">
        <v>51</v>
      </c>
      <c r="D58" s="187"/>
      <c r="E58" s="187"/>
      <c r="F58" s="187"/>
      <c r="G58" s="187"/>
      <c r="H58" s="187"/>
      <c r="I58" s="187"/>
      <c r="J58" s="187"/>
      <c r="K58" s="187"/>
      <c r="L58" s="187"/>
      <c r="M58" s="187"/>
      <c r="N58" s="84">
        <f t="shared" si="4"/>
        <v>0</v>
      </c>
      <c r="P58" s="187"/>
      <c r="Q58" s="187"/>
      <c r="R58" s="187"/>
      <c r="S58" s="187"/>
      <c r="T58" s="187"/>
      <c r="U58" s="187"/>
      <c r="V58" s="187"/>
      <c r="W58" s="187"/>
      <c r="X58" s="187"/>
      <c r="Y58" s="187"/>
      <c r="Z58" s="84">
        <f t="shared" si="5"/>
        <v>0</v>
      </c>
      <c r="AB58" s="187"/>
      <c r="AC58" s="187"/>
      <c r="AD58" s="187"/>
      <c r="AE58" s="187"/>
      <c r="AF58" s="187"/>
      <c r="AG58" s="187"/>
      <c r="AH58" s="187"/>
      <c r="AI58" s="187"/>
      <c r="AJ58" s="187"/>
      <c r="AK58" s="187"/>
      <c r="AL58" s="84">
        <f t="shared" si="6"/>
        <v>0</v>
      </c>
      <c r="AN58" s="187"/>
      <c r="AO58" s="187"/>
      <c r="AP58" s="187"/>
      <c r="AQ58" s="187"/>
      <c r="AR58" s="187"/>
      <c r="AS58" s="187"/>
      <c r="AT58" s="187"/>
      <c r="AU58" s="187"/>
      <c r="AV58" s="187"/>
      <c r="AW58" s="187"/>
      <c r="AX58" s="84">
        <f t="shared" si="7"/>
        <v>0</v>
      </c>
      <c r="AZ58" s="218" t="str">
        <f ca="1">IF((D58+P58+AB58+AN58)='N2.4_RIIO2_Risk_Without_2026'!D60, "-", "ERROR")</f>
        <v>-</v>
      </c>
      <c r="BA58" s="218" t="str">
        <f ca="1">IF((E58+Q58+AC58+AO58)='N2.4_RIIO2_Risk_Without_2026'!E60, "-", "ERROR")</f>
        <v>-</v>
      </c>
      <c r="BB58" s="218" t="str">
        <f ca="1">IF((F58+R58+AD58+AP58)='N2.4_RIIO2_Risk_Without_2026'!F60, "-", "ERROR")</f>
        <v>-</v>
      </c>
      <c r="BC58" s="218" t="str">
        <f ca="1">IF((G58+S58+AE58+AQ58)='N2.4_RIIO2_Risk_Without_2026'!G60, "-", "ERROR")</f>
        <v>-</v>
      </c>
      <c r="BD58" s="218" t="str">
        <f ca="1">IF((H58+T58+AF58+AR58)='N2.4_RIIO2_Risk_Without_2026'!H60, "-", "ERROR")</f>
        <v>-</v>
      </c>
      <c r="BE58" s="218" t="str">
        <f ca="1">IF((I58+U58+AG58+AS58)='N2.4_RIIO2_Risk_Without_2026'!I60, "-", "ERROR")</f>
        <v>-</v>
      </c>
      <c r="BF58" s="218" t="str">
        <f ca="1">IF((J58+V58+AH58+AT58)='N2.4_RIIO2_Risk_Without_2026'!J60, "-", "ERROR")</f>
        <v>-</v>
      </c>
      <c r="BG58" s="218" t="str">
        <f ca="1">IF((K58+W58+AI58+AU58)='N2.4_RIIO2_Risk_Without_2026'!K60, "-", "ERROR")</f>
        <v>-</v>
      </c>
      <c r="BH58" s="218" t="str">
        <f ca="1">IF((L58+X58+AJ58+AV58)='N2.4_RIIO2_Risk_Without_2026'!L60, "-", "ERROR")</f>
        <v>-</v>
      </c>
      <c r="BI58" s="218" t="str">
        <f ca="1">IF((M58+Y58+AK58+AW58)='N2.4_RIIO2_Risk_Without_2026'!M60, "-", "ERROR")</f>
        <v>-</v>
      </c>
    </row>
    <row r="59" spans="1:61">
      <c r="A59" s="158" t="s">
        <v>248</v>
      </c>
      <c r="B59" s="237" t="e">
        <f t="shared" ca="1" si="3"/>
        <v>#N/A</v>
      </c>
      <c r="C59" s="64" t="s">
        <v>51</v>
      </c>
      <c r="D59" s="187"/>
      <c r="E59" s="187"/>
      <c r="F59" s="187"/>
      <c r="G59" s="187"/>
      <c r="H59" s="187"/>
      <c r="I59" s="187"/>
      <c r="J59" s="187"/>
      <c r="K59" s="187"/>
      <c r="L59" s="187"/>
      <c r="M59" s="187"/>
      <c r="N59" s="84">
        <f t="shared" si="4"/>
        <v>0</v>
      </c>
      <c r="P59" s="187"/>
      <c r="Q59" s="187"/>
      <c r="R59" s="187"/>
      <c r="S59" s="187"/>
      <c r="T59" s="187"/>
      <c r="U59" s="187"/>
      <c r="V59" s="187"/>
      <c r="W59" s="187"/>
      <c r="X59" s="187"/>
      <c r="Y59" s="187"/>
      <c r="Z59" s="84">
        <f t="shared" si="5"/>
        <v>0</v>
      </c>
      <c r="AB59" s="187"/>
      <c r="AC59" s="187"/>
      <c r="AD59" s="187"/>
      <c r="AE59" s="187"/>
      <c r="AF59" s="187"/>
      <c r="AG59" s="187"/>
      <c r="AH59" s="187"/>
      <c r="AI59" s="187"/>
      <c r="AJ59" s="187"/>
      <c r="AK59" s="187"/>
      <c r="AL59" s="84">
        <f t="shared" si="6"/>
        <v>0</v>
      </c>
      <c r="AN59" s="187"/>
      <c r="AO59" s="187"/>
      <c r="AP59" s="187"/>
      <c r="AQ59" s="187"/>
      <c r="AR59" s="187"/>
      <c r="AS59" s="187"/>
      <c r="AT59" s="187"/>
      <c r="AU59" s="187"/>
      <c r="AV59" s="187"/>
      <c r="AW59" s="187"/>
      <c r="AX59" s="84">
        <f t="shared" si="7"/>
        <v>0</v>
      </c>
      <c r="AZ59" s="218" t="str">
        <f ca="1">IF((D59+P59+AB59+AN59)='N2.4_RIIO2_Risk_Without_2026'!D61, "-", "ERROR")</f>
        <v>-</v>
      </c>
      <c r="BA59" s="218" t="str">
        <f ca="1">IF((E59+Q59+AC59+AO59)='N2.4_RIIO2_Risk_Without_2026'!E61, "-", "ERROR")</f>
        <v>-</v>
      </c>
      <c r="BB59" s="218" t="str">
        <f ca="1">IF((F59+R59+AD59+AP59)='N2.4_RIIO2_Risk_Without_2026'!F61, "-", "ERROR")</f>
        <v>-</v>
      </c>
      <c r="BC59" s="218" t="str">
        <f ca="1">IF((G59+S59+AE59+AQ59)='N2.4_RIIO2_Risk_Without_2026'!G61, "-", "ERROR")</f>
        <v>-</v>
      </c>
      <c r="BD59" s="218" t="str">
        <f ca="1">IF((H59+T59+AF59+AR59)='N2.4_RIIO2_Risk_Without_2026'!H61, "-", "ERROR")</f>
        <v>-</v>
      </c>
      <c r="BE59" s="218" t="str">
        <f ca="1">IF((I59+U59+AG59+AS59)='N2.4_RIIO2_Risk_Without_2026'!I61, "-", "ERROR")</f>
        <v>-</v>
      </c>
      <c r="BF59" s="218" t="str">
        <f ca="1">IF((J59+V59+AH59+AT59)='N2.4_RIIO2_Risk_Without_2026'!J61, "-", "ERROR")</f>
        <v>-</v>
      </c>
      <c r="BG59" s="218" t="str">
        <f ca="1">IF((K59+W59+AI59+AU59)='N2.4_RIIO2_Risk_Without_2026'!K61, "-", "ERROR")</f>
        <v>-</v>
      </c>
      <c r="BH59" s="218" t="str">
        <f ca="1">IF((L59+X59+AJ59+AV59)='N2.4_RIIO2_Risk_Without_2026'!L61, "-", "ERROR")</f>
        <v>-</v>
      </c>
      <c r="BI59" s="218" t="str">
        <f ca="1">IF((M59+Y59+AK59+AW59)='N2.4_RIIO2_Risk_Without_2026'!M61, "-", "ERROR")</f>
        <v>-</v>
      </c>
    </row>
    <row r="60" spans="1:61">
      <c r="A60" s="158" t="s">
        <v>249</v>
      </c>
      <c r="B60" s="237" t="e">
        <f t="shared" ca="1" si="3"/>
        <v>#N/A</v>
      </c>
      <c r="C60" s="64" t="s">
        <v>51</v>
      </c>
      <c r="D60" s="187"/>
      <c r="E60" s="187"/>
      <c r="F60" s="187"/>
      <c r="G60" s="187"/>
      <c r="H60" s="187"/>
      <c r="I60" s="187"/>
      <c r="J60" s="187"/>
      <c r="K60" s="187"/>
      <c r="L60" s="187"/>
      <c r="M60" s="187"/>
      <c r="N60" s="84">
        <f t="shared" si="4"/>
        <v>0</v>
      </c>
      <c r="P60" s="187"/>
      <c r="Q60" s="187"/>
      <c r="R60" s="187"/>
      <c r="S60" s="187"/>
      <c r="T60" s="187"/>
      <c r="U60" s="187"/>
      <c r="V60" s="187"/>
      <c r="W60" s="187"/>
      <c r="X60" s="187"/>
      <c r="Y60" s="187"/>
      <c r="Z60" s="84">
        <f t="shared" si="5"/>
        <v>0</v>
      </c>
      <c r="AB60" s="187"/>
      <c r="AC60" s="187"/>
      <c r="AD60" s="187"/>
      <c r="AE60" s="187"/>
      <c r="AF60" s="187"/>
      <c r="AG60" s="187"/>
      <c r="AH60" s="187"/>
      <c r="AI60" s="187"/>
      <c r="AJ60" s="187"/>
      <c r="AK60" s="187"/>
      <c r="AL60" s="84">
        <f t="shared" si="6"/>
        <v>0</v>
      </c>
      <c r="AN60" s="187"/>
      <c r="AO60" s="187"/>
      <c r="AP60" s="187"/>
      <c r="AQ60" s="187"/>
      <c r="AR60" s="187"/>
      <c r="AS60" s="187"/>
      <c r="AT60" s="187"/>
      <c r="AU60" s="187"/>
      <c r="AV60" s="187"/>
      <c r="AW60" s="187"/>
      <c r="AX60" s="84">
        <f t="shared" si="7"/>
        <v>0</v>
      </c>
      <c r="AZ60" s="218" t="str">
        <f ca="1">IF((D60+P60+AB60+AN60)='N2.4_RIIO2_Risk_Without_2026'!D62, "-", "ERROR")</f>
        <v>-</v>
      </c>
      <c r="BA60" s="218" t="str">
        <f ca="1">IF((E60+Q60+AC60+AO60)='N2.4_RIIO2_Risk_Without_2026'!E62, "-", "ERROR")</f>
        <v>-</v>
      </c>
      <c r="BB60" s="218" t="str">
        <f ca="1">IF((F60+R60+AD60+AP60)='N2.4_RIIO2_Risk_Without_2026'!F62, "-", "ERROR")</f>
        <v>-</v>
      </c>
      <c r="BC60" s="218" t="str">
        <f ca="1">IF((G60+S60+AE60+AQ60)='N2.4_RIIO2_Risk_Without_2026'!G62, "-", "ERROR")</f>
        <v>-</v>
      </c>
      <c r="BD60" s="218" t="str">
        <f ca="1">IF((H60+T60+AF60+AR60)='N2.4_RIIO2_Risk_Without_2026'!H62, "-", "ERROR")</f>
        <v>-</v>
      </c>
      <c r="BE60" s="218" t="str">
        <f ca="1">IF((I60+U60+AG60+AS60)='N2.4_RIIO2_Risk_Without_2026'!I62, "-", "ERROR")</f>
        <v>-</v>
      </c>
      <c r="BF60" s="218" t="str">
        <f ca="1">IF((J60+V60+AH60+AT60)='N2.4_RIIO2_Risk_Without_2026'!J62, "-", "ERROR")</f>
        <v>-</v>
      </c>
      <c r="BG60" s="218" t="str">
        <f ca="1">IF((K60+W60+AI60+AU60)='N2.4_RIIO2_Risk_Without_2026'!K62, "-", "ERROR")</f>
        <v>-</v>
      </c>
      <c r="BH60" s="218" t="str">
        <f ca="1">IF((L60+X60+AJ60+AV60)='N2.4_RIIO2_Risk_Without_2026'!L62, "-", "ERROR")</f>
        <v>-</v>
      </c>
      <c r="BI60" s="218" t="str">
        <f ca="1">IF((M60+Y60+AK60+AW60)='N2.4_RIIO2_Risk_Without_2026'!M62, "-", "ERROR")</f>
        <v>-</v>
      </c>
    </row>
    <row r="61" spans="1:61">
      <c r="A61" s="158" t="s">
        <v>250</v>
      </c>
      <c r="B61" s="237" t="e">
        <f t="shared" ca="1" si="3"/>
        <v>#N/A</v>
      </c>
      <c r="C61" s="64" t="s">
        <v>51</v>
      </c>
      <c r="D61" s="187"/>
      <c r="E61" s="187"/>
      <c r="F61" s="187"/>
      <c r="G61" s="187"/>
      <c r="H61" s="187"/>
      <c r="I61" s="187"/>
      <c r="J61" s="187"/>
      <c r="K61" s="187"/>
      <c r="L61" s="187"/>
      <c r="M61" s="187"/>
      <c r="N61" s="84">
        <f t="shared" si="4"/>
        <v>0</v>
      </c>
      <c r="P61" s="187"/>
      <c r="Q61" s="187"/>
      <c r="R61" s="187"/>
      <c r="S61" s="187"/>
      <c r="T61" s="187"/>
      <c r="U61" s="187"/>
      <c r="V61" s="187"/>
      <c r="W61" s="187"/>
      <c r="X61" s="187"/>
      <c r="Y61" s="187"/>
      <c r="Z61" s="84">
        <f t="shared" si="5"/>
        <v>0</v>
      </c>
      <c r="AB61" s="187"/>
      <c r="AC61" s="187"/>
      <c r="AD61" s="187"/>
      <c r="AE61" s="187"/>
      <c r="AF61" s="187"/>
      <c r="AG61" s="187"/>
      <c r="AH61" s="187"/>
      <c r="AI61" s="187"/>
      <c r="AJ61" s="187"/>
      <c r="AK61" s="187"/>
      <c r="AL61" s="84">
        <f t="shared" si="6"/>
        <v>0</v>
      </c>
      <c r="AN61" s="187"/>
      <c r="AO61" s="187"/>
      <c r="AP61" s="187"/>
      <c r="AQ61" s="187"/>
      <c r="AR61" s="187"/>
      <c r="AS61" s="187"/>
      <c r="AT61" s="187"/>
      <c r="AU61" s="187"/>
      <c r="AV61" s="187"/>
      <c r="AW61" s="187"/>
      <c r="AX61" s="84">
        <f t="shared" si="7"/>
        <v>0</v>
      </c>
      <c r="AZ61" s="218" t="str">
        <f ca="1">IF((D61+P61+AB61+AN61)='N2.4_RIIO2_Risk_Without_2026'!D63, "-", "ERROR")</f>
        <v>-</v>
      </c>
      <c r="BA61" s="218" t="str">
        <f ca="1">IF((E61+Q61+AC61+AO61)='N2.4_RIIO2_Risk_Without_2026'!E63, "-", "ERROR")</f>
        <v>-</v>
      </c>
      <c r="BB61" s="218" t="str">
        <f ca="1">IF((F61+R61+AD61+AP61)='N2.4_RIIO2_Risk_Without_2026'!F63, "-", "ERROR")</f>
        <v>-</v>
      </c>
      <c r="BC61" s="218" t="str">
        <f ca="1">IF((G61+S61+AE61+AQ61)='N2.4_RIIO2_Risk_Without_2026'!G63, "-", "ERROR")</f>
        <v>-</v>
      </c>
      <c r="BD61" s="218" t="str">
        <f ca="1">IF((H61+T61+AF61+AR61)='N2.4_RIIO2_Risk_Without_2026'!H63, "-", "ERROR")</f>
        <v>-</v>
      </c>
      <c r="BE61" s="218" t="str">
        <f ca="1">IF((I61+U61+AG61+AS61)='N2.4_RIIO2_Risk_Without_2026'!I63, "-", "ERROR")</f>
        <v>-</v>
      </c>
      <c r="BF61" s="218" t="str">
        <f ca="1">IF((J61+V61+AH61+AT61)='N2.4_RIIO2_Risk_Without_2026'!J63, "-", "ERROR")</f>
        <v>-</v>
      </c>
      <c r="BG61" s="218" t="str">
        <f ca="1">IF((K61+W61+AI61+AU61)='N2.4_RIIO2_Risk_Without_2026'!K63, "-", "ERROR")</f>
        <v>-</v>
      </c>
      <c r="BH61" s="218" t="str">
        <f ca="1">IF((L61+X61+AJ61+AV61)='N2.4_RIIO2_Risk_Without_2026'!L63, "-", "ERROR")</f>
        <v>-</v>
      </c>
      <c r="BI61" s="218" t="str">
        <f ca="1">IF((M61+Y61+AK61+AW61)='N2.4_RIIO2_Risk_Without_2026'!M63, "-", "ERROR")</f>
        <v>-</v>
      </c>
    </row>
    <row r="62" spans="1:61">
      <c r="A62" s="158" t="s">
        <v>435</v>
      </c>
      <c r="B62" s="237" t="e">
        <f t="shared" ca="1" si="3"/>
        <v>#N/A</v>
      </c>
      <c r="C62" s="64" t="s">
        <v>51</v>
      </c>
      <c r="D62" s="187"/>
      <c r="E62" s="187"/>
      <c r="F62" s="187"/>
      <c r="G62" s="187"/>
      <c r="H62" s="187"/>
      <c r="I62" s="187"/>
      <c r="J62" s="187"/>
      <c r="K62" s="187"/>
      <c r="L62" s="187"/>
      <c r="M62" s="187"/>
      <c r="N62" s="84">
        <f t="shared" si="4"/>
        <v>0</v>
      </c>
      <c r="P62" s="187"/>
      <c r="Q62" s="187"/>
      <c r="R62" s="187"/>
      <c r="S62" s="187"/>
      <c r="T62" s="187"/>
      <c r="U62" s="187"/>
      <c r="V62" s="187"/>
      <c r="W62" s="187"/>
      <c r="X62" s="187"/>
      <c r="Y62" s="187"/>
      <c r="Z62" s="84">
        <f t="shared" si="5"/>
        <v>0</v>
      </c>
      <c r="AB62" s="187"/>
      <c r="AC62" s="187"/>
      <c r="AD62" s="187"/>
      <c r="AE62" s="187"/>
      <c r="AF62" s="187"/>
      <c r="AG62" s="187"/>
      <c r="AH62" s="187"/>
      <c r="AI62" s="187"/>
      <c r="AJ62" s="187"/>
      <c r="AK62" s="187"/>
      <c r="AL62" s="84">
        <f t="shared" si="6"/>
        <v>0</v>
      </c>
      <c r="AN62" s="187"/>
      <c r="AO62" s="187"/>
      <c r="AP62" s="187"/>
      <c r="AQ62" s="187"/>
      <c r="AR62" s="187"/>
      <c r="AS62" s="187"/>
      <c r="AT62" s="187"/>
      <c r="AU62" s="187"/>
      <c r="AV62" s="187"/>
      <c r="AW62" s="187"/>
      <c r="AX62" s="84">
        <f t="shared" si="7"/>
        <v>0</v>
      </c>
      <c r="AZ62" s="218" t="str">
        <f ca="1">IF((D62+P62+AB62+AN62)='N2.4_RIIO2_Risk_Without_2026'!D64, "-", "ERROR")</f>
        <v>-</v>
      </c>
      <c r="BA62" s="218" t="str">
        <f ca="1">IF((E62+Q62+AC62+AO62)='N2.4_RIIO2_Risk_Without_2026'!E64, "-", "ERROR")</f>
        <v>-</v>
      </c>
      <c r="BB62" s="218" t="str">
        <f ca="1">IF((F62+R62+AD62+AP62)='N2.4_RIIO2_Risk_Without_2026'!F64, "-", "ERROR")</f>
        <v>-</v>
      </c>
      <c r="BC62" s="218" t="str">
        <f ca="1">IF((G62+S62+AE62+AQ62)='N2.4_RIIO2_Risk_Without_2026'!G64, "-", "ERROR")</f>
        <v>-</v>
      </c>
      <c r="BD62" s="218" t="str">
        <f ca="1">IF((H62+T62+AF62+AR62)='N2.4_RIIO2_Risk_Without_2026'!H64, "-", "ERROR")</f>
        <v>-</v>
      </c>
      <c r="BE62" s="218" t="str">
        <f ca="1">IF((I62+U62+AG62+AS62)='N2.4_RIIO2_Risk_Without_2026'!I64, "-", "ERROR")</f>
        <v>-</v>
      </c>
      <c r="BF62" s="218" t="str">
        <f ca="1">IF((J62+V62+AH62+AT62)='N2.4_RIIO2_Risk_Without_2026'!J64, "-", "ERROR")</f>
        <v>-</v>
      </c>
      <c r="BG62" s="218" t="str">
        <f ca="1">IF((K62+W62+AI62+AU62)='N2.4_RIIO2_Risk_Without_2026'!K64, "-", "ERROR")</f>
        <v>-</v>
      </c>
      <c r="BH62" s="218" t="str">
        <f ca="1">IF((L62+X62+AJ62+AV62)='N2.4_RIIO2_Risk_Without_2026'!L64, "-", "ERROR")</f>
        <v>-</v>
      </c>
      <c r="BI62" s="218" t="str">
        <f ca="1">IF((M62+Y62+AK62+AW62)='N2.4_RIIO2_Risk_Without_2026'!M64, "-", "ERROR")</f>
        <v>-</v>
      </c>
    </row>
    <row r="63" spans="1:61">
      <c r="A63" s="158" t="s">
        <v>436</v>
      </c>
      <c r="B63" s="237" t="e">
        <f t="shared" ca="1" si="3"/>
        <v>#N/A</v>
      </c>
      <c r="C63" s="64" t="s">
        <v>51</v>
      </c>
      <c r="D63" s="187"/>
      <c r="E63" s="187"/>
      <c r="F63" s="187"/>
      <c r="G63" s="187"/>
      <c r="H63" s="187"/>
      <c r="I63" s="187"/>
      <c r="J63" s="187"/>
      <c r="K63" s="187"/>
      <c r="L63" s="187"/>
      <c r="M63" s="187"/>
      <c r="N63" s="84">
        <f t="shared" si="4"/>
        <v>0</v>
      </c>
      <c r="P63" s="187"/>
      <c r="Q63" s="187"/>
      <c r="R63" s="187"/>
      <c r="S63" s="187"/>
      <c r="T63" s="187"/>
      <c r="U63" s="187"/>
      <c r="V63" s="187"/>
      <c r="W63" s="187"/>
      <c r="X63" s="187"/>
      <c r="Y63" s="187"/>
      <c r="Z63" s="84">
        <f t="shared" si="5"/>
        <v>0</v>
      </c>
      <c r="AB63" s="187"/>
      <c r="AC63" s="187"/>
      <c r="AD63" s="187"/>
      <c r="AE63" s="187"/>
      <c r="AF63" s="187"/>
      <c r="AG63" s="187"/>
      <c r="AH63" s="187"/>
      <c r="AI63" s="187"/>
      <c r="AJ63" s="187"/>
      <c r="AK63" s="187"/>
      <c r="AL63" s="84">
        <f t="shared" si="6"/>
        <v>0</v>
      </c>
      <c r="AN63" s="187"/>
      <c r="AO63" s="187"/>
      <c r="AP63" s="187"/>
      <c r="AQ63" s="187"/>
      <c r="AR63" s="187"/>
      <c r="AS63" s="187"/>
      <c r="AT63" s="187"/>
      <c r="AU63" s="187"/>
      <c r="AV63" s="187"/>
      <c r="AW63" s="187"/>
      <c r="AX63" s="84">
        <f t="shared" si="7"/>
        <v>0</v>
      </c>
      <c r="AZ63" s="218" t="str">
        <f ca="1">IF((D63+P63+AB63+AN63)='N2.4_RIIO2_Risk_Without_2026'!D65, "-", "ERROR")</f>
        <v>-</v>
      </c>
      <c r="BA63" s="218" t="str">
        <f ca="1">IF((E63+Q63+AC63+AO63)='N2.4_RIIO2_Risk_Without_2026'!E65, "-", "ERROR")</f>
        <v>-</v>
      </c>
      <c r="BB63" s="218" t="str">
        <f ca="1">IF((F63+R63+AD63+AP63)='N2.4_RIIO2_Risk_Without_2026'!F65, "-", "ERROR")</f>
        <v>-</v>
      </c>
      <c r="BC63" s="218" t="str">
        <f ca="1">IF((G63+S63+AE63+AQ63)='N2.4_RIIO2_Risk_Without_2026'!G65, "-", "ERROR")</f>
        <v>-</v>
      </c>
      <c r="BD63" s="218" t="str">
        <f ca="1">IF((H63+T63+AF63+AR63)='N2.4_RIIO2_Risk_Without_2026'!H65, "-", "ERROR")</f>
        <v>-</v>
      </c>
      <c r="BE63" s="218" t="str">
        <f ca="1">IF((I63+U63+AG63+AS63)='N2.4_RIIO2_Risk_Without_2026'!I65, "-", "ERROR")</f>
        <v>-</v>
      </c>
      <c r="BF63" s="218" t="str">
        <f ca="1">IF((J63+V63+AH63+AT63)='N2.4_RIIO2_Risk_Without_2026'!J65, "-", "ERROR")</f>
        <v>-</v>
      </c>
      <c r="BG63" s="218" t="str">
        <f ca="1">IF((K63+W63+AI63+AU63)='N2.4_RIIO2_Risk_Without_2026'!K65, "-", "ERROR")</f>
        <v>-</v>
      </c>
      <c r="BH63" s="218" t="str">
        <f ca="1">IF((L63+X63+AJ63+AV63)='N2.4_RIIO2_Risk_Without_2026'!L65, "-", "ERROR")</f>
        <v>-</v>
      </c>
      <c r="BI63" s="218" t="str">
        <f ca="1">IF((M63+Y63+AK63+AW63)='N2.4_RIIO2_Risk_Without_2026'!M65, "-", "ERROR")</f>
        <v>-</v>
      </c>
    </row>
    <row r="64" spans="1:61">
      <c r="A64" s="158" t="s">
        <v>437</v>
      </c>
      <c r="B64" s="237" t="e">
        <f t="shared" ca="1" si="3"/>
        <v>#N/A</v>
      </c>
      <c r="C64" s="64" t="s">
        <v>51</v>
      </c>
      <c r="D64" s="187"/>
      <c r="E64" s="187"/>
      <c r="F64" s="187"/>
      <c r="G64" s="187"/>
      <c r="H64" s="187"/>
      <c r="I64" s="187"/>
      <c r="J64" s="187"/>
      <c r="K64" s="187"/>
      <c r="L64" s="187"/>
      <c r="M64" s="187"/>
      <c r="N64" s="84">
        <f t="shared" si="4"/>
        <v>0</v>
      </c>
      <c r="P64" s="187"/>
      <c r="Q64" s="187"/>
      <c r="R64" s="187"/>
      <c r="S64" s="187"/>
      <c r="T64" s="187"/>
      <c r="U64" s="187"/>
      <c r="V64" s="187"/>
      <c r="W64" s="187"/>
      <c r="X64" s="187"/>
      <c r="Y64" s="187"/>
      <c r="Z64" s="84">
        <f t="shared" si="5"/>
        <v>0</v>
      </c>
      <c r="AB64" s="187"/>
      <c r="AC64" s="187"/>
      <c r="AD64" s="187"/>
      <c r="AE64" s="187"/>
      <c r="AF64" s="187"/>
      <c r="AG64" s="187"/>
      <c r="AH64" s="187"/>
      <c r="AI64" s="187"/>
      <c r="AJ64" s="187"/>
      <c r="AK64" s="187"/>
      <c r="AL64" s="84">
        <f t="shared" si="6"/>
        <v>0</v>
      </c>
      <c r="AN64" s="187"/>
      <c r="AO64" s="187"/>
      <c r="AP64" s="187"/>
      <c r="AQ64" s="187"/>
      <c r="AR64" s="187"/>
      <c r="AS64" s="187"/>
      <c r="AT64" s="187"/>
      <c r="AU64" s="187"/>
      <c r="AV64" s="187"/>
      <c r="AW64" s="187"/>
      <c r="AX64" s="84">
        <f t="shared" si="7"/>
        <v>0</v>
      </c>
      <c r="AZ64" s="218" t="str">
        <f ca="1">IF((D64+P64+AB64+AN64)='N2.4_RIIO2_Risk_Without_2026'!D66, "-", "ERROR")</f>
        <v>-</v>
      </c>
      <c r="BA64" s="218" t="str">
        <f ca="1">IF((E64+Q64+AC64+AO64)='N2.4_RIIO2_Risk_Without_2026'!E66, "-", "ERROR")</f>
        <v>-</v>
      </c>
      <c r="BB64" s="218" t="str">
        <f ca="1">IF((F64+R64+AD64+AP64)='N2.4_RIIO2_Risk_Without_2026'!F66, "-", "ERROR")</f>
        <v>-</v>
      </c>
      <c r="BC64" s="218" t="str">
        <f ca="1">IF((G64+S64+AE64+AQ64)='N2.4_RIIO2_Risk_Without_2026'!G66, "-", "ERROR")</f>
        <v>-</v>
      </c>
      <c r="BD64" s="218" t="str">
        <f ca="1">IF((H64+T64+AF64+AR64)='N2.4_RIIO2_Risk_Without_2026'!H66, "-", "ERROR")</f>
        <v>-</v>
      </c>
      <c r="BE64" s="218" t="str">
        <f ca="1">IF((I64+U64+AG64+AS64)='N2.4_RIIO2_Risk_Without_2026'!I66, "-", "ERROR")</f>
        <v>-</v>
      </c>
      <c r="BF64" s="218" t="str">
        <f ca="1">IF((J64+V64+AH64+AT64)='N2.4_RIIO2_Risk_Without_2026'!J66, "-", "ERROR")</f>
        <v>-</v>
      </c>
      <c r="BG64" s="218" t="str">
        <f ca="1">IF((K64+W64+AI64+AU64)='N2.4_RIIO2_Risk_Without_2026'!K66, "-", "ERROR")</f>
        <v>-</v>
      </c>
      <c r="BH64" s="218" t="str">
        <f ca="1">IF((L64+X64+AJ64+AV64)='N2.4_RIIO2_Risk_Without_2026'!L66, "-", "ERROR")</f>
        <v>-</v>
      </c>
      <c r="BI64" s="218" t="str">
        <f ca="1">IF((M64+Y64+AK64+AW64)='N2.4_RIIO2_Risk_Without_2026'!M66, "-", "ERROR")</f>
        <v>-</v>
      </c>
    </row>
    <row r="65" spans="1:50">
      <c r="A65" s="18"/>
      <c r="B65" s="19" t="s">
        <v>26</v>
      </c>
      <c r="C65" s="64" t="s">
        <v>51</v>
      </c>
      <c r="D65" s="84">
        <f>SUM(D15:D64)</f>
        <v>0</v>
      </c>
      <c r="E65" s="84">
        <f t="shared" ref="E65:M65" si="8">SUM(E15:E64)</f>
        <v>0</v>
      </c>
      <c r="F65" s="84">
        <f t="shared" si="8"/>
        <v>0</v>
      </c>
      <c r="G65" s="84">
        <f t="shared" si="8"/>
        <v>0</v>
      </c>
      <c r="H65" s="84">
        <f t="shared" si="8"/>
        <v>0</v>
      </c>
      <c r="I65" s="84">
        <f t="shared" si="8"/>
        <v>0</v>
      </c>
      <c r="J65" s="84">
        <f t="shared" si="8"/>
        <v>0</v>
      </c>
      <c r="K65" s="84">
        <f t="shared" si="8"/>
        <v>0</v>
      </c>
      <c r="L65" s="84">
        <f t="shared" si="8"/>
        <v>0</v>
      </c>
      <c r="M65" s="84">
        <f t="shared" si="8"/>
        <v>0</v>
      </c>
      <c r="N65" s="35">
        <f>SUM(N15:N64)</f>
        <v>0</v>
      </c>
      <c r="O65" s="190"/>
      <c r="P65" s="84">
        <f t="shared" ref="P65:Z65" si="9">SUM(P15:P64)</f>
        <v>0</v>
      </c>
      <c r="Q65" s="84">
        <f t="shared" si="9"/>
        <v>0</v>
      </c>
      <c r="R65" s="84">
        <f t="shared" si="9"/>
        <v>0</v>
      </c>
      <c r="S65" s="84">
        <f t="shared" si="9"/>
        <v>0</v>
      </c>
      <c r="T65" s="84">
        <f t="shared" si="9"/>
        <v>0</v>
      </c>
      <c r="U65" s="84">
        <f t="shared" si="9"/>
        <v>0</v>
      </c>
      <c r="V65" s="84">
        <f t="shared" si="9"/>
        <v>0</v>
      </c>
      <c r="W65" s="84">
        <f t="shared" si="9"/>
        <v>0</v>
      </c>
      <c r="X65" s="84">
        <f t="shared" si="9"/>
        <v>0</v>
      </c>
      <c r="Y65" s="84">
        <f t="shared" si="9"/>
        <v>0</v>
      </c>
      <c r="Z65" s="35">
        <f t="shared" si="9"/>
        <v>0</v>
      </c>
      <c r="AB65" s="84">
        <f t="shared" ref="AB65:AL65" si="10">SUM(AB15:AB64)</f>
        <v>0</v>
      </c>
      <c r="AC65" s="84">
        <f t="shared" si="10"/>
        <v>0</v>
      </c>
      <c r="AD65" s="84">
        <f t="shared" si="10"/>
        <v>0</v>
      </c>
      <c r="AE65" s="84">
        <f t="shared" si="10"/>
        <v>0</v>
      </c>
      <c r="AF65" s="84">
        <f t="shared" si="10"/>
        <v>0</v>
      </c>
      <c r="AG65" s="84">
        <f t="shared" si="10"/>
        <v>0</v>
      </c>
      <c r="AH65" s="84">
        <f t="shared" si="10"/>
        <v>0</v>
      </c>
      <c r="AI65" s="84">
        <f t="shared" si="10"/>
        <v>0</v>
      </c>
      <c r="AJ65" s="84">
        <f t="shared" si="10"/>
        <v>0</v>
      </c>
      <c r="AK65" s="84">
        <f t="shared" si="10"/>
        <v>0</v>
      </c>
      <c r="AL65" s="35">
        <f t="shared" si="10"/>
        <v>0</v>
      </c>
      <c r="AN65" s="84">
        <f t="shared" ref="AN65:AX65" si="11">SUM(AN15:AN64)</f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1"/>
        <v>0</v>
      </c>
      <c r="AS65" s="84">
        <f t="shared" si="11"/>
        <v>0</v>
      </c>
      <c r="AT65" s="84">
        <f t="shared" si="11"/>
        <v>0</v>
      </c>
      <c r="AU65" s="84">
        <f t="shared" si="11"/>
        <v>0</v>
      </c>
      <c r="AV65" s="84">
        <f t="shared" si="11"/>
        <v>0</v>
      </c>
      <c r="AW65" s="84">
        <f t="shared" si="11"/>
        <v>0</v>
      </c>
      <c r="AX65" s="35">
        <f t="shared" si="11"/>
        <v>0</v>
      </c>
    </row>
  </sheetData>
  <mergeCells count="5">
    <mergeCell ref="AZ13:BI13"/>
    <mergeCell ref="AN13:AW13"/>
    <mergeCell ref="D13:M13"/>
    <mergeCell ref="P13:Y13"/>
    <mergeCell ref="AB13:AK13"/>
  </mergeCells>
  <phoneticPr fontId="56" type="noConversion"/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>
    <tabColor theme="9" tint="-0.499984740745262"/>
  </sheetPr>
  <dimension ref="A1:CB65"/>
  <sheetViews>
    <sheetView zoomScale="55" zoomScaleNormal="55" workbookViewId="0">
      <selection activeCell="B33" sqref="B33"/>
    </sheetView>
  </sheetViews>
  <sheetFormatPr defaultRowHeight="14.25"/>
  <cols>
    <col min="2" max="2" width="44" bestFit="1" customWidth="1"/>
    <col min="3" max="3" width="9" customWidth="1"/>
    <col min="14" max="14" width="10.796875" bestFit="1" customWidth="1"/>
    <col min="15" max="15" width="1.6640625" customWidth="1"/>
    <col min="16" max="16" width="9" customWidth="1"/>
    <col min="27" max="27" width="1.6640625" customWidth="1"/>
    <col min="38" max="38" width="9.1328125" customWidth="1"/>
    <col min="39" max="39" width="2.46484375" customWidth="1"/>
    <col min="47" max="47" width="9.33203125" bestFit="1" customWidth="1"/>
  </cols>
  <sheetData>
    <row r="1" spans="1:80" s="3" customFormat="1" ht="25.15">
      <c r="A1" s="1" t="str">
        <f>N0_Cover!A1</f>
        <v>RIIO-2 Regulatory Reporting Pack</v>
      </c>
      <c r="B1" s="2"/>
      <c r="C1" s="2"/>
      <c r="D1" s="2"/>
      <c r="E1" s="2"/>
      <c r="F1" s="71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</row>
    <row r="2" spans="1:80" s="3" customFormat="1" ht="22.9">
      <c r="A2" s="1">
        <f>N0_Cover!$B$12</f>
        <v>0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</row>
    <row r="3" spans="1:80" s="3" customFormat="1" ht="19.899999999999999">
      <c r="A3" s="5" t="str">
        <f>"Workbook " &amp; N0_Cover!$B$14</f>
        <v>Workbook N: NARM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</row>
    <row r="4" spans="1:80" s="3" customFormat="1" ht="17.649999999999999">
      <c r="A4" s="7" t="str">
        <f>"Submission Version " &amp; N0_Cover!$B$15 &amp; " - Submitted on " &amp; TEXT(N0_Cover!$B$16,"dd mmm yyyy")</f>
        <v>Submission Version  - Submitted on 00 Jan 1900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</row>
    <row r="5" spans="1:80" s="3" customFormat="1" ht="17.649999999999999">
      <c r="A5" s="7" t="str">
        <f>"Template Version: " &amp; N0_Cover!$B$11</f>
        <v>Template Version: v1.0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</row>
    <row r="6" spans="1:80" s="3" customFormat="1" ht="19.899999999999999">
      <c r="A6" s="5" t="str">
        <f ca="1">"Sheet: " &amp;VLOOKUP(RIGHT(CELL("filename",A1),LEN(CELL("filename",A1))-FIND("]",CELL("filename",A1))),'N0.1_Contents'!$A$11:$B$98,2,FALSE)</f>
        <v>Sheet: N2.4.1 Risk Components With Intervention - End of 2025/26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</row>
    <row r="7" spans="1:80" s="3" customFormat="1" ht="17.649999999999999">
      <c r="A7" s="7" t="str">
        <f>"Prices Base: " &amp; 'N0.5_Data_Constants'!C13</f>
        <v>Prices Base: 2018/19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</row>
    <row r="8" spans="1:80" s="138" customFormat="1" ht="13.15">
      <c r="A8" s="140" t="str">
        <f ca="1">"Error Checks: " &amp; IF(ISERROR(MATCH("Error",$A$9:$AA$9,0)),"OK","Error")</f>
        <v>Error Checks: OK</v>
      </c>
      <c r="B8" s="141"/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1"/>
      <c r="AE8" s="141"/>
      <c r="AF8" s="141"/>
      <c r="AG8" s="141"/>
      <c r="AH8" s="141"/>
      <c r="AI8" s="141"/>
      <c r="AJ8" s="141"/>
      <c r="AK8" s="141"/>
      <c r="AL8" s="141"/>
      <c r="AM8" s="141"/>
      <c r="AN8" s="141"/>
      <c r="AO8" s="141"/>
      <c r="AP8" s="141"/>
      <c r="AQ8" s="141"/>
      <c r="AR8" s="141"/>
      <c r="AS8" s="141"/>
      <c r="AT8" s="141"/>
      <c r="AU8" s="141"/>
      <c r="AV8" s="141"/>
      <c r="AW8" s="141"/>
      <c r="AX8" s="141"/>
      <c r="AY8" s="141"/>
      <c r="AZ8" s="141"/>
      <c r="BA8" s="141"/>
      <c r="BB8" s="141"/>
      <c r="BC8" s="141"/>
      <c r="BD8" s="141"/>
      <c r="BE8" s="141"/>
      <c r="BF8" s="141"/>
      <c r="BG8" s="141"/>
      <c r="BH8" s="141"/>
      <c r="BI8" s="141"/>
      <c r="BJ8" s="141"/>
      <c r="BK8" s="141"/>
      <c r="BL8" s="141"/>
      <c r="BM8" s="139"/>
      <c r="BN8" s="139"/>
      <c r="BO8" s="139"/>
      <c r="BP8" s="139"/>
      <c r="BQ8" s="139"/>
      <c r="BR8" s="139"/>
      <c r="BS8" s="139"/>
      <c r="BT8" s="139"/>
      <c r="BU8" s="139"/>
      <c r="BV8" s="139"/>
      <c r="BW8" s="139"/>
      <c r="BX8" s="139"/>
      <c r="BY8" s="139"/>
      <c r="BZ8" s="139"/>
      <c r="CA8" s="139"/>
      <c r="CB8" s="139"/>
    </row>
    <row r="9" spans="1:80" s="138" customFormat="1" ht="13.15">
      <c r="A9" s="145" t="str">
        <f t="shared" ref="A9:AA9" ca="1" si="0">IF(ISERROR(MATCH("Error",A10:A65,0)),"-","Error")</f>
        <v>-</v>
      </c>
      <c r="B9" s="145" t="str">
        <f t="shared" ca="1" si="0"/>
        <v>-</v>
      </c>
      <c r="C9" s="145" t="str">
        <f t="shared" si="0"/>
        <v>-</v>
      </c>
      <c r="D9" s="145" t="str">
        <f t="shared" si="0"/>
        <v>-</v>
      </c>
      <c r="E9" s="145" t="str">
        <f t="shared" si="0"/>
        <v>-</v>
      </c>
      <c r="F9" s="145" t="str">
        <f t="shared" si="0"/>
        <v>-</v>
      </c>
      <c r="G9" s="145" t="str">
        <f t="shared" si="0"/>
        <v>-</v>
      </c>
      <c r="H9" s="145" t="str">
        <f t="shared" si="0"/>
        <v>-</v>
      </c>
      <c r="I9" s="145" t="str">
        <f t="shared" si="0"/>
        <v>-</v>
      </c>
      <c r="J9" s="145" t="str">
        <f t="shared" si="0"/>
        <v>-</v>
      </c>
      <c r="K9" s="145" t="str">
        <f t="shared" si="0"/>
        <v>-</v>
      </c>
      <c r="L9" s="145" t="str">
        <f t="shared" si="0"/>
        <v>-</v>
      </c>
      <c r="M9" s="145" t="str">
        <f t="shared" si="0"/>
        <v>-</v>
      </c>
      <c r="N9" s="145" t="str">
        <f t="shared" si="0"/>
        <v>-</v>
      </c>
      <c r="O9" s="145" t="str">
        <f t="shared" si="0"/>
        <v>-</v>
      </c>
      <c r="P9" s="145" t="str">
        <f t="shared" si="0"/>
        <v>-</v>
      </c>
      <c r="Q9" s="145" t="str">
        <f t="shared" si="0"/>
        <v>-</v>
      </c>
      <c r="R9" s="145" t="str">
        <f t="shared" si="0"/>
        <v>-</v>
      </c>
      <c r="S9" s="145" t="str">
        <f t="shared" si="0"/>
        <v>-</v>
      </c>
      <c r="T9" s="145" t="str">
        <f t="shared" si="0"/>
        <v>-</v>
      </c>
      <c r="U9" s="145" t="str">
        <f t="shared" si="0"/>
        <v>-</v>
      </c>
      <c r="V9" s="145" t="str">
        <f t="shared" si="0"/>
        <v>-</v>
      </c>
      <c r="W9" s="145" t="str">
        <f t="shared" si="0"/>
        <v>-</v>
      </c>
      <c r="X9" s="145" t="str">
        <f t="shared" si="0"/>
        <v>-</v>
      </c>
      <c r="Y9" s="145" t="str">
        <f t="shared" si="0"/>
        <v>-</v>
      </c>
      <c r="Z9" s="145" t="str">
        <f t="shared" si="0"/>
        <v>-</v>
      </c>
      <c r="AA9" s="145" t="str">
        <f t="shared" si="0"/>
        <v>-</v>
      </c>
      <c r="AB9" s="145" t="str">
        <f t="shared" ref="AB9:BA9" si="1">IF(ISERROR(MATCH("Error",AB10:AB64,0)),"-","Error")</f>
        <v>-</v>
      </c>
      <c r="AC9" s="145" t="str">
        <f t="shared" si="1"/>
        <v>-</v>
      </c>
      <c r="AD9" s="145" t="str">
        <f t="shared" si="1"/>
        <v>-</v>
      </c>
      <c r="AE9" s="145" t="str">
        <f t="shared" si="1"/>
        <v>-</v>
      </c>
      <c r="AF9" s="145" t="str">
        <f t="shared" si="1"/>
        <v>-</v>
      </c>
      <c r="AG9" s="145" t="str">
        <f t="shared" si="1"/>
        <v>-</v>
      </c>
      <c r="AH9" s="145" t="str">
        <f t="shared" si="1"/>
        <v>-</v>
      </c>
      <c r="AI9" s="145" t="str">
        <f t="shared" si="1"/>
        <v>-</v>
      </c>
      <c r="AJ9" s="145" t="str">
        <f t="shared" si="1"/>
        <v>-</v>
      </c>
      <c r="AK9" s="145" t="str">
        <f t="shared" si="1"/>
        <v>-</v>
      </c>
      <c r="AL9" s="145" t="str">
        <f t="shared" si="1"/>
        <v>-</v>
      </c>
      <c r="AM9" s="145" t="str">
        <f t="shared" si="1"/>
        <v>-</v>
      </c>
      <c r="AN9" s="145" t="str">
        <f t="shared" si="1"/>
        <v>-</v>
      </c>
      <c r="AO9" s="145" t="str">
        <f t="shared" si="1"/>
        <v>-</v>
      </c>
      <c r="AP9" s="145" t="str">
        <f t="shared" si="1"/>
        <v>-</v>
      </c>
      <c r="AQ9" s="145" t="str">
        <f t="shared" si="1"/>
        <v>-</v>
      </c>
      <c r="AR9" s="145" t="str">
        <f t="shared" si="1"/>
        <v>-</v>
      </c>
      <c r="AS9" s="145" t="str">
        <f t="shared" si="1"/>
        <v>-</v>
      </c>
      <c r="AT9" s="145" t="str">
        <f t="shared" si="1"/>
        <v>-</v>
      </c>
      <c r="AU9" s="145" t="str">
        <f t="shared" si="1"/>
        <v>-</v>
      </c>
      <c r="AV9" s="145" t="str">
        <f t="shared" si="1"/>
        <v>-</v>
      </c>
      <c r="AW9" s="145" t="str">
        <f t="shared" si="1"/>
        <v>-</v>
      </c>
      <c r="AX9" s="145" t="str">
        <f t="shared" si="1"/>
        <v>-</v>
      </c>
      <c r="AY9" s="145" t="str">
        <f t="shared" si="1"/>
        <v>-</v>
      </c>
      <c r="AZ9" s="145" t="str">
        <f t="shared" ca="1" si="1"/>
        <v>-</v>
      </c>
      <c r="BA9" s="145" t="str">
        <f t="shared" ca="1" si="1"/>
        <v>-</v>
      </c>
      <c r="BB9" s="145" t="str">
        <f t="shared" ref="BB9:BL9" ca="1" si="2">IF(ISERROR(MATCH("Error",BB10:BB65,0)),"-","Error")</f>
        <v>-</v>
      </c>
      <c r="BC9" s="145" t="str">
        <f t="shared" ca="1" si="2"/>
        <v>-</v>
      </c>
      <c r="BD9" s="145" t="str">
        <f t="shared" ca="1" si="2"/>
        <v>-</v>
      </c>
      <c r="BE9" s="145" t="str">
        <f t="shared" ca="1" si="2"/>
        <v>-</v>
      </c>
      <c r="BF9" s="145" t="str">
        <f t="shared" ca="1" si="2"/>
        <v>-</v>
      </c>
      <c r="BG9" s="145" t="str">
        <f t="shared" ca="1" si="2"/>
        <v>-</v>
      </c>
      <c r="BH9" s="145" t="str">
        <f t="shared" ca="1" si="2"/>
        <v>-</v>
      </c>
      <c r="BI9" s="145" t="str">
        <f t="shared" ca="1" si="2"/>
        <v>-</v>
      </c>
      <c r="BJ9" s="145" t="str">
        <f t="shared" si="2"/>
        <v>-</v>
      </c>
      <c r="BK9" s="145" t="str">
        <f t="shared" si="2"/>
        <v>-</v>
      </c>
      <c r="BL9" s="145" t="str">
        <f t="shared" si="2"/>
        <v>-</v>
      </c>
      <c r="BM9" s="139"/>
      <c r="BN9" s="139"/>
      <c r="BO9" s="139"/>
      <c r="BP9" s="139"/>
      <c r="BQ9" s="139"/>
      <c r="BR9" s="139"/>
      <c r="BS9" s="139"/>
      <c r="BT9" s="139"/>
      <c r="BU9" s="139"/>
      <c r="BV9" s="139"/>
      <c r="BW9" s="139"/>
      <c r="BX9" s="139"/>
      <c r="BY9" s="139"/>
      <c r="BZ9" s="139"/>
      <c r="CA9" s="139"/>
      <c r="CB9" s="139"/>
    </row>
    <row r="11" spans="1:80" ht="17.649999999999999">
      <c r="A11" s="9" t="str">
        <f ca="1">SUBSTITUTE(VLOOKUP(RIGHT(CELL("filename",A1),LEN(CELL("filename",A1))-FIND("]",CELL("filename",A1))),'N0.1_Contents'!$A$11:$B$98,2,FALSE), LEFT(VLOOKUP(RIGHT(CELL("filename",A1),LEN(CELL("filename",A1))-FIND("]",CELL("filename",A1))),'N0.1_Contents'!$A$11:$B$98,2,FALSE),FIND(" ",VLOOKUP(RIGHT(CELL("filename",A1),LEN(CELL("filename",A1))-FIND("]",CELL("filename",A1))),'N0.1_Contents'!$A$11:$B$98,2,FALSE))),"")</f>
        <v>Risk Components With Intervention - End of 2025/26</v>
      </c>
    </row>
    <row r="13" spans="1:80" s="216" customFormat="1" ht="21">
      <c r="A13" s="214"/>
      <c r="B13" s="215"/>
      <c r="C13" s="215"/>
      <c r="D13" s="298" t="s">
        <v>464</v>
      </c>
      <c r="E13" s="299"/>
      <c r="F13" s="299"/>
      <c r="G13" s="299"/>
      <c r="H13" s="299"/>
      <c r="I13" s="299"/>
      <c r="J13" s="299"/>
      <c r="K13" s="299"/>
      <c r="L13" s="299"/>
      <c r="M13" s="300"/>
      <c r="P13" s="298" t="s">
        <v>465</v>
      </c>
      <c r="Q13" s="299"/>
      <c r="R13" s="299"/>
      <c r="S13" s="299"/>
      <c r="T13" s="299"/>
      <c r="U13" s="299"/>
      <c r="V13" s="299"/>
      <c r="W13" s="299"/>
      <c r="X13" s="299"/>
      <c r="Y13" s="300"/>
      <c r="AB13" s="298" t="s">
        <v>463</v>
      </c>
      <c r="AC13" s="299"/>
      <c r="AD13" s="299"/>
      <c r="AE13" s="299"/>
      <c r="AF13" s="299"/>
      <c r="AG13" s="299"/>
      <c r="AH13" s="299"/>
      <c r="AI13" s="299"/>
      <c r="AJ13" s="299"/>
      <c r="AK13" s="300"/>
      <c r="AN13" s="298" t="s">
        <v>466</v>
      </c>
      <c r="AO13" s="299"/>
      <c r="AP13" s="299"/>
      <c r="AQ13" s="299"/>
      <c r="AR13" s="299"/>
      <c r="AS13" s="299"/>
      <c r="AT13" s="299"/>
      <c r="AU13" s="299"/>
      <c r="AV13" s="299"/>
      <c r="AW13" s="300"/>
      <c r="AZ13" s="298" t="s">
        <v>43</v>
      </c>
      <c r="BA13" s="299"/>
      <c r="BB13" s="299"/>
      <c r="BC13" s="299"/>
      <c r="BD13" s="299"/>
      <c r="BE13" s="299"/>
      <c r="BF13" s="299"/>
      <c r="BG13" s="299"/>
      <c r="BH13" s="299"/>
      <c r="BI13" s="300"/>
    </row>
    <row r="14" spans="1:80" ht="14.65" thickBot="1">
      <c r="A14" s="157"/>
      <c r="B14" s="157" t="s">
        <v>3</v>
      </c>
      <c r="C14" s="63" t="s">
        <v>49</v>
      </c>
      <c r="D14" s="30" t="s">
        <v>13</v>
      </c>
      <c r="E14" s="21" t="s">
        <v>14</v>
      </c>
      <c r="F14" s="22" t="s">
        <v>15</v>
      </c>
      <c r="G14" s="23" t="s">
        <v>16</v>
      </c>
      <c r="H14" s="24" t="s">
        <v>17</v>
      </c>
      <c r="I14" s="25" t="s">
        <v>18</v>
      </c>
      <c r="J14" s="26" t="s">
        <v>19</v>
      </c>
      <c r="K14" s="29" t="s">
        <v>20</v>
      </c>
      <c r="L14" s="27" t="s">
        <v>21</v>
      </c>
      <c r="M14" s="31" t="s">
        <v>22</v>
      </c>
      <c r="N14" s="32" t="s">
        <v>26</v>
      </c>
      <c r="P14" s="30" t="s">
        <v>13</v>
      </c>
      <c r="Q14" s="21" t="s">
        <v>14</v>
      </c>
      <c r="R14" s="22" t="s">
        <v>15</v>
      </c>
      <c r="S14" s="23" t="s">
        <v>16</v>
      </c>
      <c r="T14" s="24" t="s">
        <v>17</v>
      </c>
      <c r="U14" s="25" t="s">
        <v>18</v>
      </c>
      <c r="V14" s="26" t="s">
        <v>19</v>
      </c>
      <c r="W14" s="29" t="s">
        <v>20</v>
      </c>
      <c r="X14" s="27" t="s">
        <v>21</v>
      </c>
      <c r="Y14" s="31" t="s">
        <v>22</v>
      </c>
      <c r="Z14" s="149" t="s">
        <v>26</v>
      </c>
      <c r="AB14" s="30" t="s">
        <v>13</v>
      </c>
      <c r="AC14" s="21" t="s">
        <v>14</v>
      </c>
      <c r="AD14" s="22" t="s">
        <v>15</v>
      </c>
      <c r="AE14" s="23" t="s">
        <v>16</v>
      </c>
      <c r="AF14" s="24" t="s">
        <v>17</v>
      </c>
      <c r="AG14" s="25" t="s">
        <v>18</v>
      </c>
      <c r="AH14" s="26" t="s">
        <v>19</v>
      </c>
      <c r="AI14" s="29" t="s">
        <v>20</v>
      </c>
      <c r="AJ14" s="27" t="s">
        <v>21</v>
      </c>
      <c r="AK14" s="31" t="s">
        <v>22</v>
      </c>
      <c r="AL14" s="149" t="s">
        <v>26</v>
      </c>
      <c r="AN14" s="30" t="s">
        <v>13</v>
      </c>
      <c r="AO14" s="21" t="s">
        <v>14</v>
      </c>
      <c r="AP14" s="22" t="s">
        <v>15</v>
      </c>
      <c r="AQ14" s="23" t="s">
        <v>16</v>
      </c>
      <c r="AR14" s="24" t="s">
        <v>17</v>
      </c>
      <c r="AS14" s="25" t="s">
        <v>18</v>
      </c>
      <c r="AT14" s="26" t="s">
        <v>19</v>
      </c>
      <c r="AU14" s="29" t="s">
        <v>20</v>
      </c>
      <c r="AV14" s="27" t="s">
        <v>21</v>
      </c>
      <c r="AW14" s="31" t="s">
        <v>22</v>
      </c>
      <c r="AX14" s="149" t="s">
        <v>26</v>
      </c>
      <c r="AZ14" s="217" t="s">
        <v>13</v>
      </c>
      <c r="BA14" s="217" t="s">
        <v>14</v>
      </c>
      <c r="BB14" s="217" t="s">
        <v>15</v>
      </c>
      <c r="BC14" s="217" t="s">
        <v>16</v>
      </c>
      <c r="BD14" s="217" t="s">
        <v>17</v>
      </c>
      <c r="BE14" s="217" t="s">
        <v>18</v>
      </c>
      <c r="BF14" s="217" t="s">
        <v>19</v>
      </c>
      <c r="BG14" s="217" t="s">
        <v>20</v>
      </c>
      <c r="BH14" s="217" t="s">
        <v>21</v>
      </c>
      <c r="BI14" s="217" t="s">
        <v>22</v>
      </c>
    </row>
    <row r="15" spans="1:80">
      <c r="A15" s="158" t="s">
        <v>203</v>
      </c>
      <c r="B15" s="237" t="e">
        <f ca="1">INDIRECT("N3." &amp;$A15 &amp; "!$A$12")</f>
        <v>#N/A</v>
      </c>
      <c r="C15" s="64" t="s">
        <v>51</v>
      </c>
      <c r="D15" s="187"/>
      <c r="E15" s="187"/>
      <c r="F15" s="187"/>
      <c r="G15" s="187"/>
      <c r="H15" s="187"/>
      <c r="I15" s="187"/>
      <c r="J15" s="187"/>
      <c r="K15" s="187"/>
      <c r="L15" s="187"/>
      <c r="M15" s="187"/>
      <c r="N15" s="84">
        <f>SUM(D15:M15)</f>
        <v>0</v>
      </c>
      <c r="P15" s="187"/>
      <c r="Q15" s="187"/>
      <c r="R15" s="187"/>
      <c r="S15" s="187"/>
      <c r="T15" s="187"/>
      <c r="U15" s="187"/>
      <c r="V15" s="187"/>
      <c r="W15" s="187"/>
      <c r="X15" s="187"/>
      <c r="Y15" s="187"/>
      <c r="Z15" s="84">
        <f>SUM(P15:Y15)</f>
        <v>0</v>
      </c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84">
        <f>SUM(AB15:AK15)</f>
        <v>0</v>
      </c>
      <c r="AN15" s="187"/>
      <c r="AO15" s="187"/>
      <c r="AP15" s="187"/>
      <c r="AQ15" s="187"/>
      <c r="AR15" s="187"/>
      <c r="AS15" s="187"/>
      <c r="AT15" s="187"/>
      <c r="AU15" s="187"/>
      <c r="AV15" s="187"/>
      <c r="AW15" s="187"/>
      <c r="AX15" s="84">
        <f>SUM(AN15:AW15)</f>
        <v>0</v>
      </c>
      <c r="AZ15" s="218" t="str">
        <f ca="1">IF((D15+P15+AB15+AN15)='N2.5_RIIO2_Risk_With_2026'!D17, "-", "ERROR")</f>
        <v>-</v>
      </c>
      <c r="BA15" s="218" t="str">
        <f ca="1">IF((E15+Q15+AC15+AO15)='N2.5_RIIO2_Risk_With_2026'!E17, "-", "ERROR")</f>
        <v>-</v>
      </c>
      <c r="BB15" s="218" t="str">
        <f ca="1">IF((F15+R15+AD15+AP15)='N2.5_RIIO2_Risk_With_2026'!F17, "-", "ERROR")</f>
        <v>-</v>
      </c>
      <c r="BC15" s="218" t="str">
        <f ca="1">IF((G15+S15+AE15+AQ15)='N2.5_RIIO2_Risk_With_2026'!G17, "-", "ERROR")</f>
        <v>-</v>
      </c>
      <c r="BD15" s="218" t="str">
        <f ca="1">IF((H15+T15+AF15+AR15)='N2.5_RIIO2_Risk_With_2026'!H17, "-", "ERROR")</f>
        <v>-</v>
      </c>
      <c r="BE15" s="218" t="str">
        <f ca="1">IF((I15+U15+AG15+AS15)='N2.5_RIIO2_Risk_With_2026'!I17, "-", "ERROR")</f>
        <v>-</v>
      </c>
      <c r="BF15" s="218" t="str">
        <f ca="1">IF((J15+V15+AH15+AT15)='N2.5_RIIO2_Risk_With_2026'!J17, "-", "ERROR")</f>
        <v>-</v>
      </c>
      <c r="BG15" s="218" t="str">
        <f ca="1">IF((K15+W15+AI15+AU15)='N2.5_RIIO2_Risk_With_2026'!K17, "-", "ERROR")</f>
        <v>-</v>
      </c>
      <c r="BH15" s="218" t="str">
        <f ca="1">IF((L15+X15+AJ15+AV15)='N2.5_RIIO2_Risk_With_2026'!L17, "-", "ERROR")</f>
        <v>-</v>
      </c>
      <c r="BI15" s="218" t="str">
        <f ca="1">IF((M15+Y15+AK15+AW15)='N2.5_RIIO2_Risk_With_2026'!M17, "-", "ERROR")</f>
        <v>-</v>
      </c>
    </row>
    <row r="16" spans="1:80">
      <c r="A16" s="158" t="s">
        <v>204</v>
      </c>
      <c r="B16" s="237" t="e">
        <f t="shared" ref="B16:B64" ca="1" si="3">INDIRECT("N3." &amp;$A16 &amp; "!$A$12")</f>
        <v>#N/A</v>
      </c>
      <c r="C16" s="64" t="s">
        <v>51</v>
      </c>
      <c r="D16" s="187"/>
      <c r="E16" s="187"/>
      <c r="F16" s="187"/>
      <c r="G16" s="187"/>
      <c r="H16" s="187"/>
      <c r="I16" s="187"/>
      <c r="J16" s="187"/>
      <c r="K16" s="187"/>
      <c r="L16" s="187"/>
      <c r="M16" s="187"/>
      <c r="N16" s="84">
        <f t="shared" ref="N16:N64" si="4">SUM(D16:M16)</f>
        <v>0</v>
      </c>
      <c r="P16" s="187"/>
      <c r="Q16" s="187"/>
      <c r="R16" s="187"/>
      <c r="S16" s="187"/>
      <c r="T16" s="187"/>
      <c r="U16" s="187"/>
      <c r="V16" s="187"/>
      <c r="W16" s="187"/>
      <c r="X16" s="187"/>
      <c r="Y16" s="187"/>
      <c r="Z16" s="84">
        <f t="shared" ref="Z16:Z64" si="5">SUM(P16:Y16)</f>
        <v>0</v>
      </c>
      <c r="AB16" s="187"/>
      <c r="AC16" s="187"/>
      <c r="AD16" s="187"/>
      <c r="AE16" s="187"/>
      <c r="AF16" s="187"/>
      <c r="AG16" s="187"/>
      <c r="AH16" s="187"/>
      <c r="AI16" s="187"/>
      <c r="AJ16" s="187"/>
      <c r="AK16" s="187"/>
      <c r="AL16" s="84">
        <f t="shared" ref="AL16:AL64" si="6">SUM(AB16:AK16)</f>
        <v>0</v>
      </c>
      <c r="AN16" s="187"/>
      <c r="AO16" s="187"/>
      <c r="AP16" s="187"/>
      <c r="AQ16" s="187"/>
      <c r="AR16" s="187"/>
      <c r="AS16" s="187"/>
      <c r="AT16" s="187"/>
      <c r="AU16" s="187"/>
      <c r="AV16" s="187"/>
      <c r="AW16" s="187"/>
      <c r="AX16" s="84">
        <f t="shared" ref="AX16:AX64" si="7">SUM(AN16:AW16)</f>
        <v>0</v>
      </c>
      <c r="AZ16" s="218" t="str">
        <f ca="1">IF((D16+P16+AB16+AN16)='N2.5_RIIO2_Risk_With_2026'!D18, "-", "ERROR")</f>
        <v>-</v>
      </c>
      <c r="BA16" s="218" t="str">
        <f ca="1">IF((E16+Q16+AC16+AO16)='N2.5_RIIO2_Risk_With_2026'!E18, "-", "ERROR")</f>
        <v>-</v>
      </c>
      <c r="BB16" s="218" t="str">
        <f ca="1">IF((F16+R16+AD16+AP16)='N2.5_RIIO2_Risk_With_2026'!F18, "-", "ERROR")</f>
        <v>-</v>
      </c>
      <c r="BC16" s="218" t="str">
        <f ca="1">IF((G16+S16+AE16+AQ16)='N2.5_RIIO2_Risk_With_2026'!G18, "-", "ERROR")</f>
        <v>-</v>
      </c>
      <c r="BD16" s="218" t="str">
        <f ca="1">IF((H16+T16+AF16+AR16)='N2.5_RIIO2_Risk_With_2026'!H18, "-", "ERROR")</f>
        <v>-</v>
      </c>
      <c r="BE16" s="218" t="str">
        <f ca="1">IF((I16+U16+AG16+AS16)='N2.5_RIIO2_Risk_With_2026'!I18, "-", "ERROR")</f>
        <v>-</v>
      </c>
      <c r="BF16" s="218" t="str">
        <f ca="1">IF((J16+V16+AH16+AT16)='N2.5_RIIO2_Risk_With_2026'!J18, "-", "ERROR")</f>
        <v>-</v>
      </c>
      <c r="BG16" s="218" t="str">
        <f ca="1">IF((K16+W16+AI16+AU16)='N2.5_RIIO2_Risk_With_2026'!K18, "-", "ERROR")</f>
        <v>-</v>
      </c>
      <c r="BH16" s="218" t="str">
        <f ca="1">IF((L16+X16+AJ16+AV16)='N2.5_RIIO2_Risk_With_2026'!L18, "-", "ERROR")</f>
        <v>-</v>
      </c>
      <c r="BI16" s="218" t="str">
        <f ca="1">IF((M16+Y16+AK16+AW16)='N2.5_RIIO2_Risk_With_2026'!M18, "-", "ERROR")</f>
        <v>-</v>
      </c>
    </row>
    <row r="17" spans="1:61">
      <c r="A17" s="158" t="s">
        <v>205</v>
      </c>
      <c r="B17" s="237" t="e">
        <f t="shared" ca="1" si="3"/>
        <v>#N/A</v>
      </c>
      <c r="C17" s="64" t="s">
        <v>51</v>
      </c>
      <c r="D17" s="187"/>
      <c r="E17" s="187"/>
      <c r="F17" s="187"/>
      <c r="G17" s="187"/>
      <c r="H17" s="187"/>
      <c r="I17" s="187"/>
      <c r="J17" s="187"/>
      <c r="K17" s="187"/>
      <c r="L17" s="187"/>
      <c r="M17" s="187"/>
      <c r="N17" s="84">
        <f t="shared" si="4"/>
        <v>0</v>
      </c>
      <c r="P17" s="187"/>
      <c r="Q17" s="187"/>
      <c r="R17" s="187"/>
      <c r="S17" s="187"/>
      <c r="T17" s="187"/>
      <c r="U17" s="187"/>
      <c r="V17" s="187"/>
      <c r="W17" s="187"/>
      <c r="X17" s="187"/>
      <c r="Y17" s="187"/>
      <c r="Z17" s="84">
        <f t="shared" si="5"/>
        <v>0</v>
      </c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84">
        <f t="shared" si="6"/>
        <v>0</v>
      </c>
      <c r="AN17" s="187"/>
      <c r="AO17" s="187"/>
      <c r="AP17" s="187"/>
      <c r="AQ17" s="187"/>
      <c r="AR17" s="187"/>
      <c r="AS17" s="187"/>
      <c r="AT17" s="187"/>
      <c r="AU17" s="187"/>
      <c r="AV17" s="187"/>
      <c r="AW17" s="187"/>
      <c r="AX17" s="84">
        <f t="shared" si="7"/>
        <v>0</v>
      </c>
      <c r="AZ17" s="218" t="str">
        <f ca="1">IF((D17+P17+AB17+AN17)='N2.5_RIIO2_Risk_With_2026'!D19, "-", "ERROR")</f>
        <v>-</v>
      </c>
      <c r="BA17" s="218" t="str">
        <f ca="1">IF((E17+Q17+AC17+AO17)='N2.5_RIIO2_Risk_With_2026'!E19, "-", "ERROR")</f>
        <v>-</v>
      </c>
      <c r="BB17" s="218" t="str">
        <f ca="1">IF((F17+R17+AD17+AP17)='N2.5_RIIO2_Risk_With_2026'!F19, "-", "ERROR")</f>
        <v>-</v>
      </c>
      <c r="BC17" s="218" t="str">
        <f ca="1">IF((G17+S17+AE17+AQ17)='N2.5_RIIO2_Risk_With_2026'!G19, "-", "ERROR")</f>
        <v>-</v>
      </c>
      <c r="BD17" s="218" t="str">
        <f ca="1">IF((H17+T17+AF17+AR17)='N2.5_RIIO2_Risk_With_2026'!H19, "-", "ERROR")</f>
        <v>-</v>
      </c>
      <c r="BE17" s="218" t="str">
        <f ca="1">IF((I17+U17+AG17+AS17)='N2.5_RIIO2_Risk_With_2026'!I19, "-", "ERROR")</f>
        <v>-</v>
      </c>
      <c r="BF17" s="218" t="str">
        <f ca="1">IF((J17+V17+AH17+AT17)='N2.5_RIIO2_Risk_With_2026'!J19, "-", "ERROR")</f>
        <v>-</v>
      </c>
      <c r="BG17" s="218" t="str">
        <f ca="1">IF((K17+W17+AI17+AU17)='N2.5_RIIO2_Risk_With_2026'!K19, "-", "ERROR")</f>
        <v>-</v>
      </c>
      <c r="BH17" s="218" t="str">
        <f ca="1">IF((L17+X17+AJ17+AV17)='N2.5_RIIO2_Risk_With_2026'!L19, "-", "ERROR")</f>
        <v>-</v>
      </c>
      <c r="BI17" s="218" t="str">
        <f ca="1">IF((M17+Y17+AK17+AW17)='N2.5_RIIO2_Risk_With_2026'!M19, "-", "ERROR")</f>
        <v>-</v>
      </c>
    </row>
    <row r="18" spans="1:61">
      <c r="A18" s="158" t="s">
        <v>206</v>
      </c>
      <c r="B18" s="237" t="e">
        <f t="shared" ca="1" si="3"/>
        <v>#N/A</v>
      </c>
      <c r="C18" s="64" t="s">
        <v>51</v>
      </c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84">
        <f t="shared" si="4"/>
        <v>0</v>
      </c>
      <c r="P18" s="187"/>
      <c r="Q18" s="187"/>
      <c r="R18" s="187"/>
      <c r="S18" s="187"/>
      <c r="T18" s="187"/>
      <c r="U18" s="187"/>
      <c r="V18" s="187"/>
      <c r="W18" s="187"/>
      <c r="X18" s="187"/>
      <c r="Y18" s="187"/>
      <c r="Z18" s="84">
        <f t="shared" si="5"/>
        <v>0</v>
      </c>
      <c r="AB18" s="187"/>
      <c r="AC18" s="187"/>
      <c r="AD18" s="187"/>
      <c r="AE18" s="187"/>
      <c r="AF18" s="187"/>
      <c r="AG18" s="187"/>
      <c r="AH18" s="187"/>
      <c r="AI18" s="187"/>
      <c r="AJ18" s="187"/>
      <c r="AK18" s="187"/>
      <c r="AL18" s="84">
        <f t="shared" si="6"/>
        <v>0</v>
      </c>
      <c r="AN18" s="187"/>
      <c r="AO18" s="187"/>
      <c r="AP18" s="187"/>
      <c r="AQ18" s="187"/>
      <c r="AR18" s="187"/>
      <c r="AS18" s="187"/>
      <c r="AT18" s="187"/>
      <c r="AU18" s="187"/>
      <c r="AV18" s="187"/>
      <c r="AW18" s="187"/>
      <c r="AX18" s="84">
        <f t="shared" si="7"/>
        <v>0</v>
      </c>
      <c r="AZ18" s="218" t="str">
        <f ca="1">IF((D18+P18+AB18+AN18)='N2.5_RIIO2_Risk_With_2026'!D20, "-", "ERROR")</f>
        <v>-</v>
      </c>
      <c r="BA18" s="218" t="str">
        <f ca="1">IF((E18+Q18+AC18+AO18)='N2.5_RIIO2_Risk_With_2026'!E20, "-", "ERROR")</f>
        <v>-</v>
      </c>
      <c r="BB18" s="218" t="str">
        <f ca="1">IF((F18+R18+AD18+AP18)='N2.5_RIIO2_Risk_With_2026'!F20, "-", "ERROR")</f>
        <v>-</v>
      </c>
      <c r="BC18" s="218" t="str">
        <f ca="1">IF((G18+S18+AE18+AQ18)='N2.5_RIIO2_Risk_With_2026'!G20, "-", "ERROR")</f>
        <v>-</v>
      </c>
      <c r="BD18" s="218" t="str">
        <f ca="1">IF((H18+T18+AF18+AR18)='N2.5_RIIO2_Risk_With_2026'!H20, "-", "ERROR")</f>
        <v>-</v>
      </c>
      <c r="BE18" s="218" t="str">
        <f ca="1">IF((I18+U18+AG18+AS18)='N2.5_RIIO2_Risk_With_2026'!I20, "-", "ERROR")</f>
        <v>-</v>
      </c>
      <c r="BF18" s="218" t="str">
        <f ca="1">IF((J18+V18+AH18+AT18)='N2.5_RIIO2_Risk_With_2026'!J20, "-", "ERROR")</f>
        <v>-</v>
      </c>
      <c r="BG18" s="218" t="str">
        <f ca="1">IF((K18+W18+AI18+AU18)='N2.5_RIIO2_Risk_With_2026'!K20, "-", "ERROR")</f>
        <v>-</v>
      </c>
      <c r="BH18" s="218" t="str">
        <f ca="1">IF((L18+X18+AJ18+AV18)='N2.5_RIIO2_Risk_With_2026'!L20, "-", "ERROR")</f>
        <v>-</v>
      </c>
      <c r="BI18" s="218" t="str">
        <f ca="1">IF((M18+Y18+AK18+AW18)='N2.5_RIIO2_Risk_With_2026'!M20, "-", "ERROR")</f>
        <v>-</v>
      </c>
    </row>
    <row r="19" spans="1:61">
      <c r="A19" s="158" t="s">
        <v>207</v>
      </c>
      <c r="B19" s="237" t="e">
        <f t="shared" ca="1" si="3"/>
        <v>#N/A</v>
      </c>
      <c r="C19" s="64" t="s">
        <v>51</v>
      </c>
      <c r="D19" s="187"/>
      <c r="E19" s="187"/>
      <c r="F19" s="187"/>
      <c r="G19" s="187"/>
      <c r="H19" s="187"/>
      <c r="I19" s="187"/>
      <c r="J19" s="187"/>
      <c r="K19" s="187"/>
      <c r="L19" s="187"/>
      <c r="M19" s="187"/>
      <c r="N19" s="84">
        <f t="shared" si="4"/>
        <v>0</v>
      </c>
      <c r="P19" s="187"/>
      <c r="Q19" s="187"/>
      <c r="R19" s="187"/>
      <c r="S19" s="187"/>
      <c r="T19" s="187"/>
      <c r="U19" s="187"/>
      <c r="V19" s="187"/>
      <c r="W19" s="187"/>
      <c r="X19" s="187"/>
      <c r="Y19" s="187"/>
      <c r="Z19" s="84">
        <f t="shared" si="5"/>
        <v>0</v>
      </c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84">
        <f t="shared" si="6"/>
        <v>0</v>
      </c>
      <c r="AN19" s="187"/>
      <c r="AO19" s="187"/>
      <c r="AP19" s="187"/>
      <c r="AQ19" s="187"/>
      <c r="AR19" s="187"/>
      <c r="AS19" s="187"/>
      <c r="AT19" s="187"/>
      <c r="AU19" s="187"/>
      <c r="AV19" s="187"/>
      <c r="AW19" s="187"/>
      <c r="AX19" s="84">
        <f t="shared" si="7"/>
        <v>0</v>
      </c>
      <c r="AZ19" s="218" t="str">
        <f ca="1">IF((D19+P19+AB19+AN19)='N2.5_RIIO2_Risk_With_2026'!D21, "-", "ERROR")</f>
        <v>-</v>
      </c>
      <c r="BA19" s="218" t="str">
        <f ca="1">IF((E19+Q19+AC19+AO19)='N2.5_RIIO2_Risk_With_2026'!E21, "-", "ERROR")</f>
        <v>-</v>
      </c>
      <c r="BB19" s="218" t="str">
        <f ca="1">IF((F19+R19+AD19+AP19)='N2.5_RIIO2_Risk_With_2026'!F21, "-", "ERROR")</f>
        <v>-</v>
      </c>
      <c r="BC19" s="218" t="str">
        <f ca="1">IF((G19+S19+AE19+AQ19)='N2.5_RIIO2_Risk_With_2026'!G21, "-", "ERROR")</f>
        <v>-</v>
      </c>
      <c r="BD19" s="218" t="str">
        <f ca="1">IF((H19+T19+AF19+AR19)='N2.5_RIIO2_Risk_With_2026'!H21, "-", "ERROR")</f>
        <v>-</v>
      </c>
      <c r="BE19" s="218" t="str">
        <f ca="1">IF((I19+U19+AG19+AS19)='N2.5_RIIO2_Risk_With_2026'!I21, "-", "ERROR")</f>
        <v>-</v>
      </c>
      <c r="BF19" s="218" t="str">
        <f ca="1">IF((J19+V19+AH19+AT19)='N2.5_RIIO2_Risk_With_2026'!J21, "-", "ERROR")</f>
        <v>-</v>
      </c>
      <c r="BG19" s="218" t="str">
        <f ca="1">IF((K19+W19+AI19+AU19)='N2.5_RIIO2_Risk_With_2026'!K21, "-", "ERROR")</f>
        <v>-</v>
      </c>
      <c r="BH19" s="218" t="str">
        <f ca="1">IF((L19+X19+AJ19+AV19)='N2.5_RIIO2_Risk_With_2026'!L21, "-", "ERROR")</f>
        <v>-</v>
      </c>
      <c r="BI19" s="218" t="str">
        <f ca="1">IF((M19+Y19+AK19+AW19)='N2.5_RIIO2_Risk_With_2026'!M21, "-", "ERROR")</f>
        <v>-</v>
      </c>
    </row>
    <row r="20" spans="1:61">
      <c r="A20" s="158" t="s">
        <v>208</v>
      </c>
      <c r="B20" s="237" t="e">
        <f t="shared" ca="1" si="3"/>
        <v>#N/A</v>
      </c>
      <c r="C20" s="64" t="s">
        <v>51</v>
      </c>
      <c r="D20" s="187"/>
      <c r="E20" s="187"/>
      <c r="F20" s="187"/>
      <c r="G20" s="187"/>
      <c r="H20" s="187"/>
      <c r="I20" s="187"/>
      <c r="J20" s="187"/>
      <c r="K20" s="187"/>
      <c r="L20" s="187"/>
      <c r="M20" s="187"/>
      <c r="N20" s="84">
        <f t="shared" si="4"/>
        <v>0</v>
      </c>
      <c r="P20" s="187"/>
      <c r="Q20" s="187"/>
      <c r="R20" s="187"/>
      <c r="S20" s="187"/>
      <c r="T20" s="187"/>
      <c r="U20" s="187"/>
      <c r="V20" s="187"/>
      <c r="W20" s="187"/>
      <c r="X20" s="187"/>
      <c r="Y20" s="187"/>
      <c r="Z20" s="84">
        <f t="shared" si="5"/>
        <v>0</v>
      </c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84">
        <f t="shared" si="6"/>
        <v>0</v>
      </c>
      <c r="AN20" s="187"/>
      <c r="AO20" s="187"/>
      <c r="AP20" s="187"/>
      <c r="AQ20" s="187"/>
      <c r="AR20" s="187"/>
      <c r="AS20" s="187"/>
      <c r="AT20" s="187"/>
      <c r="AU20" s="187"/>
      <c r="AV20" s="187"/>
      <c r="AW20" s="187"/>
      <c r="AX20" s="84">
        <f t="shared" si="7"/>
        <v>0</v>
      </c>
      <c r="AZ20" s="218" t="str">
        <f ca="1">IF((D20+P20+AB20+AN20)='N2.5_RIIO2_Risk_With_2026'!D22, "-", "ERROR")</f>
        <v>-</v>
      </c>
      <c r="BA20" s="218" t="str">
        <f ca="1">IF((E20+Q20+AC20+AO20)='N2.5_RIIO2_Risk_With_2026'!E22, "-", "ERROR")</f>
        <v>-</v>
      </c>
      <c r="BB20" s="218" t="str">
        <f ca="1">IF((F20+R20+AD20+AP20)='N2.5_RIIO2_Risk_With_2026'!F22, "-", "ERROR")</f>
        <v>-</v>
      </c>
      <c r="BC20" s="218" t="str">
        <f ca="1">IF((G20+S20+AE20+AQ20)='N2.5_RIIO2_Risk_With_2026'!G22, "-", "ERROR")</f>
        <v>-</v>
      </c>
      <c r="BD20" s="218" t="str">
        <f ca="1">IF((H20+T20+AF20+AR20)='N2.5_RIIO2_Risk_With_2026'!H22, "-", "ERROR")</f>
        <v>-</v>
      </c>
      <c r="BE20" s="218" t="str">
        <f ca="1">IF((I20+U20+AG20+AS20)='N2.5_RIIO2_Risk_With_2026'!I22, "-", "ERROR")</f>
        <v>-</v>
      </c>
      <c r="BF20" s="218" t="str">
        <f ca="1">IF((J20+V20+AH20+AT20)='N2.5_RIIO2_Risk_With_2026'!J22, "-", "ERROR")</f>
        <v>-</v>
      </c>
      <c r="BG20" s="218" t="str">
        <f ca="1">IF((K20+W20+AI20+AU20)='N2.5_RIIO2_Risk_With_2026'!K22, "-", "ERROR")</f>
        <v>-</v>
      </c>
      <c r="BH20" s="218" t="str">
        <f ca="1">IF((L20+X20+AJ20+AV20)='N2.5_RIIO2_Risk_With_2026'!L22, "-", "ERROR")</f>
        <v>-</v>
      </c>
      <c r="BI20" s="218" t="str">
        <f ca="1">IF((M20+Y20+AK20+AW20)='N2.5_RIIO2_Risk_With_2026'!M22, "-", "ERROR")</f>
        <v>-</v>
      </c>
    </row>
    <row r="21" spans="1:61">
      <c r="A21" s="158" t="s">
        <v>425</v>
      </c>
      <c r="B21" s="237" t="e">
        <f t="shared" ca="1" si="3"/>
        <v>#N/A</v>
      </c>
      <c r="C21" s="64" t="s">
        <v>51</v>
      </c>
      <c r="D21" s="187"/>
      <c r="E21" s="187"/>
      <c r="F21" s="187"/>
      <c r="G21" s="187"/>
      <c r="H21" s="187"/>
      <c r="I21" s="187"/>
      <c r="J21" s="187"/>
      <c r="K21" s="187"/>
      <c r="L21" s="187"/>
      <c r="M21" s="187"/>
      <c r="N21" s="84">
        <f t="shared" si="4"/>
        <v>0</v>
      </c>
      <c r="P21" s="187"/>
      <c r="Q21" s="187"/>
      <c r="R21" s="187"/>
      <c r="S21" s="187"/>
      <c r="T21" s="187"/>
      <c r="U21" s="187"/>
      <c r="V21" s="187"/>
      <c r="W21" s="187"/>
      <c r="X21" s="187"/>
      <c r="Y21" s="187"/>
      <c r="Z21" s="84">
        <f t="shared" si="5"/>
        <v>0</v>
      </c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84">
        <f t="shared" si="6"/>
        <v>0</v>
      </c>
      <c r="AN21" s="187"/>
      <c r="AO21" s="187"/>
      <c r="AP21" s="187"/>
      <c r="AQ21" s="187"/>
      <c r="AR21" s="187"/>
      <c r="AS21" s="187"/>
      <c r="AT21" s="187"/>
      <c r="AU21" s="187"/>
      <c r="AV21" s="187"/>
      <c r="AW21" s="187"/>
      <c r="AX21" s="84">
        <f t="shared" si="7"/>
        <v>0</v>
      </c>
      <c r="AZ21" s="218" t="str">
        <f ca="1">IF((D21+P21+AB21+AN21)='N2.5_RIIO2_Risk_With_2026'!D23, "-", "ERROR")</f>
        <v>-</v>
      </c>
      <c r="BA21" s="218" t="str">
        <f ca="1">IF((E21+Q21+AC21+AO21)='N2.5_RIIO2_Risk_With_2026'!E23, "-", "ERROR")</f>
        <v>-</v>
      </c>
      <c r="BB21" s="218" t="str">
        <f ca="1">IF((F21+R21+AD21+AP21)='N2.5_RIIO2_Risk_With_2026'!F23, "-", "ERROR")</f>
        <v>-</v>
      </c>
      <c r="BC21" s="218" t="str">
        <f ca="1">IF((G21+S21+AE21+AQ21)='N2.5_RIIO2_Risk_With_2026'!G23, "-", "ERROR")</f>
        <v>-</v>
      </c>
      <c r="BD21" s="218" t="str">
        <f ca="1">IF((H21+T21+AF21+AR21)='N2.5_RIIO2_Risk_With_2026'!H23, "-", "ERROR")</f>
        <v>-</v>
      </c>
      <c r="BE21" s="218" t="str">
        <f ca="1">IF((I21+U21+AG21+AS21)='N2.5_RIIO2_Risk_With_2026'!I23, "-", "ERROR")</f>
        <v>-</v>
      </c>
      <c r="BF21" s="218" t="str">
        <f ca="1">IF((J21+V21+AH21+AT21)='N2.5_RIIO2_Risk_With_2026'!J23, "-", "ERROR")</f>
        <v>-</v>
      </c>
      <c r="BG21" s="218" t="str">
        <f ca="1">IF((K21+W21+AI21+AU21)='N2.5_RIIO2_Risk_With_2026'!K23, "-", "ERROR")</f>
        <v>-</v>
      </c>
      <c r="BH21" s="218" t="str">
        <f ca="1">IF((L21+X21+AJ21+AV21)='N2.5_RIIO2_Risk_With_2026'!L23, "-", "ERROR")</f>
        <v>-</v>
      </c>
      <c r="BI21" s="218" t="str">
        <f ca="1">IF((M21+Y21+AK21+AW21)='N2.5_RIIO2_Risk_With_2026'!M23, "-", "ERROR")</f>
        <v>-</v>
      </c>
    </row>
    <row r="22" spans="1:61">
      <c r="A22" s="158" t="s">
        <v>426</v>
      </c>
      <c r="B22" s="237" t="e">
        <f t="shared" ca="1" si="3"/>
        <v>#N/A</v>
      </c>
      <c r="C22" s="64" t="s">
        <v>51</v>
      </c>
      <c r="D22" s="187"/>
      <c r="E22" s="187"/>
      <c r="F22" s="187"/>
      <c r="G22" s="187"/>
      <c r="H22" s="187"/>
      <c r="I22" s="187"/>
      <c r="J22" s="187"/>
      <c r="K22" s="187"/>
      <c r="L22" s="187"/>
      <c r="M22" s="187"/>
      <c r="N22" s="84">
        <f t="shared" si="4"/>
        <v>0</v>
      </c>
      <c r="P22" s="187"/>
      <c r="Q22" s="187"/>
      <c r="R22" s="187"/>
      <c r="S22" s="187"/>
      <c r="T22" s="187"/>
      <c r="U22" s="187"/>
      <c r="V22" s="187"/>
      <c r="W22" s="187"/>
      <c r="X22" s="187"/>
      <c r="Y22" s="187"/>
      <c r="Z22" s="84">
        <f t="shared" si="5"/>
        <v>0</v>
      </c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84">
        <f t="shared" si="6"/>
        <v>0</v>
      </c>
      <c r="AN22" s="187"/>
      <c r="AO22" s="187"/>
      <c r="AP22" s="187"/>
      <c r="AQ22" s="187"/>
      <c r="AR22" s="187"/>
      <c r="AS22" s="187"/>
      <c r="AT22" s="187"/>
      <c r="AU22" s="187"/>
      <c r="AV22" s="187"/>
      <c r="AW22" s="187"/>
      <c r="AX22" s="84">
        <f t="shared" si="7"/>
        <v>0</v>
      </c>
      <c r="AZ22" s="218" t="str">
        <f ca="1">IF((D22+P22+AB22+AN22)='N2.5_RIIO2_Risk_With_2026'!D24, "-", "ERROR")</f>
        <v>-</v>
      </c>
      <c r="BA22" s="218" t="str">
        <f ca="1">IF((E22+Q22+AC22+AO22)='N2.5_RIIO2_Risk_With_2026'!E24, "-", "ERROR")</f>
        <v>-</v>
      </c>
      <c r="BB22" s="218" t="str">
        <f ca="1">IF((F22+R22+AD22+AP22)='N2.5_RIIO2_Risk_With_2026'!F24, "-", "ERROR")</f>
        <v>-</v>
      </c>
      <c r="BC22" s="218" t="str">
        <f ca="1">IF((G22+S22+AE22+AQ22)='N2.5_RIIO2_Risk_With_2026'!G24, "-", "ERROR")</f>
        <v>-</v>
      </c>
      <c r="BD22" s="218" t="str">
        <f ca="1">IF((H22+T22+AF22+AR22)='N2.5_RIIO2_Risk_With_2026'!H24, "-", "ERROR")</f>
        <v>-</v>
      </c>
      <c r="BE22" s="218" t="str">
        <f ca="1">IF((I22+U22+AG22+AS22)='N2.5_RIIO2_Risk_With_2026'!I24, "-", "ERROR")</f>
        <v>-</v>
      </c>
      <c r="BF22" s="218" t="str">
        <f ca="1">IF((J22+V22+AH22+AT22)='N2.5_RIIO2_Risk_With_2026'!J24, "-", "ERROR")</f>
        <v>-</v>
      </c>
      <c r="BG22" s="218" t="str">
        <f ca="1">IF((K22+W22+AI22+AU22)='N2.5_RIIO2_Risk_With_2026'!K24, "-", "ERROR")</f>
        <v>-</v>
      </c>
      <c r="BH22" s="218" t="str">
        <f ca="1">IF((L22+X22+AJ22+AV22)='N2.5_RIIO2_Risk_With_2026'!L24, "-", "ERROR")</f>
        <v>-</v>
      </c>
      <c r="BI22" s="218" t="str">
        <f ca="1">IF((M22+Y22+AK22+AW22)='N2.5_RIIO2_Risk_With_2026'!M24, "-", "ERROR")</f>
        <v>-</v>
      </c>
    </row>
    <row r="23" spans="1:61">
      <c r="A23" s="158" t="s">
        <v>427</v>
      </c>
      <c r="B23" s="237" t="e">
        <f t="shared" ca="1" si="3"/>
        <v>#N/A</v>
      </c>
      <c r="C23" s="64" t="s">
        <v>51</v>
      </c>
      <c r="D23" s="187"/>
      <c r="E23" s="187"/>
      <c r="F23" s="187"/>
      <c r="G23" s="187"/>
      <c r="H23" s="187"/>
      <c r="I23" s="187"/>
      <c r="J23" s="187"/>
      <c r="K23" s="187"/>
      <c r="L23" s="187"/>
      <c r="M23" s="187"/>
      <c r="N23" s="84">
        <f t="shared" si="4"/>
        <v>0</v>
      </c>
      <c r="P23" s="187"/>
      <c r="Q23" s="187"/>
      <c r="R23" s="187"/>
      <c r="S23" s="187"/>
      <c r="T23" s="187"/>
      <c r="U23" s="187"/>
      <c r="V23" s="187"/>
      <c r="W23" s="187"/>
      <c r="X23" s="187"/>
      <c r="Y23" s="187"/>
      <c r="Z23" s="84">
        <f t="shared" si="5"/>
        <v>0</v>
      </c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84">
        <f t="shared" si="6"/>
        <v>0</v>
      </c>
      <c r="AN23" s="187"/>
      <c r="AO23" s="187"/>
      <c r="AP23" s="187"/>
      <c r="AQ23" s="187"/>
      <c r="AR23" s="187"/>
      <c r="AS23" s="187"/>
      <c r="AT23" s="187"/>
      <c r="AU23" s="187"/>
      <c r="AV23" s="187"/>
      <c r="AW23" s="187"/>
      <c r="AX23" s="84">
        <f t="shared" si="7"/>
        <v>0</v>
      </c>
      <c r="AZ23" s="218" t="str">
        <f ca="1">IF((D23+P23+AB23+AN23)='N2.5_RIIO2_Risk_With_2026'!D25, "-", "ERROR")</f>
        <v>-</v>
      </c>
      <c r="BA23" s="218" t="str">
        <f ca="1">IF((E23+Q23+AC23+AO23)='N2.5_RIIO2_Risk_With_2026'!E25, "-", "ERROR")</f>
        <v>-</v>
      </c>
      <c r="BB23" s="218" t="str">
        <f ca="1">IF((F23+R23+AD23+AP23)='N2.5_RIIO2_Risk_With_2026'!F25, "-", "ERROR")</f>
        <v>-</v>
      </c>
      <c r="BC23" s="218" t="str">
        <f ca="1">IF((G23+S23+AE23+AQ23)='N2.5_RIIO2_Risk_With_2026'!G25, "-", "ERROR")</f>
        <v>-</v>
      </c>
      <c r="BD23" s="218" t="str">
        <f ca="1">IF((H23+T23+AF23+AR23)='N2.5_RIIO2_Risk_With_2026'!H25, "-", "ERROR")</f>
        <v>-</v>
      </c>
      <c r="BE23" s="218" t="str">
        <f ca="1">IF((I23+U23+AG23+AS23)='N2.5_RIIO2_Risk_With_2026'!I25, "-", "ERROR")</f>
        <v>-</v>
      </c>
      <c r="BF23" s="218" t="str">
        <f ca="1">IF((J23+V23+AH23+AT23)='N2.5_RIIO2_Risk_With_2026'!J25, "-", "ERROR")</f>
        <v>-</v>
      </c>
      <c r="BG23" s="218" t="str">
        <f ca="1">IF((K23+W23+AI23+AU23)='N2.5_RIIO2_Risk_With_2026'!K25, "-", "ERROR")</f>
        <v>-</v>
      </c>
      <c r="BH23" s="218" t="str">
        <f ca="1">IF((L23+X23+AJ23+AV23)='N2.5_RIIO2_Risk_With_2026'!L25, "-", "ERROR")</f>
        <v>-</v>
      </c>
      <c r="BI23" s="218" t="str">
        <f ca="1">IF((M23+Y23+AK23+AW23)='N2.5_RIIO2_Risk_With_2026'!M25, "-", "ERROR")</f>
        <v>-</v>
      </c>
    </row>
    <row r="24" spans="1:61">
      <c r="A24" s="158" t="s">
        <v>428</v>
      </c>
      <c r="B24" s="237" t="e">
        <f t="shared" ca="1" si="3"/>
        <v>#N/A</v>
      </c>
      <c r="C24" s="64" t="s">
        <v>51</v>
      </c>
      <c r="D24" s="187"/>
      <c r="E24" s="187"/>
      <c r="F24" s="187"/>
      <c r="G24" s="187"/>
      <c r="H24" s="187"/>
      <c r="I24" s="187"/>
      <c r="J24" s="187"/>
      <c r="K24" s="187"/>
      <c r="L24" s="187"/>
      <c r="M24" s="187"/>
      <c r="N24" s="84">
        <f t="shared" si="4"/>
        <v>0</v>
      </c>
      <c r="P24" s="187"/>
      <c r="Q24" s="187"/>
      <c r="R24" s="187"/>
      <c r="S24" s="187"/>
      <c r="T24" s="187"/>
      <c r="U24" s="187"/>
      <c r="V24" s="187"/>
      <c r="W24" s="187"/>
      <c r="X24" s="187"/>
      <c r="Y24" s="187"/>
      <c r="Z24" s="84">
        <f t="shared" si="5"/>
        <v>0</v>
      </c>
      <c r="AB24" s="187"/>
      <c r="AC24" s="187"/>
      <c r="AD24" s="187"/>
      <c r="AE24" s="187"/>
      <c r="AF24" s="187"/>
      <c r="AG24" s="187"/>
      <c r="AH24" s="187"/>
      <c r="AI24" s="187"/>
      <c r="AJ24" s="187"/>
      <c r="AK24" s="187"/>
      <c r="AL24" s="84">
        <f t="shared" si="6"/>
        <v>0</v>
      </c>
      <c r="AN24" s="187"/>
      <c r="AO24" s="187"/>
      <c r="AP24" s="187"/>
      <c r="AQ24" s="187"/>
      <c r="AR24" s="187"/>
      <c r="AS24" s="187"/>
      <c r="AT24" s="187"/>
      <c r="AU24" s="187"/>
      <c r="AV24" s="187"/>
      <c r="AW24" s="187"/>
      <c r="AX24" s="84">
        <f t="shared" si="7"/>
        <v>0</v>
      </c>
      <c r="AZ24" s="218" t="str">
        <f ca="1">IF((D24+P24+AB24+AN24)='N2.5_RIIO2_Risk_With_2026'!D26, "-", "ERROR")</f>
        <v>-</v>
      </c>
      <c r="BA24" s="218" t="str">
        <f ca="1">IF((E24+Q24+AC24+AO24)='N2.5_RIIO2_Risk_With_2026'!E26, "-", "ERROR")</f>
        <v>-</v>
      </c>
      <c r="BB24" s="218" t="str">
        <f ca="1">IF((F24+R24+AD24+AP24)='N2.5_RIIO2_Risk_With_2026'!F26, "-", "ERROR")</f>
        <v>-</v>
      </c>
      <c r="BC24" s="218" t="str">
        <f ca="1">IF((G24+S24+AE24+AQ24)='N2.5_RIIO2_Risk_With_2026'!G26, "-", "ERROR")</f>
        <v>-</v>
      </c>
      <c r="BD24" s="218" t="str">
        <f ca="1">IF((H24+T24+AF24+AR24)='N2.5_RIIO2_Risk_With_2026'!H26, "-", "ERROR")</f>
        <v>-</v>
      </c>
      <c r="BE24" s="218" t="str">
        <f ca="1">IF((I24+U24+AG24+AS24)='N2.5_RIIO2_Risk_With_2026'!I26, "-", "ERROR")</f>
        <v>-</v>
      </c>
      <c r="BF24" s="218" t="str">
        <f ca="1">IF((J24+V24+AH24+AT24)='N2.5_RIIO2_Risk_With_2026'!J26, "-", "ERROR")</f>
        <v>-</v>
      </c>
      <c r="BG24" s="218" t="str">
        <f ca="1">IF((K24+W24+AI24+AU24)='N2.5_RIIO2_Risk_With_2026'!K26, "-", "ERROR")</f>
        <v>-</v>
      </c>
      <c r="BH24" s="218" t="str">
        <f ca="1">IF((L24+X24+AJ24+AV24)='N2.5_RIIO2_Risk_With_2026'!L26, "-", "ERROR")</f>
        <v>-</v>
      </c>
      <c r="BI24" s="218" t="str">
        <f ca="1">IF((M24+Y24+AK24+AW24)='N2.5_RIIO2_Risk_With_2026'!M26, "-", "ERROR")</f>
        <v>-</v>
      </c>
    </row>
    <row r="25" spans="1:61">
      <c r="A25" s="158" t="s">
        <v>429</v>
      </c>
      <c r="B25" s="237" t="e">
        <f t="shared" ca="1" si="3"/>
        <v>#N/A</v>
      </c>
      <c r="C25" s="64" t="s">
        <v>51</v>
      </c>
      <c r="D25" s="187"/>
      <c r="E25" s="187"/>
      <c r="F25" s="187"/>
      <c r="G25" s="187"/>
      <c r="H25" s="187"/>
      <c r="I25" s="187"/>
      <c r="J25" s="187"/>
      <c r="K25" s="187"/>
      <c r="L25" s="187"/>
      <c r="M25" s="187"/>
      <c r="N25" s="84">
        <f t="shared" si="4"/>
        <v>0</v>
      </c>
      <c r="P25" s="187"/>
      <c r="Q25" s="187"/>
      <c r="R25" s="187"/>
      <c r="S25" s="187"/>
      <c r="T25" s="187"/>
      <c r="U25" s="187"/>
      <c r="V25" s="187"/>
      <c r="W25" s="187"/>
      <c r="X25" s="187"/>
      <c r="Y25" s="187"/>
      <c r="Z25" s="84">
        <f t="shared" si="5"/>
        <v>0</v>
      </c>
      <c r="AB25" s="187"/>
      <c r="AC25" s="187"/>
      <c r="AD25" s="187"/>
      <c r="AE25" s="187"/>
      <c r="AF25" s="187"/>
      <c r="AG25" s="187"/>
      <c r="AH25" s="187"/>
      <c r="AI25" s="187"/>
      <c r="AJ25" s="187"/>
      <c r="AK25" s="187"/>
      <c r="AL25" s="84">
        <f t="shared" si="6"/>
        <v>0</v>
      </c>
      <c r="AN25" s="187"/>
      <c r="AO25" s="187"/>
      <c r="AP25" s="187"/>
      <c r="AQ25" s="187"/>
      <c r="AR25" s="187"/>
      <c r="AS25" s="187"/>
      <c r="AT25" s="187"/>
      <c r="AU25" s="187"/>
      <c r="AV25" s="187"/>
      <c r="AW25" s="187"/>
      <c r="AX25" s="84">
        <f t="shared" si="7"/>
        <v>0</v>
      </c>
      <c r="AZ25" s="218" t="str">
        <f ca="1">IF((D25+P25+AB25+AN25)='N2.5_RIIO2_Risk_With_2026'!D27, "-", "ERROR")</f>
        <v>-</v>
      </c>
      <c r="BA25" s="218" t="str">
        <f ca="1">IF((E25+Q25+AC25+AO25)='N2.5_RIIO2_Risk_With_2026'!E27, "-", "ERROR")</f>
        <v>-</v>
      </c>
      <c r="BB25" s="218" t="str">
        <f ca="1">IF((F25+R25+AD25+AP25)='N2.5_RIIO2_Risk_With_2026'!F27, "-", "ERROR")</f>
        <v>-</v>
      </c>
      <c r="BC25" s="218" t="str">
        <f ca="1">IF((G25+S25+AE25+AQ25)='N2.5_RIIO2_Risk_With_2026'!G27, "-", "ERROR")</f>
        <v>-</v>
      </c>
      <c r="BD25" s="218" t="str">
        <f ca="1">IF((H25+T25+AF25+AR25)='N2.5_RIIO2_Risk_With_2026'!H27, "-", "ERROR")</f>
        <v>-</v>
      </c>
      <c r="BE25" s="218" t="str">
        <f ca="1">IF((I25+U25+AG25+AS25)='N2.5_RIIO2_Risk_With_2026'!I27, "-", "ERROR")</f>
        <v>-</v>
      </c>
      <c r="BF25" s="218" t="str">
        <f ca="1">IF((J25+V25+AH25+AT25)='N2.5_RIIO2_Risk_With_2026'!J27, "-", "ERROR")</f>
        <v>-</v>
      </c>
      <c r="BG25" s="218" t="str">
        <f ca="1">IF((K25+W25+AI25+AU25)='N2.5_RIIO2_Risk_With_2026'!K27, "-", "ERROR")</f>
        <v>-</v>
      </c>
      <c r="BH25" s="218" t="str">
        <f ca="1">IF((L25+X25+AJ25+AV25)='N2.5_RIIO2_Risk_With_2026'!L27, "-", "ERROR")</f>
        <v>-</v>
      </c>
      <c r="BI25" s="218" t="str">
        <f ca="1">IF((M25+Y25+AK25+AW25)='N2.5_RIIO2_Risk_With_2026'!M27, "-", "ERROR")</f>
        <v>-</v>
      </c>
    </row>
    <row r="26" spans="1:61">
      <c r="A26" s="158" t="s">
        <v>430</v>
      </c>
      <c r="B26" s="237" t="e">
        <f t="shared" ca="1" si="3"/>
        <v>#N/A</v>
      </c>
      <c r="C26" s="64" t="s">
        <v>51</v>
      </c>
      <c r="D26" s="187"/>
      <c r="E26" s="187"/>
      <c r="F26" s="187"/>
      <c r="G26" s="187"/>
      <c r="H26" s="187"/>
      <c r="I26" s="187"/>
      <c r="J26" s="187"/>
      <c r="K26" s="187"/>
      <c r="L26" s="187"/>
      <c r="M26" s="187"/>
      <c r="N26" s="84">
        <f t="shared" si="4"/>
        <v>0</v>
      </c>
      <c r="P26" s="187"/>
      <c r="Q26" s="187"/>
      <c r="R26" s="187"/>
      <c r="S26" s="187"/>
      <c r="T26" s="187"/>
      <c r="U26" s="187"/>
      <c r="V26" s="187"/>
      <c r="W26" s="187"/>
      <c r="X26" s="187"/>
      <c r="Y26" s="187"/>
      <c r="Z26" s="84">
        <f t="shared" si="5"/>
        <v>0</v>
      </c>
      <c r="AB26" s="187"/>
      <c r="AC26" s="187"/>
      <c r="AD26" s="187"/>
      <c r="AE26" s="187"/>
      <c r="AF26" s="187"/>
      <c r="AG26" s="187"/>
      <c r="AH26" s="187"/>
      <c r="AI26" s="187"/>
      <c r="AJ26" s="187"/>
      <c r="AK26" s="187"/>
      <c r="AL26" s="84">
        <f t="shared" si="6"/>
        <v>0</v>
      </c>
      <c r="AN26" s="187"/>
      <c r="AO26" s="187"/>
      <c r="AP26" s="187"/>
      <c r="AQ26" s="187"/>
      <c r="AR26" s="187"/>
      <c r="AS26" s="187"/>
      <c r="AT26" s="187"/>
      <c r="AU26" s="187"/>
      <c r="AV26" s="187"/>
      <c r="AW26" s="187"/>
      <c r="AX26" s="84">
        <f t="shared" si="7"/>
        <v>0</v>
      </c>
      <c r="AZ26" s="218" t="str">
        <f ca="1">IF((D26+P26+AB26+AN26)='N2.5_RIIO2_Risk_With_2026'!D28, "-", "ERROR")</f>
        <v>-</v>
      </c>
      <c r="BA26" s="218" t="str">
        <f ca="1">IF((E26+Q26+AC26+AO26)='N2.5_RIIO2_Risk_With_2026'!E28, "-", "ERROR")</f>
        <v>-</v>
      </c>
      <c r="BB26" s="218" t="str">
        <f ca="1">IF((F26+R26+AD26+AP26)='N2.5_RIIO2_Risk_With_2026'!F28, "-", "ERROR")</f>
        <v>-</v>
      </c>
      <c r="BC26" s="218" t="str">
        <f ca="1">IF((G26+S26+AE26+AQ26)='N2.5_RIIO2_Risk_With_2026'!G28, "-", "ERROR")</f>
        <v>-</v>
      </c>
      <c r="BD26" s="218" t="str">
        <f ca="1">IF((H26+T26+AF26+AR26)='N2.5_RIIO2_Risk_With_2026'!H28, "-", "ERROR")</f>
        <v>-</v>
      </c>
      <c r="BE26" s="218" t="str">
        <f ca="1">IF((I26+U26+AG26+AS26)='N2.5_RIIO2_Risk_With_2026'!I28, "-", "ERROR")</f>
        <v>-</v>
      </c>
      <c r="BF26" s="218" t="str">
        <f ca="1">IF((J26+V26+AH26+AT26)='N2.5_RIIO2_Risk_With_2026'!J28, "-", "ERROR")</f>
        <v>-</v>
      </c>
      <c r="BG26" s="218" t="str">
        <f ca="1">IF((K26+W26+AI26+AU26)='N2.5_RIIO2_Risk_With_2026'!K28, "-", "ERROR")</f>
        <v>-</v>
      </c>
      <c r="BH26" s="218" t="str">
        <f ca="1">IF((L26+X26+AJ26+AV26)='N2.5_RIIO2_Risk_With_2026'!L28, "-", "ERROR")</f>
        <v>-</v>
      </c>
      <c r="BI26" s="218" t="str">
        <f ca="1">IF((M26+Y26+AK26+AW26)='N2.5_RIIO2_Risk_With_2026'!M28, "-", "ERROR")</f>
        <v>-</v>
      </c>
    </row>
    <row r="27" spans="1:61">
      <c r="A27" s="158" t="s">
        <v>209</v>
      </c>
      <c r="B27" s="237" t="e">
        <f t="shared" ca="1" si="3"/>
        <v>#N/A</v>
      </c>
      <c r="C27" s="64" t="s">
        <v>51</v>
      </c>
      <c r="D27" s="187"/>
      <c r="E27" s="187"/>
      <c r="F27" s="187"/>
      <c r="G27" s="187"/>
      <c r="H27" s="187"/>
      <c r="I27" s="187"/>
      <c r="J27" s="187"/>
      <c r="K27" s="187"/>
      <c r="L27" s="187"/>
      <c r="M27" s="187"/>
      <c r="N27" s="84">
        <f t="shared" si="4"/>
        <v>0</v>
      </c>
      <c r="P27" s="187"/>
      <c r="Q27" s="187"/>
      <c r="R27" s="187"/>
      <c r="S27" s="187"/>
      <c r="T27" s="187"/>
      <c r="U27" s="187"/>
      <c r="V27" s="187"/>
      <c r="W27" s="187"/>
      <c r="X27" s="187"/>
      <c r="Y27" s="187"/>
      <c r="Z27" s="84">
        <f t="shared" si="5"/>
        <v>0</v>
      </c>
      <c r="AB27" s="187"/>
      <c r="AC27" s="187"/>
      <c r="AD27" s="187"/>
      <c r="AE27" s="187"/>
      <c r="AF27" s="187"/>
      <c r="AG27" s="187"/>
      <c r="AH27" s="187"/>
      <c r="AI27" s="187"/>
      <c r="AJ27" s="187"/>
      <c r="AK27" s="187"/>
      <c r="AL27" s="84">
        <f t="shared" si="6"/>
        <v>0</v>
      </c>
      <c r="AN27" s="187"/>
      <c r="AO27" s="187"/>
      <c r="AP27" s="187"/>
      <c r="AQ27" s="187"/>
      <c r="AR27" s="187"/>
      <c r="AS27" s="187"/>
      <c r="AT27" s="187"/>
      <c r="AU27" s="187"/>
      <c r="AV27" s="187"/>
      <c r="AW27" s="187"/>
      <c r="AX27" s="84">
        <f t="shared" si="7"/>
        <v>0</v>
      </c>
      <c r="AZ27" s="218" t="str">
        <f ca="1">IF((D27+P27+AB27+AN27)='N2.5_RIIO2_Risk_With_2026'!D29, "-", "ERROR")</f>
        <v>-</v>
      </c>
      <c r="BA27" s="218" t="str">
        <f ca="1">IF((E27+Q27+AC27+AO27)='N2.5_RIIO2_Risk_With_2026'!E29, "-", "ERROR")</f>
        <v>-</v>
      </c>
      <c r="BB27" s="218" t="str">
        <f ca="1">IF((F27+R27+AD27+AP27)='N2.5_RIIO2_Risk_With_2026'!F29, "-", "ERROR")</f>
        <v>-</v>
      </c>
      <c r="BC27" s="218" t="str">
        <f ca="1">IF((G27+S27+AE27+AQ27)='N2.5_RIIO2_Risk_With_2026'!G29, "-", "ERROR")</f>
        <v>-</v>
      </c>
      <c r="BD27" s="218" t="str">
        <f ca="1">IF((H27+T27+AF27+AR27)='N2.5_RIIO2_Risk_With_2026'!H29, "-", "ERROR")</f>
        <v>-</v>
      </c>
      <c r="BE27" s="218" t="str">
        <f ca="1">IF((I27+U27+AG27+AS27)='N2.5_RIIO2_Risk_With_2026'!I29, "-", "ERROR")</f>
        <v>-</v>
      </c>
      <c r="BF27" s="218" t="str">
        <f ca="1">IF((J27+V27+AH27+AT27)='N2.5_RIIO2_Risk_With_2026'!J29, "-", "ERROR")</f>
        <v>-</v>
      </c>
      <c r="BG27" s="218" t="str">
        <f ca="1">IF((K27+W27+AI27+AU27)='N2.5_RIIO2_Risk_With_2026'!K29, "-", "ERROR")</f>
        <v>-</v>
      </c>
      <c r="BH27" s="218" t="str">
        <f ca="1">IF((L27+X27+AJ27+AV27)='N2.5_RIIO2_Risk_With_2026'!L29, "-", "ERROR")</f>
        <v>-</v>
      </c>
      <c r="BI27" s="218" t="str">
        <f ca="1">IF((M27+Y27+AK27+AW27)='N2.5_RIIO2_Risk_With_2026'!M29, "-", "ERROR")</f>
        <v>-</v>
      </c>
    </row>
    <row r="28" spans="1:61">
      <c r="A28" s="158" t="s">
        <v>210</v>
      </c>
      <c r="B28" s="237" t="e">
        <f t="shared" ca="1" si="3"/>
        <v>#N/A</v>
      </c>
      <c r="C28" s="64" t="s">
        <v>51</v>
      </c>
      <c r="D28" s="187"/>
      <c r="E28" s="187"/>
      <c r="F28" s="187"/>
      <c r="G28" s="187"/>
      <c r="H28" s="187"/>
      <c r="I28" s="187"/>
      <c r="J28" s="187"/>
      <c r="K28" s="187"/>
      <c r="L28" s="187"/>
      <c r="M28" s="187"/>
      <c r="N28" s="84">
        <f t="shared" si="4"/>
        <v>0</v>
      </c>
      <c r="P28" s="187"/>
      <c r="Q28" s="187"/>
      <c r="R28" s="187"/>
      <c r="S28" s="187"/>
      <c r="T28" s="187"/>
      <c r="U28" s="187"/>
      <c r="V28" s="187"/>
      <c r="W28" s="187"/>
      <c r="X28" s="187"/>
      <c r="Y28" s="187"/>
      <c r="Z28" s="84">
        <f t="shared" si="5"/>
        <v>0</v>
      </c>
      <c r="AB28" s="187"/>
      <c r="AC28" s="187"/>
      <c r="AD28" s="187"/>
      <c r="AE28" s="187"/>
      <c r="AF28" s="187"/>
      <c r="AG28" s="187"/>
      <c r="AH28" s="187"/>
      <c r="AI28" s="187"/>
      <c r="AJ28" s="187"/>
      <c r="AK28" s="187"/>
      <c r="AL28" s="84">
        <f t="shared" si="6"/>
        <v>0</v>
      </c>
      <c r="AN28" s="187"/>
      <c r="AO28" s="187"/>
      <c r="AP28" s="187"/>
      <c r="AQ28" s="187"/>
      <c r="AR28" s="187"/>
      <c r="AS28" s="187"/>
      <c r="AT28" s="187"/>
      <c r="AU28" s="187"/>
      <c r="AV28" s="187"/>
      <c r="AW28" s="187"/>
      <c r="AX28" s="84">
        <f t="shared" si="7"/>
        <v>0</v>
      </c>
      <c r="AZ28" s="218" t="str">
        <f ca="1">IF((D28+P28+AB28+AN28)='N2.5_RIIO2_Risk_With_2026'!D30, "-", "ERROR")</f>
        <v>-</v>
      </c>
      <c r="BA28" s="218" t="str">
        <f ca="1">IF((E28+Q28+AC28+AO28)='N2.5_RIIO2_Risk_With_2026'!E30, "-", "ERROR")</f>
        <v>-</v>
      </c>
      <c r="BB28" s="218" t="str">
        <f ca="1">IF((F28+R28+AD28+AP28)='N2.5_RIIO2_Risk_With_2026'!F30, "-", "ERROR")</f>
        <v>-</v>
      </c>
      <c r="BC28" s="218" t="str">
        <f ca="1">IF((G28+S28+AE28+AQ28)='N2.5_RIIO2_Risk_With_2026'!G30, "-", "ERROR")</f>
        <v>-</v>
      </c>
      <c r="BD28" s="218" t="str">
        <f ca="1">IF((H28+T28+AF28+AR28)='N2.5_RIIO2_Risk_With_2026'!H30, "-", "ERROR")</f>
        <v>-</v>
      </c>
      <c r="BE28" s="218" t="str">
        <f ca="1">IF((I28+U28+AG28+AS28)='N2.5_RIIO2_Risk_With_2026'!I30, "-", "ERROR")</f>
        <v>-</v>
      </c>
      <c r="BF28" s="218" t="str">
        <f ca="1">IF((J28+V28+AH28+AT28)='N2.5_RIIO2_Risk_With_2026'!J30, "-", "ERROR")</f>
        <v>-</v>
      </c>
      <c r="BG28" s="218" t="str">
        <f ca="1">IF((K28+W28+AI28+AU28)='N2.5_RIIO2_Risk_With_2026'!K30, "-", "ERROR")</f>
        <v>-</v>
      </c>
      <c r="BH28" s="218" t="str">
        <f ca="1">IF((L28+X28+AJ28+AV28)='N2.5_RIIO2_Risk_With_2026'!L30, "-", "ERROR")</f>
        <v>-</v>
      </c>
      <c r="BI28" s="218" t="str">
        <f ca="1">IF((M28+Y28+AK28+AW28)='N2.5_RIIO2_Risk_With_2026'!M30, "-", "ERROR")</f>
        <v>-</v>
      </c>
    </row>
    <row r="29" spans="1:61">
      <c r="A29" s="158" t="s">
        <v>211</v>
      </c>
      <c r="B29" s="237" t="e">
        <f t="shared" ca="1" si="3"/>
        <v>#N/A</v>
      </c>
      <c r="C29" s="64" t="s">
        <v>51</v>
      </c>
      <c r="D29" s="187"/>
      <c r="E29" s="187"/>
      <c r="F29" s="187"/>
      <c r="G29" s="187"/>
      <c r="H29" s="187"/>
      <c r="I29" s="187"/>
      <c r="J29" s="187"/>
      <c r="K29" s="187"/>
      <c r="L29" s="187"/>
      <c r="M29" s="187"/>
      <c r="N29" s="84">
        <f t="shared" si="4"/>
        <v>0</v>
      </c>
      <c r="P29" s="187"/>
      <c r="Q29" s="187"/>
      <c r="R29" s="187"/>
      <c r="S29" s="187"/>
      <c r="T29" s="187"/>
      <c r="U29" s="187"/>
      <c r="V29" s="187"/>
      <c r="W29" s="187"/>
      <c r="X29" s="187"/>
      <c r="Y29" s="187"/>
      <c r="Z29" s="84">
        <f t="shared" si="5"/>
        <v>0</v>
      </c>
      <c r="AB29" s="187"/>
      <c r="AC29" s="187"/>
      <c r="AD29" s="187"/>
      <c r="AE29" s="187"/>
      <c r="AF29" s="187"/>
      <c r="AG29" s="187"/>
      <c r="AH29" s="187"/>
      <c r="AI29" s="187"/>
      <c r="AJ29" s="187"/>
      <c r="AK29" s="187"/>
      <c r="AL29" s="84">
        <f t="shared" si="6"/>
        <v>0</v>
      </c>
      <c r="AN29" s="187"/>
      <c r="AO29" s="187"/>
      <c r="AP29" s="187"/>
      <c r="AQ29" s="187"/>
      <c r="AR29" s="187"/>
      <c r="AS29" s="187"/>
      <c r="AT29" s="187"/>
      <c r="AU29" s="187"/>
      <c r="AV29" s="187"/>
      <c r="AW29" s="187"/>
      <c r="AX29" s="84">
        <f t="shared" si="7"/>
        <v>0</v>
      </c>
      <c r="AZ29" s="218" t="str">
        <f ca="1">IF((D29+P29+AB29+AN29)='N2.5_RIIO2_Risk_With_2026'!D31, "-", "ERROR")</f>
        <v>-</v>
      </c>
      <c r="BA29" s="218" t="str">
        <f ca="1">IF((E29+Q29+AC29+AO29)='N2.5_RIIO2_Risk_With_2026'!E31, "-", "ERROR")</f>
        <v>-</v>
      </c>
      <c r="BB29" s="218" t="str">
        <f ca="1">IF((F29+R29+AD29+AP29)='N2.5_RIIO2_Risk_With_2026'!F31, "-", "ERROR")</f>
        <v>-</v>
      </c>
      <c r="BC29" s="218" t="str">
        <f ca="1">IF((G29+S29+AE29+AQ29)='N2.5_RIIO2_Risk_With_2026'!G31, "-", "ERROR")</f>
        <v>-</v>
      </c>
      <c r="BD29" s="218" t="str">
        <f ca="1">IF((H29+T29+AF29+AR29)='N2.5_RIIO2_Risk_With_2026'!H31, "-", "ERROR")</f>
        <v>-</v>
      </c>
      <c r="BE29" s="218" t="str">
        <f ca="1">IF((I29+U29+AG29+AS29)='N2.5_RIIO2_Risk_With_2026'!I31, "-", "ERROR")</f>
        <v>-</v>
      </c>
      <c r="BF29" s="218" t="str">
        <f ca="1">IF((J29+V29+AH29+AT29)='N2.5_RIIO2_Risk_With_2026'!J31, "-", "ERROR")</f>
        <v>-</v>
      </c>
      <c r="BG29" s="218" t="str">
        <f ca="1">IF((K29+W29+AI29+AU29)='N2.5_RIIO2_Risk_With_2026'!K31, "-", "ERROR")</f>
        <v>-</v>
      </c>
      <c r="BH29" s="218" t="str">
        <f ca="1">IF((L29+X29+AJ29+AV29)='N2.5_RIIO2_Risk_With_2026'!L31, "-", "ERROR")</f>
        <v>-</v>
      </c>
      <c r="BI29" s="218" t="str">
        <f ca="1">IF((M29+Y29+AK29+AW29)='N2.5_RIIO2_Risk_With_2026'!M31, "-", "ERROR")</f>
        <v>-</v>
      </c>
    </row>
    <row r="30" spans="1:61">
      <c r="A30" s="158" t="s">
        <v>212</v>
      </c>
      <c r="B30" s="237" t="e">
        <f t="shared" ca="1" si="3"/>
        <v>#N/A</v>
      </c>
      <c r="C30" s="64" t="s">
        <v>51</v>
      </c>
      <c r="D30" s="187"/>
      <c r="E30" s="187"/>
      <c r="F30" s="187"/>
      <c r="G30" s="187"/>
      <c r="H30" s="187"/>
      <c r="I30" s="187"/>
      <c r="J30" s="187"/>
      <c r="K30" s="187"/>
      <c r="L30" s="187"/>
      <c r="M30" s="187"/>
      <c r="N30" s="84">
        <f t="shared" si="4"/>
        <v>0</v>
      </c>
      <c r="P30" s="187"/>
      <c r="Q30" s="187"/>
      <c r="R30" s="187"/>
      <c r="S30" s="187"/>
      <c r="T30" s="187"/>
      <c r="U30" s="187"/>
      <c r="V30" s="187"/>
      <c r="W30" s="187"/>
      <c r="X30" s="187"/>
      <c r="Y30" s="187"/>
      <c r="Z30" s="84">
        <f t="shared" si="5"/>
        <v>0</v>
      </c>
      <c r="AB30" s="187"/>
      <c r="AC30" s="187"/>
      <c r="AD30" s="187"/>
      <c r="AE30" s="187"/>
      <c r="AF30" s="187"/>
      <c r="AG30" s="187"/>
      <c r="AH30" s="187"/>
      <c r="AI30" s="187"/>
      <c r="AJ30" s="187"/>
      <c r="AK30" s="187"/>
      <c r="AL30" s="84">
        <f t="shared" si="6"/>
        <v>0</v>
      </c>
      <c r="AN30" s="187"/>
      <c r="AO30" s="187"/>
      <c r="AP30" s="187"/>
      <c r="AQ30" s="187"/>
      <c r="AR30" s="187"/>
      <c r="AS30" s="187"/>
      <c r="AT30" s="187"/>
      <c r="AU30" s="187"/>
      <c r="AV30" s="187"/>
      <c r="AW30" s="187"/>
      <c r="AX30" s="84">
        <f t="shared" si="7"/>
        <v>0</v>
      </c>
      <c r="AZ30" s="218" t="str">
        <f ca="1">IF((D30+P30+AB30+AN30)='N2.5_RIIO2_Risk_With_2026'!D32, "-", "ERROR")</f>
        <v>-</v>
      </c>
      <c r="BA30" s="218" t="str">
        <f ca="1">IF((E30+Q30+AC30+AO30)='N2.5_RIIO2_Risk_With_2026'!E32, "-", "ERROR")</f>
        <v>-</v>
      </c>
      <c r="BB30" s="218" t="str">
        <f ca="1">IF((F30+R30+AD30+AP30)='N2.5_RIIO2_Risk_With_2026'!F32, "-", "ERROR")</f>
        <v>-</v>
      </c>
      <c r="BC30" s="218" t="str">
        <f ca="1">IF((G30+S30+AE30+AQ30)='N2.5_RIIO2_Risk_With_2026'!G32, "-", "ERROR")</f>
        <v>-</v>
      </c>
      <c r="BD30" s="218" t="str">
        <f ca="1">IF((H30+T30+AF30+AR30)='N2.5_RIIO2_Risk_With_2026'!H32, "-", "ERROR")</f>
        <v>-</v>
      </c>
      <c r="BE30" s="218" t="str">
        <f ca="1">IF((I30+U30+AG30+AS30)='N2.5_RIIO2_Risk_With_2026'!I32, "-", "ERROR")</f>
        <v>-</v>
      </c>
      <c r="BF30" s="218" t="str">
        <f ca="1">IF((J30+V30+AH30+AT30)='N2.5_RIIO2_Risk_With_2026'!J32, "-", "ERROR")</f>
        <v>-</v>
      </c>
      <c r="BG30" s="218" t="str">
        <f ca="1">IF((K30+W30+AI30+AU30)='N2.5_RIIO2_Risk_With_2026'!K32, "-", "ERROR")</f>
        <v>-</v>
      </c>
      <c r="BH30" s="218" t="str">
        <f ca="1">IF((L30+X30+AJ30+AV30)='N2.5_RIIO2_Risk_With_2026'!L32, "-", "ERROR")</f>
        <v>-</v>
      </c>
      <c r="BI30" s="218" t="str">
        <f ca="1">IF((M30+Y30+AK30+AW30)='N2.5_RIIO2_Risk_With_2026'!M32, "-", "ERROR")</f>
        <v>-</v>
      </c>
    </row>
    <row r="31" spans="1:61">
      <c r="A31" s="158" t="s">
        <v>213</v>
      </c>
      <c r="B31" s="237" t="e">
        <f t="shared" ca="1" si="3"/>
        <v>#N/A</v>
      </c>
      <c r="C31" s="64" t="s">
        <v>51</v>
      </c>
      <c r="D31" s="187"/>
      <c r="E31" s="187"/>
      <c r="F31" s="187"/>
      <c r="G31" s="187"/>
      <c r="H31" s="187"/>
      <c r="I31" s="187"/>
      <c r="J31" s="187"/>
      <c r="K31" s="187"/>
      <c r="L31" s="187"/>
      <c r="M31" s="187"/>
      <c r="N31" s="84">
        <f t="shared" si="4"/>
        <v>0</v>
      </c>
      <c r="P31" s="187"/>
      <c r="Q31" s="187"/>
      <c r="R31" s="187"/>
      <c r="S31" s="187"/>
      <c r="T31" s="187"/>
      <c r="U31" s="187"/>
      <c r="V31" s="187"/>
      <c r="W31" s="187"/>
      <c r="X31" s="187"/>
      <c r="Y31" s="187"/>
      <c r="Z31" s="84">
        <f t="shared" si="5"/>
        <v>0</v>
      </c>
      <c r="AB31" s="187"/>
      <c r="AC31" s="187"/>
      <c r="AD31" s="187"/>
      <c r="AE31" s="187"/>
      <c r="AF31" s="187"/>
      <c r="AG31" s="187"/>
      <c r="AH31" s="187"/>
      <c r="AI31" s="187"/>
      <c r="AJ31" s="187"/>
      <c r="AK31" s="187"/>
      <c r="AL31" s="84">
        <f t="shared" si="6"/>
        <v>0</v>
      </c>
      <c r="AN31" s="187"/>
      <c r="AO31" s="187"/>
      <c r="AP31" s="187"/>
      <c r="AQ31" s="187"/>
      <c r="AR31" s="187"/>
      <c r="AS31" s="187"/>
      <c r="AT31" s="187"/>
      <c r="AU31" s="187"/>
      <c r="AV31" s="187"/>
      <c r="AW31" s="187"/>
      <c r="AX31" s="84">
        <f t="shared" si="7"/>
        <v>0</v>
      </c>
      <c r="AZ31" s="218" t="str">
        <f ca="1">IF((D31+P31+AB31+AN31)='N2.5_RIIO2_Risk_With_2026'!D33, "-", "ERROR")</f>
        <v>-</v>
      </c>
      <c r="BA31" s="218" t="str">
        <f ca="1">IF((E31+Q31+AC31+AO31)='N2.5_RIIO2_Risk_With_2026'!E33, "-", "ERROR")</f>
        <v>-</v>
      </c>
      <c r="BB31" s="218" t="str">
        <f ca="1">IF((F31+R31+AD31+AP31)='N2.5_RIIO2_Risk_With_2026'!F33, "-", "ERROR")</f>
        <v>-</v>
      </c>
      <c r="BC31" s="218" t="str">
        <f ca="1">IF((G31+S31+AE31+AQ31)='N2.5_RIIO2_Risk_With_2026'!G33, "-", "ERROR")</f>
        <v>-</v>
      </c>
      <c r="BD31" s="218" t="str">
        <f ca="1">IF((H31+T31+AF31+AR31)='N2.5_RIIO2_Risk_With_2026'!H33, "-", "ERROR")</f>
        <v>-</v>
      </c>
      <c r="BE31" s="218" t="str">
        <f ca="1">IF((I31+U31+AG31+AS31)='N2.5_RIIO2_Risk_With_2026'!I33, "-", "ERROR")</f>
        <v>-</v>
      </c>
      <c r="BF31" s="218" t="str">
        <f ca="1">IF((J31+V31+AH31+AT31)='N2.5_RIIO2_Risk_With_2026'!J33, "-", "ERROR")</f>
        <v>-</v>
      </c>
      <c r="BG31" s="218" t="str">
        <f ca="1">IF((K31+W31+AI31+AU31)='N2.5_RIIO2_Risk_With_2026'!K33, "-", "ERROR")</f>
        <v>-</v>
      </c>
      <c r="BH31" s="218" t="str">
        <f ca="1">IF((L31+X31+AJ31+AV31)='N2.5_RIIO2_Risk_With_2026'!L33, "-", "ERROR")</f>
        <v>-</v>
      </c>
      <c r="BI31" s="218" t="str">
        <f ca="1">IF((M31+Y31+AK31+AW31)='N2.5_RIIO2_Risk_With_2026'!M33, "-", "ERROR")</f>
        <v>-</v>
      </c>
    </row>
    <row r="32" spans="1:61">
      <c r="A32" s="158" t="s">
        <v>214</v>
      </c>
      <c r="B32" s="237" t="e">
        <f t="shared" ca="1" si="3"/>
        <v>#N/A</v>
      </c>
      <c r="C32" s="64" t="s">
        <v>51</v>
      </c>
      <c r="D32" s="187"/>
      <c r="E32" s="187"/>
      <c r="F32" s="187"/>
      <c r="G32" s="187"/>
      <c r="H32" s="187"/>
      <c r="I32" s="187"/>
      <c r="J32" s="187"/>
      <c r="K32" s="187"/>
      <c r="L32" s="187"/>
      <c r="M32" s="187"/>
      <c r="N32" s="84">
        <f t="shared" si="4"/>
        <v>0</v>
      </c>
      <c r="P32" s="187"/>
      <c r="Q32" s="187"/>
      <c r="R32" s="187"/>
      <c r="S32" s="187"/>
      <c r="T32" s="187"/>
      <c r="U32" s="187"/>
      <c r="V32" s="187"/>
      <c r="W32" s="187"/>
      <c r="X32" s="187"/>
      <c r="Y32" s="187"/>
      <c r="Z32" s="84">
        <f t="shared" si="5"/>
        <v>0</v>
      </c>
      <c r="AB32" s="187"/>
      <c r="AC32" s="187"/>
      <c r="AD32" s="187"/>
      <c r="AE32" s="187"/>
      <c r="AF32" s="187"/>
      <c r="AG32" s="187"/>
      <c r="AH32" s="187"/>
      <c r="AI32" s="187"/>
      <c r="AJ32" s="187"/>
      <c r="AK32" s="187"/>
      <c r="AL32" s="84">
        <f t="shared" si="6"/>
        <v>0</v>
      </c>
      <c r="AN32" s="187"/>
      <c r="AO32" s="187"/>
      <c r="AP32" s="187"/>
      <c r="AQ32" s="187"/>
      <c r="AR32" s="187"/>
      <c r="AS32" s="187"/>
      <c r="AT32" s="187"/>
      <c r="AU32" s="187"/>
      <c r="AV32" s="187"/>
      <c r="AW32" s="187"/>
      <c r="AX32" s="84">
        <f t="shared" si="7"/>
        <v>0</v>
      </c>
      <c r="AZ32" s="218" t="str">
        <f ca="1">IF((D32+P32+AB32+AN32)='N2.5_RIIO2_Risk_With_2026'!D34, "-", "ERROR")</f>
        <v>-</v>
      </c>
      <c r="BA32" s="218" t="str">
        <f ca="1">IF((E32+Q32+AC32+AO32)='N2.5_RIIO2_Risk_With_2026'!E34, "-", "ERROR")</f>
        <v>-</v>
      </c>
      <c r="BB32" s="218" t="str">
        <f ca="1">IF((F32+R32+AD32+AP32)='N2.5_RIIO2_Risk_With_2026'!F34, "-", "ERROR")</f>
        <v>-</v>
      </c>
      <c r="BC32" s="218" t="str">
        <f ca="1">IF((G32+S32+AE32+AQ32)='N2.5_RIIO2_Risk_With_2026'!G34, "-", "ERROR")</f>
        <v>-</v>
      </c>
      <c r="BD32" s="218" t="str">
        <f ca="1">IF((H32+T32+AF32+AR32)='N2.5_RIIO2_Risk_With_2026'!H34, "-", "ERROR")</f>
        <v>-</v>
      </c>
      <c r="BE32" s="218" t="str">
        <f ca="1">IF((I32+U32+AG32+AS32)='N2.5_RIIO2_Risk_With_2026'!I34, "-", "ERROR")</f>
        <v>-</v>
      </c>
      <c r="BF32" s="218" t="str">
        <f ca="1">IF((J32+V32+AH32+AT32)='N2.5_RIIO2_Risk_With_2026'!J34, "-", "ERROR")</f>
        <v>-</v>
      </c>
      <c r="BG32" s="218" t="str">
        <f ca="1">IF((K32+W32+AI32+AU32)='N2.5_RIIO2_Risk_With_2026'!K34, "-", "ERROR")</f>
        <v>-</v>
      </c>
      <c r="BH32" s="218" t="str">
        <f ca="1">IF((L32+X32+AJ32+AV32)='N2.5_RIIO2_Risk_With_2026'!L34, "-", "ERROR")</f>
        <v>-</v>
      </c>
      <c r="BI32" s="218" t="str">
        <f ca="1">IF((M32+Y32+AK32+AW32)='N2.5_RIIO2_Risk_With_2026'!M34, "-", "ERROR")</f>
        <v>-</v>
      </c>
    </row>
    <row r="33" spans="1:61">
      <c r="A33" s="158" t="s">
        <v>215</v>
      </c>
      <c r="B33" s="237" t="e">
        <f t="shared" ca="1" si="3"/>
        <v>#N/A</v>
      </c>
      <c r="C33" s="64" t="s">
        <v>51</v>
      </c>
      <c r="D33" s="187"/>
      <c r="E33" s="187"/>
      <c r="F33" s="187"/>
      <c r="G33" s="187"/>
      <c r="H33" s="187"/>
      <c r="I33" s="187"/>
      <c r="J33" s="187"/>
      <c r="K33" s="187"/>
      <c r="L33" s="187"/>
      <c r="M33" s="187"/>
      <c r="N33" s="84"/>
      <c r="P33" s="187"/>
      <c r="Q33" s="187"/>
      <c r="R33" s="187"/>
      <c r="S33" s="187"/>
      <c r="T33" s="187"/>
      <c r="U33" s="187"/>
      <c r="V33" s="187"/>
      <c r="W33" s="187"/>
      <c r="X33" s="187"/>
      <c r="Y33" s="187"/>
      <c r="Z33" s="84">
        <f t="shared" si="5"/>
        <v>0</v>
      </c>
      <c r="AB33" s="187"/>
      <c r="AC33" s="187"/>
      <c r="AD33" s="187"/>
      <c r="AE33" s="187"/>
      <c r="AF33" s="187"/>
      <c r="AG33" s="187"/>
      <c r="AH33" s="187"/>
      <c r="AI33" s="187"/>
      <c r="AJ33" s="187"/>
      <c r="AK33" s="187"/>
      <c r="AL33" s="84">
        <f t="shared" si="6"/>
        <v>0</v>
      </c>
      <c r="AN33" s="187"/>
      <c r="AO33" s="187"/>
      <c r="AP33" s="187"/>
      <c r="AQ33" s="187"/>
      <c r="AR33" s="187"/>
      <c r="AS33" s="187"/>
      <c r="AT33" s="187"/>
      <c r="AU33" s="187"/>
      <c r="AV33" s="187"/>
      <c r="AW33" s="187"/>
      <c r="AX33" s="84">
        <f t="shared" si="7"/>
        <v>0</v>
      </c>
      <c r="AZ33" s="218" t="str">
        <f ca="1">IF((D33+P33+AB33+AN33)='N2.5_RIIO2_Risk_With_2026'!D35, "-", "ERROR")</f>
        <v>-</v>
      </c>
      <c r="BA33" s="218" t="str">
        <f ca="1">IF((E33+Q33+AC33+AO33)='N2.5_RIIO2_Risk_With_2026'!E35, "-", "ERROR")</f>
        <v>-</v>
      </c>
      <c r="BB33" s="218" t="str">
        <f ca="1">IF((F33+R33+AD33+AP33)='N2.5_RIIO2_Risk_With_2026'!F35, "-", "ERROR")</f>
        <v>-</v>
      </c>
      <c r="BC33" s="218" t="str">
        <f ca="1">IF((G33+S33+AE33+AQ33)='N2.5_RIIO2_Risk_With_2026'!G35, "-", "ERROR")</f>
        <v>-</v>
      </c>
      <c r="BD33" s="218" t="str">
        <f ca="1">IF((H33+T33+AF33+AR33)='N2.5_RIIO2_Risk_With_2026'!H35, "-", "ERROR")</f>
        <v>-</v>
      </c>
      <c r="BE33" s="218" t="str">
        <f ca="1">IF((I33+U33+AG33+AS33)='N2.5_RIIO2_Risk_With_2026'!I35, "-", "ERROR")</f>
        <v>-</v>
      </c>
      <c r="BF33" s="218" t="str">
        <f ca="1">IF((J33+V33+AH33+AT33)='N2.5_RIIO2_Risk_With_2026'!J35, "-", "ERROR")</f>
        <v>-</v>
      </c>
      <c r="BG33" s="218" t="str">
        <f ca="1">IF((K33+W33+AI33+AU33)='N2.5_RIIO2_Risk_With_2026'!K35, "-", "ERROR")</f>
        <v>-</v>
      </c>
      <c r="BH33" s="218" t="str">
        <f ca="1">IF((L33+X33+AJ33+AV33)='N2.5_RIIO2_Risk_With_2026'!L35, "-", "ERROR")</f>
        <v>-</v>
      </c>
      <c r="BI33" s="218" t="str">
        <f ca="1">IF((M33+Y33+AK33+AW33)='N2.5_RIIO2_Risk_With_2026'!M35, "-", "ERROR")</f>
        <v>-</v>
      </c>
    </row>
    <row r="34" spans="1:61">
      <c r="A34" s="158" t="s">
        <v>216</v>
      </c>
      <c r="B34" s="237" t="e">
        <f t="shared" ca="1" si="3"/>
        <v>#N/A</v>
      </c>
      <c r="C34" s="64" t="s">
        <v>51</v>
      </c>
      <c r="D34" s="187"/>
      <c r="E34" s="187"/>
      <c r="F34" s="187"/>
      <c r="G34" s="187"/>
      <c r="H34" s="187"/>
      <c r="I34" s="187"/>
      <c r="J34" s="187"/>
      <c r="K34" s="187"/>
      <c r="L34" s="187"/>
      <c r="M34" s="187"/>
      <c r="N34" s="84"/>
      <c r="P34" s="187"/>
      <c r="Q34" s="187"/>
      <c r="R34" s="187"/>
      <c r="S34" s="187"/>
      <c r="T34" s="187"/>
      <c r="U34" s="187"/>
      <c r="V34" s="187"/>
      <c r="W34" s="187"/>
      <c r="X34" s="187"/>
      <c r="Y34" s="187"/>
      <c r="Z34" s="84">
        <f t="shared" si="5"/>
        <v>0</v>
      </c>
      <c r="AB34" s="187"/>
      <c r="AC34" s="187"/>
      <c r="AD34" s="187"/>
      <c r="AE34" s="187"/>
      <c r="AF34" s="187"/>
      <c r="AG34" s="187"/>
      <c r="AH34" s="187"/>
      <c r="AI34" s="187"/>
      <c r="AJ34" s="187"/>
      <c r="AK34" s="187"/>
      <c r="AL34" s="84">
        <f t="shared" si="6"/>
        <v>0</v>
      </c>
      <c r="AN34" s="187"/>
      <c r="AO34" s="187"/>
      <c r="AP34" s="187"/>
      <c r="AQ34" s="187"/>
      <c r="AR34" s="187"/>
      <c r="AS34" s="187"/>
      <c r="AT34" s="187"/>
      <c r="AU34" s="187"/>
      <c r="AV34" s="187"/>
      <c r="AW34" s="187"/>
      <c r="AX34" s="84">
        <f t="shared" si="7"/>
        <v>0</v>
      </c>
      <c r="AZ34" s="218" t="str">
        <f ca="1">IF((D34+P34+AB34+AN34)='N2.5_RIIO2_Risk_With_2026'!D36, "-", "ERROR")</f>
        <v>-</v>
      </c>
      <c r="BA34" s="218" t="str">
        <f ca="1">IF((E34+Q34+AC34+AO34)='N2.5_RIIO2_Risk_With_2026'!E36, "-", "ERROR")</f>
        <v>-</v>
      </c>
      <c r="BB34" s="218" t="str">
        <f ca="1">IF((F34+R34+AD34+AP34)='N2.5_RIIO2_Risk_With_2026'!F36, "-", "ERROR")</f>
        <v>-</v>
      </c>
      <c r="BC34" s="218" t="str">
        <f ca="1">IF((G34+S34+AE34+AQ34)='N2.5_RIIO2_Risk_With_2026'!G36, "-", "ERROR")</f>
        <v>-</v>
      </c>
      <c r="BD34" s="218" t="str">
        <f ca="1">IF((H34+T34+AF34+AR34)='N2.5_RIIO2_Risk_With_2026'!H36, "-", "ERROR")</f>
        <v>-</v>
      </c>
      <c r="BE34" s="218" t="str">
        <f ca="1">IF((I34+U34+AG34+AS34)='N2.5_RIIO2_Risk_With_2026'!I36, "-", "ERROR")</f>
        <v>-</v>
      </c>
      <c r="BF34" s="218" t="str">
        <f ca="1">IF((J34+V34+AH34+AT34)='N2.5_RIIO2_Risk_With_2026'!J36, "-", "ERROR")</f>
        <v>-</v>
      </c>
      <c r="BG34" s="218" t="str">
        <f ca="1">IF((K34+W34+AI34+AU34)='N2.5_RIIO2_Risk_With_2026'!K36, "-", "ERROR")</f>
        <v>-</v>
      </c>
      <c r="BH34" s="218" t="str">
        <f ca="1">IF((L34+X34+AJ34+AV34)='N2.5_RIIO2_Risk_With_2026'!L36, "-", "ERROR")</f>
        <v>-</v>
      </c>
      <c r="BI34" s="218" t="str">
        <f ca="1">IF((M34+Y34+AK34+AW34)='N2.5_RIIO2_Risk_With_2026'!M36, "-", "ERROR")</f>
        <v>-</v>
      </c>
    </row>
    <row r="35" spans="1:61">
      <c r="A35" s="158" t="s">
        <v>217</v>
      </c>
      <c r="B35" s="237" t="e">
        <f t="shared" ca="1" si="3"/>
        <v>#N/A</v>
      </c>
      <c r="C35" s="64" t="s">
        <v>51</v>
      </c>
      <c r="D35" s="187"/>
      <c r="E35" s="187"/>
      <c r="F35" s="187"/>
      <c r="G35" s="187"/>
      <c r="H35" s="187"/>
      <c r="I35" s="187"/>
      <c r="J35" s="187"/>
      <c r="K35" s="187"/>
      <c r="L35" s="187"/>
      <c r="M35" s="187"/>
      <c r="N35" s="84"/>
      <c r="P35" s="187"/>
      <c r="Q35" s="187"/>
      <c r="R35" s="187"/>
      <c r="S35" s="187"/>
      <c r="T35" s="187"/>
      <c r="U35" s="187"/>
      <c r="V35" s="187"/>
      <c r="W35" s="187"/>
      <c r="X35" s="187"/>
      <c r="Y35" s="187"/>
      <c r="Z35" s="84">
        <f t="shared" si="5"/>
        <v>0</v>
      </c>
      <c r="AB35" s="187"/>
      <c r="AC35" s="187"/>
      <c r="AD35" s="187"/>
      <c r="AE35" s="187"/>
      <c r="AF35" s="187"/>
      <c r="AG35" s="187"/>
      <c r="AH35" s="187"/>
      <c r="AI35" s="187"/>
      <c r="AJ35" s="187"/>
      <c r="AK35" s="187"/>
      <c r="AL35" s="84">
        <f t="shared" si="6"/>
        <v>0</v>
      </c>
      <c r="AN35" s="187"/>
      <c r="AO35" s="187"/>
      <c r="AP35" s="187"/>
      <c r="AQ35" s="187"/>
      <c r="AR35" s="187"/>
      <c r="AS35" s="187"/>
      <c r="AT35" s="187"/>
      <c r="AU35" s="187"/>
      <c r="AV35" s="187"/>
      <c r="AW35" s="187"/>
      <c r="AX35" s="84">
        <f t="shared" si="7"/>
        <v>0</v>
      </c>
      <c r="AZ35" s="218" t="str">
        <f ca="1">IF((D35+P35+AB35+AN35)='N2.5_RIIO2_Risk_With_2026'!D37, "-", "ERROR")</f>
        <v>-</v>
      </c>
      <c r="BA35" s="218" t="str">
        <f ca="1">IF((E35+Q35+AC35+AO35)='N2.5_RIIO2_Risk_With_2026'!E37, "-", "ERROR")</f>
        <v>-</v>
      </c>
      <c r="BB35" s="218" t="str">
        <f ca="1">IF((F35+R35+AD35+AP35)='N2.5_RIIO2_Risk_With_2026'!F37, "-", "ERROR")</f>
        <v>-</v>
      </c>
      <c r="BC35" s="218" t="str">
        <f ca="1">IF((G35+S35+AE35+AQ35)='N2.5_RIIO2_Risk_With_2026'!G37, "-", "ERROR")</f>
        <v>-</v>
      </c>
      <c r="BD35" s="218" t="str">
        <f ca="1">IF((H35+T35+AF35+AR35)='N2.5_RIIO2_Risk_With_2026'!H37, "-", "ERROR")</f>
        <v>-</v>
      </c>
      <c r="BE35" s="218" t="str">
        <f ca="1">IF((I35+U35+AG35+AS35)='N2.5_RIIO2_Risk_With_2026'!I37, "-", "ERROR")</f>
        <v>-</v>
      </c>
      <c r="BF35" s="218" t="str">
        <f ca="1">IF((J35+V35+AH35+AT35)='N2.5_RIIO2_Risk_With_2026'!J37, "-", "ERROR")</f>
        <v>-</v>
      </c>
      <c r="BG35" s="218" t="str">
        <f ca="1">IF((K35+W35+AI35+AU35)='N2.5_RIIO2_Risk_With_2026'!K37, "-", "ERROR")</f>
        <v>-</v>
      </c>
      <c r="BH35" s="218" t="str">
        <f ca="1">IF((L35+X35+AJ35+AV35)='N2.5_RIIO2_Risk_With_2026'!L37, "-", "ERROR")</f>
        <v>-</v>
      </c>
      <c r="BI35" s="218" t="str">
        <f ca="1">IF((M35+Y35+AK35+AW35)='N2.5_RIIO2_Risk_With_2026'!M37, "-", "ERROR")</f>
        <v>-</v>
      </c>
    </row>
    <row r="36" spans="1:61">
      <c r="A36" s="158" t="s">
        <v>218</v>
      </c>
      <c r="B36" s="237" t="e">
        <f t="shared" ca="1" si="3"/>
        <v>#N/A</v>
      </c>
      <c r="C36" s="64" t="s">
        <v>51</v>
      </c>
      <c r="D36" s="187"/>
      <c r="E36" s="187"/>
      <c r="F36" s="187"/>
      <c r="G36" s="187"/>
      <c r="H36" s="187"/>
      <c r="I36" s="187"/>
      <c r="J36" s="187"/>
      <c r="K36" s="187"/>
      <c r="L36" s="187"/>
      <c r="M36" s="187"/>
      <c r="N36" s="84"/>
      <c r="P36" s="187"/>
      <c r="Q36" s="187"/>
      <c r="R36" s="187"/>
      <c r="S36" s="187"/>
      <c r="T36" s="187"/>
      <c r="U36" s="187"/>
      <c r="V36" s="187"/>
      <c r="W36" s="187"/>
      <c r="X36" s="187"/>
      <c r="Y36" s="187"/>
      <c r="Z36" s="84">
        <f t="shared" si="5"/>
        <v>0</v>
      </c>
      <c r="AB36" s="187"/>
      <c r="AC36" s="187"/>
      <c r="AD36" s="187"/>
      <c r="AE36" s="187"/>
      <c r="AF36" s="187"/>
      <c r="AG36" s="187"/>
      <c r="AH36" s="187"/>
      <c r="AI36" s="187"/>
      <c r="AJ36" s="187"/>
      <c r="AK36" s="187"/>
      <c r="AL36" s="84">
        <f t="shared" si="6"/>
        <v>0</v>
      </c>
      <c r="AN36" s="187"/>
      <c r="AO36" s="187"/>
      <c r="AP36" s="187"/>
      <c r="AQ36" s="187"/>
      <c r="AR36" s="187"/>
      <c r="AS36" s="187"/>
      <c r="AT36" s="187"/>
      <c r="AU36" s="187"/>
      <c r="AV36" s="187"/>
      <c r="AW36" s="187"/>
      <c r="AX36" s="84">
        <f t="shared" si="7"/>
        <v>0</v>
      </c>
      <c r="AZ36" s="218" t="str">
        <f ca="1">IF((D36+P36+AB36+AN36)='N2.5_RIIO2_Risk_With_2026'!D38, "-", "ERROR")</f>
        <v>-</v>
      </c>
      <c r="BA36" s="218" t="str">
        <f ca="1">IF((E36+Q36+AC36+AO36)='N2.5_RIIO2_Risk_With_2026'!E38, "-", "ERROR")</f>
        <v>-</v>
      </c>
      <c r="BB36" s="218" t="str">
        <f ca="1">IF((F36+R36+AD36+AP36)='N2.5_RIIO2_Risk_With_2026'!F38, "-", "ERROR")</f>
        <v>-</v>
      </c>
      <c r="BC36" s="218" t="str">
        <f ca="1">IF((G36+S36+AE36+AQ36)='N2.5_RIIO2_Risk_With_2026'!G38, "-", "ERROR")</f>
        <v>-</v>
      </c>
      <c r="BD36" s="218" t="str">
        <f ca="1">IF((H36+T36+AF36+AR36)='N2.5_RIIO2_Risk_With_2026'!H38, "-", "ERROR")</f>
        <v>-</v>
      </c>
      <c r="BE36" s="218" t="str">
        <f ca="1">IF((I36+U36+AG36+AS36)='N2.5_RIIO2_Risk_With_2026'!I38, "-", "ERROR")</f>
        <v>-</v>
      </c>
      <c r="BF36" s="218" t="str">
        <f ca="1">IF((J36+V36+AH36+AT36)='N2.5_RIIO2_Risk_With_2026'!J38, "-", "ERROR")</f>
        <v>-</v>
      </c>
      <c r="BG36" s="218" t="str">
        <f ca="1">IF((K36+W36+AI36+AU36)='N2.5_RIIO2_Risk_With_2026'!K38, "-", "ERROR")</f>
        <v>-</v>
      </c>
      <c r="BH36" s="218" t="str">
        <f ca="1">IF((L36+X36+AJ36+AV36)='N2.5_RIIO2_Risk_With_2026'!L38, "-", "ERROR")</f>
        <v>-</v>
      </c>
      <c r="BI36" s="218" t="str">
        <f ca="1">IF((M36+Y36+AK36+AW36)='N2.5_RIIO2_Risk_With_2026'!M38, "-", "ERROR")</f>
        <v>-</v>
      </c>
    </row>
    <row r="37" spans="1:61">
      <c r="A37" s="158" t="s">
        <v>219</v>
      </c>
      <c r="B37" s="237" t="e">
        <f t="shared" ca="1" si="3"/>
        <v>#N/A</v>
      </c>
      <c r="C37" s="64" t="s">
        <v>51</v>
      </c>
      <c r="D37" s="187"/>
      <c r="E37" s="187"/>
      <c r="F37" s="187"/>
      <c r="G37" s="187"/>
      <c r="H37" s="187"/>
      <c r="I37" s="187"/>
      <c r="J37" s="187"/>
      <c r="K37" s="187"/>
      <c r="L37" s="187"/>
      <c r="M37" s="187"/>
      <c r="N37" s="84"/>
      <c r="P37" s="187"/>
      <c r="Q37" s="187"/>
      <c r="R37" s="187"/>
      <c r="S37" s="187"/>
      <c r="T37" s="187"/>
      <c r="U37" s="187"/>
      <c r="V37" s="187"/>
      <c r="W37" s="187"/>
      <c r="X37" s="187"/>
      <c r="Y37" s="187"/>
      <c r="Z37" s="84">
        <f t="shared" si="5"/>
        <v>0</v>
      </c>
      <c r="AB37" s="187"/>
      <c r="AC37" s="187"/>
      <c r="AD37" s="187"/>
      <c r="AE37" s="187"/>
      <c r="AF37" s="187"/>
      <c r="AG37" s="187"/>
      <c r="AH37" s="187"/>
      <c r="AI37" s="187"/>
      <c r="AJ37" s="187"/>
      <c r="AK37" s="187"/>
      <c r="AL37" s="84">
        <f t="shared" si="6"/>
        <v>0</v>
      </c>
      <c r="AN37" s="187"/>
      <c r="AO37" s="187"/>
      <c r="AP37" s="187"/>
      <c r="AQ37" s="187"/>
      <c r="AR37" s="187"/>
      <c r="AS37" s="187"/>
      <c r="AT37" s="187"/>
      <c r="AU37" s="187"/>
      <c r="AV37" s="187"/>
      <c r="AW37" s="187"/>
      <c r="AX37" s="84">
        <f t="shared" si="7"/>
        <v>0</v>
      </c>
      <c r="AZ37" s="218" t="str">
        <f ca="1">IF((D37+P37+AB37+AN37)='N2.5_RIIO2_Risk_With_2026'!D39, "-", "ERROR")</f>
        <v>-</v>
      </c>
      <c r="BA37" s="218" t="str">
        <f ca="1">IF((E37+Q37+AC37+AO37)='N2.5_RIIO2_Risk_With_2026'!E39, "-", "ERROR")</f>
        <v>-</v>
      </c>
      <c r="BB37" s="218" t="str">
        <f ca="1">IF((F37+R37+AD37+AP37)='N2.5_RIIO2_Risk_With_2026'!F39, "-", "ERROR")</f>
        <v>-</v>
      </c>
      <c r="BC37" s="218" t="str">
        <f ca="1">IF((G37+S37+AE37+AQ37)='N2.5_RIIO2_Risk_With_2026'!G39, "-", "ERROR")</f>
        <v>-</v>
      </c>
      <c r="BD37" s="218" t="str">
        <f ca="1">IF((H37+T37+AF37+AR37)='N2.5_RIIO2_Risk_With_2026'!H39, "-", "ERROR")</f>
        <v>-</v>
      </c>
      <c r="BE37" s="218" t="str">
        <f ca="1">IF((I37+U37+AG37+AS37)='N2.5_RIIO2_Risk_With_2026'!I39, "-", "ERROR")</f>
        <v>-</v>
      </c>
      <c r="BF37" s="218" t="str">
        <f ca="1">IF((J37+V37+AH37+AT37)='N2.5_RIIO2_Risk_With_2026'!J39, "-", "ERROR")</f>
        <v>-</v>
      </c>
      <c r="BG37" s="218" t="str">
        <f ca="1">IF((K37+W37+AI37+AU37)='N2.5_RIIO2_Risk_With_2026'!K39, "-", "ERROR")</f>
        <v>-</v>
      </c>
      <c r="BH37" s="218" t="str">
        <f ca="1">IF((L37+X37+AJ37+AV37)='N2.5_RIIO2_Risk_With_2026'!L39, "-", "ERROR")</f>
        <v>-</v>
      </c>
      <c r="BI37" s="218" t="str">
        <f ca="1">IF((M37+Y37+AK37+AW37)='N2.5_RIIO2_Risk_With_2026'!M39, "-", "ERROR")</f>
        <v>-</v>
      </c>
    </row>
    <row r="38" spans="1:61">
      <c r="A38" s="158" t="s">
        <v>431</v>
      </c>
      <c r="B38" s="237" t="e">
        <f t="shared" ca="1" si="3"/>
        <v>#N/A</v>
      </c>
      <c r="C38" s="64" t="s">
        <v>51</v>
      </c>
      <c r="D38" s="187"/>
      <c r="E38" s="187"/>
      <c r="F38" s="187"/>
      <c r="G38" s="187"/>
      <c r="H38" s="187"/>
      <c r="I38" s="187"/>
      <c r="J38" s="187"/>
      <c r="K38" s="187"/>
      <c r="L38" s="187"/>
      <c r="M38" s="187"/>
      <c r="N38" s="84"/>
      <c r="P38" s="187"/>
      <c r="Q38" s="187"/>
      <c r="R38" s="187"/>
      <c r="S38" s="187"/>
      <c r="T38" s="187"/>
      <c r="U38" s="187"/>
      <c r="V38" s="187"/>
      <c r="W38" s="187"/>
      <c r="X38" s="187"/>
      <c r="Y38" s="187"/>
      <c r="Z38" s="84">
        <f t="shared" si="5"/>
        <v>0</v>
      </c>
      <c r="AB38" s="187"/>
      <c r="AC38" s="187"/>
      <c r="AD38" s="187"/>
      <c r="AE38" s="187"/>
      <c r="AF38" s="187"/>
      <c r="AG38" s="187"/>
      <c r="AH38" s="187"/>
      <c r="AI38" s="187"/>
      <c r="AJ38" s="187"/>
      <c r="AK38" s="187"/>
      <c r="AL38" s="84">
        <f t="shared" si="6"/>
        <v>0</v>
      </c>
      <c r="AN38" s="187"/>
      <c r="AO38" s="187"/>
      <c r="AP38" s="187"/>
      <c r="AQ38" s="187"/>
      <c r="AR38" s="187"/>
      <c r="AS38" s="187"/>
      <c r="AT38" s="187"/>
      <c r="AU38" s="187"/>
      <c r="AV38" s="187"/>
      <c r="AW38" s="187"/>
      <c r="AX38" s="84">
        <f t="shared" si="7"/>
        <v>0</v>
      </c>
      <c r="AZ38" s="218" t="str">
        <f ca="1">IF((D38+P38+AB38+AN38)='N2.5_RIIO2_Risk_With_2026'!D40, "-", "ERROR")</f>
        <v>-</v>
      </c>
      <c r="BA38" s="218" t="str">
        <f ca="1">IF((E38+Q38+AC38+AO38)='N2.5_RIIO2_Risk_With_2026'!E40, "-", "ERROR")</f>
        <v>-</v>
      </c>
      <c r="BB38" s="218" t="str">
        <f ca="1">IF((F38+R38+AD38+AP38)='N2.5_RIIO2_Risk_With_2026'!F40, "-", "ERROR")</f>
        <v>-</v>
      </c>
      <c r="BC38" s="218" t="str">
        <f ca="1">IF((G38+S38+AE38+AQ38)='N2.5_RIIO2_Risk_With_2026'!G40, "-", "ERROR")</f>
        <v>-</v>
      </c>
      <c r="BD38" s="218" t="str">
        <f ca="1">IF((H38+T38+AF38+AR38)='N2.5_RIIO2_Risk_With_2026'!H40, "-", "ERROR")</f>
        <v>-</v>
      </c>
      <c r="BE38" s="218" t="str">
        <f ca="1">IF((I38+U38+AG38+AS38)='N2.5_RIIO2_Risk_With_2026'!I40, "-", "ERROR")</f>
        <v>-</v>
      </c>
      <c r="BF38" s="218" t="str">
        <f ca="1">IF((J38+V38+AH38+AT38)='N2.5_RIIO2_Risk_With_2026'!J40, "-", "ERROR")</f>
        <v>-</v>
      </c>
      <c r="BG38" s="218" t="str">
        <f ca="1">IF((K38+W38+AI38+AU38)='N2.5_RIIO2_Risk_With_2026'!K40, "-", "ERROR")</f>
        <v>-</v>
      </c>
      <c r="BH38" s="218" t="str">
        <f ca="1">IF((L38+X38+AJ38+AV38)='N2.5_RIIO2_Risk_With_2026'!L40, "-", "ERROR")</f>
        <v>-</v>
      </c>
      <c r="BI38" s="218" t="str">
        <f ca="1">IF((M38+Y38+AK38+AW38)='N2.5_RIIO2_Risk_With_2026'!M40, "-", "ERROR")</f>
        <v>-</v>
      </c>
    </row>
    <row r="39" spans="1:61">
      <c r="A39" s="158" t="s">
        <v>432</v>
      </c>
      <c r="B39" s="237" t="e">
        <f t="shared" ca="1" si="3"/>
        <v>#N/A</v>
      </c>
      <c r="C39" s="64" t="s">
        <v>51</v>
      </c>
      <c r="D39" s="187"/>
      <c r="E39" s="187"/>
      <c r="F39" s="187"/>
      <c r="G39" s="187"/>
      <c r="H39" s="187"/>
      <c r="I39" s="187"/>
      <c r="J39" s="187"/>
      <c r="K39" s="187"/>
      <c r="L39" s="187"/>
      <c r="M39" s="187"/>
      <c r="N39" s="84"/>
      <c r="P39" s="187"/>
      <c r="Q39" s="187"/>
      <c r="R39" s="187"/>
      <c r="S39" s="187"/>
      <c r="T39" s="187"/>
      <c r="U39" s="187"/>
      <c r="V39" s="187"/>
      <c r="W39" s="187"/>
      <c r="X39" s="187"/>
      <c r="Y39" s="187"/>
      <c r="Z39" s="84">
        <f t="shared" si="5"/>
        <v>0</v>
      </c>
      <c r="AB39" s="187"/>
      <c r="AC39" s="187"/>
      <c r="AD39" s="187"/>
      <c r="AE39" s="187"/>
      <c r="AF39" s="187"/>
      <c r="AG39" s="187"/>
      <c r="AH39" s="187"/>
      <c r="AI39" s="187"/>
      <c r="AJ39" s="187"/>
      <c r="AK39" s="187"/>
      <c r="AL39" s="84">
        <f t="shared" si="6"/>
        <v>0</v>
      </c>
      <c r="AN39" s="187"/>
      <c r="AO39" s="187"/>
      <c r="AP39" s="187"/>
      <c r="AQ39" s="187"/>
      <c r="AR39" s="187"/>
      <c r="AS39" s="187"/>
      <c r="AT39" s="187"/>
      <c r="AU39" s="187"/>
      <c r="AV39" s="187"/>
      <c r="AW39" s="187"/>
      <c r="AX39" s="84">
        <f t="shared" si="7"/>
        <v>0</v>
      </c>
      <c r="AZ39" s="218" t="str">
        <f ca="1">IF((D39+P39+AB39+AN39)='N2.5_RIIO2_Risk_With_2026'!D41, "-", "ERROR")</f>
        <v>-</v>
      </c>
      <c r="BA39" s="218" t="str">
        <f ca="1">IF((E39+Q39+AC39+AO39)='N2.5_RIIO2_Risk_With_2026'!E41, "-", "ERROR")</f>
        <v>-</v>
      </c>
      <c r="BB39" s="218" t="str">
        <f ca="1">IF((F39+R39+AD39+AP39)='N2.5_RIIO2_Risk_With_2026'!F41, "-", "ERROR")</f>
        <v>-</v>
      </c>
      <c r="BC39" s="218" t="str">
        <f ca="1">IF((G39+S39+AE39+AQ39)='N2.5_RIIO2_Risk_With_2026'!G41, "-", "ERROR")</f>
        <v>-</v>
      </c>
      <c r="BD39" s="218" t="str">
        <f ca="1">IF((H39+T39+AF39+AR39)='N2.5_RIIO2_Risk_With_2026'!H41, "-", "ERROR")</f>
        <v>-</v>
      </c>
      <c r="BE39" s="218" t="str">
        <f ca="1">IF((I39+U39+AG39+AS39)='N2.5_RIIO2_Risk_With_2026'!I41, "-", "ERROR")</f>
        <v>-</v>
      </c>
      <c r="BF39" s="218" t="str">
        <f ca="1">IF((J39+V39+AH39+AT39)='N2.5_RIIO2_Risk_With_2026'!J41, "-", "ERROR")</f>
        <v>-</v>
      </c>
      <c r="BG39" s="218" t="str">
        <f ca="1">IF((K39+W39+AI39+AU39)='N2.5_RIIO2_Risk_With_2026'!K41, "-", "ERROR")</f>
        <v>-</v>
      </c>
      <c r="BH39" s="218" t="str">
        <f ca="1">IF((L39+X39+AJ39+AV39)='N2.5_RIIO2_Risk_With_2026'!L41, "-", "ERROR")</f>
        <v>-</v>
      </c>
      <c r="BI39" s="218" t="str">
        <f ca="1">IF((M39+Y39+AK39+AW39)='N2.5_RIIO2_Risk_With_2026'!M41, "-", "ERROR")</f>
        <v>-</v>
      </c>
    </row>
    <row r="40" spans="1:61">
      <c r="A40" s="158" t="s">
        <v>433</v>
      </c>
      <c r="B40" s="237" t="e">
        <f t="shared" ca="1" si="3"/>
        <v>#N/A</v>
      </c>
      <c r="C40" s="64" t="s">
        <v>51</v>
      </c>
      <c r="D40" s="187"/>
      <c r="E40" s="187"/>
      <c r="F40" s="187"/>
      <c r="G40" s="187"/>
      <c r="H40" s="187"/>
      <c r="I40" s="187"/>
      <c r="J40" s="187"/>
      <c r="K40" s="187"/>
      <c r="L40" s="187"/>
      <c r="M40" s="187"/>
      <c r="N40" s="84"/>
      <c r="P40" s="187"/>
      <c r="Q40" s="187"/>
      <c r="R40" s="187"/>
      <c r="S40" s="187"/>
      <c r="T40" s="187"/>
      <c r="U40" s="187"/>
      <c r="V40" s="187"/>
      <c r="W40" s="187"/>
      <c r="X40" s="187"/>
      <c r="Y40" s="187"/>
      <c r="Z40" s="84">
        <f t="shared" si="5"/>
        <v>0</v>
      </c>
      <c r="AB40" s="187"/>
      <c r="AC40" s="187"/>
      <c r="AD40" s="187"/>
      <c r="AE40" s="187"/>
      <c r="AF40" s="187"/>
      <c r="AG40" s="187"/>
      <c r="AH40" s="187"/>
      <c r="AI40" s="187"/>
      <c r="AJ40" s="187"/>
      <c r="AK40" s="187"/>
      <c r="AL40" s="84">
        <f t="shared" si="6"/>
        <v>0</v>
      </c>
      <c r="AN40" s="187"/>
      <c r="AO40" s="187"/>
      <c r="AP40" s="187"/>
      <c r="AQ40" s="187"/>
      <c r="AR40" s="187"/>
      <c r="AS40" s="187"/>
      <c r="AT40" s="187"/>
      <c r="AU40" s="187"/>
      <c r="AV40" s="187"/>
      <c r="AW40" s="187"/>
      <c r="AX40" s="84">
        <f t="shared" si="7"/>
        <v>0</v>
      </c>
      <c r="AZ40" s="218" t="str">
        <f ca="1">IF((D40+P40+AB40+AN40)='N2.5_RIIO2_Risk_With_2026'!D42, "-", "ERROR")</f>
        <v>-</v>
      </c>
      <c r="BA40" s="218" t="str">
        <f ca="1">IF((E40+Q40+AC40+AO40)='N2.5_RIIO2_Risk_With_2026'!E42, "-", "ERROR")</f>
        <v>-</v>
      </c>
      <c r="BB40" s="218" t="str">
        <f ca="1">IF((F40+R40+AD40+AP40)='N2.5_RIIO2_Risk_With_2026'!F42, "-", "ERROR")</f>
        <v>-</v>
      </c>
      <c r="BC40" s="218" t="str">
        <f ca="1">IF((G40+S40+AE40+AQ40)='N2.5_RIIO2_Risk_With_2026'!G42, "-", "ERROR")</f>
        <v>-</v>
      </c>
      <c r="BD40" s="218" t="str">
        <f ca="1">IF((H40+T40+AF40+AR40)='N2.5_RIIO2_Risk_With_2026'!H42, "-", "ERROR")</f>
        <v>-</v>
      </c>
      <c r="BE40" s="218" t="str">
        <f ca="1">IF((I40+U40+AG40+AS40)='N2.5_RIIO2_Risk_With_2026'!I42, "-", "ERROR")</f>
        <v>-</v>
      </c>
      <c r="BF40" s="218" t="str">
        <f ca="1">IF((J40+V40+AH40+AT40)='N2.5_RIIO2_Risk_With_2026'!J42, "-", "ERROR")</f>
        <v>-</v>
      </c>
      <c r="BG40" s="218" t="str">
        <f ca="1">IF((K40+W40+AI40+AU40)='N2.5_RIIO2_Risk_With_2026'!K42, "-", "ERROR")</f>
        <v>-</v>
      </c>
      <c r="BH40" s="218" t="str">
        <f ca="1">IF((L40+X40+AJ40+AV40)='N2.5_RIIO2_Risk_With_2026'!L42, "-", "ERROR")</f>
        <v>-</v>
      </c>
      <c r="BI40" s="218" t="str">
        <f ca="1">IF((M40+Y40+AK40+AW40)='N2.5_RIIO2_Risk_With_2026'!M42, "-", "ERROR")</f>
        <v>-</v>
      </c>
    </row>
    <row r="41" spans="1:61">
      <c r="A41" s="158" t="s">
        <v>220</v>
      </c>
      <c r="B41" s="237" t="e">
        <f t="shared" ca="1" si="3"/>
        <v>#N/A</v>
      </c>
      <c r="C41" s="64" t="s">
        <v>51</v>
      </c>
      <c r="D41" s="187"/>
      <c r="E41" s="187"/>
      <c r="F41" s="187"/>
      <c r="G41" s="187"/>
      <c r="H41" s="187"/>
      <c r="I41" s="187"/>
      <c r="J41" s="187"/>
      <c r="K41" s="187"/>
      <c r="L41" s="187"/>
      <c r="M41" s="187"/>
      <c r="N41" s="84"/>
      <c r="P41" s="187"/>
      <c r="Q41" s="187"/>
      <c r="R41" s="187"/>
      <c r="S41" s="187"/>
      <c r="T41" s="187"/>
      <c r="U41" s="187"/>
      <c r="V41" s="187"/>
      <c r="W41" s="187"/>
      <c r="X41" s="187"/>
      <c r="Y41" s="187"/>
      <c r="Z41" s="84">
        <f t="shared" si="5"/>
        <v>0</v>
      </c>
      <c r="AB41" s="187"/>
      <c r="AC41" s="187"/>
      <c r="AD41" s="187"/>
      <c r="AE41" s="187"/>
      <c r="AF41" s="187"/>
      <c r="AG41" s="187"/>
      <c r="AH41" s="187"/>
      <c r="AI41" s="187"/>
      <c r="AJ41" s="187"/>
      <c r="AK41" s="187"/>
      <c r="AL41" s="84">
        <f t="shared" si="6"/>
        <v>0</v>
      </c>
      <c r="AN41" s="187"/>
      <c r="AO41" s="187"/>
      <c r="AP41" s="187"/>
      <c r="AQ41" s="187"/>
      <c r="AR41" s="187"/>
      <c r="AS41" s="187"/>
      <c r="AT41" s="187"/>
      <c r="AU41" s="187"/>
      <c r="AV41" s="187"/>
      <c r="AW41" s="187"/>
      <c r="AX41" s="84">
        <f t="shared" si="7"/>
        <v>0</v>
      </c>
      <c r="AZ41" s="218" t="str">
        <f ca="1">IF((D41+P41+AB41+AN41)='N2.5_RIIO2_Risk_With_2026'!D43, "-", "ERROR")</f>
        <v>-</v>
      </c>
      <c r="BA41" s="218" t="str">
        <f ca="1">IF((E41+Q41+AC41+AO41)='N2.5_RIIO2_Risk_With_2026'!E43, "-", "ERROR")</f>
        <v>-</v>
      </c>
      <c r="BB41" s="218" t="str">
        <f ca="1">IF((F41+R41+AD41+AP41)='N2.5_RIIO2_Risk_With_2026'!F43, "-", "ERROR")</f>
        <v>-</v>
      </c>
      <c r="BC41" s="218" t="str">
        <f ca="1">IF((G41+S41+AE41+AQ41)='N2.5_RIIO2_Risk_With_2026'!G43, "-", "ERROR")</f>
        <v>-</v>
      </c>
      <c r="BD41" s="218" t="str">
        <f ca="1">IF((H41+T41+AF41+AR41)='N2.5_RIIO2_Risk_With_2026'!H43, "-", "ERROR")</f>
        <v>-</v>
      </c>
      <c r="BE41" s="218" t="str">
        <f ca="1">IF((I41+U41+AG41+AS41)='N2.5_RIIO2_Risk_With_2026'!I43, "-", "ERROR")</f>
        <v>-</v>
      </c>
      <c r="BF41" s="218" t="str">
        <f ca="1">IF((J41+V41+AH41+AT41)='N2.5_RIIO2_Risk_With_2026'!J43, "-", "ERROR")</f>
        <v>-</v>
      </c>
      <c r="BG41" s="218" t="str">
        <f ca="1">IF((K41+W41+AI41+AU41)='N2.5_RIIO2_Risk_With_2026'!K43, "-", "ERROR")</f>
        <v>-</v>
      </c>
      <c r="BH41" s="218" t="str">
        <f ca="1">IF((L41+X41+AJ41+AV41)='N2.5_RIIO2_Risk_With_2026'!L43, "-", "ERROR")</f>
        <v>-</v>
      </c>
      <c r="BI41" s="218" t="str">
        <f ca="1">IF((M41+Y41+AK41+AW41)='N2.5_RIIO2_Risk_With_2026'!M43, "-", "ERROR")</f>
        <v>-</v>
      </c>
    </row>
    <row r="42" spans="1:61">
      <c r="A42" s="158" t="s">
        <v>221</v>
      </c>
      <c r="B42" s="237" t="e">
        <f t="shared" ca="1" si="3"/>
        <v>#N/A</v>
      </c>
      <c r="C42" s="64" t="s">
        <v>51</v>
      </c>
      <c r="D42" s="187"/>
      <c r="E42" s="187"/>
      <c r="F42" s="187"/>
      <c r="G42" s="187"/>
      <c r="H42" s="187"/>
      <c r="I42" s="187"/>
      <c r="J42" s="187"/>
      <c r="K42" s="187"/>
      <c r="L42" s="187"/>
      <c r="M42" s="187"/>
      <c r="N42" s="84"/>
      <c r="P42" s="187"/>
      <c r="Q42" s="187"/>
      <c r="R42" s="187"/>
      <c r="S42" s="187"/>
      <c r="T42" s="187"/>
      <c r="U42" s="187"/>
      <c r="V42" s="187"/>
      <c r="W42" s="187"/>
      <c r="X42" s="187"/>
      <c r="Y42" s="187"/>
      <c r="Z42" s="84">
        <f t="shared" si="5"/>
        <v>0</v>
      </c>
      <c r="AB42" s="187"/>
      <c r="AC42" s="187"/>
      <c r="AD42" s="187"/>
      <c r="AE42" s="187"/>
      <c r="AF42" s="187"/>
      <c r="AG42" s="187"/>
      <c r="AH42" s="187"/>
      <c r="AI42" s="187"/>
      <c r="AJ42" s="187"/>
      <c r="AK42" s="187"/>
      <c r="AL42" s="84">
        <f t="shared" si="6"/>
        <v>0</v>
      </c>
      <c r="AN42" s="187"/>
      <c r="AO42" s="187"/>
      <c r="AP42" s="187"/>
      <c r="AQ42" s="187"/>
      <c r="AR42" s="187"/>
      <c r="AS42" s="187"/>
      <c r="AT42" s="187"/>
      <c r="AU42" s="187"/>
      <c r="AV42" s="187"/>
      <c r="AW42" s="187"/>
      <c r="AX42" s="84">
        <f t="shared" si="7"/>
        <v>0</v>
      </c>
      <c r="AZ42" s="218" t="str">
        <f ca="1">IF((D42+P42+AB42+AN42)='N2.5_RIIO2_Risk_With_2026'!D44, "-", "ERROR")</f>
        <v>-</v>
      </c>
      <c r="BA42" s="218" t="str">
        <f ca="1">IF((E42+Q42+AC42+AO42)='N2.5_RIIO2_Risk_With_2026'!E44, "-", "ERROR")</f>
        <v>-</v>
      </c>
      <c r="BB42" s="218" t="str">
        <f ca="1">IF((F42+R42+AD42+AP42)='N2.5_RIIO2_Risk_With_2026'!F44, "-", "ERROR")</f>
        <v>-</v>
      </c>
      <c r="BC42" s="218" t="str">
        <f ca="1">IF((G42+S42+AE42+AQ42)='N2.5_RIIO2_Risk_With_2026'!G44, "-", "ERROR")</f>
        <v>-</v>
      </c>
      <c r="BD42" s="218" t="str">
        <f ca="1">IF((H42+T42+AF42+AR42)='N2.5_RIIO2_Risk_With_2026'!H44, "-", "ERROR")</f>
        <v>-</v>
      </c>
      <c r="BE42" s="218" t="str">
        <f ca="1">IF((I42+U42+AG42+AS42)='N2.5_RIIO2_Risk_With_2026'!I44, "-", "ERROR")</f>
        <v>-</v>
      </c>
      <c r="BF42" s="218" t="str">
        <f ca="1">IF((J42+V42+AH42+AT42)='N2.5_RIIO2_Risk_With_2026'!J44, "-", "ERROR")</f>
        <v>-</v>
      </c>
      <c r="BG42" s="218" t="str">
        <f ca="1">IF((K42+W42+AI42+AU42)='N2.5_RIIO2_Risk_With_2026'!K44, "-", "ERROR")</f>
        <v>-</v>
      </c>
      <c r="BH42" s="218" t="str">
        <f ca="1">IF((L42+X42+AJ42+AV42)='N2.5_RIIO2_Risk_With_2026'!L44, "-", "ERROR")</f>
        <v>-</v>
      </c>
      <c r="BI42" s="218" t="str">
        <f ca="1">IF((M42+Y42+AK42+AW42)='N2.5_RIIO2_Risk_With_2026'!M44, "-", "ERROR")</f>
        <v>-</v>
      </c>
    </row>
    <row r="43" spans="1:61">
      <c r="A43" s="158" t="s">
        <v>222</v>
      </c>
      <c r="B43" s="237" t="e">
        <f t="shared" ca="1" si="3"/>
        <v>#N/A</v>
      </c>
      <c r="C43" s="64" t="s">
        <v>51</v>
      </c>
      <c r="D43" s="187"/>
      <c r="E43" s="187"/>
      <c r="F43" s="187"/>
      <c r="G43" s="187"/>
      <c r="H43" s="187"/>
      <c r="I43" s="187"/>
      <c r="J43" s="187"/>
      <c r="K43" s="187"/>
      <c r="L43" s="187"/>
      <c r="M43" s="187"/>
      <c r="N43" s="84"/>
      <c r="P43" s="187"/>
      <c r="Q43" s="187"/>
      <c r="R43" s="187"/>
      <c r="S43" s="187"/>
      <c r="T43" s="187"/>
      <c r="U43" s="187"/>
      <c r="V43" s="187"/>
      <c r="W43" s="187"/>
      <c r="X43" s="187"/>
      <c r="Y43" s="187"/>
      <c r="Z43" s="84">
        <f t="shared" si="5"/>
        <v>0</v>
      </c>
      <c r="AB43" s="187"/>
      <c r="AC43" s="187"/>
      <c r="AD43" s="187"/>
      <c r="AE43" s="187"/>
      <c r="AF43" s="187"/>
      <c r="AG43" s="187"/>
      <c r="AH43" s="187"/>
      <c r="AI43" s="187"/>
      <c r="AJ43" s="187"/>
      <c r="AK43" s="187"/>
      <c r="AL43" s="84">
        <f t="shared" si="6"/>
        <v>0</v>
      </c>
      <c r="AN43" s="187"/>
      <c r="AO43" s="187"/>
      <c r="AP43" s="187"/>
      <c r="AQ43" s="187"/>
      <c r="AR43" s="187"/>
      <c r="AS43" s="187"/>
      <c r="AT43" s="187"/>
      <c r="AU43" s="187"/>
      <c r="AV43" s="187"/>
      <c r="AW43" s="187"/>
      <c r="AX43" s="84">
        <f t="shared" si="7"/>
        <v>0</v>
      </c>
      <c r="AZ43" s="218" t="str">
        <f ca="1">IF((D43+P43+AB43+AN43)='N2.5_RIIO2_Risk_With_2026'!D45, "-", "ERROR")</f>
        <v>-</v>
      </c>
      <c r="BA43" s="218" t="str">
        <f ca="1">IF((E43+Q43+AC43+AO43)='N2.5_RIIO2_Risk_With_2026'!E45, "-", "ERROR")</f>
        <v>-</v>
      </c>
      <c r="BB43" s="218" t="str">
        <f ca="1">IF((F43+R43+AD43+AP43)='N2.5_RIIO2_Risk_With_2026'!F45, "-", "ERROR")</f>
        <v>-</v>
      </c>
      <c r="BC43" s="218" t="str">
        <f ca="1">IF((G43+S43+AE43+AQ43)='N2.5_RIIO2_Risk_With_2026'!G45, "-", "ERROR")</f>
        <v>-</v>
      </c>
      <c r="BD43" s="218" t="str">
        <f ca="1">IF((H43+T43+AF43+AR43)='N2.5_RIIO2_Risk_With_2026'!H45, "-", "ERROR")</f>
        <v>-</v>
      </c>
      <c r="BE43" s="218" t="str">
        <f ca="1">IF((I43+U43+AG43+AS43)='N2.5_RIIO2_Risk_With_2026'!I45, "-", "ERROR")</f>
        <v>-</v>
      </c>
      <c r="BF43" s="218" t="str">
        <f ca="1">IF((J43+V43+AH43+AT43)='N2.5_RIIO2_Risk_With_2026'!J45, "-", "ERROR")</f>
        <v>-</v>
      </c>
      <c r="BG43" s="218" t="str">
        <f ca="1">IF((K43+W43+AI43+AU43)='N2.5_RIIO2_Risk_With_2026'!K45, "-", "ERROR")</f>
        <v>-</v>
      </c>
      <c r="BH43" s="218" t="str">
        <f ca="1">IF((L43+X43+AJ43+AV43)='N2.5_RIIO2_Risk_With_2026'!L45, "-", "ERROR")</f>
        <v>-</v>
      </c>
      <c r="BI43" s="218" t="str">
        <f ca="1">IF((M43+Y43+AK43+AW43)='N2.5_RIIO2_Risk_With_2026'!M45, "-", "ERROR")</f>
        <v>-</v>
      </c>
    </row>
    <row r="44" spans="1:61">
      <c r="A44" s="158" t="s">
        <v>223</v>
      </c>
      <c r="B44" s="237" t="e">
        <f t="shared" ca="1" si="3"/>
        <v>#N/A</v>
      </c>
      <c r="C44" s="64" t="s">
        <v>51</v>
      </c>
      <c r="D44" s="187"/>
      <c r="E44" s="187"/>
      <c r="F44" s="187"/>
      <c r="G44" s="187"/>
      <c r="H44" s="187"/>
      <c r="I44" s="187"/>
      <c r="J44" s="187"/>
      <c r="K44" s="187"/>
      <c r="L44" s="187"/>
      <c r="M44" s="187"/>
      <c r="N44" s="84"/>
      <c r="P44" s="187"/>
      <c r="Q44" s="187"/>
      <c r="R44" s="187"/>
      <c r="S44" s="187"/>
      <c r="T44" s="187"/>
      <c r="U44" s="187"/>
      <c r="V44" s="187"/>
      <c r="W44" s="187"/>
      <c r="X44" s="187"/>
      <c r="Y44" s="187"/>
      <c r="Z44" s="84">
        <f t="shared" si="5"/>
        <v>0</v>
      </c>
      <c r="AB44" s="187"/>
      <c r="AC44" s="187"/>
      <c r="AD44" s="187"/>
      <c r="AE44" s="187"/>
      <c r="AF44" s="187"/>
      <c r="AG44" s="187"/>
      <c r="AH44" s="187"/>
      <c r="AI44" s="187"/>
      <c r="AJ44" s="187"/>
      <c r="AK44" s="187"/>
      <c r="AL44" s="84">
        <f t="shared" si="6"/>
        <v>0</v>
      </c>
      <c r="AN44" s="187"/>
      <c r="AO44" s="187"/>
      <c r="AP44" s="187"/>
      <c r="AQ44" s="187"/>
      <c r="AR44" s="187"/>
      <c r="AS44" s="187"/>
      <c r="AT44" s="187"/>
      <c r="AU44" s="187"/>
      <c r="AV44" s="187"/>
      <c r="AW44" s="187"/>
      <c r="AX44" s="84">
        <f t="shared" si="7"/>
        <v>0</v>
      </c>
      <c r="AZ44" s="218" t="str">
        <f ca="1">IF((D44+P44+AB44+AN44)='N2.5_RIIO2_Risk_With_2026'!D46, "-", "ERROR")</f>
        <v>-</v>
      </c>
      <c r="BA44" s="218" t="str">
        <f ca="1">IF((E44+Q44+AC44+AO44)='N2.5_RIIO2_Risk_With_2026'!E46, "-", "ERROR")</f>
        <v>-</v>
      </c>
      <c r="BB44" s="218" t="str">
        <f ca="1">IF((F44+R44+AD44+AP44)='N2.5_RIIO2_Risk_With_2026'!F46, "-", "ERROR")</f>
        <v>-</v>
      </c>
      <c r="BC44" s="218" t="str">
        <f ca="1">IF((G44+S44+AE44+AQ44)='N2.5_RIIO2_Risk_With_2026'!G46, "-", "ERROR")</f>
        <v>-</v>
      </c>
      <c r="BD44" s="218" t="str">
        <f ca="1">IF((H44+T44+AF44+AR44)='N2.5_RIIO2_Risk_With_2026'!H46, "-", "ERROR")</f>
        <v>-</v>
      </c>
      <c r="BE44" s="218" t="str">
        <f ca="1">IF((I44+U44+AG44+AS44)='N2.5_RIIO2_Risk_With_2026'!I46, "-", "ERROR")</f>
        <v>-</v>
      </c>
      <c r="BF44" s="218" t="str">
        <f ca="1">IF((J44+V44+AH44+AT44)='N2.5_RIIO2_Risk_With_2026'!J46, "-", "ERROR")</f>
        <v>-</v>
      </c>
      <c r="BG44" s="218" t="str">
        <f ca="1">IF((K44+W44+AI44+AU44)='N2.5_RIIO2_Risk_With_2026'!K46, "-", "ERROR")</f>
        <v>-</v>
      </c>
      <c r="BH44" s="218" t="str">
        <f ca="1">IF((L44+X44+AJ44+AV44)='N2.5_RIIO2_Risk_With_2026'!L46, "-", "ERROR")</f>
        <v>-</v>
      </c>
      <c r="BI44" s="218" t="str">
        <f ca="1">IF((M44+Y44+AK44+AW44)='N2.5_RIIO2_Risk_With_2026'!M46, "-", "ERROR")</f>
        <v>-</v>
      </c>
    </row>
    <row r="45" spans="1:61">
      <c r="A45" s="158" t="s">
        <v>224</v>
      </c>
      <c r="B45" s="237" t="e">
        <f t="shared" ca="1" si="3"/>
        <v>#N/A</v>
      </c>
      <c r="C45" s="64" t="s">
        <v>51</v>
      </c>
      <c r="D45" s="187"/>
      <c r="E45" s="187"/>
      <c r="F45" s="187"/>
      <c r="G45" s="187"/>
      <c r="H45" s="187"/>
      <c r="I45" s="187"/>
      <c r="J45" s="187"/>
      <c r="K45" s="187"/>
      <c r="L45" s="187"/>
      <c r="M45" s="187"/>
      <c r="N45" s="84"/>
      <c r="P45" s="187"/>
      <c r="Q45" s="187"/>
      <c r="R45" s="187"/>
      <c r="S45" s="187"/>
      <c r="T45" s="187"/>
      <c r="U45" s="187"/>
      <c r="V45" s="187"/>
      <c r="W45" s="187"/>
      <c r="X45" s="187"/>
      <c r="Y45" s="187"/>
      <c r="Z45" s="84">
        <f t="shared" si="5"/>
        <v>0</v>
      </c>
      <c r="AB45" s="187"/>
      <c r="AC45" s="187"/>
      <c r="AD45" s="187"/>
      <c r="AE45" s="187"/>
      <c r="AF45" s="187"/>
      <c r="AG45" s="187"/>
      <c r="AH45" s="187"/>
      <c r="AI45" s="187"/>
      <c r="AJ45" s="187"/>
      <c r="AK45" s="187"/>
      <c r="AL45" s="84">
        <f t="shared" si="6"/>
        <v>0</v>
      </c>
      <c r="AN45" s="187"/>
      <c r="AO45" s="187"/>
      <c r="AP45" s="187"/>
      <c r="AQ45" s="187"/>
      <c r="AR45" s="187"/>
      <c r="AS45" s="187"/>
      <c r="AT45" s="187"/>
      <c r="AU45" s="187"/>
      <c r="AV45" s="187"/>
      <c r="AW45" s="187"/>
      <c r="AX45" s="84">
        <f t="shared" si="7"/>
        <v>0</v>
      </c>
      <c r="AZ45" s="218" t="str">
        <f ca="1">IF((D45+P45+AB45+AN45)='N2.5_RIIO2_Risk_With_2026'!D47, "-", "ERROR")</f>
        <v>-</v>
      </c>
      <c r="BA45" s="218" t="str">
        <f ca="1">IF((E45+Q45+AC45+AO45)='N2.5_RIIO2_Risk_With_2026'!E47, "-", "ERROR")</f>
        <v>-</v>
      </c>
      <c r="BB45" s="218" t="str">
        <f ca="1">IF((F45+R45+AD45+AP45)='N2.5_RIIO2_Risk_With_2026'!F47, "-", "ERROR")</f>
        <v>-</v>
      </c>
      <c r="BC45" s="218" t="str">
        <f ca="1">IF((G45+S45+AE45+AQ45)='N2.5_RIIO2_Risk_With_2026'!G47, "-", "ERROR")</f>
        <v>-</v>
      </c>
      <c r="BD45" s="218" t="str">
        <f ca="1">IF((H45+T45+AF45+AR45)='N2.5_RIIO2_Risk_With_2026'!H47, "-", "ERROR")</f>
        <v>-</v>
      </c>
      <c r="BE45" s="218" t="str">
        <f ca="1">IF((I45+U45+AG45+AS45)='N2.5_RIIO2_Risk_With_2026'!I47, "-", "ERROR")</f>
        <v>-</v>
      </c>
      <c r="BF45" s="218" t="str">
        <f ca="1">IF((J45+V45+AH45+AT45)='N2.5_RIIO2_Risk_With_2026'!J47, "-", "ERROR")</f>
        <v>-</v>
      </c>
      <c r="BG45" s="218" t="str">
        <f ca="1">IF((K45+W45+AI45+AU45)='N2.5_RIIO2_Risk_With_2026'!K47, "-", "ERROR")</f>
        <v>-</v>
      </c>
      <c r="BH45" s="218" t="str">
        <f ca="1">IF((L45+X45+AJ45+AV45)='N2.5_RIIO2_Risk_With_2026'!L47, "-", "ERROR")</f>
        <v>-</v>
      </c>
      <c r="BI45" s="218" t="str">
        <f ca="1">IF((M45+Y45+AK45+AW45)='N2.5_RIIO2_Risk_With_2026'!M47, "-", "ERROR")</f>
        <v>-</v>
      </c>
    </row>
    <row r="46" spans="1:61">
      <c r="A46" s="158" t="s">
        <v>225</v>
      </c>
      <c r="B46" s="237" t="e">
        <f t="shared" ca="1" si="3"/>
        <v>#N/A</v>
      </c>
      <c r="C46" s="64" t="s">
        <v>51</v>
      </c>
      <c r="D46" s="187"/>
      <c r="E46" s="187"/>
      <c r="F46" s="187"/>
      <c r="G46" s="187"/>
      <c r="H46" s="187"/>
      <c r="I46" s="187"/>
      <c r="J46" s="187"/>
      <c r="K46" s="187"/>
      <c r="L46" s="187"/>
      <c r="M46" s="187"/>
      <c r="N46" s="84">
        <f t="shared" si="4"/>
        <v>0</v>
      </c>
      <c r="P46" s="187"/>
      <c r="Q46" s="187"/>
      <c r="R46" s="187"/>
      <c r="S46" s="187"/>
      <c r="T46" s="187"/>
      <c r="U46" s="187"/>
      <c r="V46" s="187"/>
      <c r="W46" s="187"/>
      <c r="X46" s="187"/>
      <c r="Y46" s="187"/>
      <c r="Z46" s="84">
        <f t="shared" si="5"/>
        <v>0</v>
      </c>
      <c r="AB46" s="187"/>
      <c r="AC46" s="187"/>
      <c r="AD46" s="187"/>
      <c r="AE46" s="187"/>
      <c r="AF46" s="187"/>
      <c r="AG46" s="187"/>
      <c r="AH46" s="187"/>
      <c r="AI46" s="187"/>
      <c r="AJ46" s="187"/>
      <c r="AK46" s="187"/>
      <c r="AL46" s="84">
        <f t="shared" si="6"/>
        <v>0</v>
      </c>
      <c r="AN46" s="187"/>
      <c r="AO46" s="187"/>
      <c r="AP46" s="187"/>
      <c r="AQ46" s="187"/>
      <c r="AR46" s="187"/>
      <c r="AS46" s="187"/>
      <c r="AT46" s="187"/>
      <c r="AU46" s="187"/>
      <c r="AV46" s="187"/>
      <c r="AW46" s="187"/>
      <c r="AX46" s="84">
        <f t="shared" si="7"/>
        <v>0</v>
      </c>
      <c r="AZ46" s="218" t="str">
        <f ca="1">IF((D46+P46+AB46+AN46)='N2.5_RIIO2_Risk_With_2026'!D48, "-", "ERROR")</f>
        <v>-</v>
      </c>
      <c r="BA46" s="218" t="str">
        <f ca="1">IF((E46+Q46+AC46+AO46)='N2.5_RIIO2_Risk_With_2026'!E48, "-", "ERROR")</f>
        <v>-</v>
      </c>
      <c r="BB46" s="218" t="str">
        <f ca="1">IF((F46+R46+AD46+AP46)='N2.5_RIIO2_Risk_With_2026'!F48, "-", "ERROR")</f>
        <v>-</v>
      </c>
      <c r="BC46" s="218" t="str">
        <f ca="1">IF((G46+S46+AE46+AQ46)='N2.5_RIIO2_Risk_With_2026'!G48, "-", "ERROR")</f>
        <v>-</v>
      </c>
      <c r="BD46" s="218" t="str">
        <f ca="1">IF((H46+T46+AF46+AR46)='N2.5_RIIO2_Risk_With_2026'!H48, "-", "ERROR")</f>
        <v>-</v>
      </c>
      <c r="BE46" s="218" t="str">
        <f ca="1">IF((I46+U46+AG46+AS46)='N2.5_RIIO2_Risk_With_2026'!I48, "-", "ERROR")</f>
        <v>-</v>
      </c>
      <c r="BF46" s="218" t="str">
        <f ca="1">IF((J46+V46+AH46+AT46)='N2.5_RIIO2_Risk_With_2026'!J48, "-", "ERROR")</f>
        <v>-</v>
      </c>
      <c r="BG46" s="218" t="str">
        <f ca="1">IF((K46+W46+AI46+AU46)='N2.5_RIIO2_Risk_With_2026'!K48, "-", "ERROR")</f>
        <v>-</v>
      </c>
      <c r="BH46" s="218" t="str">
        <f ca="1">IF((L46+X46+AJ46+AV46)='N2.5_RIIO2_Risk_With_2026'!L48, "-", "ERROR")</f>
        <v>-</v>
      </c>
      <c r="BI46" s="218" t="str">
        <f ca="1">IF((M46+Y46+AK46+AW46)='N2.5_RIIO2_Risk_With_2026'!M48, "-", "ERROR")</f>
        <v>-</v>
      </c>
    </row>
    <row r="47" spans="1:61">
      <c r="A47" s="158" t="s">
        <v>226</v>
      </c>
      <c r="B47" s="237" t="e">
        <f t="shared" ca="1" si="3"/>
        <v>#N/A</v>
      </c>
      <c r="C47" s="64" t="s">
        <v>51</v>
      </c>
      <c r="D47" s="187"/>
      <c r="E47" s="187"/>
      <c r="F47" s="187"/>
      <c r="G47" s="187"/>
      <c r="H47" s="187"/>
      <c r="I47" s="187"/>
      <c r="J47" s="187"/>
      <c r="K47" s="187"/>
      <c r="L47" s="187"/>
      <c r="M47" s="187"/>
      <c r="N47" s="84">
        <f t="shared" si="4"/>
        <v>0</v>
      </c>
      <c r="P47" s="187"/>
      <c r="Q47" s="187"/>
      <c r="R47" s="187"/>
      <c r="S47" s="187"/>
      <c r="T47" s="187"/>
      <c r="U47" s="187"/>
      <c r="V47" s="187"/>
      <c r="W47" s="187"/>
      <c r="X47" s="187"/>
      <c r="Y47" s="187"/>
      <c r="Z47" s="84">
        <f t="shared" si="5"/>
        <v>0</v>
      </c>
      <c r="AB47" s="187"/>
      <c r="AC47" s="187"/>
      <c r="AD47" s="187"/>
      <c r="AE47" s="187"/>
      <c r="AF47" s="187"/>
      <c r="AG47" s="187"/>
      <c r="AH47" s="187"/>
      <c r="AI47" s="187"/>
      <c r="AJ47" s="187"/>
      <c r="AK47" s="187"/>
      <c r="AL47" s="84">
        <f t="shared" si="6"/>
        <v>0</v>
      </c>
      <c r="AN47" s="187"/>
      <c r="AO47" s="187"/>
      <c r="AP47" s="187"/>
      <c r="AQ47" s="187"/>
      <c r="AR47" s="187"/>
      <c r="AS47" s="187"/>
      <c r="AT47" s="187"/>
      <c r="AU47" s="187"/>
      <c r="AV47" s="187"/>
      <c r="AW47" s="187"/>
      <c r="AX47" s="84">
        <f t="shared" si="7"/>
        <v>0</v>
      </c>
      <c r="AZ47" s="218" t="str">
        <f ca="1">IF((D47+P47+AB47+AN47)='N2.5_RIIO2_Risk_With_2026'!D49, "-", "ERROR")</f>
        <v>-</v>
      </c>
      <c r="BA47" s="218" t="str">
        <f ca="1">IF((E47+Q47+AC47+AO47)='N2.5_RIIO2_Risk_With_2026'!E49, "-", "ERROR")</f>
        <v>-</v>
      </c>
      <c r="BB47" s="218" t="str">
        <f ca="1">IF((F47+R47+AD47+AP47)='N2.5_RIIO2_Risk_With_2026'!F49, "-", "ERROR")</f>
        <v>-</v>
      </c>
      <c r="BC47" s="218" t="str">
        <f ca="1">IF((G47+S47+AE47+AQ47)='N2.5_RIIO2_Risk_With_2026'!G49, "-", "ERROR")</f>
        <v>-</v>
      </c>
      <c r="BD47" s="218" t="str">
        <f ca="1">IF((H47+T47+AF47+AR47)='N2.5_RIIO2_Risk_With_2026'!H49, "-", "ERROR")</f>
        <v>-</v>
      </c>
      <c r="BE47" s="218" t="str">
        <f ca="1">IF((I47+U47+AG47+AS47)='N2.5_RIIO2_Risk_With_2026'!I49, "-", "ERROR")</f>
        <v>-</v>
      </c>
      <c r="BF47" s="218" t="str">
        <f ca="1">IF((J47+V47+AH47+AT47)='N2.5_RIIO2_Risk_With_2026'!J49, "-", "ERROR")</f>
        <v>-</v>
      </c>
      <c r="BG47" s="218" t="str">
        <f ca="1">IF((K47+W47+AI47+AU47)='N2.5_RIIO2_Risk_With_2026'!K49, "-", "ERROR")</f>
        <v>-</v>
      </c>
      <c r="BH47" s="218" t="str">
        <f ca="1">IF((L47+X47+AJ47+AV47)='N2.5_RIIO2_Risk_With_2026'!L49, "-", "ERROR")</f>
        <v>-</v>
      </c>
      <c r="BI47" s="218" t="str">
        <f ca="1">IF((M47+Y47+AK47+AW47)='N2.5_RIIO2_Risk_With_2026'!M49, "-", "ERROR")</f>
        <v>-</v>
      </c>
    </row>
    <row r="48" spans="1:61">
      <c r="A48" s="158" t="s">
        <v>227</v>
      </c>
      <c r="B48" s="237" t="e">
        <f t="shared" ca="1" si="3"/>
        <v>#N/A</v>
      </c>
      <c r="C48" s="64" t="s">
        <v>51</v>
      </c>
      <c r="D48" s="187"/>
      <c r="E48" s="187"/>
      <c r="F48" s="187"/>
      <c r="G48" s="187"/>
      <c r="H48" s="187"/>
      <c r="I48" s="187"/>
      <c r="J48" s="187"/>
      <c r="K48" s="187"/>
      <c r="L48" s="187"/>
      <c r="M48" s="187"/>
      <c r="N48" s="84">
        <f t="shared" si="4"/>
        <v>0</v>
      </c>
      <c r="P48" s="187"/>
      <c r="Q48" s="187"/>
      <c r="R48" s="187"/>
      <c r="S48" s="187"/>
      <c r="T48" s="187"/>
      <c r="U48" s="187"/>
      <c r="V48" s="187"/>
      <c r="W48" s="187"/>
      <c r="X48" s="187"/>
      <c r="Y48" s="187"/>
      <c r="Z48" s="84">
        <f t="shared" si="5"/>
        <v>0</v>
      </c>
      <c r="AB48" s="187"/>
      <c r="AC48" s="187"/>
      <c r="AD48" s="187"/>
      <c r="AE48" s="187"/>
      <c r="AF48" s="187"/>
      <c r="AG48" s="187"/>
      <c r="AH48" s="187"/>
      <c r="AI48" s="187"/>
      <c r="AJ48" s="187"/>
      <c r="AK48" s="187"/>
      <c r="AL48" s="84">
        <f t="shared" si="6"/>
        <v>0</v>
      </c>
      <c r="AN48" s="187"/>
      <c r="AO48" s="187"/>
      <c r="AP48" s="187"/>
      <c r="AQ48" s="187"/>
      <c r="AR48" s="187"/>
      <c r="AS48" s="187"/>
      <c r="AT48" s="187"/>
      <c r="AU48" s="187"/>
      <c r="AV48" s="187"/>
      <c r="AW48" s="187"/>
      <c r="AX48" s="84">
        <f t="shared" si="7"/>
        <v>0</v>
      </c>
      <c r="AZ48" s="218" t="str">
        <f ca="1">IF((D48+P48+AB48+AN48)='N2.5_RIIO2_Risk_With_2026'!D50, "-", "ERROR")</f>
        <v>-</v>
      </c>
      <c r="BA48" s="218" t="str">
        <f ca="1">IF((E48+Q48+AC48+AO48)='N2.5_RIIO2_Risk_With_2026'!E50, "-", "ERROR")</f>
        <v>-</v>
      </c>
      <c r="BB48" s="218" t="str">
        <f ca="1">IF((F48+R48+AD48+AP48)='N2.5_RIIO2_Risk_With_2026'!F50, "-", "ERROR")</f>
        <v>-</v>
      </c>
      <c r="BC48" s="218" t="str">
        <f ca="1">IF((G48+S48+AE48+AQ48)='N2.5_RIIO2_Risk_With_2026'!G50, "-", "ERROR")</f>
        <v>-</v>
      </c>
      <c r="BD48" s="218" t="str">
        <f ca="1">IF((H48+T48+AF48+AR48)='N2.5_RIIO2_Risk_With_2026'!H50, "-", "ERROR")</f>
        <v>-</v>
      </c>
      <c r="BE48" s="218" t="str">
        <f ca="1">IF((I48+U48+AG48+AS48)='N2.5_RIIO2_Risk_With_2026'!I50, "-", "ERROR")</f>
        <v>-</v>
      </c>
      <c r="BF48" s="218" t="str">
        <f ca="1">IF((J48+V48+AH48+AT48)='N2.5_RIIO2_Risk_With_2026'!J50, "-", "ERROR")</f>
        <v>-</v>
      </c>
      <c r="BG48" s="218" t="str">
        <f ca="1">IF((K48+W48+AI48+AU48)='N2.5_RIIO2_Risk_With_2026'!K50, "-", "ERROR")</f>
        <v>-</v>
      </c>
      <c r="BH48" s="218" t="str">
        <f ca="1">IF((L48+X48+AJ48+AV48)='N2.5_RIIO2_Risk_With_2026'!L50, "-", "ERROR")</f>
        <v>-</v>
      </c>
      <c r="BI48" s="218" t="str">
        <f ca="1">IF((M48+Y48+AK48+AW48)='N2.5_RIIO2_Risk_With_2026'!M50, "-", "ERROR")</f>
        <v>-</v>
      </c>
    </row>
    <row r="49" spans="1:61">
      <c r="A49" s="158" t="s">
        <v>228</v>
      </c>
      <c r="B49" s="237" t="e">
        <f t="shared" ca="1" si="3"/>
        <v>#N/A</v>
      </c>
      <c r="C49" s="64" t="s">
        <v>51</v>
      </c>
      <c r="D49" s="187"/>
      <c r="E49" s="187"/>
      <c r="F49" s="187"/>
      <c r="G49" s="187"/>
      <c r="H49" s="187"/>
      <c r="I49" s="187"/>
      <c r="J49" s="187"/>
      <c r="K49" s="187"/>
      <c r="L49" s="187"/>
      <c r="M49" s="187"/>
      <c r="N49" s="84">
        <f t="shared" si="4"/>
        <v>0</v>
      </c>
      <c r="P49" s="187"/>
      <c r="Q49" s="187"/>
      <c r="R49" s="187"/>
      <c r="S49" s="187"/>
      <c r="T49" s="187"/>
      <c r="U49" s="187"/>
      <c r="V49" s="187"/>
      <c r="W49" s="187"/>
      <c r="X49" s="187"/>
      <c r="Y49" s="187"/>
      <c r="Z49" s="84">
        <f t="shared" si="5"/>
        <v>0</v>
      </c>
      <c r="AB49" s="187"/>
      <c r="AC49" s="187"/>
      <c r="AD49" s="187"/>
      <c r="AE49" s="187"/>
      <c r="AF49" s="187"/>
      <c r="AG49" s="187"/>
      <c r="AH49" s="187"/>
      <c r="AI49" s="187"/>
      <c r="AJ49" s="187"/>
      <c r="AK49" s="187"/>
      <c r="AL49" s="84">
        <f t="shared" si="6"/>
        <v>0</v>
      </c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84">
        <f t="shared" si="7"/>
        <v>0</v>
      </c>
      <c r="AZ49" s="218" t="str">
        <f ca="1">IF((D49+P49+AB49+AN49)='N2.5_RIIO2_Risk_With_2026'!D51, "-", "ERROR")</f>
        <v>-</v>
      </c>
      <c r="BA49" s="218" t="str">
        <f ca="1">IF((E49+Q49+AC49+AO49)='N2.5_RIIO2_Risk_With_2026'!E51, "-", "ERROR")</f>
        <v>-</v>
      </c>
      <c r="BB49" s="218" t="str">
        <f ca="1">IF((F49+R49+AD49+AP49)='N2.5_RIIO2_Risk_With_2026'!F51, "-", "ERROR")</f>
        <v>-</v>
      </c>
      <c r="BC49" s="218" t="str">
        <f ca="1">IF((G49+S49+AE49+AQ49)='N2.5_RIIO2_Risk_With_2026'!G51, "-", "ERROR")</f>
        <v>-</v>
      </c>
      <c r="BD49" s="218" t="str">
        <f ca="1">IF((H49+T49+AF49+AR49)='N2.5_RIIO2_Risk_With_2026'!H51, "-", "ERROR")</f>
        <v>-</v>
      </c>
      <c r="BE49" s="218" t="str">
        <f ca="1">IF((I49+U49+AG49+AS49)='N2.5_RIIO2_Risk_With_2026'!I51, "-", "ERROR")</f>
        <v>-</v>
      </c>
      <c r="BF49" s="218" t="str">
        <f ca="1">IF((J49+V49+AH49+AT49)='N2.5_RIIO2_Risk_With_2026'!J51, "-", "ERROR")</f>
        <v>-</v>
      </c>
      <c r="BG49" s="218" t="str">
        <f ca="1">IF((K49+W49+AI49+AU49)='N2.5_RIIO2_Risk_With_2026'!K51, "-", "ERROR")</f>
        <v>-</v>
      </c>
      <c r="BH49" s="218" t="str">
        <f ca="1">IF((L49+X49+AJ49+AV49)='N2.5_RIIO2_Risk_With_2026'!L51, "-", "ERROR")</f>
        <v>-</v>
      </c>
      <c r="BI49" s="218" t="str">
        <f ca="1">IF((M49+Y49+AK49+AW49)='N2.5_RIIO2_Risk_With_2026'!M51, "-", "ERROR")</f>
        <v>-</v>
      </c>
    </row>
    <row r="50" spans="1:61">
      <c r="A50" s="158" t="s">
        <v>240</v>
      </c>
      <c r="B50" s="237" t="e">
        <f t="shared" ca="1" si="3"/>
        <v>#N/A</v>
      </c>
      <c r="C50" s="64" t="s">
        <v>51</v>
      </c>
      <c r="D50" s="187"/>
      <c r="E50" s="187"/>
      <c r="F50" s="187"/>
      <c r="G50" s="187"/>
      <c r="H50" s="187"/>
      <c r="I50" s="187"/>
      <c r="J50" s="187"/>
      <c r="K50" s="187"/>
      <c r="L50" s="187"/>
      <c r="M50" s="187"/>
      <c r="N50" s="84">
        <f t="shared" si="4"/>
        <v>0</v>
      </c>
      <c r="P50" s="187"/>
      <c r="Q50" s="187"/>
      <c r="R50" s="187"/>
      <c r="S50" s="187"/>
      <c r="T50" s="187"/>
      <c r="U50" s="187"/>
      <c r="V50" s="187"/>
      <c r="W50" s="187"/>
      <c r="X50" s="187"/>
      <c r="Y50" s="187"/>
      <c r="Z50" s="84">
        <f t="shared" si="5"/>
        <v>0</v>
      </c>
      <c r="AB50" s="187"/>
      <c r="AC50" s="187"/>
      <c r="AD50" s="187"/>
      <c r="AE50" s="187"/>
      <c r="AF50" s="187"/>
      <c r="AG50" s="187"/>
      <c r="AH50" s="187"/>
      <c r="AI50" s="187"/>
      <c r="AJ50" s="187"/>
      <c r="AK50" s="187"/>
      <c r="AL50" s="84">
        <f t="shared" si="6"/>
        <v>0</v>
      </c>
      <c r="AN50" s="187"/>
      <c r="AO50" s="187"/>
      <c r="AP50" s="187"/>
      <c r="AQ50" s="187"/>
      <c r="AR50" s="187"/>
      <c r="AS50" s="187"/>
      <c r="AT50" s="187"/>
      <c r="AU50" s="187"/>
      <c r="AV50" s="187"/>
      <c r="AW50" s="187"/>
      <c r="AX50" s="84">
        <f t="shared" si="7"/>
        <v>0</v>
      </c>
      <c r="AZ50" s="218" t="str">
        <f ca="1">IF((D50+P50+AB50+AN50)='N2.5_RIIO2_Risk_With_2026'!D52, "-", "ERROR")</f>
        <v>-</v>
      </c>
      <c r="BA50" s="218" t="str">
        <f ca="1">IF((E50+Q50+AC50+AO50)='N2.5_RIIO2_Risk_With_2026'!E52, "-", "ERROR")</f>
        <v>-</v>
      </c>
      <c r="BB50" s="218" t="str">
        <f ca="1">IF((F50+R50+AD50+AP50)='N2.5_RIIO2_Risk_With_2026'!F52, "-", "ERROR")</f>
        <v>-</v>
      </c>
      <c r="BC50" s="218" t="str">
        <f ca="1">IF((G50+S50+AE50+AQ50)='N2.5_RIIO2_Risk_With_2026'!G52, "-", "ERROR")</f>
        <v>-</v>
      </c>
      <c r="BD50" s="218" t="str">
        <f ca="1">IF((H50+T50+AF50+AR50)='N2.5_RIIO2_Risk_With_2026'!H52, "-", "ERROR")</f>
        <v>-</v>
      </c>
      <c r="BE50" s="218" t="str">
        <f ca="1">IF((I50+U50+AG50+AS50)='N2.5_RIIO2_Risk_With_2026'!I52, "-", "ERROR")</f>
        <v>-</v>
      </c>
      <c r="BF50" s="218" t="str">
        <f ca="1">IF((J50+V50+AH50+AT50)='N2.5_RIIO2_Risk_With_2026'!J52, "-", "ERROR")</f>
        <v>-</v>
      </c>
      <c r="BG50" s="218" t="str">
        <f ca="1">IF((K50+W50+AI50+AU50)='N2.5_RIIO2_Risk_With_2026'!K52, "-", "ERROR")</f>
        <v>-</v>
      </c>
      <c r="BH50" s="218" t="str">
        <f ca="1">IF((L50+X50+AJ50+AV50)='N2.5_RIIO2_Risk_With_2026'!L52, "-", "ERROR")</f>
        <v>-</v>
      </c>
      <c r="BI50" s="218" t="str">
        <f ca="1">IF((M50+Y50+AK50+AW50)='N2.5_RIIO2_Risk_With_2026'!M52, "-", "ERROR")</f>
        <v>-</v>
      </c>
    </row>
    <row r="51" spans="1:61">
      <c r="A51" s="158" t="s">
        <v>241</v>
      </c>
      <c r="B51" s="237" t="e">
        <f t="shared" ca="1" si="3"/>
        <v>#N/A</v>
      </c>
      <c r="C51" s="64" t="s">
        <v>51</v>
      </c>
      <c r="D51" s="187"/>
      <c r="E51" s="187"/>
      <c r="F51" s="187"/>
      <c r="G51" s="187"/>
      <c r="H51" s="187"/>
      <c r="I51" s="187"/>
      <c r="J51" s="187"/>
      <c r="K51" s="187"/>
      <c r="L51" s="187"/>
      <c r="M51" s="187"/>
      <c r="N51" s="84">
        <f t="shared" si="4"/>
        <v>0</v>
      </c>
      <c r="P51" s="187"/>
      <c r="Q51" s="187"/>
      <c r="R51" s="187"/>
      <c r="S51" s="187"/>
      <c r="T51" s="187"/>
      <c r="U51" s="187"/>
      <c r="V51" s="187"/>
      <c r="W51" s="187"/>
      <c r="X51" s="187"/>
      <c r="Y51" s="187"/>
      <c r="Z51" s="84">
        <f t="shared" si="5"/>
        <v>0</v>
      </c>
      <c r="AB51" s="187"/>
      <c r="AC51" s="187"/>
      <c r="AD51" s="187"/>
      <c r="AE51" s="187"/>
      <c r="AF51" s="187"/>
      <c r="AG51" s="187"/>
      <c r="AH51" s="187"/>
      <c r="AI51" s="187"/>
      <c r="AJ51" s="187"/>
      <c r="AK51" s="187"/>
      <c r="AL51" s="84">
        <f t="shared" si="6"/>
        <v>0</v>
      </c>
      <c r="AN51" s="187"/>
      <c r="AO51" s="187"/>
      <c r="AP51" s="187"/>
      <c r="AQ51" s="187"/>
      <c r="AR51" s="187"/>
      <c r="AS51" s="187"/>
      <c r="AT51" s="187"/>
      <c r="AU51" s="187"/>
      <c r="AV51" s="187"/>
      <c r="AW51" s="187"/>
      <c r="AX51" s="84">
        <f t="shared" si="7"/>
        <v>0</v>
      </c>
      <c r="AZ51" s="218" t="str">
        <f ca="1">IF((D51+P51+AB51+AN51)='N2.5_RIIO2_Risk_With_2026'!D53, "-", "ERROR")</f>
        <v>-</v>
      </c>
      <c r="BA51" s="218" t="str">
        <f ca="1">IF((E51+Q51+AC51+AO51)='N2.5_RIIO2_Risk_With_2026'!E53, "-", "ERROR")</f>
        <v>-</v>
      </c>
      <c r="BB51" s="218" t="str">
        <f ca="1">IF((F51+R51+AD51+AP51)='N2.5_RIIO2_Risk_With_2026'!F53, "-", "ERROR")</f>
        <v>-</v>
      </c>
      <c r="BC51" s="218" t="str">
        <f ca="1">IF((G51+S51+AE51+AQ51)='N2.5_RIIO2_Risk_With_2026'!G53, "-", "ERROR")</f>
        <v>-</v>
      </c>
      <c r="BD51" s="218" t="str">
        <f ca="1">IF((H51+T51+AF51+AR51)='N2.5_RIIO2_Risk_With_2026'!H53, "-", "ERROR")</f>
        <v>-</v>
      </c>
      <c r="BE51" s="218" t="str">
        <f ca="1">IF((I51+U51+AG51+AS51)='N2.5_RIIO2_Risk_With_2026'!I53, "-", "ERROR")</f>
        <v>-</v>
      </c>
      <c r="BF51" s="218" t="str">
        <f ca="1">IF((J51+V51+AH51+AT51)='N2.5_RIIO2_Risk_With_2026'!J53, "-", "ERROR")</f>
        <v>-</v>
      </c>
      <c r="BG51" s="218" t="str">
        <f ca="1">IF((K51+W51+AI51+AU51)='N2.5_RIIO2_Risk_With_2026'!K53, "-", "ERROR")</f>
        <v>-</v>
      </c>
      <c r="BH51" s="218" t="str">
        <f ca="1">IF((L51+X51+AJ51+AV51)='N2.5_RIIO2_Risk_With_2026'!L53, "-", "ERROR")</f>
        <v>-</v>
      </c>
      <c r="BI51" s="218" t="str">
        <f ca="1">IF((M51+Y51+AK51+AW51)='N2.5_RIIO2_Risk_With_2026'!M53, "-", "ERROR")</f>
        <v>-</v>
      </c>
    </row>
    <row r="52" spans="1:61">
      <c r="A52" s="158" t="s">
        <v>242</v>
      </c>
      <c r="B52" s="237" t="e">
        <f t="shared" ca="1" si="3"/>
        <v>#N/A</v>
      </c>
      <c r="C52" s="64" t="s">
        <v>51</v>
      </c>
      <c r="D52" s="187"/>
      <c r="E52" s="187"/>
      <c r="F52" s="187"/>
      <c r="G52" s="187"/>
      <c r="H52" s="187"/>
      <c r="I52" s="187"/>
      <c r="J52" s="187"/>
      <c r="K52" s="187"/>
      <c r="L52" s="187"/>
      <c r="M52" s="187"/>
      <c r="N52" s="84">
        <f t="shared" si="4"/>
        <v>0</v>
      </c>
      <c r="P52" s="187"/>
      <c r="Q52" s="187"/>
      <c r="R52" s="187"/>
      <c r="S52" s="187"/>
      <c r="T52" s="187"/>
      <c r="U52" s="187"/>
      <c r="V52" s="187"/>
      <c r="W52" s="187"/>
      <c r="X52" s="187"/>
      <c r="Y52" s="187"/>
      <c r="Z52" s="84">
        <f t="shared" si="5"/>
        <v>0</v>
      </c>
      <c r="AB52" s="187"/>
      <c r="AC52" s="187"/>
      <c r="AD52" s="187"/>
      <c r="AE52" s="187"/>
      <c r="AF52" s="187"/>
      <c r="AG52" s="187"/>
      <c r="AH52" s="187"/>
      <c r="AI52" s="187"/>
      <c r="AJ52" s="187"/>
      <c r="AK52" s="187"/>
      <c r="AL52" s="84">
        <f t="shared" si="6"/>
        <v>0</v>
      </c>
      <c r="AN52" s="187"/>
      <c r="AO52" s="187"/>
      <c r="AP52" s="187"/>
      <c r="AQ52" s="187"/>
      <c r="AR52" s="187"/>
      <c r="AS52" s="187"/>
      <c r="AT52" s="187"/>
      <c r="AU52" s="187"/>
      <c r="AV52" s="187"/>
      <c r="AW52" s="187"/>
      <c r="AX52" s="84">
        <f t="shared" si="7"/>
        <v>0</v>
      </c>
      <c r="AZ52" s="218" t="str">
        <f ca="1">IF((D52+P52+AB52+AN52)='N2.5_RIIO2_Risk_With_2026'!D54, "-", "ERROR")</f>
        <v>-</v>
      </c>
      <c r="BA52" s="218" t="str">
        <f ca="1">IF((E52+Q52+AC52+AO52)='N2.5_RIIO2_Risk_With_2026'!E54, "-", "ERROR")</f>
        <v>-</v>
      </c>
      <c r="BB52" s="218" t="str">
        <f ca="1">IF((F52+R52+AD52+AP52)='N2.5_RIIO2_Risk_With_2026'!F54, "-", "ERROR")</f>
        <v>-</v>
      </c>
      <c r="BC52" s="218" t="str">
        <f ca="1">IF((G52+S52+AE52+AQ52)='N2.5_RIIO2_Risk_With_2026'!G54, "-", "ERROR")</f>
        <v>-</v>
      </c>
      <c r="BD52" s="218" t="str">
        <f ca="1">IF((H52+T52+AF52+AR52)='N2.5_RIIO2_Risk_With_2026'!H54, "-", "ERROR")</f>
        <v>-</v>
      </c>
      <c r="BE52" s="218" t="str">
        <f ca="1">IF((I52+U52+AG52+AS52)='N2.5_RIIO2_Risk_With_2026'!I54, "-", "ERROR")</f>
        <v>-</v>
      </c>
      <c r="BF52" s="218" t="str">
        <f ca="1">IF((J52+V52+AH52+AT52)='N2.5_RIIO2_Risk_With_2026'!J54, "-", "ERROR")</f>
        <v>-</v>
      </c>
      <c r="BG52" s="218" t="str">
        <f ca="1">IF((K52+W52+AI52+AU52)='N2.5_RIIO2_Risk_With_2026'!K54, "-", "ERROR")</f>
        <v>-</v>
      </c>
      <c r="BH52" s="218" t="str">
        <f ca="1">IF((L52+X52+AJ52+AV52)='N2.5_RIIO2_Risk_With_2026'!L54, "-", "ERROR")</f>
        <v>-</v>
      </c>
      <c r="BI52" s="218" t="str">
        <f ca="1">IF((M52+Y52+AK52+AW52)='N2.5_RIIO2_Risk_With_2026'!M54, "-", "ERROR")</f>
        <v>-</v>
      </c>
    </row>
    <row r="53" spans="1:61">
      <c r="A53" s="158" t="s">
        <v>434</v>
      </c>
      <c r="B53" s="237" t="e">
        <f t="shared" ca="1" si="3"/>
        <v>#N/A</v>
      </c>
      <c r="C53" s="64" t="s">
        <v>51</v>
      </c>
      <c r="D53" s="187"/>
      <c r="E53" s="187"/>
      <c r="F53" s="187"/>
      <c r="G53" s="187"/>
      <c r="H53" s="187"/>
      <c r="I53" s="187"/>
      <c r="J53" s="187"/>
      <c r="K53" s="187"/>
      <c r="L53" s="187"/>
      <c r="M53" s="187"/>
      <c r="N53" s="84">
        <f t="shared" si="4"/>
        <v>0</v>
      </c>
      <c r="P53" s="187"/>
      <c r="Q53" s="187"/>
      <c r="R53" s="187"/>
      <c r="S53" s="187"/>
      <c r="T53" s="187"/>
      <c r="U53" s="187"/>
      <c r="V53" s="187"/>
      <c r="W53" s="187"/>
      <c r="X53" s="187"/>
      <c r="Y53" s="187"/>
      <c r="Z53" s="84">
        <f t="shared" si="5"/>
        <v>0</v>
      </c>
      <c r="AB53" s="187"/>
      <c r="AC53" s="187"/>
      <c r="AD53" s="187"/>
      <c r="AE53" s="187"/>
      <c r="AF53" s="187"/>
      <c r="AG53" s="187"/>
      <c r="AH53" s="187"/>
      <c r="AI53" s="187"/>
      <c r="AJ53" s="187"/>
      <c r="AK53" s="187"/>
      <c r="AL53" s="84">
        <f t="shared" si="6"/>
        <v>0</v>
      </c>
      <c r="AN53" s="187"/>
      <c r="AO53" s="187"/>
      <c r="AP53" s="187"/>
      <c r="AQ53" s="187"/>
      <c r="AR53" s="187"/>
      <c r="AS53" s="187"/>
      <c r="AT53" s="187"/>
      <c r="AU53" s="187"/>
      <c r="AV53" s="187"/>
      <c r="AW53" s="187"/>
      <c r="AX53" s="84">
        <f t="shared" si="7"/>
        <v>0</v>
      </c>
      <c r="AZ53" s="218" t="str">
        <f ca="1">IF((D53+P53+AB53+AN53)='N2.5_RIIO2_Risk_With_2026'!D55, "-", "ERROR")</f>
        <v>-</v>
      </c>
      <c r="BA53" s="218" t="str">
        <f ca="1">IF((E53+Q53+AC53+AO53)='N2.5_RIIO2_Risk_With_2026'!E55, "-", "ERROR")</f>
        <v>-</v>
      </c>
      <c r="BB53" s="218" t="str">
        <f ca="1">IF((F53+R53+AD53+AP53)='N2.5_RIIO2_Risk_With_2026'!F55, "-", "ERROR")</f>
        <v>-</v>
      </c>
      <c r="BC53" s="218" t="str">
        <f ca="1">IF((G53+S53+AE53+AQ53)='N2.5_RIIO2_Risk_With_2026'!G55, "-", "ERROR")</f>
        <v>-</v>
      </c>
      <c r="BD53" s="218" t="str">
        <f ca="1">IF((H53+T53+AF53+AR53)='N2.5_RIIO2_Risk_With_2026'!H55, "-", "ERROR")</f>
        <v>-</v>
      </c>
      <c r="BE53" s="218" t="str">
        <f ca="1">IF((I53+U53+AG53+AS53)='N2.5_RIIO2_Risk_With_2026'!I55, "-", "ERROR")</f>
        <v>-</v>
      </c>
      <c r="BF53" s="218" t="str">
        <f ca="1">IF((J53+V53+AH53+AT53)='N2.5_RIIO2_Risk_With_2026'!J55, "-", "ERROR")</f>
        <v>-</v>
      </c>
      <c r="BG53" s="218" t="str">
        <f ca="1">IF((K53+W53+AI53+AU53)='N2.5_RIIO2_Risk_With_2026'!K55, "-", "ERROR")</f>
        <v>-</v>
      </c>
      <c r="BH53" s="218" t="str">
        <f ca="1">IF((L53+X53+AJ53+AV53)='N2.5_RIIO2_Risk_With_2026'!L55, "-", "ERROR")</f>
        <v>-</v>
      </c>
      <c r="BI53" s="218" t="str">
        <f ca="1">IF((M53+Y53+AK53+AW53)='N2.5_RIIO2_Risk_With_2026'!M55, "-", "ERROR")</f>
        <v>-</v>
      </c>
    </row>
    <row r="54" spans="1:61">
      <c r="A54" s="158" t="s">
        <v>243</v>
      </c>
      <c r="B54" s="237" t="e">
        <f t="shared" ca="1" si="3"/>
        <v>#N/A</v>
      </c>
      <c r="C54" s="64" t="s">
        <v>51</v>
      </c>
      <c r="D54" s="187"/>
      <c r="E54" s="187"/>
      <c r="F54" s="187"/>
      <c r="G54" s="187"/>
      <c r="H54" s="187"/>
      <c r="I54" s="187"/>
      <c r="J54" s="187"/>
      <c r="K54" s="187"/>
      <c r="L54" s="187"/>
      <c r="M54" s="187"/>
      <c r="N54" s="84">
        <f t="shared" si="4"/>
        <v>0</v>
      </c>
      <c r="P54" s="187"/>
      <c r="Q54" s="187"/>
      <c r="R54" s="187"/>
      <c r="S54" s="187"/>
      <c r="T54" s="187"/>
      <c r="U54" s="187"/>
      <c r="V54" s="187"/>
      <c r="W54" s="187"/>
      <c r="X54" s="187"/>
      <c r="Y54" s="187"/>
      <c r="Z54" s="84">
        <f t="shared" si="5"/>
        <v>0</v>
      </c>
      <c r="AB54" s="187"/>
      <c r="AC54" s="187"/>
      <c r="AD54" s="187"/>
      <c r="AE54" s="187"/>
      <c r="AF54" s="187"/>
      <c r="AG54" s="187"/>
      <c r="AH54" s="187"/>
      <c r="AI54" s="187"/>
      <c r="AJ54" s="187"/>
      <c r="AK54" s="187"/>
      <c r="AL54" s="84">
        <f t="shared" si="6"/>
        <v>0</v>
      </c>
      <c r="AN54" s="187"/>
      <c r="AO54" s="187"/>
      <c r="AP54" s="187"/>
      <c r="AQ54" s="187"/>
      <c r="AR54" s="187"/>
      <c r="AS54" s="187"/>
      <c r="AT54" s="187"/>
      <c r="AU54" s="187"/>
      <c r="AV54" s="187"/>
      <c r="AW54" s="187"/>
      <c r="AX54" s="84">
        <f t="shared" si="7"/>
        <v>0</v>
      </c>
      <c r="AZ54" s="218" t="str">
        <f ca="1">IF((D54+P54+AB54+AN54)='N2.5_RIIO2_Risk_With_2026'!D56, "-", "ERROR")</f>
        <v>-</v>
      </c>
      <c r="BA54" s="218" t="str">
        <f ca="1">IF((E54+Q54+AC54+AO54)='N2.5_RIIO2_Risk_With_2026'!E56, "-", "ERROR")</f>
        <v>-</v>
      </c>
      <c r="BB54" s="218" t="str">
        <f ca="1">IF((F54+R54+AD54+AP54)='N2.5_RIIO2_Risk_With_2026'!F56, "-", "ERROR")</f>
        <v>-</v>
      </c>
      <c r="BC54" s="218" t="str">
        <f ca="1">IF((G54+S54+AE54+AQ54)='N2.5_RIIO2_Risk_With_2026'!G56, "-", "ERROR")</f>
        <v>-</v>
      </c>
      <c r="BD54" s="218" t="str">
        <f ca="1">IF((H54+T54+AF54+AR54)='N2.5_RIIO2_Risk_With_2026'!H56, "-", "ERROR")</f>
        <v>-</v>
      </c>
      <c r="BE54" s="218" t="str">
        <f ca="1">IF((I54+U54+AG54+AS54)='N2.5_RIIO2_Risk_With_2026'!I56, "-", "ERROR")</f>
        <v>-</v>
      </c>
      <c r="BF54" s="218" t="str">
        <f ca="1">IF((J54+V54+AH54+AT54)='N2.5_RIIO2_Risk_With_2026'!J56, "-", "ERROR")</f>
        <v>-</v>
      </c>
      <c r="BG54" s="218" t="str">
        <f ca="1">IF((K54+W54+AI54+AU54)='N2.5_RIIO2_Risk_With_2026'!K56, "-", "ERROR")</f>
        <v>-</v>
      </c>
      <c r="BH54" s="218" t="str">
        <f ca="1">IF((L54+X54+AJ54+AV54)='N2.5_RIIO2_Risk_With_2026'!L56, "-", "ERROR")</f>
        <v>-</v>
      </c>
      <c r="BI54" s="218" t="str">
        <f ca="1">IF((M54+Y54+AK54+AW54)='N2.5_RIIO2_Risk_With_2026'!M56, "-", "ERROR")</f>
        <v>-</v>
      </c>
    </row>
    <row r="55" spans="1:61">
      <c r="A55" s="158" t="s">
        <v>244</v>
      </c>
      <c r="B55" s="237" t="e">
        <f t="shared" ca="1" si="3"/>
        <v>#N/A</v>
      </c>
      <c r="C55" s="64" t="s">
        <v>51</v>
      </c>
      <c r="D55" s="187"/>
      <c r="E55" s="187"/>
      <c r="F55" s="187"/>
      <c r="G55" s="187"/>
      <c r="H55" s="187"/>
      <c r="I55" s="187"/>
      <c r="J55" s="187"/>
      <c r="K55" s="187"/>
      <c r="L55" s="187"/>
      <c r="M55" s="187"/>
      <c r="N55" s="84">
        <f t="shared" si="4"/>
        <v>0</v>
      </c>
      <c r="P55" s="187"/>
      <c r="Q55" s="187"/>
      <c r="R55" s="187"/>
      <c r="S55" s="187"/>
      <c r="T55" s="187"/>
      <c r="U55" s="187"/>
      <c r="V55" s="187"/>
      <c r="W55" s="187"/>
      <c r="X55" s="187"/>
      <c r="Y55" s="187"/>
      <c r="Z55" s="84">
        <f t="shared" si="5"/>
        <v>0</v>
      </c>
      <c r="AB55" s="187"/>
      <c r="AC55" s="187"/>
      <c r="AD55" s="187"/>
      <c r="AE55" s="187"/>
      <c r="AF55" s="187"/>
      <c r="AG55" s="187"/>
      <c r="AH55" s="187"/>
      <c r="AI55" s="187"/>
      <c r="AJ55" s="187"/>
      <c r="AK55" s="187"/>
      <c r="AL55" s="84">
        <f t="shared" si="6"/>
        <v>0</v>
      </c>
      <c r="AN55" s="187"/>
      <c r="AO55" s="187"/>
      <c r="AP55" s="187"/>
      <c r="AQ55" s="187"/>
      <c r="AR55" s="187"/>
      <c r="AS55" s="187"/>
      <c r="AT55" s="187"/>
      <c r="AU55" s="187"/>
      <c r="AV55" s="187"/>
      <c r="AW55" s="187"/>
      <c r="AX55" s="84">
        <f t="shared" si="7"/>
        <v>0</v>
      </c>
      <c r="AZ55" s="218" t="str">
        <f ca="1">IF((D55+P55+AB55+AN55)='N2.5_RIIO2_Risk_With_2026'!D57, "-", "ERROR")</f>
        <v>-</v>
      </c>
      <c r="BA55" s="218" t="str">
        <f ca="1">IF((E55+Q55+AC55+AO55)='N2.5_RIIO2_Risk_With_2026'!E57, "-", "ERROR")</f>
        <v>-</v>
      </c>
      <c r="BB55" s="218" t="str">
        <f ca="1">IF((F55+R55+AD55+AP55)='N2.5_RIIO2_Risk_With_2026'!F57, "-", "ERROR")</f>
        <v>-</v>
      </c>
      <c r="BC55" s="218" t="str">
        <f ca="1">IF((G55+S55+AE55+AQ55)='N2.5_RIIO2_Risk_With_2026'!G57, "-", "ERROR")</f>
        <v>-</v>
      </c>
      <c r="BD55" s="218" t="str">
        <f ca="1">IF((H55+T55+AF55+AR55)='N2.5_RIIO2_Risk_With_2026'!H57, "-", "ERROR")</f>
        <v>-</v>
      </c>
      <c r="BE55" s="218" t="str">
        <f ca="1">IF((I55+U55+AG55+AS55)='N2.5_RIIO2_Risk_With_2026'!I57, "-", "ERROR")</f>
        <v>-</v>
      </c>
      <c r="BF55" s="218" t="str">
        <f ca="1">IF((J55+V55+AH55+AT55)='N2.5_RIIO2_Risk_With_2026'!J57, "-", "ERROR")</f>
        <v>-</v>
      </c>
      <c r="BG55" s="218" t="str">
        <f ca="1">IF((K55+W55+AI55+AU55)='N2.5_RIIO2_Risk_With_2026'!K57, "-", "ERROR")</f>
        <v>-</v>
      </c>
      <c r="BH55" s="218" t="str">
        <f ca="1">IF((L55+X55+AJ55+AV55)='N2.5_RIIO2_Risk_With_2026'!L57, "-", "ERROR")</f>
        <v>-</v>
      </c>
      <c r="BI55" s="218" t="str">
        <f ca="1">IF((M55+Y55+AK55+AW55)='N2.5_RIIO2_Risk_With_2026'!M57, "-", "ERROR")</f>
        <v>-</v>
      </c>
    </row>
    <row r="56" spans="1:61">
      <c r="A56" s="158" t="s">
        <v>245</v>
      </c>
      <c r="B56" s="237" t="e">
        <f t="shared" ca="1" si="3"/>
        <v>#N/A</v>
      </c>
      <c r="C56" s="64" t="s">
        <v>51</v>
      </c>
      <c r="D56" s="187"/>
      <c r="E56" s="187"/>
      <c r="F56" s="187"/>
      <c r="G56" s="187"/>
      <c r="H56" s="187"/>
      <c r="I56" s="187"/>
      <c r="J56" s="187"/>
      <c r="K56" s="187"/>
      <c r="L56" s="187"/>
      <c r="M56" s="187"/>
      <c r="N56" s="84">
        <f t="shared" si="4"/>
        <v>0</v>
      </c>
      <c r="P56" s="187"/>
      <c r="Q56" s="187"/>
      <c r="R56" s="187"/>
      <c r="S56" s="187"/>
      <c r="T56" s="187"/>
      <c r="U56" s="187"/>
      <c r="V56" s="187"/>
      <c r="W56" s="187"/>
      <c r="X56" s="187"/>
      <c r="Y56" s="187"/>
      <c r="Z56" s="84">
        <f t="shared" si="5"/>
        <v>0</v>
      </c>
      <c r="AB56" s="187"/>
      <c r="AC56" s="187"/>
      <c r="AD56" s="187"/>
      <c r="AE56" s="187"/>
      <c r="AF56" s="187"/>
      <c r="AG56" s="187"/>
      <c r="AH56" s="187"/>
      <c r="AI56" s="187"/>
      <c r="AJ56" s="187"/>
      <c r="AK56" s="187"/>
      <c r="AL56" s="84">
        <f t="shared" si="6"/>
        <v>0</v>
      </c>
      <c r="AN56" s="187"/>
      <c r="AO56" s="187"/>
      <c r="AP56" s="187"/>
      <c r="AQ56" s="187"/>
      <c r="AR56" s="187"/>
      <c r="AS56" s="187"/>
      <c r="AT56" s="187"/>
      <c r="AU56" s="187"/>
      <c r="AV56" s="187"/>
      <c r="AW56" s="187"/>
      <c r="AX56" s="84">
        <f t="shared" si="7"/>
        <v>0</v>
      </c>
      <c r="AZ56" s="218" t="str">
        <f ca="1">IF((D56+P56+AB56+AN56)='N2.5_RIIO2_Risk_With_2026'!D58, "-", "ERROR")</f>
        <v>-</v>
      </c>
      <c r="BA56" s="218" t="str">
        <f ca="1">IF((E56+Q56+AC56+AO56)='N2.5_RIIO2_Risk_With_2026'!E58, "-", "ERROR")</f>
        <v>-</v>
      </c>
      <c r="BB56" s="218" t="str">
        <f ca="1">IF((F56+R56+AD56+AP56)='N2.5_RIIO2_Risk_With_2026'!F58, "-", "ERROR")</f>
        <v>-</v>
      </c>
      <c r="BC56" s="218" t="str">
        <f ca="1">IF((G56+S56+AE56+AQ56)='N2.5_RIIO2_Risk_With_2026'!G58, "-", "ERROR")</f>
        <v>-</v>
      </c>
      <c r="BD56" s="218" t="str">
        <f ca="1">IF((H56+T56+AF56+AR56)='N2.5_RIIO2_Risk_With_2026'!H58, "-", "ERROR")</f>
        <v>-</v>
      </c>
      <c r="BE56" s="218" t="str">
        <f ca="1">IF((I56+U56+AG56+AS56)='N2.5_RIIO2_Risk_With_2026'!I58, "-", "ERROR")</f>
        <v>-</v>
      </c>
      <c r="BF56" s="218" t="str">
        <f ca="1">IF((J56+V56+AH56+AT56)='N2.5_RIIO2_Risk_With_2026'!J58, "-", "ERROR")</f>
        <v>-</v>
      </c>
      <c r="BG56" s="218" t="str">
        <f ca="1">IF((K56+W56+AI56+AU56)='N2.5_RIIO2_Risk_With_2026'!K58, "-", "ERROR")</f>
        <v>-</v>
      </c>
      <c r="BH56" s="218" t="str">
        <f ca="1">IF((L56+X56+AJ56+AV56)='N2.5_RIIO2_Risk_With_2026'!L58, "-", "ERROR")</f>
        <v>-</v>
      </c>
      <c r="BI56" s="218" t="str">
        <f ca="1">IF((M56+Y56+AK56+AW56)='N2.5_RIIO2_Risk_With_2026'!M58, "-", "ERROR")</f>
        <v>-</v>
      </c>
    </row>
    <row r="57" spans="1:61">
      <c r="A57" s="158" t="s">
        <v>246</v>
      </c>
      <c r="B57" s="237" t="e">
        <f t="shared" ca="1" si="3"/>
        <v>#N/A</v>
      </c>
      <c r="C57" s="64" t="s">
        <v>51</v>
      </c>
      <c r="D57" s="187"/>
      <c r="E57" s="187"/>
      <c r="F57" s="187"/>
      <c r="G57" s="187"/>
      <c r="H57" s="187"/>
      <c r="I57" s="187"/>
      <c r="J57" s="187"/>
      <c r="K57" s="187"/>
      <c r="L57" s="187"/>
      <c r="M57" s="187"/>
      <c r="N57" s="84">
        <f t="shared" si="4"/>
        <v>0</v>
      </c>
      <c r="P57" s="187"/>
      <c r="Q57" s="187"/>
      <c r="R57" s="187"/>
      <c r="S57" s="187"/>
      <c r="T57" s="187"/>
      <c r="U57" s="187"/>
      <c r="V57" s="187"/>
      <c r="W57" s="187"/>
      <c r="X57" s="187"/>
      <c r="Y57" s="187"/>
      <c r="Z57" s="84">
        <f t="shared" si="5"/>
        <v>0</v>
      </c>
      <c r="AB57" s="187"/>
      <c r="AC57" s="187"/>
      <c r="AD57" s="187"/>
      <c r="AE57" s="187"/>
      <c r="AF57" s="187"/>
      <c r="AG57" s="187"/>
      <c r="AH57" s="187"/>
      <c r="AI57" s="187"/>
      <c r="AJ57" s="187"/>
      <c r="AK57" s="187"/>
      <c r="AL57" s="84">
        <f t="shared" si="6"/>
        <v>0</v>
      </c>
      <c r="AN57" s="187"/>
      <c r="AO57" s="187"/>
      <c r="AP57" s="187"/>
      <c r="AQ57" s="187"/>
      <c r="AR57" s="187"/>
      <c r="AS57" s="187"/>
      <c r="AT57" s="187"/>
      <c r="AU57" s="187"/>
      <c r="AV57" s="187"/>
      <c r="AW57" s="187"/>
      <c r="AX57" s="84">
        <f t="shared" si="7"/>
        <v>0</v>
      </c>
      <c r="AZ57" s="218" t="str">
        <f ca="1">IF((D57+P57+AB57+AN57)='N2.5_RIIO2_Risk_With_2026'!D59, "-", "ERROR")</f>
        <v>-</v>
      </c>
      <c r="BA57" s="218" t="str">
        <f ca="1">IF((E57+Q57+AC57+AO57)='N2.5_RIIO2_Risk_With_2026'!E59, "-", "ERROR")</f>
        <v>-</v>
      </c>
      <c r="BB57" s="218" t="str">
        <f ca="1">IF((F57+R57+AD57+AP57)='N2.5_RIIO2_Risk_With_2026'!F59, "-", "ERROR")</f>
        <v>-</v>
      </c>
      <c r="BC57" s="218" t="str">
        <f ca="1">IF((G57+S57+AE57+AQ57)='N2.5_RIIO2_Risk_With_2026'!G59, "-", "ERROR")</f>
        <v>-</v>
      </c>
      <c r="BD57" s="218" t="str">
        <f ca="1">IF((H57+T57+AF57+AR57)='N2.5_RIIO2_Risk_With_2026'!H59, "-", "ERROR")</f>
        <v>-</v>
      </c>
      <c r="BE57" s="218" t="str">
        <f ca="1">IF((I57+U57+AG57+AS57)='N2.5_RIIO2_Risk_With_2026'!I59, "-", "ERROR")</f>
        <v>-</v>
      </c>
      <c r="BF57" s="218" t="str">
        <f ca="1">IF((J57+V57+AH57+AT57)='N2.5_RIIO2_Risk_With_2026'!J59, "-", "ERROR")</f>
        <v>-</v>
      </c>
      <c r="BG57" s="218" t="str">
        <f ca="1">IF((K57+W57+AI57+AU57)='N2.5_RIIO2_Risk_With_2026'!K59, "-", "ERROR")</f>
        <v>-</v>
      </c>
      <c r="BH57" s="218" t="str">
        <f ca="1">IF((L57+X57+AJ57+AV57)='N2.5_RIIO2_Risk_With_2026'!L59, "-", "ERROR")</f>
        <v>-</v>
      </c>
      <c r="BI57" s="218" t="str">
        <f ca="1">IF((M57+Y57+AK57+AW57)='N2.5_RIIO2_Risk_With_2026'!M59, "-", "ERROR")</f>
        <v>-</v>
      </c>
    </row>
    <row r="58" spans="1:61">
      <c r="A58" s="158" t="s">
        <v>247</v>
      </c>
      <c r="B58" s="237" t="e">
        <f t="shared" ca="1" si="3"/>
        <v>#N/A</v>
      </c>
      <c r="C58" s="64" t="s">
        <v>51</v>
      </c>
      <c r="D58" s="187"/>
      <c r="E58" s="187"/>
      <c r="F58" s="187"/>
      <c r="G58" s="187"/>
      <c r="H58" s="187"/>
      <c r="I58" s="187"/>
      <c r="J58" s="187"/>
      <c r="K58" s="187"/>
      <c r="L58" s="187"/>
      <c r="M58" s="187"/>
      <c r="N58" s="84">
        <f t="shared" si="4"/>
        <v>0</v>
      </c>
      <c r="P58" s="187"/>
      <c r="Q58" s="187"/>
      <c r="R58" s="187"/>
      <c r="S58" s="187"/>
      <c r="T58" s="187"/>
      <c r="U58" s="187"/>
      <c r="V58" s="187"/>
      <c r="W58" s="187"/>
      <c r="X58" s="187"/>
      <c r="Y58" s="187"/>
      <c r="Z58" s="84">
        <f t="shared" si="5"/>
        <v>0</v>
      </c>
      <c r="AB58" s="187"/>
      <c r="AC58" s="187"/>
      <c r="AD58" s="187"/>
      <c r="AE58" s="187"/>
      <c r="AF58" s="187"/>
      <c r="AG58" s="187"/>
      <c r="AH58" s="187"/>
      <c r="AI58" s="187"/>
      <c r="AJ58" s="187"/>
      <c r="AK58" s="187"/>
      <c r="AL58" s="84">
        <f t="shared" si="6"/>
        <v>0</v>
      </c>
      <c r="AN58" s="187"/>
      <c r="AO58" s="187"/>
      <c r="AP58" s="187"/>
      <c r="AQ58" s="187"/>
      <c r="AR58" s="187"/>
      <c r="AS58" s="187"/>
      <c r="AT58" s="187"/>
      <c r="AU58" s="187"/>
      <c r="AV58" s="187"/>
      <c r="AW58" s="187"/>
      <c r="AX58" s="84">
        <f t="shared" si="7"/>
        <v>0</v>
      </c>
      <c r="AZ58" s="218" t="str">
        <f ca="1">IF((D58+P58+AB58+AN58)='N2.5_RIIO2_Risk_With_2026'!D60, "-", "ERROR")</f>
        <v>-</v>
      </c>
      <c r="BA58" s="218" t="str">
        <f ca="1">IF((E58+Q58+AC58+AO58)='N2.5_RIIO2_Risk_With_2026'!E60, "-", "ERROR")</f>
        <v>-</v>
      </c>
      <c r="BB58" s="218" t="str">
        <f ca="1">IF((F58+R58+AD58+AP58)='N2.5_RIIO2_Risk_With_2026'!F60, "-", "ERROR")</f>
        <v>-</v>
      </c>
      <c r="BC58" s="218" t="str">
        <f ca="1">IF((G58+S58+AE58+AQ58)='N2.5_RIIO2_Risk_With_2026'!G60, "-", "ERROR")</f>
        <v>-</v>
      </c>
      <c r="BD58" s="218" t="str">
        <f ca="1">IF((H58+T58+AF58+AR58)='N2.5_RIIO2_Risk_With_2026'!H60, "-", "ERROR")</f>
        <v>-</v>
      </c>
      <c r="BE58" s="218" t="str">
        <f ca="1">IF((I58+U58+AG58+AS58)='N2.5_RIIO2_Risk_With_2026'!I60, "-", "ERROR")</f>
        <v>-</v>
      </c>
      <c r="BF58" s="218" t="str">
        <f ca="1">IF((J58+V58+AH58+AT58)='N2.5_RIIO2_Risk_With_2026'!J60, "-", "ERROR")</f>
        <v>-</v>
      </c>
      <c r="BG58" s="218" t="str">
        <f ca="1">IF((K58+W58+AI58+AU58)='N2.5_RIIO2_Risk_With_2026'!K60, "-", "ERROR")</f>
        <v>-</v>
      </c>
      <c r="BH58" s="218" t="str">
        <f ca="1">IF((L58+X58+AJ58+AV58)='N2.5_RIIO2_Risk_With_2026'!L60, "-", "ERROR")</f>
        <v>-</v>
      </c>
      <c r="BI58" s="218" t="str">
        <f ca="1">IF((M58+Y58+AK58+AW58)='N2.5_RIIO2_Risk_With_2026'!M60, "-", "ERROR")</f>
        <v>-</v>
      </c>
    </row>
    <row r="59" spans="1:61">
      <c r="A59" s="158" t="s">
        <v>248</v>
      </c>
      <c r="B59" s="237" t="e">
        <f t="shared" ca="1" si="3"/>
        <v>#N/A</v>
      </c>
      <c r="C59" s="64" t="s">
        <v>51</v>
      </c>
      <c r="D59" s="187"/>
      <c r="E59" s="187"/>
      <c r="F59" s="187"/>
      <c r="G59" s="187"/>
      <c r="H59" s="187"/>
      <c r="I59" s="187"/>
      <c r="J59" s="187"/>
      <c r="K59" s="187"/>
      <c r="L59" s="187"/>
      <c r="M59" s="187"/>
      <c r="N59" s="84">
        <f t="shared" si="4"/>
        <v>0</v>
      </c>
      <c r="P59" s="187"/>
      <c r="Q59" s="187"/>
      <c r="R59" s="187"/>
      <c r="S59" s="187"/>
      <c r="T59" s="187"/>
      <c r="U59" s="187"/>
      <c r="V59" s="187"/>
      <c r="W59" s="187"/>
      <c r="X59" s="187"/>
      <c r="Y59" s="187"/>
      <c r="Z59" s="84">
        <f t="shared" si="5"/>
        <v>0</v>
      </c>
      <c r="AB59" s="187"/>
      <c r="AC59" s="187"/>
      <c r="AD59" s="187"/>
      <c r="AE59" s="187"/>
      <c r="AF59" s="187"/>
      <c r="AG59" s="187"/>
      <c r="AH59" s="187"/>
      <c r="AI59" s="187"/>
      <c r="AJ59" s="187"/>
      <c r="AK59" s="187"/>
      <c r="AL59" s="84">
        <f t="shared" si="6"/>
        <v>0</v>
      </c>
      <c r="AN59" s="187"/>
      <c r="AO59" s="187"/>
      <c r="AP59" s="187"/>
      <c r="AQ59" s="187"/>
      <c r="AR59" s="187"/>
      <c r="AS59" s="187"/>
      <c r="AT59" s="187"/>
      <c r="AU59" s="187"/>
      <c r="AV59" s="187"/>
      <c r="AW59" s="187"/>
      <c r="AX59" s="84">
        <f t="shared" si="7"/>
        <v>0</v>
      </c>
      <c r="AZ59" s="218" t="str">
        <f ca="1">IF((D59+P59+AB59+AN59)='N2.5_RIIO2_Risk_With_2026'!D61, "-", "ERROR")</f>
        <v>-</v>
      </c>
      <c r="BA59" s="218" t="str">
        <f ca="1">IF((E59+Q59+AC59+AO59)='N2.5_RIIO2_Risk_With_2026'!E61, "-", "ERROR")</f>
        <v>-</v>
      </c>
      <c r="BB59" s="218" t="str">
        <f ca="1">IF((F59+R59+AD59+AP59)='N2.5_RIIO2_Risk_With_2026'!F61, "-", "ERROR")</f>
        <v>-</v>
      </c>
      <c r="BC59" s="218" t="str">
        <f ca="1">IF((G59+S59+AE59+AQ59)='N2.5_RIIO2_Risk_With_2026'!G61, "-", "ERROR")</f>
        <v>-</v>
      </c>
      <c r="BD59" s="218" t="str">
        <f ca="1">IF((H59+T59+AF59+AR59)='N2.5_RIIO2_Risk_With_2026'!H61, "-", "ERROR")</f>
        <v>-</v>
      </c>
      <c r="BE59" s="218" t="str">
        <f ca="1">IF((I59+U59+AG59+AS59)='N2.5_RIIO2_Risk_With_2026'!I61, "-", "ERROR")</f>
        <v>-</v>
      </c>
      <c r="BF59" s="218" t="str">
        <f ca="1">IF((J59+V59+AH59+AT59)='N2.5_RIIO2_Risk_With_2026'!J61, "-", "ERROR")</f>
        <v>-</v>
      </c>
      <c r="BG59" s="218" t="str">
        <f ca="1">IF((K59+W59+AI59+AU59)='N2.5_RIIO2_Risk_With_2026'!K61, "-", "ERROR")</f>
        <v>-</v>
      </c>
      <c r="BH59" s="218" t="str">
        <f ca="1">IF((L59+X59+AJ59+AV59)='N2.5_RIIO2_Risk_With_2026'!L61, "-", "ERROR")</f>
        <v>-</v>
      </c>
      <c r="BI59" s="218" t="str">
        <f ca="1">IF((M59+Y59+AK59+AW59)='N2.5_RIIO2_Risk_With_2026'!M61, "-", "ERROR")</f>
        <v>-</v>
      </c>
    </row>
    <row r="60" spans="1:61">
      <c r="A60" s="158" t="s">
        <v>249</v>
      </c>
      <c r="B60" s="237" t="e">
        <f t="shared" ca="1" si="3"/>
        <v>#N/A</v>
      </c>
      <c r="C60" s="64" t="s">
        <v>51</v>
      </c>
      <c r="D60" s="187"/>
      <c r="E60" s="187"/>
      <c r="F60" s="187"/>
      <c r="G60" s="187"/>
      <c r="H60" s="187"/>
      <c r="I60" s="187"/>
      <c r="J60" s="187"/>
      <c r="K60" s="187"/>
      <c r="L60" s="187"/>
      <c r="M60" s="187"/>
      <c r="N60" s="84">
        <f t="shared" si="4"/>
        <v>0</v>
      </c>
      <c r="P60" s="187"/>
      <c r="Q60" s="187"/>
      <c r="R60" s="187"/>
      <c r="S60" s="187"/>
      <c r="T60" s="187"/>
      <c r="U60" s="187"/>
      <c r="V60" s="187"/>
      <c r="W60" s="187"/>
      <c r="X60" s="187"/>
      <c r="Y60" s="187"/>
      <c r="Z60" s="84">
        <f t="shared" si="5"/>
        <v>0</v>
      </c>
      <c r="AB60" s="187"/>
      <c r="AC60" s="187"/>
      <c r="AD60" s="187"/>
      <c r="AE60" s="187"/>
      <c r="AF60" s="187"/>
      <c r="AG60" s="187"/>
      <c r="AH60" s="187"/>
      <c r="AI60" s="187"/>
      <c r="AJ60" s="187"/>
      <c r="AK60" s="187"/>
      <c r="AL60" s="84">
        <f t="shared" si="6"/>
        <v>0</v>
      </c>
      <c r="AN60" s="187"/>
      <c r="AO60" s="187"/>
      <c r="AP60" s="187"/>
      <c r="AQ60" s="187"/>
      <c r="AR60" s="187"/>
      <c r="AS60" s="187"/>
      <c r="AT60" s="187"/>
      <c r="AU60" s="187"/>
      <c r="AV60" s="187"/>
      <c r="AW60" s="187"/>
      <c r="AX60" s="84">
        <f t="shared" si="7"/>
        <v>0</v>
      </c>
      <c r="AZ60" s="218" t="str">
        <f ca="1">IF((D60+P60+AB60+AN60)='N2.5_RIIO2_Risk_With_2026'!D62, "-", "ERROR")</f>
        <v>-</v>
      </c>
      <c r="BA60" s="218" t="str">
        <f ca="1">IF((E60+Q60+AC60+AO60)='N2.5_RIIO2_Risk_With_2026'!E62, "-", "ERROR")</f>
        <v>-</v>
      </c>
      <c r="BB60" s="218" t="str">
        <f ca="1">IF((F60+R60+AD60+AP60)='N2.5_RIIO2_Risk_With_2026'!F62, "-", "ERROR")</f>
        <v>-</v>
      </c>
      <c r="BC60" s="218" t="str">
        <f ca="1">IF((G60+S60+AE60+AQ60)='N2.5_RIIO2_Risk_With_2026'!G62, "-", "ERROR")</f>
        <v>-</v>
      </c>
      <c r="BD60" s="218" t="str">
        <f ca="1">IF((H60+T60+AF60+AR60)='N2.5_RIIO2_Risk_With_2026'!H62, "-", "ERROR")</f>
        <v>-</v>
      </c>
      <c r="BE60" s="218" t="str">
        <f ca="1">IF((I60+U60+AG60+AS60)='N2.5_RIIO2_Risk_With_2026'!I62, "-", "ERROR")</f>
        <v>-</v>
      </c>
      <c r="BF60" s="218" t="str">
        <f ca="1">IF((J60+V60+AH60+AT60)='N2.5_RIIO2_Risk_With_2026'!J62, "-", "ERROR")</f>
        <v>-</v>
      </c>
      <c r="BG60" s="218" t="str">
        <f ca="1">IF((K60+W60+AI60+AU60)='N2.5_RIIO2_Risk_With_2026'!K62, "-", "ERROR")</f>
        <v>-</v>
      </c>
      <c r="BH60" s="218" t="str">
        <f ca="1">IF((L60+X60+AJ60+AV60)='N2.5_RIIO2_Risk_With_2026'!L62, "-", "ERROR")</f>
        <v>-</v>
      </c>
      <c r="BI60" s="218" t="str">
        <f ca="1">IF((M60+Y60+AK60+AW60)='N2.5_RIIO2_Risk_With_2026'!M62, "-", "ERROR")</f>
        <v>-</v>
      </c>
    </row>
    <row r="61" spans="1:61">
      <c r="A61" s="158" t="s">
        <v>250</v>
      </c>
      <c r="B61" s="237" t="e">
        <f t="shared" ca="1" si="3"/>
        <v>#N/A</v>
      </c>
      <c r="C61" s="64" t="s">
        <v>51</v>
      </c>
      <c r="D61" s="187"/>
      <c r="E61" s="187"/>
      <c r="F61" s="187"/>
      <c r="G61" s="187"/>
      <c r="H61" s="187"/>
      <c r="I61" s="187"/>
      <c r="J61" s="187"/>
      <c r="K61" s="187"/>
      <c r="L61" s="187"/>
      <c r="M61" s="187"/>
      <c r="N61" s="84">
        <f t="shared" si="4"/>
        <v>0</v>
      </c>
      <c r="P61" s="187"/>
      <c r="Q61" s="187"/>
      <c r="R61" s="187"/>
      <c r="S61" s="187"/>
      <c r="T61" s="187"/>
      <c r="U61" s="187"/>
      <c r="V61" s="187"/>
      <c r="W61" s="187"/>
      <c r="X61" s="187"/>
      <c r="Y61" s="187"/>
      <c r="Z61" s="84">
        <f t="shared" si="5"/>
        <v>0</v>
      </c>
      <c r="AB61" s="187"/>
      <c r="AC61" s="187"/>
      <c r="AD61" s="187"/>
      <c r="AE61" s="187"/>
      <c r="AF61" s="187"/>
      <c r="AG61" s="187"/>
      <c r="AH61" s="187"/>
      <c r="AI61" s="187"/>
      <c r="AJ61" s="187"/>
      <c r="AK61" s="187"/>
      <c r="AL61" s="84">
        <f t="shared" si="6"/>
        <v>0</v>
      </c>
      <c r="AN61" s="187"/>
      <c r="AO61" s="187"/>
      <c r="AP61" s="187"/>
      <c r="AQ61" s="187"/>
      <c r="AR61" s="187"/>
      <c r="AS61" s="187"/>
      <c r="AT61" s="187"/>
      <c r="AU61" s="187"/>
      <c r="AV61" s="187"/>
      <c r="AW61" s="187"/>
      <c r="AX61" s="84">
        <f t="shared" si="7"/>
        <v>0</v>
      </c>
      <c r="AZ61" s="218" t="str">
        <f ca="1">IF((D61+P61+AB61+AN61)='N2.5_RIIO2_Risk_With_2026'!D63, "-", "ERROR")</f>
        <v>-</v>
      </c>
      <c r="BA61" s="218" t="str">
        <f ca="1">IF((E61+Q61+AC61+AO61)='N2.5_RIIO2_Risk_With_2026'!E63, "-", "ERROR")</f>
        <v>-</v>
      </c>
      <c r="BB61" s="218" t="str">
        <f ca="1">IF((F61+R61+AD61+AP61)='N2.5_RIIO2_Risk_With_2026'!F63, "-", "ERROR")</f>
        <v>-</v>
      </c>
      <c r="BC61" s="218" t="str">
        <f ca="1">IF((G61+S61+AE61+AQ61)='N2.5_RIIO2_Risk_With_2026'!G63, "-", "ERROR")</f>
        <v>-</v>
      </c>
      <c r="BD61" s="218" t="str">
        <f ca="1">IF((H61+T61+AF61+AR61)='N2.5_RIIO2_Risk_With_2026'!H63, "-", "ERROR")</f>
        <v>-</v>
      </c>
      <c r="BE61" s="218" t="str">
        <f ca="1">IF((I61+U61+AG61+AS61)='N2.5_RIIO2_Risk_With_2026'!I63, "-", "ERROR")</f>
        <v>-</v>
      </c>
      <c r="BF61" s="218" t="str">
        <f ca="1">IF((J61+V61+AH61+AT61)='N2.5_RIIO2_Risk_With_2026'!J63, "-", "ERROR")</f>
        <v>-</v>
      </c>
      <c r="BG61" s="218" t="str">
        <f ca="1">IF((K61+W61+AI61+AU61)='N2.5_RIIO2_Risk_With_2026'!K63, "-", "ERROR")</f>
        <v>-</v>
      </c>
      <c r="BH61" s="218" t="str">
        <f ca="1">IF((L61+X61+AJ61+AV61)='N2.5_RIIO2_Risk_With_2026'!L63, "-", "ERROR")</f>
        <v>-</v>
      </c>
      <c r="BI61" s="218" t="str">
        <f ca="1">IF((M61+Y61+AK61+AW61)='N2.5_RIIO2_Risk_With_2026'!M63, "-", "ERROR")</f>
        <v>-</v>
      </c>
    </row>
    <row r="62" spans="1:61">
      <c r="A62" s="158" t="s">
        <v>435</v>
      </c>
      <c r="B62" s="237" t="e">
        <f t="shared" ca="1" si="3"/>
        <v>#N/A</v>
      </c>
      <c r="C62" s="64" t="s">
        <v>51</v>
      </c>
      <c r="D62" s="187"/>
      <c r="E62" s="187"/>
      <c r="F62" s="187"/>
      <c r="G62" s="187"/>
      <c r="H62" s="187"/>
      <c r="I62" s="187"/>
      <c r="J62" s="187"/>
      <c r="K62" s="187"/>
      <c r="L62" s="187"/>
      <c r="M62" s="187"/>
      <c r="N62" s="84">
        <f t="shared" si="4"/>
        <v>0</v>
      </c>
      <c r="P62" s="187"/>
      <c r="Q62" s="187"/>
      <c r="R62" s="187"/>
      <c r="S62" s="187"/>
      <c r="T62" s="187"/>
      <c r="U62" s="187"/>
      <c r="V62" s="187"/>
      <c r="W62" s="187"/>
      <c r="X62" s="187"/>
      <c r="Y62" s="187"/>
      <c r="Z62" s="84">
        <f t="shared" si="5"/>
        <v>0</v>
      </c>
      <c r="AB62" s="187"/>
      <c r="AC62" s="187"/>
      <c r="AD62" s="187"/>
      <c r="AE62" s="187"/>
      <c r="AF62" s="187"/>
      <c r="AG62" s="187"/>
      <c r="AH62" s="187"/>
      <c r="AI62" s="187"/>
      <c r="AJ62" s="187"/>
      <c r="AK62" s="187"/>
      <c r="AL62" s="84">
        <f t="shared" si="6"/>
        <v>0</v>
      </c>
      <c r="AN62" s="187"/>
      <c r="AO62" s="187"/>
      <c r="AP62" s="187"/>
      <c r="AQ62" s="187"/>
      <c r="AR62" s="187"/>
      <c r="AS62" s="187"/>
      <c r="AT62" s="187"/>
      <c r="AU62" s="187"/>
      <c r="AV62" s="187"/>
      <c r="AW62" s="187"/>
      <c r="AX62" s="84">
        <f t="shared" si="7"/>
        <v>0</v>
      </c>
      <c r="AZ62" s="218" t="str">
        <f ca="1">IF((D62+P62+AB62+AN62)='N2.5_RIIO2_Risk_With_2026'!D64, "-", "ERROR")</f>
        <v>-</v>
      </c>
      <c r="BA62" s="218" t="str">
        <f ca="1">IF((E62+Q62+AC62+AO62)='N2.5_RIIO2_Risk_With_2026'!E64, "-", "ERROR")</f>
        <v>-</v>
      </c>
      <c r="BB62" s="218" t="str">
        <f ca="1">IF((F62+R62+AD62+AP62)='N2.5_RIIO2_Risk_With_2026'!F64, "-", "ERROR")</f>
        <v>-</v>
      </c>
      <c r="BC62" s="218" t="str">
        <f ca="1">IF((G62+S62+AE62+AQ62)='N2.5_RIIO2_Risk_With_2026'!G64, "-", "ERROR")</f>
        <v>-</v>
      </c>
      <c r="BD62" s="218" t="str">
        <f ca="1">IF((H62+T62+AF62+AR62)='N2.5_RIIO2_Risk_With_2026'!H64, "-", "ERROR")</f>
        <v>-</v>
      </c>
      <c r="BE62" s="218" t="str">
        <f ca="1">IF((I62+U62+AG62+AS62)='N2.5_RIIO2_Risk_With_2026'!I64, "-", "ERROR")</f>
        <v>-</v>
      </c>
      <c r="BF62" s="218" t="str">
        <f ca="1">IF((J62+V62+AH62+AT62)='N2.5_RIIO2_Risk_With_2026'!J64, "-", "ERROR")</f>
        <v>-</v>
      </c>
      <c r="BG62" s="218" t="str">
        <f ca="1">IF((K62+W62+AI62+AU62)='N2.5_RIIO2_Risk_With_2026'!K64, "-", "ERROR")</f>
        <v>-</v>
      </c>
      <c r="BH62" s="218" t="str">
        <f ca="1">IF((L62+X62+AJ62+AV62)='N2.5_RIIO2_Risk_With_2026'!L64, "-", "ERROR")</f>
        <v>-</v>
      </c>
      <c r="BI62" s="218" t="str">
        <f ca="1">IF((M62+Y62+AK62+AW62)='N2.5_RIIO2_Risk_With_2026'!M64, "-", "ERROR")</f>
        <v>-</v>
      </c>
    </row>
    <row r="63" spans="1:61">
      <c r="A63" s="158" t="s">
        <v>436</v>
      </c>
      <c r="B63" s="237" t="e">
        <f t="shared" ca="1" si="3"/>
        <v>#N/A</v>
      </c>
      <c r="C63" s="64" t="s">
        <v>51</v>
      </c>
      <c r="D63" s="187"/>
      <c r="E63" s="187"/>
      <c r="F63" s="187"/>
      <c r="G63" s="187"/>
      <c r="H63" s="187"/>
      <c r="I63" s="187"/>
      <c r="J63" s="187"/>
      <c r="K63" s="187"/>
      <c r="L63" s="187"/>
      <c r="M63" s="187"/>
      <c r="N63" s="84">
        <f t="shared" si="4"/>
        <v>0</v>
      </c>
      <c r="P63" s="187"/>
      <c r="Q63" s="187"/>
      <c r="R63" s="187"/>
      <c r="S63" s="187"/>
      <c r="T63" s="187"/>
      <c r="U63" s="187"/>
      <c r="V63" s="187"/>
      <c r="W63" s="187"/>
      <c r="X63" s="187"/>
      <c r="Y63" s="187"/>
      <c r="Z63" s="84">
        <f t="shared" si="5"/>
        <v>0</v>
      </c>
      <c r="AB63" s="187"/>
      <c r="AC63" s="187"/>
      <c r="AD63" s="187"/>
      <c r="AE63" s="187"/>
      <c r="AF63" s="187"/>
      <c r="AG63" s="187"/>
      <c r="AH63" s="187"/>
      <c r="AI63" s="187"/>
      <c r="AJ63" s="187"/>
      <c r="AK63" s="187"/>
      <c r="AL63" s="84">
        <f t="shared" si="6"/>
        <v>0</v>
      </c>
      <c r="AN63" s="187"/>
      <c r="AO63" s="187"/>
      <c r="AP63" s="187"/>
      <c r="AQ63" s="187"/>
      <c r="AR63" s="187"/>
      <c r="AS63" s="187"/>
      <c r="AT63" s="187"/>
      <c r="AU63" s="187"/>
      <c r="AV63" s="187"/>
      <c r="AW63" s="187"/>
      <c r="AX63" s="84">
        <f t="shared" si="7"/>
        <v>0</v>
      </c>
      <c r="AZ63" s="218" t="str">
        <f ca="1">IF((D63+P63+AB63+AN63)='N2.5_RIIO2_Risk_With_2026'!D65, "-", "ERROR")</f>
        <v>-</v>
      </c>
      <c r="BA63" s="218" t="str">
        <f ca="1">IF((E63+Q63+AC63+AO63)='N2.5_RIIO2_Risk_With_2026'!E65, "-", "ERROR")</f>
        <v>-</v>
      </c>
      <c r="BB63" s="218" t="str">
        <f ca="1">IF((F63+R63+AD63+AP63)='N2.5_RIIO2_Risk_With_2026'!F65, "-", "ERROR")</f>
        <v>-</v>
      </c>
      <c r="BC63" s="218" t="str">
        <f ca="1">IF((G63+S63+AE63+AQ63)='N2.5_RIIO2_Risk_With_2026'!G65, "-", "ERROR")</f>
        <v>-</v>
      </c>
      <c r="BD63" s="218" t="str">
        <f ca="1">IF((H63+T63+AF63+AR63)='N2.5_RIIO2_Risk_With_2026'!H65, "-", "ERROR")</f>
        <v>-</v>
      </c>
      <c r="BE63" s="218" t="str">
        <f ca="1">IF((I63+U63+AG63+AS63)='N2.5_RIIO2_Risk_With_2026'!I65, "-", "ERROR")</f>
        <v>-</v>
      </c>
      <c r="BF63" s="218" t="str">
        <f ca="1">IF((J63+V63+AH63+AT63)='N2.5_RIIO2_Risk_With_2026'!J65, "-", "ERROR")</f>
        <v>-</v>
      </c>
      <c r="BG63" s="218" t="str">
        <f ca="1">IF((K63+W63+AI63+AU63)='N2.5_RIIO2_Risk_With_2026'!K65, "-", "ERROR")</f>
        <v>-</v>
      </c>
      <c r="BH63" s="218" t="str">
        <f ca="1">IF((L63+X63+AJ63+AV63)='N2.5_RIIO2_Risk_With_2026'!L65, "-", "ERROR")</f>
        <v>-</v>
      </c>
      <c r="BI63" s="218" t="str">
        <f ca="1">IF((M63+Y63+AK63+AW63)='N2.5_RIIO2_Risk_With_2026'!M65, "-", "ERROR")</f>
        <v>-</v>
      </c>
    </row>
    <row r="64" spans="1:61">
      <c r="A64" s="158" t="s">
        <v>437</v>
      </c>
      <c r="B64" s="237" t="e">
        <f t="shared" ca="1" si="3"/>
        <v>#N/A</v>
      </c>
      <c r="C64" s="64" t="s">
        <v>51</v>
      </c>
      <c r="D64" s="187"/>
      <c r="E64" s="187"/>
      <c r="F64" s="187"/>
      <c r="G64" s="187"/>
      <c r="H64" s="187"/>
      <c r="I64" s="187"/>
      <c r="J64" s="187"/>
      <c r="K64" s="187"/>
      <c r="L64" s="187"/>
      <c r="M64" s="187"/>
      <c r="N64" s="84">
        <f t="shared" si="4"/>
        <v>0</v>
      </c>
      <c r="P64" s="187"/>
      <c r="Q64" s="187"/>
      <c r="R64" s="187"/>
      <c r="S64" s="187"/>
      <c r="T64" s="187"/>
      <c r="U64" s="187"/>
      <c r="V64" s="187"/>
      <c r="W64" s="187"/>
      <c r="X64" s="187"/>
      <c r="Y64" s="187"/>
      <c r="Z64" s="84">
        <f t="shared" si="5"/>
        <v>0</v>
      </c>
      <c r="AB64" s="187"/>
      <c r="AC64" s="187"/>
      <c r="AD64" s="187"/>
      <c r="AE64" s="187"/>
      <c r="AF64" s="187"/>
      <c r="AG64" s="187"/>
      <c r="AH64" s="187"/>
      <c r="AI64" s="187"/>
      <c r="AJ64" s="187"/>
      <c r="AK64" s="187"/>
      <c r="AL64" s="84">
        <f t="shared" si="6"/>
        <v>0</v>
      </c>
      <c r="AN64" s="187"/>
      <c r="AO64" s="187"/>
      <c r="AP64" s="187"/>
      <c r="AQ64" s="187"/>
      <c r="AR64" s="187"/>
      <c r="AS64" s="187"/>
      <c r="AT64" s="187"/>
      <c r="AU64" s="187"/>
      <c r="AV64" s="187"/>
      <c r="AW64" s="187"/>
      <c r="AX64" s="84">
        <f t="shared" si="7"/>
        <v>0</v>
      </c>
      <c r="AZ64" s="218" t="str">
        <f ca="1">IF((D64+P64+AB64+AN64)='N2.5_RIIO2_Risk_With_2026'!D66, "-", "ERROR")</f>
        <v>-</v>
      </c>
      <c r="BA64" s="218" t="str">
        <f ca="1">IF((E64+Q64+AC64+AO64)='N2.5_RIIO2_Risk_With_2026'!E66, "-", "ERROR")</f>
        <v>-</v>
      </c>
      <c r="BB64" s="218" t="str">
        <f ca="1">IF((F64+R64+AD64+AP64)='N2.5_RIIO2_Risk_With_2026'!F66, "-", "ERROR")</f>
        <v>-</v>
      </c>
      <c r="BC64" s="218" t="str">
        <f ca="1">IF((G64+S64+AE64+AQ64)='N2.5_RIIO2_Risk_With_2026'!G66, "-", "ERROR")</f>
        <v>-</v>
      </c>
      <c r="BD64" s="218" t="str">
        <f ca="1">IF((H64+T64+AF64+AR64)='N2.5_RIIO2_Risk_With_2026'!H66, "-", "ERROR")</f>
        <v>-</v>
      </c>
      <c r="BE64" s="218" t="str">
        <f ca="1">IF((I64+U64+AG64+AS64)='N2.5_RIIO2_Risk_With_2026'!I66, "-", "ERROR")</f>
        <v>-</v>
      </c>
      <c r="BF64" s="218" t="str">
        <f ca="1">IF((J64+V64+AH64+AT64)='N2.5_RIIO2_Risk_With_2026'!J66, "-", "ERROR")</f>
        <v>-</v>
      </c>
      <c r="BG64" s="218" t="str">
        <f ca="1">IF((K64+W64+AI64+AU64)='N2.5_RIIO2_Risk_With_2026'!K66, "-", "ERROR")</f>
        <v>-</v>
      </c>
      <c r="BH64" s="218" t="str">
        <f ca="1">IF((L64+X64+AJ64+AV64)='N2.5_RIIO2_Risk_With_2026'!L66, "-", "ERROR")</f>
        <v>-</v>
      </c>
      <c r="BI64" s="218" t="str">
        <f ca="1">IF((M64+Y64+AK64+AW64)='N2.5_RIIO2_Risk_With_2026'!M66, "-", "ERROR")</f>
        <v>-</v>
      </c>
    </row>
    <row r="65" spans="1:50">
      <c r="A65" s="18"/>
      <c r="B65" s="19" t="s">
        <v>26</v>
      </c>
      <c r="C65" s="64" t="s">
        <v>51</v>
      </c>
      <c r="D65" s="84">
        <f>SUM(D15:D64)</f>
        <v>0</v>
      </c>
      <c r="E65" s="84">
        <f t="shared" ref="E65:M65" si="8">SUM(E15:E64)</f>
        <v>0</v>
      </c>
      <c r="F65" s="84">
        <f t="shared" si="8"/>
        <v>0</v>
      </c>
      <c r="G65" s="84">
        <f t="shared" si="8"/>
        <v>0</v>
      </c>
      <c r="H65" s="84">
        <f t="shared" si="8"/>
        <v>0</v>
      </c>
      <c r="I65" s="84">
        <f t="shared" si="8"/>
        <v>0</v>
      </c>
      <c r="J65" s="84">
        <f t="shared" si="8"/>
        <v>0</v>
      </c>
      <c r="K65" s="84">
        <f t="shared" si="8"/>
        <v>0</v>
      </c>
      <c r="L65" s="84">
        <f t="shared" si="8"/>
        <v>0</v>
      </c>
      <c r="M65" s="84">
        <f t="shared" si="8"/>
        <v>0</v>
      </c>
      <c r="N65" s="35">
        <f>SUM(N15:N64)</f>
        <v>0</v>
      </c>
      <c r="O65" s="190"/>
      <c r="P65" s="84">
        <f t="shared" ref="P65:Z65" si="9">SUM(P15:P64)</f>
        <v>0</v>
      </c>
      <c r="Q65" s="84">
        <f t="shared" si="9"/>
        <v>0</v>
      </c>
      <c r="R65" s="84">
        <f t="shared" si="9"/>
        <v>0</v>
      </c>
      <c r="S65" s="84">
        <f t="shared" si="9"/>
        <v>0</v>
      </c>
      <c r="T65" s="84">
        <f t="shared" si="9"/>
        <v>0</v>
      </c>
      <c r="U65" s="84">
        <f t="shared" si="9"/>
        <v>0</v>
      </c>
      <c r="V65" s="84">
        <f t="shared" si="9"/>
        <v>0</v>
      </c>
      <c r="W65" s="84">
        <f t="shared" si="9"/>
        <v>0</v>
      </c>
      <c r="X65" s="84">
        <f t="shared" si="9"/>
        <v>0</v>
      </c>
      <c r="Y65" s="84">
        <f t="shared" si="9"/>
        <v>0</v>
      </c>
      <c r="Z65" s="35">
        <f t="shared" si="9"/>
        <v>0</v>
      </c>
      <c r="AB65" s="84">
        <f t="shared" ref="AB65:AL65" si="10">SUM(AB15:AB64)</f>
        <v>0</v>
      </c>
      <c r="AC65" s="84">
        <f t="shared" si="10"/>
        <v>0</v>
      </c>
      <c r="AD65" s="84">
        <f t="shared" si="10"/>
        <v>0</v>
      </c>
      <c r="AE65" s="84">
        <f t="shared" si="10"/>
        <v>0</v>
      </c>
      <c r="AF65" s="84">
        <f t="shared" si="10"/>
        <v>0</v>
      </c>
      <c r="AG65" s="84">
        <f t="shared" si="10"/>
        <v>0</v>
      </c>
      <c r="AH65" s="84">
        <f t="shared" si="10"/>
        <v>0</v>
      </c>
      <c r="AI65" s="84">
        <f t="shared" si="10"/>
        <v>0</v>
      </c>
      <c r="AJ65" s="84">
        <f t="shared" si="10"/>
        <v>0</v>
      </c>
      <c r="AK65" s="84">
        <f t="shared" si="10"/>
        <v>0</v>
      </c>
      <c r="AL65" s="35">
        <f t="shared" si="10"/>
        <v>0</v>
      </c>
      <c r="AN65" s="84">
        <f t="shared" ref="AN65:AX65" si="11">SUM(AN15:AN64)</f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1"/>
        <v>0</v>
      </c>
      <c r="AS65" s="84">
        <f t="shared" si="11"/>
        <v>0</v>
      </c>
      <c r="AT65" s="84">
        <f t="shared" si="11"/>
        <v>0</v>
      </c>
      <c r="AU65" s="84">
        <f t="shared" si="11"/>
        <v>0</v>
      </c>
      <c r="AV65" s="84">
        <f t="shared" si="11"/>
        <v>0</v>
      </c>
      <c r="AW65" s="84">
        <f t="shared" si="11"/>
        <v>0</v>
      </c>
      <c r="AX65" s="35">
        <f t="shared" si="11"/>
        <v>0</v>
      </c>
    </row>
  </sheetData>
  <mergeCells count="5">
    <mergeCell ref="AZ13:BI13"/>
    <mergeCell ref="AN13:AW13"/>
    <mergeCell ref="D13:M13"/>
    <mergeCell ref="P13:Y13"/>
    <mergeCell ref="AB13:AK13"/>
  </mergeCells>
  <phoneticPr fontId="56" type="noConversion"/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>
    <tabColor rgb="FF7030A0"/>
  </sheetPr>
  <dimension ref="A1:AH12"/>
  <sheetViews>
    <sheetView workbookViewId="0">
      <selection activeCell="Q34" sqref="Q34"/>
    </sheetView>
  </sheetViews>
  <sheetFormatPr defaultColWidth="7.796875" defaultRowHeight="12.4"/>
  <cols>
    <col min="1" max="1" width="8.6640625" style="3" customWidth="1"/>
    <col min="2" max="2" width="19.796875" style="3" customWidth="1"/>
    <col min="3" max="3" width="9" style="13" customWidth="1"/>
    <col min="4" max="21" width="7.796875" style="3"/>
    <col min="22" max="22" width="0.6640625" style="3" customWidth="1"/>
    <col min="23" max="26" width="7.796875" style="3"/>
    <col min="27" max="27" width="1" style="3" customWidth="1"/>
    <col min="28" max="46" width="7.796875" style="3"/>
    <col min="47" max="47" width="9.33203125" style="3" bestFit="1" customWidth="1"/>
    <col min="48" max="16384" width="7.796875" style="3"/>
  </cols>
  <sheetData>
    <row r="1" spans="1:34" ht="25.15">
      <c r="A1" s="1" t="str">
        <f>N0_Cover!A1</f>
        <v>RIIO-2 Regulatory Reporting Pack</v>
      </c>
      <c r="B1" s="2"/>
      <c r="C1" s="2"/>
      <c r="D1" s="2"/>
      <c r="E1" s="2"/>
      <c r="F1" s="71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</row>
    <row r="2" spans="1:34" ht="22.9">
      <c r="A2" s="1">
        <f>N0_Cover!$B$12</f>
        <v>0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</row>
    <row r="3" spans="1:34" ht="19.899999999999999">
      <c r="A3" s="5" t="str">
        <f>"Workbook " &amp; N0_Cover!$B$14</f>
        <v>Workbook N: NARM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</row>
    <row r="4" spans="1:34" ht="17.649999999999999">
      <c r="A4" s="7" t="str">
        <f>"Submission Version " &amp; N0_Cover!$B$15 &amp; " - Submitted on " &amp; TEXT(N0_Cover!$B$16,"dd mmm yyyy")</f>
        <v>Submission Version  - Submitted on 00 Jan 1900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</row>
    <row r="5" spans="1:34" ht="17.649999999999999">
      <c r="A5" s="7" t="str">
        <f>"Template Version: " &amp; N0_Cover!$B$11</f>
        <v>Template Version: v1.0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</row>
    <row r="6" spans="1:34" ht="19.899999999999999">
      <c r="A6" s="5" t="str">
        <f ca="1">"Sheet: " &amp;VLOOKUP(RIGHT(CELL("filename",A1),LEN(CELL("filename",A1))-FIND("]",CELL("filename",A1))),'N0.1_Contents'!$A$11:$B$98,2,FALSE)</f>
        <v>Sheet: N3 Asset Category Risk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</row>
    <row r="7" spans="1:34" ht="17.649999999999999">
      <c r="A7" s="7" t="str">
        <f>"Prices Base: " &amp; 'N0.5_Data_Constants'!C13</f>
        <v>Prices Base: 2018/19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</row>
    <row r="8" spans="1:34" s="138" customFormat="1">
      <c r="A8" s="140" t="str">
        <f>"Error Checks: " &amp; IF(ISERROR(MATCH("Error",$A$9:$AH$9,0)),"OK","Error")</f>
        <v>Error Checks: OK</v>
      </c>
      <c r="B8" s="141"/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1"/>
      <c r="AE8" s="141"/>
      <c r="AF8" s="141"/>
      <c r="AG8" s="141"/>
      <c r="AH8" s="143"/>
    </row>
    <row r="9" spans="1:34" s="138" customFormat="1">
      <c r="A9" s="144" t="str">
        <f t="shared" ref="A9:AH9" si="0">IF(ISERROR(MATCH("Error",A10:A113,0)),"-","Error")</f>
        <v>-</v>
      </c>
      <c r="B9" s="144" t="str">
        <f t="shared" si="0"/>
        <v>-</v>
      </c>
      <c r="C9" s="144" t="str">
        <f t="shared" si="0"/>
        <v>-</v>
      </c>
      <c r="D9" s="144" t="str">
        <f t="shared" si="0"/>
        <v>-</v>
      </c>
      <c r="E9" s="144" t="str">
        <f t="shared" si="0"/>
        <v>-</v>
      </c>
      <c r="F9" s="144" t="str">
        <f t="shared" si="0"/>
        <v>-</v>
      </c>
      <c r="G9" s="144" t="str">
        <f t="shared" si="0"/>
        <v>-</v>
      </c>
      <c r="H9" s="144" t="str">
        <f t="shared" si="0"/>
        <v>-</v>
      </c>
      <c r="I9" s="144" t="str">
        <f t="shared" si="0"/>
        <v>-</v>
      </c>
      <c r="J9" s="144" t="str">
        <f t="shared" si="0"/>
        <v>-</v>
      </c>
      <c r="K9" s="144" t="str">
        <f t="shared" si="0"/>
        <v>-</v>
      </c>
      <c r="L9" s="144" t="str">
        <f t="shared" si="0"/>
        <v>-</v>
      </c>
      <c r="M9" s="144" t="str">
        <f t="shared" si="0"/>
        <v>-</v>
      </c>
      <c r="N9" s="144" t="str">
        <f t="shared" si="0"/>
        <v>-</v>
      </c>
      <c r="O9" s="144" t="str">
        <f t="shared" si="0"/>
        <v>-</v>
      </c>
      <c r="P9" s="144" t="str">
        <f t="shared" si="0"/>
        <v>-</v>
      </c>
      <c r="Q9" s="144" t="str">
        <f t="shared" si="0"/>
        <v>-</v>
      </c>
      <c r="R9" s="144" t="str">
        <f t="shared" si="0"/>
        <v>-</v>
      </c>
      <c r="S9" s="144" t="str">
        <f t="shared" si="0"/>
        <v>-</v>
      </c>
      <c r="T9" s="144" t="str">
        <f t="shared" si="0"/>
        <v>-</v>
      </c>
      <c r="U9" s="144" t="str">
        <f t="shared" si="0"/>
        <v>-</v>
      </c>
      <c r="V9" s="144" t="str">
        <f t="shared" si="0"/>
        <v>-</v>
      </c>
      <c r="W9" s="144" t="str">
        <f t="shared" si="0"/>
        <v>-</v>
      </c>
      <c r="X9" s="144" t="str">
        <f t="shared" si="0"/>
        <v>-</v>
      </c>
      <c r="Y9" s="144" t="str">
        <f t="shared" si="0"/>
        <v>-</v>
      </c>
      <c r="Z9" s="144" t="str">
        <f t="shared" si="0"/>
        <v>-</v>
      </c>
      <c r="AA9" s="144" t="str">
        <f t="shared" si="0"/>
        <v>-</v>
      </c>
      <c r="AB9" s="144" t="str">
        <f t="shared" si="0"/>
        <v>-</v>
      </c>
      <c r="AC9" s="144" t="str">
        <f t="shared" si="0"/>
        <v>-</v>
      </c>
      <c r="AD9" s="144" t="str">
        <f t="shared" si="0"/>
        <v>-</v>
      </c>
      <c r="AE9" s="144" t="str">
        <f t="shared" si="0"/>
        <v>-</v>
      </c>
      <c r="AF9" s="144" t="str">
        <f t="shared" si="0"/>
        <v>-</v>
      </c>
      <c r="AG9" s="144" t="str">
        <f t="shared" si="0"/>
        <v>-</v>
      </c>
      <c r="AH9" s="144" t="str">
        <f t="shared" si="0"/>
        <v>-</v>
      </c>
    </row>
    <row r="12" spans="1:34">
      <c r="C12" s="3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5D6812-FA10-4BFC-8078-AB58D73C4DF5}">
  <sheetPr codeName="Sheet63">
    <tabColor rgb="FF7030A0"/>
  </sheetPr>
  <dimension ref="A1:BP179"/>
  <sheetViews>
    <sheetView zoomScale="70" zoomScaleNormal="70" workbookViewId="0">
      <selection activeCell="AL73" sqref="AL73:AL123"/>
    </sheetView>
  </sheetViews>
  <sheetFormatPr defaultColWidth="7.796875" defaultRowHeight="14.25"/>
  <cols>
    <col min="1" max="1" width="8.6640625" style="3" customWidth="1"/>
    <col min="2" max="2" width="44" style="3" bestFit="1" customWidth="1"/>
    <col min="3" max="3" width="9" style="13" customWidth="1"/>
    <col min="4" max="4" width="7.796875" style="257"/>
    <col min="5" max="8" width="7.796875" style="3"/>
    <col min="9" max="9" width="7.796875" style="257"/>
    <col min="10" max="20" width="7.796875" style="3"/>
    <col min="21" max="21" width="7.796875" style="3" customWidth="1"/>
    <col min="22" max="22" width="7.796875" style="257"/>
    <col min="26" max="26" width="7.796875" customWidth="1"/>
    <col min="28" max="35" width="7.796875" style="3"/>
    <col min="36" max="36" width="7.796875" style="257"/>
    <col min="37" max="37" width="0.796875" style="3" customWidth="1"/>
    <col min="38" max="41" width="7.796875" style="3"/>
    <col min="42" max="42" width="9.33203125" style="3" bestFit="1" customWidth="1"/>
    <col min="43" max="43" width="9.33203125" style="3" customWidth="1"/>
    <col min="44" max="16384" width="7.796875" style="3"/>
  </cols>
  <sheetData>
    <row r="1" spans="1:68" ht="25.15">
      <c r="A1" s="1" t="str">
        <f>N0_Cover!A1</f>
        <v>RIIO-2 Regulatory Reporting Pack</v>
      </c>
      <c r="B1" s="2"/>
      <c r="C1" s="2"/>
      <c r="D1" s="2"/>
      <c r="E1" s="2"/>
      <c r="F1" s="71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</row>
    <row r="2" spans="1:68" ht="22.9">
      <c r="A2" s="1">
        <f>N0_Cover!$B$12</f>
        <v>0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</row>
    <row r="3" spans="1:68" ht="19.899999999999999">
      <c r="A3" s="5" t="str">
        <f>"Workbook " &amp; N0_Cover!$B$14</f>
        <v>Workbook N: NARM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</row>
    <row r="4" spans="1:68" ht="17.649999999999999">
      <c r="A4" s="7" t="str">
        <f>"Submission Version " &amp; N0_Cover!$B$15 &amp; " - Submitted on " &amp; TEXT(N0_Cover!$B$16,"dd mmm yyyy")</f>
        <v>Submission Version  - Submitted on 00 Jan 1900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</row>
    <row r="5" spans="1:68" ht="17.649999999999999">
      <c r="A5" s="7" t="str">
        <f>"Template Version: " &amp; N0_Cover!$B$11</f>
        <v>Template Version: v1.0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</row>
    <row r="6" spans="1:68" ht="19.899999999999999">
      <c r="A6" s="5" t="str">
        <f ca="1">"Sheet: " &amp;VLOOKUP(RIGHT(CELL("filename",A1),LEN(CELL("filename",A1))-FIND("]",CELL("filename",A1))),'N0.1_Contents'!$A$11:$B$98,2,FALSE)</f>
        <v>Sheet: N3.00 Summary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</row>
    <row r="7" spans="1:68" ht="17.649999999999999">
      <c r="A7" s="7" t="str">
        <f>"Prices Base: " &amp; 'N0.5_Data_Constants'!C13</f>
        <v>Prices Base: 2018/19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</row>
    <row r="8" spans="1:68" s="138" customFormat="1" ht="12.4">
      <c r="A8" s="140" t="str">
        <f ca="1">"Error Checks: " &amp; IF(ISERROR(MATCH("Error",$A$9:$V$9,0)),"OK","Error")</f>
        <v>Error Checks: OK</v>
      </c>
      <c r="B8" s="141"/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1"/>
      <c r="AE8" s="141"/>
      <c r="AF8" s="141"/>
      <c r="AG8" s="141"/>
      <c r="AH8" s="141"/>
      <c r="AI8" s="141"/>
      <c r="AJ8" s="141"/>
      <c r="AK8" s="141"/>
      <c r="AL8" s="141"/>
      <c r="AM8" s="141"/>
      <c r="AN8" s="141"/>
      <c r="AO8" s="141"/>
      <c r="AP8" s="141"/>
      <c r="AQ8" s="141"/>
      <c r="AR8" s="141"/>
      <c r="AS8" s="141"/>
      <c r="AT8" s="141"/>
      <c r="AU8" s="141"/>
      <c r="AV8" s="141"/>
      <c r="AW8" s="141"/>
      <c r="AX8" s="141"/>
      <c r="AY8" s="141"/>
      <c r="AZ8" s="141"/>
      <c r="BA8" s="141"/>
      <c r="BB8" s="141"/>
      <c r="BC8" s="141"/>
      <c r="BD8" s="141"/>
      <c r="BE8" s="141"/>
      <c r="BF8" s="141"/>
      <c r="BG8" s="141"/>
      <c r="BH8" s="141"/>
      <c r="BI8" s="141"/>
      <c r="BJ8" s="141"/>
      <c r="BK8" s="141"/>
      <c r="BL8" s="141"/>
      <c r="BM8" s="141"/>
      <c r="BN8" s="141"/>
      <c r="BO8" s="141"/>
      <c r="BP8" s="141"/>
    </row>
    <row r="9" spans="1:68" s="138" customFormat="1" ht="12.4">
      <c r="A9" s="144" t="str">
        <f>IF(ISERROR(MATCH("Error",A10:A183,0)),"-","Error")</f>
        <v>-</v>
      </c>
      <c r="B9" s="144" t="str">
        <f t="shared" ref="B9:AA9" ca="1" si="0">IF(ISERROR(MATCH("Error",B10:B183,0)),"-","Error")</f>
        <v>-</v>
      </c>
      <c r="C9" s="144" t="str">
        <f t="shared" si="0"/>
        <v>-</v>
      </c>
      <c r="D9" s="256" t="str">
        <f t="shared" ca="1" si="0"/>
        <v>-</v>
      </c>
      <c r="E9" s="144" t="str">
        <f t="shared" ca="1" si="0"/>
        <v>-</v>
      </c>
      <c r="F9" s="144" t="str">
        <f t="shared" ca="1" si="0"/>
        <v>-</v>
      </c>
      <c r="G9" s="144" t="str">
        <f t="shared" ca="1" si="0"/>
        <v>-</v>
      </c>
      <c r="H9" s="144" t="str">
        <f t="shared" ca="1" si="0"/>
        <v>-</v>
      </c>
      <c r="I9" s="256"/>
      <c r="J9" s="144"/>
      <c r="K9" s="144" t="str">
        <f t="shared" ca="1" si="0"/>
        <v>-</v>
      </c>
      <c r="L9" s="144" t="str">
        <f t="shared" ca="1" si="0"/>
        <v>-</v>
      </c>
      <c r="M9" s="144" t="str">
        <f t="shared" ca="1" si="0"/>
        <v>-</v>
      </c>
      <c r="N9" s="144" t="str">
        <f t="shared" ca="1" si="0"/>
        <v>-</v>
      </c>
      <c r="O9" s="144" t="str">
        <f t="shared" ca="1" si="0"/>
        <v>-</v>
      </c>
      <c r="P9" s="144" t="str">
        <f t="shared" ca="1" si="0"/>
        <v>-</v>
      </c>
      <c r="Q9" s="144" t="str">
        <f t="shared" ca="1" si="0"/>
        <v>-</v>
      </c>
      <c r="R9" s="144" t="str">
        <f t="shared" ca="1" si="0"/>
        <v>-</v>
      </c>
      <c r="S9" s="144" t="str">
        <f t="shared" ca="1" si="0"/>
        <v>-</v>
      </c>
      <c r="T9" s="144" t="str">
        <f t="shared" ca="1" si="0"/>
        <v>-</v>
      </c>
      <c r="U9" s="144" t="str">
        <f t="shared" ca="1" si="0"/>
        <v>-</v>
      </c>
      <c r="V9" s="256" t="str">
        <f t="shared" ca="1" si="0"/>
        <v>-</v>
      </c>
      <c r="W9" s="144" t="str">
        <f t="shared" ca="1" si="0"/>
        <v>-</v>
      </c>
      <c r="X9" s="144" t="str">
        <f t="shared" ca="1" si="0"/>
        <v>-</v>
      </c>
      <c r="Y9" s="144" t="str">
        <f t="shared" ca="1" si="0"/>
        <v>-</v>
      </c>
      <c r="Z9" s="144" t="str">
        <f t="shared" ca="1" si="0"/>
        <v>-</v>
      </c>
      <c r="AA9" s="144" t="str">
        <f t="shared" ca="1" si="0"/>
        <v>-</v>
      </c>
      <c r="AB9" s="144" t="str">
        <f t="shared" ref="AB9:AM9" ca="1" si="1">IF(ISERROR(MATCH("Error",AB10:AB183,0)),"-","Error")</f>
        <v>-</v>
      </c>
      <c r="AC9" s="144" t="str">
        <f t="shared" ca="1" si="1"/>
        <v>-</v>
      </c>
      <c r="AD9" s="144" t="str">
        <f t="shared" ca="1" si="1"/>
        <v>-</v>
      </c>
      <c r="AE9" s="144" t="str">
        <f t="shared" ca="1" si="1"/>
        <v>-</v>
      </c>
      <c r="AF9" s="144" t="str">
        <f t="shared" ca="1" si="1"/>
        <v>-</v>
      </c>
      <c r="AG9" s="144" t="str">
        <f t="shared" ca="1" si="1"/>
        <v>-</v>
      </c>
      <c r="AH9" s="144" t="str">
        <f t="shared" ca="1" si="1"/>
        <v>-</v>
      </c>
      <c r="AI9" s="144" t="str">
        <f t="shared" ca="1" si="1"/>
        <v>-</v>
      </c>
      <c r="AJ9" s="256" t="str">
        <f t="shared" ca="1" si="1"/>
        <v>-</v>
      </c>
      <c r="AK9" s="144"/>
      <c r="AL9" s="144" t="str">
        <f t="shared" ca="1" si="1"/>
        <v>-</v>
      </c>
      <c r="AM9" s="144" t="str">
        <f t="shared" si="1"/>
        <v>-</v>
      </c>
      <c r="AN9" s="144" t="str">
        <f ca="1">IF(ISERROR(MATCH("Error",AN10:AN183,0)),"-","Error")</f>
        <v>-</v>
      </c>
      <c r="AO9" s="144" t="str">
        <f ca="1">IF(ISERROR(MATCH("Error",AO10:AO183,0)),"-","Error")</f>
        <v>-</v>
      </c>
      <c r="AP9" s="144" t="str">
        <f ca="1">IF(ISERROR(MATCH("Error",AP10:AP183,0)),"-","Error")</f>
        <v>-</v>
      </c>
      <c r="AQ9" s="144"/>
      <c r="AR9" s="144" t="str">
        <f t="shared" ref="AR9:BP9" ca="1" si="2">IF(ISERROR(MATCH("Error",AR10:AR183,0)),"-","Error")</f>
        <v>-</v>
      </c>
      <c r="AS9" s="144" t="str">
        <f t="shared" si="2"/>
        <v>-</v>
      </c>
      <c r="AT9" s="144" t="str">
        <f t="shared" si="2"/>
        <v>-</v>
      </c>
      <c r="AU9" s="144" t="str">
        <f t="shared" si="2"/>
        <v>-</v>
      </c>
      <c r="AV9" s="144" t="str">
        <f t="shared" si="2"/>
        <v>-</v>
      </c>
      <c r="AW9" s="144" t="str">
        <f t="shared" si="2"/>
        <v>-</v>
      </c>
      <c r="AX9" s="144" t="str">
        <f t="shared" si="2"/>
        <v>-</v>
      </c>
      <c r="AY9" s="144" t="str">
        <f t="shared" si="2"/>
        <v>-</v>
      </c>
      <c r="AZ9" s="144" t="str">
        <f t="shared" si="2"/>
        <v>-</v>
      </c>
      <c r="BA9" s="144" t="str">
        <f t="shared" si="2"/>
        <v>-</v>
      </c>
      <c r="BB9" s="144" t="str">
        <f t="shared" si="2"/>
        <v>-</v>
      </c>
      <c r="BC9" s="144" t="str">
        <f t="shared" si="2"/>
        <v>-</v>
      </c>
      <c r="BD9" s="144" t="str">
        <f t="shared" si="2"/>
        <v>-</v>
      </c>
      <c r="BE9" s="144" t="str">
        <f t="shared" si="2"/>
        <v>-</v>
      </c>
      <c r="BF9" s="144" t="str">
        <f t="shared" si="2"/>
        <v>-</v>
      </c>
      <c r="BG9" s="144" t="str">
        <f t="shared" si="2"/>
        <v>-</v>
      </c>
      <c r="BH9" s="144" t="str">
        <f t="shared" si="2"/>
        <v>-</v>
      </c>
      <c r="BI9" s="144" t="str">
        <f t="shared" si="2"/>
        <v>-</v>
      </c>
      <c r="BJ9" s="144" t="str">
        <f t="shared" si="2"/>
        <v>-</v>
      </c>
      <c r="BK9" s="144" t="str">
        <f t="shared" si="2"/>
        <v>-</v>
      </c>
      <c r="BL9" s="144" t="str">
        <f t="shared" si="2"/>
        <v>-</v>
      </c>
      <c r="BM9" s="144" t="str">
        <f t="shared" si="2"/>
        <v>-</v>
      </c>
      <c r="BN9" s="144" t="str">
        <f t="shared" si="2"/>
        <v>-</v>
      </c>
      <c r="BO9" s="144" t="str">
        <f t="shared" si="2"/>
        <v>-</v>
      </c>
      <c r="BP9" s="144" t="str">
        <f t="shared" si="2"/>
        <v>-</v>
      </c>
    </row>
    <row r="10" spans="1:68" ht="12.4">
      <c r="B10" s="163" t="s">
        <v>260</v>
      </c>
      <c r="C10" s="3"/>
      <c r="D10" s="241">
        <v>15</v>
      </c>
      <c r="E10" s="241">
        <v>16</v>
      </c>
      <c r="F10" s="241">
        <v>17</v>
      </c>
      <c r="G10" s="241">
        <v>18</v>
      </c>
      <c r="H10" s="241">
        <v>19</v>
      </c>
      <c r="I10" s="241">
        <v>20</v>
      </c>
      <c r="J10" s="241">
        <v>21</v>
      </c>
      <c r="K10" s="241">
        <v>22</v>
      </c>
      <c r="L10" s="241">
        <v>23</v>
      </c>
      <c r="M10" s="241">
        <v>24</v>
      </c>
      <c r="N10" s="241">
        <v>25</v>
      </c>
      <c r="O10" s="241">
        <v>26</v>
      </c>
      <c r="P10" s="241">
        <v>27</v>
      </c>
      <c r="Q10" s="241">
        <v>28</v>
      </c>
      <c r="R10" s="241">
        <v>29</v>
      </c>
      <c r="S10" s="241">
        <v>30</v>
      </c>
      <c r="T10" s="241">
        <v>31</v>
      </c>
      <c r="U10" s="241">
        <v>32</v>
      </c>
      <c r="V10" s="241">
        <v>33</v>
      </c>
      <c r="W10" s="241">
        <v>34</v>
      </c>
      <c r="X10" s="241">
        <v>35</v>
      </c>
      <c r="Y10" s="241">
        <v>36</v>
      </c>
      <c r="Z10" s="241">
        <v>37</v>
      </c>
      <c r="AA10" s="241">
        <v>38</v>
      </c>
      <c r="AB10" s="241">
        <v>39</v>
      </c>
      <c r="AC10" s="241">
        <v>40</v>
      </c>
      <c r="AD10" s="241">
        <v>41</v>
      </c>
      <c r="AE10" s="241">
        <v>42</v>
      </c>
      <c r="AF10" s="241">
        <v>43</v>
      </c>
      <c r="AG10" s="241">
        <v>44</v>
      </c>
      <c r="AH10" s="241">
        <v>45</v>
      </c>
      <c r="AI10" s="241">
        <v>46</v>
      </c>
      <c r="AJ10" s="241">
        <v>47</v>
      </c>
      <c r="AL10" s="241">
        <v>55</v>
      </c>
    </row>
    <row r="12" spans="1:68">
      <c r="C12" s="3"/>
    </row>
    <row r="13" spans="1:68" ht="12.75" customHeight="1">
      <c r="A13" s="9"/>
      <c r="C13" s="3"/>
    </row>
    <row r="14" spans="1:68" ht="17.649999999999999">
      <c r="A14" s="9" t="s">
        <v>116</v>
      </c>
      <c r="C14" s="3"/>
    </row>
    <row r="15" spans="1:68" ht="14.25" customHeight="1">
      <c r="C15" s="3"/>
      <c r="D15" s="301" t="s">
        <v>672</v>
      </c>
      <c r="E15" s="301"/>
      <c r="F15" s="301"/>
      <c r="G15" s="301"/>
      <c r="H15" s="301"/>
      <c r="I15" s="301" t="s">
        <v>673</v>
      </c>
      <c r="J15" s="301"/>
      <c r="K15" s="301"/>
      <c r="L15" s="301"/>
      <c r="M15" s="301"/>
      <c r="N15" s="301"/>
      <c r="O15" s="301"/>
      <c r="P15" s="301"/>
      <c r="Q15" s="301"/>
      <c r="R15" s="301"/>
      <c r="S15" s="301"/>
      <c r="T15" s="301"/>
      <c r="U15" s="301"/>
      <c r="V15" s="301" t="s">
        <v>674</v>
      </c>
      <c r="W15" s="301"/>
      <c r="X15" s="301"/>
      <c r="Y15" s="301"/>
      <c r="Z15" s="301"/>
      <c r="AA15" s="301"/>
      <c r="AB15" s="301"/>
      <c r="AC15" s="301"/>
      <c r="AD15" s="301"/>
      <c r="AE15" s="301"/>
      <c r="AF15" s="301"/>
      <c r="AG15" s="301"/>
      <c r="AH15" s="301"/>
      <c r="AI15" s="301"/>
      <c r="AJ15" s="301"/>
    </row>
    <row r="16" spans="1:68" ht="198.4">
      <c r="A16" s="157"/>
      <c r="B16" s="157" t="s">
        <v>3</v>
      </c>
      <c r="C16" s="210" t="s">
        <v>49</v>
      </c>
      <c r="D16" s="255" t="str">
        <f>'N3.01'!$A$15</f>
        <v>Stage1: RIIO-1 Closeout Position</v>
      </c>
      <c r="E16" s="105" t="str">
        <f>'N3.01'!$C$16</f>
        <v>Data Revision</v>
      </c>
      <c r="F16" s="105" t="str">
        <f>'N3.01'!$C$17</f>
        <v>Methodological Change</v>
      </c>
      <c r="G16" s="105" t="str">
        <f>'N3.01'!$C$18</f>
        <v>Optional entry 1</v>
      </c>
      <c r="H16" s="105" t="str">
        <f>'N3.01'!$C$19</f>
        <v>Optional entry 2</v>
      </c>
      <c r="I16" s="255" t="str">
        <f>'N3.01'!$A$20</f>
        <v>Stage 2: RIIO-2 Start Position 2020/21</v>
      </c>
      <c r="J16" s="105" t="str">
        <f>'N3.01'!$C$21</f>
        <v>Original Forecast Deterioration</v>
      </c>
      <c r="K16" s="105" t="str">
        <f>'N3.01'!$C$22</f>
        <v>Revised Forecast Deterioration</v>
      </c>
      <c r="L16" s="105" t="str">
        <f>'N3.01'!$C$23</f>
        <v>Deterioration Change Impact</v>
      </c>
      <c r="M16" s="105" t="str">
        <f>'N3.01'!$C$24</f>
        <v>Revised Forecast Methodology Change</v>
      </c>
      <c r="N16" s="105" t="str">
        <f>'N3.01'!$C$25</f>
        <v>Methodology Change Impact</v>
      </c>
      <c r="O16" s="105" t="str">
        <f>'N3.01'!$C$26</f>
        <v>Asset Additions (not part of replace or refurb)</v>
      </c>
      <c r="P16" s="105" t="str">
        <f>'N3.01'!$C$27</f>
        <v>Asset Disposals  (not part of replace or refurb)</v>
      </c>
      <c r="Q16" s="105" t="str">
        <f>'N3.01'!$C$28</f>
        <v>Changes in Maintenance Programme</v>
      </c>
      <c r="R16" s="105" t="str">
        <f>'N3.01'!$C$29</f>
        <v>Manual Over-ride on PoF or CoF</v>
      </c>
      <c r="S16" s="105" t="str">
        <f>'N3.01'!$C$30</f>
        <v>Extension of Expected Asset Life</v>
      </c>
      <c r="T16" s="105" t="str">
        <f>'N3.01'!$C$31</f>
        <v>Consequential Interventions</v>
      </c>
      <c r="U16" s="105" t="str">
        <f>'N3.01'!$C$32</f>
        <v>Optional entry 3</v>
      </c>
      <c r="V16" s="255" t="str">
        <f>'N3.01'!$A$33</f>
        <v>Stage 3: RIIO-2 Without Intervention Position 2025/26</v>
      </c>
      <c r="W16" s="105" t="str">
        <f>'N3.01'!$C$34</f>
        <v>Methodology Change Impact</v>
      </c>
      <c r="X16" s="105" t="str">
        <f>'N3.01'!$C$35</f>
        <v>Data Revision Impact</v>
      </c>
      <c r="Y16" s="105" t="str">
        <f>'N3.01'!$C$36</f>
        <v>Manual Over-ride on PoF or CoF</v>
      </c>
      <c r="Z16" s="105" t="str">
        <f>'N3.01'!$C$37</f>
        <v>Extension of Expected Asset Life</v>
      </c>
      <c r="AA16" s="105" t="str">
        <f>'N3.01'!$C$38</f>
        <v>Consequential Interventions</v>
      </c>
      <c r="AB16" s="105" t="str">
        <f>'N3.01'!$C$39</f>
        <v>Asset Replacement (PoF Driven)</v>
      </c>
      <c r="AC16" s="105" t="str">
        <f>'N3.01'!$C$40</f>
        <v>Asset Replacement (CoF Driven)</v>
      </c>
      <c r="AD16" s="105" t="str">
        <f>'N3.01'!$C$41</f>
        <v>Asset Replacement (Other Driven)</v>
      </c>
      <c r="AE16" s="105" t="str">
        <f>'N3.01'!$C$42</f>
        <v>Asset Refurbishment (PoF Driven)</v>
      </c>
      <c r="AF16" s="105" t="str">
        <f>'N3.01'!$C$43</f>
        <v>Asset Refurbishment (CoF Driven)</v>
      </c>
      <c r="AG16" s="105" t="str">
        <f>'N3.01'!$C$44</f>
        <v>Asset Refurbishment (Other Driven)</v>
      </c>
      <c r="AH16" s="105" t="str">
        <f>'N3.01'!$C$45</f>
        <v>Asset Replacement Due To Early Life Failures</v>
      </c>
      <c r="AI16" s="105" t="str">
        <f>'N3.01'!$C$46</f>
        <v>Optional entry 4</v>
      </c>
      <c r="AJ16" s="255" t="str">
        <f>'N3.01'!$A$47</f>
        <v>Stage 3: RIIO-2 With Intervention Position 2025/26</v>
      </c>
      <c r="AL16" s="255" t="str">
        <f>'N3.01'!$C$55</f>
        <v>Total Long Term Risk Benefit</v>
      </c>
      <c r="AN16" s="255" t="s">
        <v>54</v>
      </c>
      <c r="AO16" s="255" t="s">
        <v>55</v>
      </c>
      <c r="AP16" s="255" t="s">
        <v>117</v>
      </c>
      <c r="AQ16" s="255" t="s">
        <v>675</v>
      </c>
      <c r="AR16" s="255" t="s">
        <v>676</v>
      </c>
    </row>
    <row r="17" spans="1:44" ht="12.4">
      <c r="A17" s="158" t="s">
        <v>203</v>
      </c>
      <c r="B17" s="237" t="e">
        <f ca="1">INDIRECT("N3." &amp;$A17 &amp; "!$A$12")</f>
        <v>#N/A</v>
      </c>
      <c r="C17" s="64" t="s">
        <v>51</v>
      </c>
      <c r="D17" s="258">
        <f t="shared" ref="D17:M26" ca="1" si="3">INDIRECT("N3." &amp; $A17 &amp;"!Q" &amp; D$10)</f>
        <v>0</v>
      </c>
      <c r="E17" s="258">
        <f t="shared" ca="1" si="3"/>
        <v>0</v>
      </c>
      <c r="F17" s="258">
        <f t="shared" ca="1" si="3"/>
        <v>0</v>
      </c>
      <c r="G17" s="258">
        <f t="shared" ca="1" si="3"/>
        <v>0</v>
      </c>
      <c r="H17" s="258">
        <f t="shared" ca="1" si="3"/>
        <v>0</v>
      </c>
      <c r="I17" s="258">
        <f t="shared" ca="1" si="3"/>
        <v>0</v>
      </c>
      <c r="J17" s="258">
        <f t="shared" ca="1" si="3"/>
        <v>0</v>
      </c>
      <c r="K17" s="258">
        <f t="shared" ca="1" si="3"/>
        <v>0</v>
      </c>
      <c r="L17" s="258">
        <f t="shared" ca="1" si="3"/>
        <v>0</v>
      </c>
      <c r="M17" s="258">
        <f t="shared" ca="1" si="3"/>
        <v>0</v>
      </c>
      <c r="N17" s="258">
        <f t="shared" ref="N17:W26" ca="1" si="4">INDIRECT("N3." &amp; $A17 &amp;"!Q" &amp; N$10)</f>
        <v>0</v>
      </c>
      <c r="O17" s="258">
        <f t="shared" ca="1" si="4"/>
        <v>0</v>
      </c>
      <c r="P17" s="258">
        <f t="shared" ca="1" si="4"/>
        <v>0</v>
      </c>
      <c r="Q17" s="258">
        <f t="shared" ca="1" si="4"/>
        <v>0</v>
      </c>
      <c r="R17" s="258">
        <f t="shared" ca="1" si="4"/>
        <v>0</v>
      </c>
      <c r="S17" s="258">
        <f t="shared" ca="1" si="4"/>
        <v>0</v>
      </c>
      <c r="T17" s="258">
        <f t="shared" ca="1" si="4"/>
        <v>0</v>
      </c>
      <c r="U17" s="258">
        <f t="shared" ca="1" si="4"/>
        <v>0</v>
      </c>
      <c r="V17" s="258">
        <f t="shared" ca="1" si="4"/>
        <v>0</v>
      </c>
      <c r="W17" s="258">
        <f t="shared" ca="1" si="4"/>
        <v>0</v>
      </c>
      <c r="X17" s="258">
        <f t="shared" ref="X17:AJ26" ca="1" si="5">INDIRECT("N3." &amp; $A17 &amp;"!Q" &amp; X$10)</f>
        <v>0</v>
      </c>
      <c r="Y17" s="258">
        <f t="shared" ca="1" si="5"/>
        <v>0</v>
      </c>
      <c r="Z17" s="258">
        <f t="shared" ca="1" si="5"/>
        <v>0</v>
      </c>
      <c r="AA17" s="258">
        <f t="shared" ca="1" si="5"/>
        <v>0</v>
      </c>
      <c r="AB17" s="258">
        <f t="shared" ca="1" si="5"/>
        <v>0</v>
      </c>
      <c r="AC17" s="258">
        <f t="shared" ca="1" si="5"/>
        <v>0</v>
      </c>
      <c r="AD17" s="258">
        <f t="shared" ca="1" si="5"/>
        <v>0</v>
      </c>
      <c r="AE17" s="258">
        <f t="shared" ca="1" si="5"/>
        <v>0</v>
      </c>
      <c r="AF17" s="258">
        <f t="shared" ca="1" si="5"/>
        <v>0</v>
      </c>
      <c r="AG17" s="258">
        <f t="shared" ca="1" si="5"/>
        <v>0</v>
      </c>
      <c r="AH17" s="258">
        <f t="shared" ca="1" si="5"/>
        <v>0</v>
      </c>
      <c r="AI17" s="258">
        <f t="shared" ca="1" si="5"/>
        <v>0</v>
      </c>
      <c r="AJ17" s="258">
        <f t="shared" ca="1" si="5"/>
        <v>0</v>
      </c>
      <c r="AL17" s="258">
        <f ca="1">INDIRECT("N3." &amp; $A17 &amp;"!Q" &amp; AL$10)</f>
        <v>0</v>
      </c>
      <c r="AN17" s="84">
        <f ca="1">SUM(AB17:AD17)</f>
        <v>0</v>
      </c>
      <c r="AO17" s="84">
        <f ca="1">SUM(AE17:AG17)</f>
        <v>0</v>
      </c>
      <c r="AP17" s="84">
        <f ca="1">SUM(O17:Q17,AH17)</f>
        <v>0</v>
      </c>
      <c r="AQ17" s="84">
        <f ca="1">SUM(E17:H17)</f>
        <v>0</v>
      </c>
      <c r="AR17" s="84">
        <f ca="1">SUM(L17,N17,R17:T17,W17:AA17)</f>
        <v>0</v>
      </c>
    </row>
    <row r="18" spans="1:44" ht="12.4">
      <c r="A18" s="158" t="s">
        <v>204</v>
      </c>
      <c r="B18" s="237" t="e">
        <f t="shared" ref="B18:B66" ca="1" si="6">INDIRECT("N3." &amp;$A18 &amp; "!$A$12")</f>
        <v>#N/A</v>
      </c>
      <c r="C18" s="64" t="s">
        <v>51</v>
      </c>
      <c r="D18" s="258">
        <f t="shared" ca="1" si="3"/>
        <v>0</v>
      </c>
      <c r="E18" s="258">
        <f t="shared" ca="1" si="3"/>
        <v>0</v>
      </c>
      <c r="F18" s="258">
        <f t="shared" ca="1" si="3"/>
        <v>0</v>
      </c>
      <c r="G18" s="258">
        <f t="shared" ca="1" si="3"/>
        <v>0</v>
      </c>
      <c r="H18" s="258">
        <f t="shared" ca="1" si="3"/>
        <v>0</v>
      </c>
      <c r="I18" s="258">
        <f t="shared" ca="1" si="3"/>
        <v>0</v>
      </c>
      <c r="J18" s="258">
        <f t="shared" ca="1" si="3"/>
        <v>0</v>
      </c>
      <c r="K18" s="258">
        <f t="shared" ca="1" si="3"/>
        <v>0</v>
      </c>
      <c r="L18" s="258">
        <f t="shared" ca="1" si="3"/>
        <v>0</v>
      </c>
      <c r="M18" s="258">
        <f t="shared" ca="1" si="3"/>
        <v>0</v>
      </c>
      <c r="N18" s="258">
        <f t="shared" ca="1" si="4"/>
        <v>0</v>
      </c>
      <c r="O18" s="258">
        <f t="shared" ca="1" si="4"/>
        <v>0</v>
      </c>
      <c r="P18" s="258">
        <f t="shared" ca="1" si="4"/>
        <v>0</v>
      </c>
      <c r="Q18" s="258">
        <f t="shared" ca="1" si="4"/>
        <v>0</v>
      </c>
      <c r="R18" s="258">
        <f t="shared" ca="1" si="4"/>
        <v>0</v>
      </c>
      <c r="S18" s="258">
        <f t="shared" ca="1" si="4"/>
        <v>0</v>
      </c>
      <c r="T18" s="258">
        <f t="shared" ca="1" si="4"/>
        <v>0</v>
      </c>
      <c r="U18" s="258">
        <f t="shared" ca="1" si="4"/>
        <v>0</v>
      </c>
      <c r="V18" s="258">
        <f t="shared" ca="1" si="4"/>
        <v>0</v>
      </c>
      <c r="W18" s="258">
        <f t="shared" ca="1" si="4"/>
        <v>0</v>
      </c>
      <c r="X18" s="258">
        <f t="shared" ca="1" si="5"/>
        <v>0</v>
      </c>
      <c r="Y18" s="258">
        <f t="shared" ca="1" si="5"/>
        <v>0</v>
      </c>
      <c r="Z18" s="258">
        <f t="shared" ca="1" si="5"/>
        <v>0</v>
      </c>
      <c r="AA18" s="258">
        <f t="shared" ca="1" si="5"/>
        <v>0</v>
      </c>
      <c r="AB18" s="258">
        <f t="shared" ca="1" si="5"/>
        <v>0</v>
      </c>
      <c r="AC18" s="258">
        <f t="shared" ca="1" si="5"/>
        <v>0</v>
      </c>
      <c r="AD18" s="258">
        <f t="shared" ca="1" si="5"/>
        <v>0</v>
      </c>
      <c r="AE18" s="258">
        <f t="shared" ca="1" si="5"/>
        <v>0</v>
      </c>
      <c r="AF18" s="258">
        <f t="shared" ca="1" si="5"/>
        <v>0</v>
      </c>
      <c r="AG18" s="258">
        <f t="shared" ca="1" si="5"/>
        <v>0</v>
      </c>
      <c r="AH18" s="258">
        <f t="shared" ca="1" si="5"/>
        <v>0</v>
      </c>
      <c r="AI18" s="258">
        <f t="shared" ca="1" si="5"/>
        <v>0</v>
      </c>
      <c r="AJ18" s="258">
        <f t="shared" ca="1" si="5"/>
        <v>0</v>
      </c>
      <c r="AL18" s="258">
        <f t="shared" ref="AL18:AL48" ca="1" si="7">INDIRECT("N3." &amp; $A18 &amp;"!Q" &amp; AL$10)</f>
        <v>0</v>
      </c>
      <c r="AN18" s="84">
        <f t="shared" ref="AN18:AN66" ca="1" si="8">SUM(AB18:AD18)</f>
        <v>0</v>
      </c>
      <c r="AO18" s="84">
        <f t="shared" ref="AO18:AO66" ca="1" si="9">SUM(AE18:AG18)</f>
        <v>0</v>
      </c>
      <c r="AP18" s="84">
        <f t="shared" ref="AP18:AP66" ca="1" si="10">SUM(O18:Q18,AH18)</f>
        <v>0</v>
      </c>
      <c r="AQ18" s="84">
        <f t="shared" ref="AQ18:AQ66" ca="1" si="11">SUM(E18:H18)</f>
        <v>0</v>
      </c>
      <c r="AR18" s="84">
        <f t="shared" ref="AR18:AR66" ca="1" si="12">SUM(L18,N18,R18:T18,W18:AA18)</f>
        <v>0</v>
      </c>
    </row>
    <row r="19" spans="1:44" ht="12.4">
      <c r="A19" s="158" t="s">
        <v>205</v>
      </c>
      <c r="B19" s="237" t="e">
        <f t="shared" ca="1" si="6"/>
        <v>#N/A</v>
      </c>
      <c r="C19" s="64" t="s">
        <v>51</v>
      </c>
      <c r="D19" s="258">
        <f t="shared" ca="1" si="3"/>
        <v>0</v>
      </c>
      <c r="E19" s="258">
        <f t="shared" ca="1" si="3"/>
        <v>0</v>
      </c>
      <c r="F19" s="258">
        <f t="shared" ca="1" si="3"/>
        <v>0</v>
      </c>
      <c r="G19" s="258">
        <f t="shared" ca="1" si="3"/>
        <v>0</v>
      </c>
      <c r="H19" s="258">
        <f t="shared" ca="1" si="3"/>
        <v>0</v>
      </c>
      <c r="I19" s="258">
        <f t="shared" ca="1" si="3"/>
        <v>0</v>
      </c>
      <c r="J19" s="258">
        <f t="shared" ca="1" si="3"/>
        <v>0</v>
      </c>
      <c r="K19" s="258">
        <f t="shared" ca="1" si="3"/>
        <v>0</v>
      </c>
      <c r="L19" s="258">
        <f t="shared" ca="1" si="3"/>
        <v>0</v>
      </c>
      <c r="M19" s="258">
        <f t="shared" ca="1" si="3"/>
        <v>0</v>
      </c>
      <c r="N19" s="258">
        <f t="shared" ca="1" si="4"/>
        <v>0</v>
      </c>
      <c r="O19" s="258">
        <f t="shared" ca="1" si="4"/>
        <v>0</v>
      </c>
      <c r="P19" s="258">
        <f t="shared" ca="1" si="4"/>
        <v>0</v>
      </c>
      <c r="Q19" s="258">
        <f t="shared" ca="1" si="4"/>
        <v>0</v>
      </c>
      <c r="R19" s="258">
        <f t="shared" ca="1" si="4"/>
        <v>0</v>
      </c>
      <c r="S19" s="258">
        <f t="shared" ca="1" si="4"/>
        <v>0</v>
      </c>
      <c r="T19" s="258">
        <f t="shared" ca="1" si="4"/>
        <v>0</v>
      </c>
      <c r="U19" s="258">
        <f t="shared" ca="1" si="4"/>
        <v>0</v>
      </c>
      <c r="V19" s="258">
        <f t="shared" ca="1" si="4"/>
        <v>0</v>
      </c>
      <c r="W19" s="258">
        <f t="shared" ca="1" si="4"/>
        <v>0</v>
      </c>
      <c r="X19" s="258">
        <f t="shared" ca="1" si="5"/>
        <v>0</v>
      </c>
      <c r="Y19" s="258">
        <f t="shared" ca="1" si="5"/>
        <v>0</v>
      </c>
      <c r="Z19" s="258">
        <f t="shared" ca="1" si="5"/>
        <v>0</v>
      </c>
      <c r="AA19" s="258">
        <f t="shared" ca="1" si="5"/>
        <v>0</v>
      </c>
      <c r="AB19" s="258">
        <f t="shared" ca="1" si="5"/>
        <v>0</v>
      </c>
      <c r="AC19" s="258">
        <f t="shared" ca="1" si="5"/>
        <v>0</v>
      </c>
      <c r="AD19" s="258">
        <f t="shared" ca="1" si="5"/>
        <v>0</v>
      </c>
      <c r="AE19" s="258">
        <f t="shared" ca="1" si="5"/>
        <v>0</v>
      </c>
      <c r="AF19" s="258">
        <f t="shared" ca="1" si="5"/>
        <v>0</v>
      </c>
      <c r="AG19" s="258">
        <f t="shared" ca="1" si="5"/>
        <v>0</v>
      </c>
      <c r="AH19" s="258">
        <f t="shared" ca="1" si="5"/>
        <v>0</v>
      </c>
      <c r="AI19" s="258">
        <f t="shared" ca="1" si="5"/>
        <v>0</v>
      </c>
      <c r="AJ19" s="258">
        <f t="shared" ca="1" si="5"/>
        <v>0</v>
      </c>
      <c r="AL19" s="258">
        <f t="shared" ca="1" si="7"/>
        <v>0</v>
      </c>
      <c r="AN19" s="84">
        <f t="shared" ca="1" si="8"/>
        <v>0</v>
      </c>
      <c r="AO19" s="84">
        <f t="shared" ca="1" si="9"/>
        <v>0</v>
      </c>
      <c r="AP19" s="84">
        <f t="shared" ca="1" si="10"/>
        <v>0</v>
      </c>
      <c r="AQ19" s="84">
        <f t="shared" ca="1" si="11"/>
        <v>0</v>
      </c>
      <c r="AR19" s="84">
        <f t="shared" ca="1" si="12"/>
        <v>0</v>
      </c>
    </row>
    <row r="20" spans="1:44" ht="12.4">
      <c r="A20" s="158" t="s">
        <v>206</v>
      </c>
      <c r="B20" s="237" t="e">
        <f t="shared" ca="1" si="6"/>
        <v>#N/A</v>
      </c>
      <c r="C20" s="64" t="s">
        <v>51</v>
      </c>
      <c r="D20" s="258">
        <f t="shared" ca="1" si="3"/>
        <v>0</v>
      </c>
      <c r="E20" s="258">
        <f t="shared" ca="1" si="3"/>
        <v>0</v>
      </c>
      <c r="F20" s="258">
        <f t="shared" ca="1" si="3"/>
        <v>0</v>
      </c>
      <c r="G20" s="258">
        <f t="shared" ca="1" si="3"/>
        <v>0</v>
      </c>
      <c r="H20" s="258">
        <f t="shared" ca="1" si="3"/>
        <v>0</v>
      </c>
      <c r="I20" s="258">
        <f t="shared" ca="1" si="3"/>
        <v>0</v>
      </c>
      <c r="J20" s="258">
        <f t="shared" ca="1" si="3"/>
        <v>0</v>
      </c>
      <c r="K20" s="258">
        <f t="shared" ca="1" si="3"/>
        <v>0</v>
      </c>
      <c r="L20" s="258">
        <f t="shared" ca="1" si="3"/>
        <v>0</v>
      </c>
      <c r="M20" s="258">
        <f t="shared" ca="1" si="3"/>
        <v>0</v>
      </c>
      <c r="N20" s="258">
        <f t="shared" ca="1" si="4"/>
        <v>0</v>
      </c>
      <c r="O20" s="258">
        <f t="shared" ca="1" si="4"/>
        <v>0</v>
      </c>
      <c r="P20" s="258">
        <f t="shared" ca="1" si="4"/>
        <v>0</v>
      </c>
      <c r="Q20" s="258">
        <f t="shared" ca="1" si="4"/>
        <v>0</v>
      </c>
      <c r="R20" s="258">
        <f t="shared" ca="1" si="4"/>
        <v>0</v>
      </c>
      <c r="S20" s="258">
        <f t="shared" ca="1" si="4"/>
        <v>0</v>
      </c>
      <c r="T20" s="258">
        <f t="shared" ca="1" si="4"/>
        <v>0</v>
      </c>
      <c r="U20" s="258">
        <f t="shared" ca="1" si="4"/>
        <v>0</v>
      </c>
      <c r="V20" s="258">
        <f t="shared" ca="1" si="4"/>
        <v>0</v>
      </c>
      <c r="W20" s="258">
        <f t="shared" ca="1" si="4"/>
        <v>0</v>
      </c>
      <c r="X20" s="258">
        <f t="shared" ca="1" si="5"/>
        <v>0</v>
      </c>
      <c r="Y20" s="258">
        <f t="shared" ca="1" si="5"/>
        <v>0</v>
      </c>
      <c r="Z20" s="258">
        <f t="shared" ca="1" si="5"/>
        <v>0</v>
      </c>
      <c r="AA20" s="258">
        <f t="shared" ca="1" si="5"/>
        <v>0</v>
      </c>
      <c r="AB20" s="258">
        <f t="shared" ca="1" si="5"/>
        <v>0</v>
      </c>
      <c r="AC20" s="258">
        <f t="shared" ca="1" si="5"/>
        <v>0</v>
      </c>
      <c r="AD20" s="258">
        <f t="shared" ca="1" si="5"/>
        <v>0</v>
      </c>
      <c r="AE20" s="258">
        <f t="shared" ca="1" si="5"/>
        <v>0</v>
      </c>
      <c r="AF20" s="258">
        <f t="shared" ca="1" si="5"/>
        <v>0</v>
      </c>
      <c r="AG20" s="258">
        <f t="shared" ca="1" si="5"/>
        <v>0</v>
      </c>
      <c r="AH20" s="258">
        <f t="shared" ca="1" si="5"/>
        <v>0</v>
      </c>
      <c r="AI20" s="258">
        <f t="shared" ca="1" si="5"/>
        <v>0</v>
      </c>
      <c r="AJ20" s="258">
        <f t="shared" ca="1" si="5"/>
        <v>0</v>
      </c>
      <c r="AL20" s="258">
        <f t="shared" ca="1" si="7"/>
        <v>0</v>
      </c>
      <c r="AN20" s="84">
        <f t="shared" ca="1" si="8"/>
        <v>0</v>
      </c>
      <c r="AO20" s="84">
        <f t="shared" ca="1" si="9"/>
        <v>0</v>
      </c>
      <c r="AP20" s="84">
        <f t="shared" ca="1" si="10"/>
        <v>0</v>
      </c>
      <c r="AQ20" s="84">
        <f t="shared" ca="1" si="11"/>
        <v>0</v>
      </c>
      <c r="AR20" s="84">
        <f t="shared" ca="1" si="12"/>
        <v>0</v>
      </c>
    </row>
    <row r="21" spans="1:44" ht="12.4">
      <c r="A21" s="158" t="s">
        <v>207</v>
      </c>
      <c r="B21" s="237" t="e">
        <f t="shared" ca="1" si="6"/>
        <v>#N/A</v>
      </c>
      <c r="C21" s="64" t="s">
        <v>51</v>
      </c>
      <c r="D21" s="258">
        <f t="shared" ca="1" si="3"/>
        <v>0</v>
      </c>
      <c r="E21" s="258">
        <f t="shared" ca="1" si="3"/>
        <v>0</v>
      </c>
      <c r="F21" s="258">
        <f t="shared" ca="1" si="3"/>
        <v>0</v>
      </c>
      <c r="G21" s="258">
        <f t="shared" ca="1" si="3"/>
        <v>0</v>
      </c>
      <c r="H21" s="258">
        <f t="shared" ca="1" si="3"/>
        <v>0</v>
      </c>
      <c r="I21" s="258">
        <f t="shared" ca="1" si="3"/>
        <v>0</v>
      </c>
      <c r="J21" s="258">
        <f t="shared" ca="1" si="3"/>
        <v>0</v>
      </c>
      <c r="K21" s="258">
        <f t="shared" ca="1" si="3"/>
        <v>0</v>
      </c>
      <c r="L21" s="258">
        <f t="shared" ca="1" si="3"/>
        <v>0</v>
      </c>
      <c r="M21" s="258">
        <f t="shared" ca="1" si="3"/>
        <v>0</v>
      </c>
      <c r="N21" s="258">
        <f t="shared" ca="1" si="4"/>
        <v>0</v>
      </c>
      <c r="O21" s="258">
        <f t="shared" ca="1" si="4"/>
        <v>0</v>
      </c>
      <c r="P21" s="258">
        <f t="shared" ca="1" si="4"/>
        <v>0</v>
      </c>
      <c r="Q21" s="258">
        <f t="shared" ca="1" si="4"/>
        <v>0</v>
      </c>
      <c r="R21" s="258">
        <f t="shared" ca="1" si="4"/>
        <v>0</v>
      </c>
      <c r="S21" s="258">
        <f t="shared" ca="1" si="4"/>
        <v>0</v>
      </c>
      <c r="T21" s="258">
        <f t="shared" ca="1" si="4"/>
        <v>0</v>
      </c>
      <c r="U21" s="258">
        <f t="shared" ca="1" si="4"/>
        <v>0</v>
      </c>
      <c r="V21" s="258">
        <f t="shared" ca="1" si="4"/>
        <v>0</v>
      </c>
      <c r="W21" s="258">
        <f t="shared" ca="1" si="4"/>
        <v>0</v>
      </c>
      <c r="X21" s="258">
        <f t="shared" ca="1" si="5"/>
        <v>0</v>
      </c>
      <c r="Y21" s="258">
        <f t="shared" ca="1" si="5"/>
        <v>0</v>
      </c>
      <c r="Z21" s="258">
        <f t="shared" ca="1" si="5"/>
        <v>0</v>
      </c>
      <c r="AA21" s="258">
        <f t="shared" ca="1" si="5"/>
        <v>0</v>
      </c>
      <c r="AB21" s="258">
        <f t="shared" ca="1" si="5"/>
        <v>0</v>
      </c>
      <c r="AC21" s="258">
        <f t="shared" ca="1" si="5"/>
        <v>0</v>
      </c>
      <c r="AD21" s="258">
        <f t="shared" ca="1" si="5"/>
        <v>0</v>
      </c>
      <c r="AE21" s="258">
        <f t="shared" ca="1" si="5"/>
        <v>0</v>
      </c>
      <c r="AF21" s="258">
        <f t="shared" ca="1" si="5"/>
        <v>0</v>
      </c>
      <c r="AG21" s="258">
        <f t="shared" ca="1" si="5"/>
        <v>0</v>
      </c>
      <c r="AH21" s="258">
        <f t="shared" ca="1" si="5"/>
        <v>0</v>
      </c>
      <c r="AI21" s="258">
        <f t="shared" ca="1" si="5"/>
        <v>0</v>
      </c>
      <c r="AJ21" s="258">
        <f t="shared" ca="1" si="5"/>
        <v>0</v>
      </c>
      <c r="AL21" s="258">
        <f t="shared" ca="1" si="7"/>
        <v>0</v>
      </c>
      <c r="AN21" s="84">
        <f t="shared" ca="1" si="8"/>
        <v>0</v>
      </c>
      <c r="AO21" s="84">
        <f t="shared" ca="1" si="9"/>
        <v>0</v>
      </c>
      <c r="AP21" s="84">
        <f t="shared" ca="1" si="10"/>
        <v>0</v>
      </c>
      <c r="AQ21" s="84">
        <f t="shared" ca="1" si="11"/>
        <v>0</v>
      </c>
      <c r="AR21" s="84">
        <f t="shared" ca="1" si="12"/>
        <v>0</v>
      </c>
    </row>
    <row r="22" spans="1:44" ht="12.4">
      <c r="A22" s="158" t="s">
        <v>208</v>
      </c>
      <c r="B22" s="237" t="e">
        <f t="shared" ca="1" si="6"/>
        <v>#N/A</v>
      </c>
      <c r="C22" s="64" t="s">
        <v>51</v>
      </c>
      <c r="D22" s="258">
        <f t="shared" ca="1" si="3"/>
        <v>0</v>
      </c>
      <c r="E22" s="258">
        <f t="shared" ca="1" si="3"/>
        <v>0</v>
      </c>
      <c r="F22" s="258">
        <f t="shared" ca="1" si="3"/>
        <v>0</v>
      </c>
      <c r="G22" s="258">
        <f t="shared" ca="1" si="3"/>
        <v>0</v>
      </c>
      <c r="H22" s="258">
        <f t="shared" ca="1" si="3"/>
        <v>0</v>
      </c>
      <c r="I22" s="258">
        <f t="shared" ca="1" si="3"/>
        <v>0</v>
      </c>
      <c r="J22" s="258">
        <f t="shared" ca="1" si="3"/>
        <v>0</v>
      </c>
      <c r="K22" s="258">
        <f t="shared" ca="1" si="3"/>
        <v>0</v>
      </c>
      <c r="L22" s="258">
        <f t="shared" ca="1" si="3"/>
        <v>0</v>
      </c>
      <c r="M22" s="258">
        <f t="shared" ca="1" si="3"/>
        <v>0</v>
      </c>
      <c r="N22" s="258">
        <f t="shared" ca="1" si="4"/>
        <v>0</v>
      </c>
      <c r="O22" s="258">
        <f t="shared" ca="1" si="4"/>
        <v>0</v>
      </c>
      <c r="P22" s="258">
        <f t="shared" ca="1" si="4"/>
        <v>0</v>
      </c>
      <c r="Q22" s="258">
        <f t="shared" ca="1" si="4"/>
        <v>0</v>
      </c>
      <c r="R22" s="258">
        <f t="shared" ca="1" si="4"/>
        <v>0</v>
      </c>
      <c r="S22" s="258">
        <f t="shared" ca="1" si="4"/>
        <v>0</v>
      </c>
      <c r="T22" s="258">
        <f t="shared" ca="1" si="4"/>
        <v>0</v>
      </c>
      <c r="U22" s="258">
        <f t="shared" ca="1" si="4"/>
        <v>0</v>
      </c>
      <c r="V22" s="258">
        <f t="shared" ca="1" si="4"/>
        <v>0</v>
      </c>
      <c r="W22" s="258">
        <f t="shared" ca="1" si="4"/>
        <v>0</v>
      </c>
      <c r="X22" s="258">
        <f t="shared" ca="1" si="5"/>
        <v>0</v>
      </c>
      <c r="Y22" s="258">
        <f t="shared" ca="1" si="5"/>
        <v>0</v>
      </c>
      <c r="Z22" s="258">
        <f t="shared" ca="1" si="5"/>
        <v>0</v>
      </c>
      <c r="AA22" s="258">
        <f t="shared" ca="1" si="5"/>
        <v>0</v>
      </c>
      <c r="AB22" s="258">
        <f t="shared" ca="1" si="5"/>
        <v>0</v>
      </c>
      <c r="AC22" s="258">
        <f t="shared" ca="1" si="5"/>
        <v>0</v>
      </c>
      <c r="AD22" s="258">
        <f t="shared" ca="1" si="5"/>
        <v>0</v>
      </c>
      <c r="AE22" s="258">
        <f t="shared" ca="1" si="5"/>
        <v>0</v>
      </c>
      <c r="AF22" s="258">
        <f t="shared" ca="1" si="5"/>
        <v>0</v>
      </c>
      <c r="AG22" s="258">
        <f t="shared" ca="1" si="5"/>
        <v>0</v>
      </c>
      <c r="AH22" s="258">
        <f t="shared" ca="1" si="5"/>
        <v>0</v>
      </c>
      <c r="AI22" s="258">
        <f t="shared" ca="1" si="5"/>
        <v>0</v>
      </c>
      <c r="AJ22" s="258">
        <f t="shared" ca="1" si="5"/>
        <v>0</v>
      </c>
      <c r="AL22" s="258">
        <f t="shared" ca="1" si="7"/>
        <v>0</v>
      </c>
      <c r="AN22" s="84">
        <f t="shared" ca="1" si="8"/>
        <v>0</v>
      </c>
      <c r="AO22" s="84">
        <f t="shared" ca="1" si="9"/>
        <v>0</v>
      </c>
      <c r="AP22" s="84">
        <f t="shared" ca="1" si="10"/>
        <v>0</v>
      </c>
      <c r="AQ22" s="84">
        <f t="shared" ca="1" si="11"/>
        <v>0</v>
      </c>
      <c r="AR22" s="84">
        <f t="shared" ca="1" si="12"/>
        <v>0</v>
      </c>
    </row>
    <row r="23" spans="1:44" ht="12.4">
      <c r="A23" s="158" t="s">
        <v>425</v>
      </c>
      <c r="B23" s="237" t="e">
        <f t="shared" ca="1" si="6"/>
        <v>#N/A</v>
      </c>
      <c r="C23" s="64" t="s">
        <v>51</v>
      </c>
      <c r="D23" s="258">
        <f t="shared" ca="1" si="3"/>
        <v>0</v>
      </c>
      <c r="E23" s="258">
        <f t="shared" ca="1" si="3"/>
        <v>0</v>
      </c>
      <c r="F23" s="258">
        <f t="shared" ca="1" si="3"/>
        <v>0</v>
      </c>
      <c r="G23" s="258">
        <f t="shared" ca="1" si="3"/>
        <v>0</v>
      </c>
      <c r="H23" s="258">
        <f t="shared" ca="1" si="3"/>
        <v>0</v>
      </c>
      <c r="I23" s="258">
        <f t="shared" ca="1" si="3"/>
        <v>0</v>
      </c>
      <c r="J23" s="258">
        <f t="shared" ca="1" si="3"/>
        <v>0</v>
      </c>
      <c r="K23" s="258">
        <f t="shared" ca="1" si="3"/>
        <v>0</v>
      </c>
      <c r="L23" s="258">
        <f t="shared" ca="1" si="3"/>
        <v>0</v>
      </c>
      <c r="M23" s="258">
        <f t="shared" ca="1" si="3"/>
        <v>0</v>
      </c>
      <c r="N23" s="258">
        <f t="shared" ca="1" si="4"/>
        <v>0</v>
      </c>
      <c r="O23" s="258">
        <f t="shared" ca="1" si="4"/>
        <v>0</v>
      </c>
      <c r="P23" s="258">
        <f t="shared" ca="1" si="4"/>
        <v>0</v>
      </c>
      <c r="Q23" s="258">
        <f t="shared" ca="1" si="4"/>
        <v>0</v>
      </c>
      <c r="R23" s="258">
        <f t="shared" ca="1" si="4"/>
        <v>0</v>
      </c>
      <c r="S23" s="258">
        <f t="shared" ca="1" si="4"/>
        <v>0</v>
      </c>
      <c r="T23" s="258">
        <f t="shared" ca="1" si="4"/>
        <v>0</v>
      </c>
      <c r="U23" s="258">
        <f t="shared" ca="1" si="4"/>
        <v>0</v>
      </c>
      <c r="V23" s="258">
        <f t="shared" ca="1" si="4"/>
        <v>0</v>
      </c>
      <c r="W23" s="258">
        <f t="shared" ca="1" si="4"/>
        <v>0</v>
      </c>
      <c r="X23" s="258">
        <f t="shared" ca="1" si="5"/>
        <v>0</v>
      </c>
      <c r="Y23" s="258">
        <f t="shared" ca="1" si="5"/>
        <v>0</v>
      </c>
      <c r="Z23" s="258">
        <f t="shared" ca="1" si="5"/>
        <v>0</v>
      </c>
      <c r="AA23" s="258">
        <f t="shared" ca="1" si="5"/>
        <v>0</v>
      </c>
      <c r="AB23" s="258">
        <f t="shared" ca="1" si="5"/>
        <v>0</v>
      </c>
      <c r="AC23" s="258">
        <f t="shared" ca="1" si="5"/>
        <v>0</v>
      </c>
      <c r="AD23" s="258">
        <f t="shared" ca="1" si="5"/>
        <v>0</v>
      </c>
      <c r="AE23" s="258">
        <f t="shared" ca="1" si="5"/>
        <v>0</v>
      </c>
      <c r="AF23" s="258">
        <f t="shared" ca="1" si="5"/>
        <v>0</v>
      </c>
      <c r="AG23" s="258">
        <f t="shared" ca="1" si="5"/>
        <v>0</v>
      </c>
      <c r="AH23" s="258">
        <f t="shared" ca="1" si="5"/>
        <v>0</v>
      </c>
      <c r="AI23" s="258">
        <f t="shared" ca="1" si="5"/>
        <v>0</v>
      </c>
      <c r="AJ23" s="258">
        <f t="shared" ca="1" si="5"/>
        <v>0</v>
      </c>
      <c r="AL23" s="258">
        <f t="shared" ca="1" si="7"/>
        <v>0</v>
      </c>
      <c r="AN23" s="84">
        <f t="shared" ca="1" si="8"/>
        <v>0</v>
      </c>
      <c r="AO23" s="84">
        <f t="shared" ca="1" si="9"/>
        <v>0</v>
      </c>
      <c r="AP23" s="84">
        <f t="shared" ca="1" si="10"/>
        <v>0</v>
      </c>
      <c r="AQ23" s="84">
        <f t="shared" ca="1" si="11"/>
        <v>0</v>
      </c>
      <c r="AR23" s="84">
        <f t="shared" ca="1" si="12"/>
        <v>0</v>
      </c>
    </row>
    <row r="24" spans="1:44" ht="12.4">
      <c r="A24" s="158" t="s">
        <v>426</v>
      </c>
      <c r="B24" s="237" t="e">
        <f t="shared" ca="1" si="6"/>
        <v>#N/A</v>
      </c>
      <c r="C24" s="64" t="s">
        <v>51</v>
      </c>
      <c r="D24" s="258">
        <f t="shared" ca="1" si="3"/>
        <v>0</v>
      </c>
      <c r="E24" s="258">
        <f t="shared" ca="1" si="3"/>
        <v>0</v>
      </c>
      <c r="F24" s="258">
        <f t="shared" ca="1" si="3"/>
        <v>0</v>
      </c>
      <c r="G24" s="258">
        <f t="shared" ca="1" si="3"/>
        <v>0</v>
      </c>
      <c r="H24" s="258">
        <f t="shared" ca="1" si="3"/>
        <v>0</v>
      </c>
      <c r="I24" s="258">
        <f t="shared" ca="1" si="3"/>
        <v>0</v>
      </c>
      <c r="J24" s="258">
        <f t="shared" ca="1" si="3"/>
        <v>0</v>
      </c>
      <c r="K24" s="258">
        <f t="shared" ca="1" si="3"/>
        <v>0</v>
      </c>
      <c r="L24" s="258">
        <f t="shared" ca="1" si="3"/>
        <v>0</v>
      </c>
      <c r="M24" s="258">
        <f t="shared" ca="1" si="3"/>
        <v>0</v>
      </c>
      <c r="N24" s="258">
        <f t="shared" ca="1" si="4"/>
        <v>0</v>
      </c>
      <c r="O24" s="258">
        <f t="shared" ca="1" si="4"/>
        <v>0</v>
      </c>
      <c r="P24" s="258">
        <f t="shared" ca="1" si="4"/>
        <v>0</v>
      </c>
      <c r="Q24" s="258">
        <f t="shared" ca="1" si="4"/>
        <v>0</v>
      </c>
      <c r="R24" s="258">
        <f t="shared" ca="1" si="4"/>
        <v>0</v>
      </c>
      <c r="S24" s="258">
        <f t="shared" ca="1" si="4"/>
        <v>0</v>
      </c>
      <c r="T24" s="258">
        <f t="shared" ca="1" si="4"/>
        <v>0</v>
      </c>
      <c r="U24" s="258">
        <f t="shared" ca="1" si="4"/>
        <v>0</v>
      </c>
      <c r="V24" s="258">
        <f t="shared" ca="1" si="4"/>
        <v>0</v>
      </c>
      <c r="W24" s="258">
        <f t="shared" ca="1" si="4"/>
        <v>0</v>
      </c>
      <c r="X24" s="258">
        <f t="shared" ca="1" si="5"/>
        <v>0</v>
      </c>
      <c r="Y24" s="258">
        <f t="shared" ca="1" si="5"/>
        <v>0</v>
      </c>
      <c r="Z24" s="258">
        <f t="shared" ca="1" si="5"/>
        <v>0</v>
      </c>
      <c r="AA24" s="258">
        <f t="shared" ca="1" si="5"/>
        <v>0</v>
      </c>
      <c r="AB24" s="258">
        <f t="shared" ca="1" si="5"/>
        <v>0</v>
      </c>
      <c r="AC24" s="258">
        <f t="shared" ca="1" si="5"/>
        <v>0</v>
      </c>
      <c r="AD24" s="258">
        <f t="shared" ca="1" si="5"/>
        <v>0</v>
      </c>
      <c r="AE24" s="258">
        <f t="shared" ca="1" si="5"/>
        <v>0</v>
      </c>
      <c r="AF24" s="258">
        <f t="shared" ca="1" si="5"/>
        <v>0</v>
      </c>
      <c r="AG24" s="258">
        <f t="shared" ca="1" si="5"/>
        <v>0</v>
      </c>
      <c r="AH24" s="258">
        <f t="shared" ca="1" si="5"/>
        <v>0</v>
      </c>
      <c r="AI24" s="258">
        <f t="shared" ca="1" si="5"/>
        <v>0</v>
      </c>
      <c r="AJ24" s="258">
        <f t="shared" ca="1" si="5"/>
        <v>0</v>
      </c>
      <c r="AL24" s="258">
        <f t="shared" ca="1" si="7"/>
        <v>0</v>
      </c>
      <c r="AN24" s="84">
        <f t="shared" ca="1" si="8"/>
        <v>0</v>
      </c>
      <c r="AO24" s="84">
        <f t="shared" ca="1" si="9"/>
        <v>0</v>
      </c>
      <c r="AP24" s="84">
        <f t="shared" ca="1" si="10"/>
        <v>0</v>
      </c>
      <c r="AQ24" s="84">
        <f t="shared" ca="1" si="11"/>
        <v>0</v>
      </c>
      <c r="AR24" s="84">
        <f t="shared" ca="1" si="12"/>
        <v>0</v>
      </c>
    </row>
    <row r="25" spans="1:44" ht="12.4">
      <c r="A25" s="158" t="s">
        <v>427</v>
      </c>
      <c r="B25" s="237" t="e">
        <f t="shared" ca="1" si="6"/>
        <v>#N/A</v>
      </c>
      <c r="C25" s="64" t="s">
        <v>51</v>
      </c>
      <c r="D25" s="258">
        <f t="shared" ca="1" si="3"/>
        <v>0</v>
      </c>
      <c r="E25" s="258">
        <f t="shared" ca="1" si="3"/>
        <v>0</v>
      </c>
      <c r="F25" s="258">
        <f t="shared" ca="1" si="3"/>
        <v>0</v>
      </c>
      <c r="G25" s="258">
        <f t="shared" ca="1" si="3"/>
        <v>0</v>
      </c>
      <c r="H25" s="258">
        <f t="shared" ca="1" si="3"/>
        <v>0</v>
      </c>
      <c r="I25" s="258">
        <f t="shared" ca="1" si="3"/>
        <v>0</v>
      </c>
      <c r="J25" s="258">
        <f t="shared" ca="1" si="3"/>
        <v>0</v>
      </c>
      <c r="K25" s="258">
        <f t="shared" ca="1" si="3"/>
        <v>0</v>
      </c>
      <c r="L25" s="258">
        <f t="shared" ca="1" si="3"/>
        <v>0</v>
      </c>
      <c r="M25" s="258">
        <f t="shared" ca="1" si="3"/>
        <v>0</v>
      </c>
      <c r="N25" s="258">
        <f t="shared" ca="1" si="4"/>
        <v>0</v>
      </c>
      <c r="O25" s="258">
        <f t="shared" ca="1" si="4"/>
        <v>0</v>
      </c>
      <c r="P25" s="258">
        <f t="shared" ca="1" si="4"/>
        <v>0</v>
      </c>
      <c r="Q25" s="258">
        <f t="shared" ca="1" si="4"/>
        <v>0</v>
      </c>
      <c r="R25" s="258">
        <f t="shared" ca="1" si="4"/>
        <v>0</v>
      </c>
      <c r="S25" s="258">
        <f t="shared" ca="1" si="4"/>
        <v>0</v>
      </c>
      <c r="T25" s="258">
        <f t="shared" ca="1" si="4"/>
        <v>0</v>
      </c>
      <c r="U25" s="258">
        <f t="shared" ca="1" si="4"/>
        <v>0</v>
      </c>
      <c r="V25" s="258">
        <f t="shared" ca="1" si="4"/>
        <v>0</v>
      </c>
      <c r="W25" s="258">
        <f t="shared" ca="1" si="4"/>
        <v>0</v>
      </c>
      <c r="X25" s="258">
        <f t="shared" ca="1" si="5"/>
        <v>0</v>
      </c>
      <c r="Y25" s="258">
        <f t="shared" ca="1" si="5"/>
        <v>0</v>
      </c>
      <c r="Z25" s="258">
        <f t="shared" ca="1" si="5"/>
        <v>0</v>
      </c>
      <c r="AA25" s="258">
        <f t="shared" ca="1" si="5"/>
        <v>0</v>
      </c>
      <c r="AB25" s="258">
        <f t="shared" ca="1" si="5"/>
        <v>0</v>
      </c>
      <c r="AC25" s="258">
        <f t="shared" ca="1" si="5"/>
        <v>0</v>
      </c>
      <c r="AD25" s="258">
        <f t="shared" ca="1" si="5"/>
        <v>0</v>
      </c>
      <c r="AE25" s="258">
        <f t="shared" ca="1" si="5"/>
        <v>0</v>
      </c>
      <c r="AF25" s="258">
        <f t="shared" ca="1" si="5"/>
        <v>0</v>
      </c>
      <c r="AG25" s="258">
        <f t="shared" ca="1" si="5"/>
        <v>0</v>
      </c>
      <c r="AH25" s="258">
        <f t="shared" ca="1" si="5"/>
        <v>0</v>
      </c>
      <c r="AI25" s="258">
        <f t="shared" ca="1" si="5"/>
        <v>0</v>
      </c>
      <c r="AJ25" s="258">
        <f t="shared" ca="1" si="5"/>
        <v>0</v>
      </c>
      <c r="AL25" s="258">
        <f t="shared" ca="1" si="7"/>
        <v>0</v>
      </c>
      <c r="AN25" s="84">
        <f t="shared" ca="1" si="8"/>
        <v>0</v>
      </c>
      <c r="AO25" s="84">
        <f t="shared" ca="1" si="9"/>
        <v>0</v>
      </c>
      <c r="AP25" s="84">
        <f t="shared" ca="1" si="10"/>
        <v>0</v>
      </c>
      <c r="AQ25" s="84">
        <f t="shared" ca="1" si="11"/>
        <v>0</v>
      </c>
      <c r="AR25" s="84">
        <f t="shared" ca="1" si="12"/>
        <v>0</v>
      </c>
    </row>
    <row r="26" spans="1:44" ht="12.4">
      <c r="A26" s="158" t="s">
        <v>428</v>
      </c>
      <c r="B26" s="237" t="e">
        <f t="shared" ca="1" si="6"/>
        <v>#N/A</v>
      </c>
      <c r="C26" s="64" t="s">
        <v>51</v>
      </c>
      <c r="D26" s="258">
        <f t="shared" ca="1" si="3"/>
        <v>0</v>
      </c>
      <c r="E26" s="258">
        <f t="shared" ca="1" si="3"/>
        <v>0</v>
      </c>
      <c r="F26" s="258">
        <f t="shared" ca="1" si="3"/>
        <v>0</v>
      </c>
      <c r="G26" s="258">
        <f t="shared" ca="1" si="3"/>
        <v>0</v>
      </c>
      <c r="H26" s="258">
        <f t="shared" ca="1" si="3"/>
        <v>0</v>
      </c>
      <c r="I26" s="258">
        <f t="shared" ca="1" si="3"/>
        <v>0</v>
      </c>
      <c r="J26" s="258">
        <f t="shared" ca="1" si="3"/>
        <v>0</v>
      </c>
      <c r="K26" s="258">
        <f t="shared" ca="1" si="3"/>
        <v>0</v>
      </c>
      <c r="L26" s="258">
        <f t="shared" ca="1" si="3"/>
        <v>0</v>
      </c>
      <c r="M26" s="258">
        <f t="shared" ca="1" si="3"/>
        <v>0</v>
      </c>
      <c r="N26" s="258">
        <f t="shared" ca="1" si="4"/>
        <v>0</v>
      </c>
      <c r="O26" s="258">
        <f t="shared" ca="1" si="4"/>
        <v>0</v>
      </c>
      <c r="P26" s="258">
        <f t="shared" ca="1" si="4"/>
        <v>0</v>
      </c>
      <c r="Q26" s="258">
        <f t="shared" ca="1" si="4"/>
        <v>0</v>
      </c>
      <c r="R26" s="258">
        <f t="shared" ca="1" si="4"/>
        <v>0</v>
      </c>
      <c r="S26" s="258">
        <f t="shared" ca="1" si="4"/>
        <v>0</v>
      </c>
      <c r="T26" s="258">
        <f t="shared" ca="1" si="4"/>
        <v>0</v>
      </c>
      <c r="U26" s="258">
        <f t="shared" ca="1" si="4"/>
        <v>0</v>
      </c>
      <c r="V26" s="258">
        <f t="shared" ca="1" si="4"/>
        <v>0</v>
      </c>
      <c r="W26" s="258">
        <f t="shared" ca="1" si="4"/>
        <v>0</v>
      </c>
      <c r="X26" s="258">
        <f t="shared" ca="1" si="5"/>
        <v>0</v>
      </c>
      <c r="Y26" s="258">
        <f t="shared" ca="1" si="5"/>
        <v>0</v>
      </c>
      <c r="Z26" s="258">
        <f t="shared" ca="1" si="5"/>
        <v>0</v>
      </c>
      <c r="AA26" s="258">
        <f t="shared" ca="1" si="5"/>
        <v>0</v>
      </c>
      <c r="AB26" s="258">
        <f t="shared" ca="1" si="5"/>
        <v>0</v>
      </c>
      <c r="AC26" s="258">
        <f t="shared" ca="1" si="5"/>
        <v>0</v>
      </c>
      <c r="AD26" s="258">
        <f t="shared" ca="1" si="5"/>
        <v>0</v>
      </c>
      <c r="AE26" s="258">
        <f t="shared" ca="1" si="5"/>
        <v>0</v>
      </c>
      <c r="AF26" s="258">
        <f t="shared" ca="1" si="5"/>
        <v>0</v>
      </c>
      <c r="AG26" s="258">
        <f t="shared" ca="1" si="5"/>
        <v>0</v>
      </c>
      <c r="AH26" s="258">
        <f t="shared" ca="1" si="5"/>
        <v>0</v>
      </c>
      <c r="AI26" s="258">
        <f t="shared" ca="1" si="5"/>
        <v>0</v>
      </c>
      <c r="AJ26" s="258">
        <f t="shared" ca="1" si="5"/>
        <v>0</v>
      </c>
      <c r="AL26" s="258">
        <f t="shared" ca="1" si="7"/>
        <v>0</v>
      </c>
      <c r="AN26" s="84">
        <f t="shared" ca="1" si="8"/>
        <v>0</v>
      </c>
      <c r="AO26" s="84">
        <f t="shared" ca="1" si="9"/>
        <v>0</v>
      </c>
      <c r="AP26" s="84">
        <f t="shared" ca="1" si="10"/>
        <v>0</v>
      </c>
      <c r="AQ26" s="84">
        <f t="shared" ca="1" si="11"/>
        <v>0</v>
      </c>
      <c r="AR26" s="84">
        <f t="shared" ca="1" si="12"/>
        <v>0</v>
      </c>
    </row>
    <row r="27" spans="1:44" ht="12.4">
      <c r="A27" s="158" t="s">
        <v>429</v>
      </c>
      <c r="B27" s="237" t="e">
        <f t="shared" ca="1" si="6"/>
        <v>#N/A</v>
      </c>
      <c r="C27" s="64" t="s">
        <v>51</v>
      </c>
      <c r="D27" s="258">
        <f t="shared" ref="D27:M36" ca="1" si="13">INDIRECT("N3." &amp; $A27 &amp;"!Q" &amp; D$10)</f>
        <v>0</v>
      </c>
      <c r="E27" s="258">
        <f t="shared" ca="1" si="13"/>
        <v>0</v>
      </c>
      <c r="F27" s="258">
        <f t="shared" ca="1" si="13"/>
        <v>0</v>
      </c>
      <c r="G27" s="258">
        <f t="shared" ca="1" si="13"/>
        <v>0</v>
      </c>
      <c r="H27" s="258">
        <f t="shared" ca="1" si="13"/>
        <v>0</v>
      </c>
      <c r="I27" s="258">
        <f t="shared" ca="1" si="13"/>
        <v>0</v>
      </c>
      <c r="J27" s="258">
        <f t="shared" ca="1" si="13"/>
        <v>0</v>
      </c>
      <c r="K27" s="258">
        <f t="shared" ca="1" si="13"/>
        <v>0</v>
      </c>
      <c r="L27" s="258">
        <f t="shared" ca="1" si="13"/>
        <v>0</v>
      </c>
      <c r="M27" s="258">
        <f t="shared" ca="1" si="13"/>
        <v>0</v>
      </c>
      <c r="N27" s="258">
        <f t="shared" ref="N27:W36" ca="1" si="14">INDIRECT("N3." &amp; $A27 &amp;"!Q" &amp; N$10)</f>
        <v>0</v>
      </c>
      <c r="O27" s="258">
        <f t="shared" ca="1" si="14"/>
        <v>0</v>
      </c>
      <c r="P27" s="258">
        <f t="shared" ca="1" si="14"/>
        <v>0</v>
      </c>
      <c r="Q27" s="258">
        <f t="shared" ca="1" si="14"/>
        <v>0</v>
      </c>
      <c r="R27" s="258">
        <f t="shared" ca="1" si="14"/>
        <v>0</v>
      </c>
      <c r="S27" s="258">
        <f t="shared" ca="1" si="14"/>
        <v>0</v>
      </c>
      <c r="T27" s="258">
        <f t="shared" ca="1" si="14"/>
        <v>0</v>
      </c>
      <c r="U27" s="258">
        <f t="shared" ca="1" si="14"/>
        <v>0</v>
      </c>
      <c r="V27" s="258">
        <f t="shared" ca="1" si="14"/>
        <v>0</v>
      </c>
      <c r="W27" s="258">
        <f t="shared" ca="1" si="14"/>
        <v>0</v>
      </c>
      <c r="X27" s="258">
        <f t="shared" ref="X27:AJ36" ca="1" si="15">INDIRECT("N3." &amp; $A27 &amp;"!Q" &amp; X$10)</f>
        <v>0</v>
      </c>
      <c r="Y27" s="258">
        <f t="shared" ca="1" si="15"/>
        <v>0</v>
      </c>
      <c r="Z27" s="258">
        <f t="shared" ca="1" si="15"/>
        <v>0</v>
      </c>
      <c r="AA27" s="258">
        <f t="shared" ca="1" si="15"/>
        <v>0</v>
      </c>
      <c r="AB27" s="258">
        <f t="shared" ca="1" si="15"/>
        <v>0</v>
      </c>
      <c r="AC27" s="258">
        <f t="shared" ca="1" si="15"/>
        <v>0</v>
      </c>
      <c r="AD27" s="258">
        <f t="shared" ca="1" si="15"/>
        <v>0</v>
      </c>
      <c r="AE27" s="258">
        <f t="shared" ca="1" si="15"/>
        <v>0</v>
      </c>
      <c r="AF27" s="258">
        <f t="shared" ca="1" si="15"/>
        <v>0</v>
      </c>
      <c r="AG27" s="258">
        <f t="shared" ca="1" si="15"/>
        <v>0</v>
      </c>
      <c r="AH27" s="258">
        <f t="shared" ca="1" si="15"/>
        <v>0</v>
      </c>
      <c r="AI27" s="258">
        <f t="shared" ca="1" si="15"/>
        <v>0</v>
      </c>
      <c r="AJ27" s="258">
        <f t="shared" ca="1" si="15"/>
        <v>0</v>
      </c>
      <c r="AL27" s="258">
        <f t="shared" ca="1" si="7"/>
        <v>0</v>
      </c>
      <c r="AN27" s="84">
        <f t="shared" ca="1" si="8"/>
        <v>0</v>
      </c>
      <c r="AO27" s="84">
        <f t="shared" ca="1" si="9"/>
        <v>0</v>
      </c>
      <c r="AP27" s="84">
        <f t="shared" ca="1" si="10"/>
        <v>0</v>
      </c>
      <c r="AQ27" s="84">
        <f t="shared" ca="1" si="11"/>
        <v>0</v>
      </c>
      <c r="AR27" s="84">
        <f t="shared" ca="1" si="12"/>
        <v>0</v>
      </c>
    </row>
    <row r="28" spans="1:44" ht="12.4">
      <c r="A28" s="158" t="s">
        <v>430</v>
      </c>
      <c r="B28" s="237" t="e">
        <f t="shared" ca="1" si="6"/>
        <v>#N/A</v>
      </c>
      <c r="C28" s="64" t="s">
        <v>51</v>
      </c>
      <c r="D28" s="258">
        <f t="shared" ca="1" si="13"/>
        <v>0</v>
      </c>
      <c r="E28" s="258">
        <f t="shared" ca="1" si="13"/>
        <v>0</v>
      </c>
      <c r="F28" s="258">
        <f t="shared" ca="1" si="13"/>
        <v>0</v>
      </c>
      <c r="G28" s="258">
        <f t="shared" ca="1" si="13"/>
        <v>0</v>
      </c>
      <c r="H28" s="258">
        <f t="shared" ca="1" si="13"/>
        <v>0</v>
      </c>
      <c r="I28" s="258">
        <f t="shared" ca="1" si="13"/>
        <v>0</v>
      </c>
      <c r="J28" s="258">
        <f t="shared" ca="1" si="13"/>
        <v>0</v>
      </c>
      <c r="K28" s="258">
        <f t="shared" ca="1" si="13"/>
        <v>0</v>
      </c>
      <c r="L28" s="258">
        <f t="shared" ca="1" si="13"/>
        <v>0</v>
      </c>
      <c r="M28" s="258">
        <f t="shared" ca="1" si="13"/>
        <v>0</v>
      </c>
      <c r="N28" s="258">
        <f t="shared" ca="1" si="14"/>
        <v>0</v>
      </c>
      <c r="O28" s="258">
        <f t="shared" ca="1" si="14"/>
        <v>0</v>
      </c>
      <c r="P28" s="258">
        <f t="shared" ca="1" si="14"/>
        <v>0</v>
      </c>
      <c r="Q28" s="258">
        <f t="shared" ca="1" si="14"/>
        <v>0</v>
      </c>
      <c r="R28" s="258">
        <f t="shared" ca="1" si="14"/>
        <v>0</v>
      </c>
      <c r="S28" s="258">
        <f t="shared" ca="1" si="14"/>
        <v>0</v>
      </c>
      <c r="T28" s="258">
        <f t="shared" ca="1" si="14"/>
        <v>0</v>
      </c>
      <c r="U28" s="258">
        <f t="shared" ca="1" si="14"/>
        <v>0</v>
      </c>
      <c r="V28" s="258">
        <f t="shared" ca="1" si="14"/>
        <v>0</v>
      </c>
      <c r="W28" s="258">
        <f t="shared" ca="1" si="14"/>
        <v>0</v>
      </c>
      <c r="X28" s="258">
        <f t="shared" ca="1" si="15"/>
        <v>0</v>
      </c>
      <c r="Y28" s="258">
        <f t="shared" ca="1" si="15"/>
        <v>0</v>
      </c>
      <c r="Z28" s="258">
        <f t="shared" ca="1" si="15"/>
        <v>0</v>
      </c>
      <c r="AA28" s="258">
        <f t="shared" ca="1" si="15"/>
        <v>0</v>
      </c>
      <c r="AB28" s="258">
        <f t="shared" ca="1" si="15"/>
        <v>0</v>
      </c>
      <c r="AC28" s="258">
        <f t="shared" ca="1" si="15"/>
        <v>0</v>
      </c>
      <c r="AD28" s="258">
        <f t="shared" ca="1" si="15"/>
        <v>0</v>
      </c>
      <c r="AE28" s="258">
        <f t="shared" ca="1" si="15"/>
        <v>0</v>
      </c>
      <c r="AF28" s="258">
        <f t="shared" ca="1" si="15"/>
        <v>0</v>
      </c>
      <c r="AG28" s="258">
        <f t="shared" ca="1" si="15"/>
        <v>0</v>
      </c>
      <c r="AH28" s="258">
        <f t="shared" ca="1" si="15"/>
        <v>0</v>
      </c>
      <c r="AI28" s="258">
        <f t="shared" ca="1" si="15"/>
        <v>0</v>
      </c>
      <c r="AJ28" s="258">
        <f t="shared" ca="1" si="15"/>
        <v>0</v>
      </c>
      <c r="AL28" s="258">
        <f t="shared" ca="1" si="7"/>
        <v>0</v>
      </c>
      <c r="AN28" s="84">
        <f t="shared" ca="1" si="8"/>
        <v>0</v>
      </c>
      <c r="AO28" s="84">
        <f t="shared" ca="1" si="9"/>
        <v>0</v>
      </c>
      <c r="AP28" s="84">
        <f t="shared" ca="1" si="10"/>
        <v>0</v>
      </c>
      <c r="AQ28" s="84">
        <f t="shared" ca="1" si="11"/>
        <v>0</v>
      </c>
      <c r="AR28" s="84">
        <f t="shared" ca="1" si="12"/>
        <v>0</v>
      </c>
    </row>
    <row r="29" spans="1:44" ht="12.4">
      <c r="A29" s="158" t="s">
        <v>209</v>
      </c>
      <c r="B29" s="237" t="e">
        <f t="shared" ca="1" si="6"/>
        <v>#N/A</v>
      </c>
      <c r="C29" s="64" t="s">
        <v>51</v>
      </c>
      <c r="D29" s="258">
        <f t="shared" ca="1" si="13"/>
        <v>0</v>
      </c>
      <c r="E29" s="258">
        <f t="shared" ca="1" si="13"/>
        <v>0</v>
      </c>
      <c r="F29" s="258">
        <f t="shared" ca="1" si="13"/>
        <v>0</v>
      </c>
      <c r="G29" s="258">
        <f t="shared" ca="1" si="13"/>
        <v>0</v>
      </c>
      <c r="H29" s="258">
        <f t="shared" ca="1" si="13"/>
        <v>0</v>
      </c>
      <c r="I29" s="258">
        <f t="shared" ca="1" si="13"/>
        <v>0</v>
      </c>
      <c r="J29" s="258">
        <f t="shared" ca="1" si="13"/>
        <v>0</v>
      </c>
      <c r="K29" s="258">
        <f t="shared" ca="1" si="13"/>
        <v>0</v>
      </c>
      <c r="L29" s="258">
        <f t="shared" ca="1" si="13"/>
        <v>0</v>
      </c>
      <c r="M29" s="258">
        <f t="shared" ca="1" si="13"/>
        <v>0</v>
      </c>
      <c r="N29" s="258">
        <f t="shared" ca="1" si="14"/>
        <v>0</v>
      </c>
      <c r="O29" s="258">
        <f t="shared" ca="1" si="14"/>
        <v>0</v>
      </c>
      <c r="P29" s="258">
        <f t="shared" ca="1" si="14"/>
        <v>0</v>
      </c>
      <c r="Q29" s="258">
        <f t="shared" ca="1" si="14"/>
        <v>0</v>
      </c>
      <c r="R29" s="258">
        <f t="shared" ca="1" si="14"/>
        <v>0</v>
      </c>
      <c r="S29" s="258">
        <f t="shared" ca="1" si="14"/>
        <v>0</v>
      </c>
      <c r="T29" s="258">
        <f t="shared" ca="1" si="14"/>
        <v>0</v>
      </c>
      <c r="U29" s="258">
        <f t="shared" ca="1" si="14"/>
        <v>0</v>
      </c>
      <c r="V29" s="258">
        <f t="shared" ca="1" si="14"/>
        <v>0</v>
      </c>
      <c r="W29" s="258">
        <f t="shared" ca="1" si="14"/>
        <v>0</v>
      </c>
      <c r="X29" s="258">
        <f t="shared" ca="1" si="15"/>
        <v>0</v>
      </c>
      <c r="Y29" s="258">
        <f t="shared" ca="1" si="15"/>
        <v>0</v>
      </c>
      <c r="Z29" s="258">
        <f t="shared" ca="1" si="15"/>
        <v>0</v>
      </c>
      <c r="AA29" s="258">
        <f t="shared" ca="1" si="15"/>
        <v>0</v>
      </c>
      <c r="AB29" s="258">
        <f t="shared" ca="1" si="15"/>
        <v>0</v>
      </c>
      <c r="AC29" s="258">
        <f t="shared" ca="1" si="15"/>
        <v>0</v>
      </c>
      <c r="AD29" s="258">
        <f t="shared" ca="1" si="15"/>
        <v>0</v>
      </c>
      <c r="AE29" s="258">
        <f t="shared" ca="1" si="15"/>
        <v>0</v>
      </c>
      <c r="AF29" s="258">
        <f t="shared" ca="1" si="15"/>
        <v>0</v>
      </c>
      <c r="AG29" s="258">
        <f t="shared" ca="1" si="15"/>
        <v>0</v>
      </c>
      <c r="AH29" s="258">
        <f t="shared" ca="1" si="15"/>
        <v>0</v>
      </c>
      <c r="AI29" s="258">
        <f t="shared" ca="1" si="15"/>
        <v>0</v>
      </c>
      <c r="AJ29" s="258">
        <f t="shared" ca="1" si="15"/>
        <v>0</v>
      </c>
      <c r="AL29" s="258">
        <f t="shared" ca="1" si="7"/>
        <v>0</v>
      </c>
      <c r="AN29" s="84">
        <f t="shared" ca="1" si="8"/>
        <v>0</v>
      </c>
      <c r="AO29" s="84">
        <f t="shared" ca="1" si="9"/>
        <v>0</v>
      </c>
      <c r="AP29" s="84">
        <f t="shared" ca="1" si="10"/>
        <v>0</v>
      </c>
      <c r="AQ29" s="84">
        <f t="shared" ca="1" si="11"/>
        <v>0</v>
      </c>
      <c r="AR29" s="84">
        <f t="shared" ca="1" si="12"/>
        <v>0</v>
      </c>
    </row>
    <row r="30" spans="1:44" ht="12.4">
      <c r="A30" s="158" t="s">
        <v>210</v>
      </c>
      <c r="B30" s="237" t="e">
        <f t="shared" ca="1" si="6"/>
        <v>#N/A</v>
      </c>
      <c r="C30" s="64" t="s">
        <v>51</v>
      </c>
      <c r="D30" s="258">
        <f t="shared" ca="1" si="13"/>
        <v>0</v>
      </c>
      <c r="E30" s="258">
        <f t="shared" ca="1" si="13"/>
        <v>0</v>
      </c>
      <c r="F30" s="258">
        <f t="shared" ca="1" si="13"/>
        <v>0</v>
      </c>
      <c r="G30" s="258">
        <f t="shared" ca="1" si="13"/>
        <v>0</v>
      </c>
      <c r="H30" s="258">
        <f t="shared" ca="1" si="13"/>
        <v>0</v>
      </c>
      <c r="I30" s="258">
        <f t="shared" ca="1" si="13"/>
        <v>0</v>
      </c>
      <c r="J30" s="258">
        <f t="shared" ca="1" si="13"/>
        <v>0</v>
      </c>
      <c r="K30" s="258">
        <f t="shared" ca="1" si="13"/>
        <v>0</v>
      </c>
      <c r="L30" s="258">
        <f t="shared" ca="1" si="13"/>
        <v>0</v>
      </c>
      <c r="M30" s="258">
        <f t="shared" ca="1" si="13"/>
        <v>0</v>
      </c>
      <c r="N30" s="258">
        <f t="shared" ca="1" si="14"/>
        <v>0</v>
      </c>
      <c r="O30" s="258">
        <f t="shared" ca="1" si="14"/>
        <v>0</v>
      </c>
      <c r="P30" s="258">
        <f t="shared" ca="1" si="14"/>
        <v>0</v>
      </c>
      <c r="Q30" s="258">
        <f t="shared" ca="1" si="14"/>
        <v>0</v>
      </c>
      <c r="R30" s="258">
        <f t="shared" ca="1" si="14"/>
        <v>0</v>
      </c>
      <c r="S30" s="258">
        <f t="shared" ca="1" si="14"/>
        <v>0</v>
      </c>
      <c r="T30" s="258">
        <f t="shared" ca="1" si="14"/>
        <v>0</v>
      </c>
      <c r="U30" s="258">
        <f t="shared" ca="1" si="14"/>
        <v>0</v>
      </c>
      <c r="V30" s="258">
        <f t="shared" ca="1" si="14"/>
        <v>0</v>
      </c>
      <c r="W30" s="258">
        <f t="shared" ca="1" si="14"/>
        <v>0</v>
      </c>
      <c r="X30" s="258">
        <f t="shared" ca="1" si="15"/>
        <v>0</v>
      </c>
      <c r="Y30" s="258">
        <f t="shared" ca="1" si="15"/>
        <v>0</v>
      </c>
      <c r="Z30" s="258">
        <f t="shared" ca="1" si="15"/>
        <v>0</v>
      </c>
      <c r="AA30" s="258">
        <f t="shared" ca="1" si="15"/>
        <v>0</v>
      </c>
      <c r="AB30" s="258">
        <f t="shared" ca="1" si="15"/>
        <v>0</v>
      </c>
      <c r="AC30" s="258">
        <f t="shared" ca="1" si="15"/>
        <v>0</v>
      </c>
      <c r="AD30" s="258">
        <f t="shared" ca="1" si="15"/>
        <v>0</v>
      </c>
      <c r="AE30" s="258">
        <f t="shared" ca="1" si="15"/>
        <v>0</v>
      </c>
      <c r="AF30" s="258">
        <f t="shared" ca="1" si="15"/>
        <v>0</v>
      </c>
      <c r="AG30" s="258">
        <f t="shared" ca="1" si="15"/>
        <v>0</v>
      </c>
      <c r="AH30" s="258">
        <f t="shared" ca="1" si="15"/>
        <v>0</v>
      </c>
      <c r="AI30" s="258">
        <f t="shared" ca="1" si="15"/>
        <v>0</v>
      </c>
      <c r="AJ30" s="258">
        <f t="shared" ca="1" si="15"/>
        <v>0</v>
      </c>
      <c r="AL30" s="258">
        <f t="shared" ca="1" si="7"/>
        <v>0</v>
      </c>
      <c r="AN30" s="84">
        <f t="shared" ca="1" si="8"/>
        <v>0</v>
      </c>
      <c r="AO30" s="84">
        <f t="shared" ca="1" si="9"/>
        <v>0</v>
      </c>
      <c r="AP30" s="84">
        <f t="shared" ca="1" si="10"/>
        <v>0</v>
      </c>
      <c r="AQ30" s="84">
        <f t="shared" ca="1" si="11"/>
        <v>0</v>
      </c>
      <c r="AR30" s="84">
        <f t="shared" ca="1" si="12"/>
        <v>0</v>
      </c>
    </row>
    <row r="31" spans="1:44" ht="12.4">
      <c r="A31" s="158" t="s">
        <v>211</v>
      </c>
      <c r="B31" s="237" t="e">
        <f t="shared" ca="1" si="6"/>
        <v>#N/A</v>
      </c>
      <c r="C31" s="64" t="s">
        <v>51</v>
      </c>
      <c r="D31" s="258">
        <f t="shared" ca="1" si="13"/>
        <v>0</v>
      </c>
      <c r="E31" s="258">
        <f t="shared" ca="1" si="13"/>
        <v>0</v>
      </c>
      <c r="F31" s="258">
        <f t="shared" ca="1" si="13"/>
        <v>0</v>
      </c>
      <c r="G31" s="258">
        <f t="shared" ca="1" si="13"/>
        <v>0</v>
      </c>
      <c r="H31" s="258">
        <f t="shared" ca="1" si="13"/>
        <v>0</v>
      </c>
      <c r="I31" s="258">
        <f t="shared" ca="1" si="13"/>
        <v>0</v>
      </c>
      <c r="J31" s="258">
        <f t="shared" ca="1" si="13"/>
        <v>0</v>
      </c>
      <c r="K31" s="258">
        <f t="shared" ca="1" si="13"/>
        <v>0</v>
      </c>
      <c r="L31" s="258">
        <f t="shared" ca="1" si="13"/>
        <v>0</v>
      </c>
      <c r="M31" s="258">
        <f t="shared" ca="1" si="13"/>
        <v>0</v>
      </c>
      <c r="N31" s="258">
        <f t="shared" ca="1" si="14"/>
        <v>0</v>
      </c>
      <c r="O31" s="258">
        <f t="shared" ca="1" si="14"/>
        <v>0</v>
      </c>
      <c r="P31" s="258">
        <f t="shared" ca="1" si="14"/>
        <v>0</v>
      </c>
      <c r="Q31" s="258">
        <f t="shared" ca="1" si="14"/>
        <v>0</v>
      </c>
      <c r="R31" s="258">
        <f t="shared" ca="1" si="14"/>
        <v>0</v>
      </c>
      <c r="S31" s="258">
        <f t="shared" ca="1" si="14"/>
        <v>0</v>
      </c>
      <c r="T31" s="258">
        <f t="shared" ca="1" si="14"/>
        <v>0</v>
      </c>
      <c r="U31" s="258">
        <f t="shared" ca="1" si="14"/>
        <v>0</v>
      </c>
      <c r="V31" s="258">
        <f t="shared" ca="1" si="14"/>
        <v>0</v>
      </c>
      <c r="W31" s="258">
        <f t="shared" ca="1" si="14"/>
        <v>0</v>
      </c>
      <c r="X31" s="258">
        <f t="shared" ca="1" si="15"/>
        <v>0</v>
      </c>
      <c r="Y31" s="258">
        <f t="shared" ca="1" si="15"/>
        <v>0</v>
      </c>
      <c r="Z31" s="258">
        <f t="shared" ca="1" si="15"/>
        <v>0</v>
      </c>
      <c r="AA31" s="258">
        <f t="shared" ca="1" si="15"/>
        <v>0</v>
      </c>
      <c r="AB31" s="258">
        <f t="shared" ca="1" si="15"/>
        <v>0</v>
      </c>
      <c r="AC31" s="258">
        <f t="shared" ca="1" si="15"/>
        <v>0</v>
      </c>
      <c r="AD31" s="258">
        <f t="shared" ca="1" si="15"/>
        <v>0</v>
      </c>
      <c r="AE31" s="258">
        <f t="shared" ca="1" si="15"/>
        <v>0</v>
      </c>
      <c r="AF31" s="258">
        <f t="shared" ca="1" si="15"/>
        <v>0</v>
      </c>
      <c r="AG31" s="258">
        <f t="shared" ca="1" si="15"/>
        <v>0</v>
      </c>
      <c r="AH31" s="258">
        <f t="shared" ca="1" si="15"/>
        <v>0</v>
      </c>
      <c r="AI31" s="258">
        <f t="shared" ca="1" si="15"/>
        <v>0</v>
      </c>
      <c r="AJ31" s="258">
        <f t="shared" ca="1" si="15"/>
        <v>0</v>
      </c>
      <c r="AL31" s="258">
        <f t="shared" ca="1" si="7"/>
        <v>0</v>
      </c>
      <c r="AN31" s="84">
        <f t="shared" ca="1" si="8"/>
        <v>0</v>
      </c>
      <c r="AO31" s="84">
        <f t="shared" ca="1" si="9"/>
        <v>0</v>
      </c>
      <c r="AP31" s="84">
        <f t="shared" ca="1" si="10"/>
        <v>0</v>
      </c>
      <c r="AQ31" s="84">
        <f t="shared" ca="1" si="11"/>
        <v>0</v>
      </c>
      <c r="AR31" s="84">
        <f t="shared" ca="1" si="12"/>
        <v>0</v>
      </c>
    </row>
    <row r="32" spans="1:44" ht="12.4">
      <c r="A32" s="158" t="s">
        <v>212</v>
      </c>
      <c r="B32" s="237" t="e">
        <f t="shared" ca="1" si="6"/>
        <v>#N/A</v>
      </c>
      <c r="C32" s="64" t="s">
        <v>51</v>
      </c>
      <c r="D32" s="258">
        <f t="shared" ca="1" si="13"/>
        <v>0</v>
      </c>
      <c r="E32" s="258">
        <f t="shared" ca="1" si="13"/>
        <v>0</v>
      </c>
      <c r="F32" s="258">
        <f t="shared" ca="1" si="13"/>
        <v>0</v>
      </c>
      <c r="G32" s="258">
        <f t="shared" ca="1" si="13"/>
        <v>0</v>
      </c>
      <c r="H32" s="258">
        <f t="shared" ca="1" si="13"/>
        <v>0</v>
      </c>
      <c r="I32" s="258">
        <f t="shared" ca="1" si="13"/>
        <v>0</v>
      </c>
      <c r="J32" s="258">
        <f t="shared" ca="1" si="13"/>
        <v>0</v>
      </c>
      <c r="K32" s="258">
        <f t="shared" ca="1" si="13"/>
        <v>0</v>
      </c>
      <c r="L32" s="258">
        <f t="shared" ca="1" si="13"/>
        <v>0</v>
      </c>
      <c r="M32" s="258">
        <f t="shared" ca="1" si="13"/>
        <v>0</v>
      </c>
      <c r="N32" s="258">
        <f t="shared" ca="1" si="14"/>
        <v>0</v>
      </c>
      <c r="O32" s="258">
        <f t="shared" ca="1" si="14"/>
        <v>0</v>
      </c>
      <c r="P32" s="258">
        <f t="shared" ca="1" si="14"/>
        <v>0</v>
      </c>
      <c r="Q32" s="258">
        <f t="shared" ca="1" si="14"/>
        <v>0</v>
      </c>
      <c r="R32" s="258">
        <f t="shared" ca="1" si="14"/>
        <v>0</v>
      </c>
      <c r="S32" s="258">
        <f t="shared" ca="1" si="14"/>
        <v>0</v>
      </c>
      <c r="T32" s="258">
        <f t="shared" ca="1" si="14"/>
        <v>0</v>
      </c>
      <c r="U32" s="258">
        <f t="shared" ca="1" si="14"/>
        <v>0</v>
      </c>
      <c r="V32" s="258">
        <f t="shared" ca="1" si="14"/>
        <v>0</v>
      </c>
      <c r="W32" s="258">
        <f t="shared" ca="1" si="14"/>
        <v>0</v>
      </c>
      <c r="X32" s="258">
        <f t="shared" ca="1" si="15"/>
        <v>0</v>
      </c>
      <c r="Y32" s="258">
        <f t="shared" ca="1" si="15"/>
        <v>0</v>
      </c>
      <c r="Z32" s="258">
        <f t="shared" ca="1" si="15"/>
        <v>0</v>
      </c>
      <c r="AA32" s="258">
        <f t="shared" ca="1" si="15"/>
        <v>0</v>
      </c>
      <c r="AB32" s="258">
        <f t="shared" ca="1" si="15"/>
        <v>0</v>
      </c>
      <c r="AC32" s="258">
        <f t="shared" ca="1" si="15"/>
        <v>0</v>
      </c>
      <c r="AD32" s="258">
        <f t="shared" ca="1" si="15"/>
        <v>0</v>
      </c>
      <c r="AE32" s="258">
        <f t="shared" ca="1" si="15"/>
        <v>0</v>
      </c>
      <c r="AF32" s="258">
        <f t="shared" ca="1" si="15"/>
        <v>0</v>
      </c>
      <c r="AG32" s="258">
        <f t="shared" ca="1" si="15"/>
        <v>0</v>
      </c>
      <c r="AH32" s="258">
        <f t="shared" ca="1" si="15"/>
        <v>0</v>
      </c>
      <c r="AI32" s="258">
        <f t="shared" ca="1" si="15"/>
        <v>0</v>
      </c>
      <c r="AJ32" s="258">
        <f t="shared" ca="1" si="15"/>
        <v>0</v>
      </c>
      <c r="AL32" s="258">
        <f t="shared" ca="1" si="7"/>
        <v>0</v>
      </c>
      <c r="AN32" s="84">
        <f t="shared" ca="1" si="8"/>
        <v>0</v>
      </c>
      <c r="AO32" s="84">
        <f t="shared" ca="1" si="9"/>
        <v>0</v>
      </c>
      <c r="AP32" s="84">
        <f t="shared" ca="1" si="10"/>
        <v>0</v>
      </c>
      <c r="AQ32" s="84">
        <f t="shared" ca="1" si="11"/>
        <v>0</v>
      </c>
      <c r="AR32" s="84">
        <f t="shared" ca="1" si="12"/>
        <v>0</v>
      </c>
    </row>
    <row r="33" spans="1:44" ht="12.4">
      <c r="A33" s="158" t="s">
        <v>213</v>
      </c>
      <c r="B33" s="237" t="e">
        <f t="shared" ca="1" si="6"/>
        <v>#N/A</v>
      </c>
      <c r="C33" s="64" t="s">
        <v>51</v>
      </c>
      <c r="D33" s="258">
        <f t="shared" ca="1" si="13"/>
        <v>0</v>
      </c>
      <c r="E33" s="258">
        <f t="shared" ca="1" si="13"/>
        <v>0</v>
      </c>
      <c r="F33" s="258">
        <f t="shared" ca="1" si="13"/>
        <v>0</v>
      </c>
      <c r="G33" s="258">
        <f t="shared" ca="1" si="13"/>
        <v>0</v>
      </c>
      <c r="H33" s="258">
        <f t="shared" ca="1" si="13"/>
        <v>0</v>
      </c>
      <c r="I33" s="258">
        <f t="shared" ca="1" si="13"/>
        <v>0</v>
      </c>
      <c r="J33" s="258">
        <f t="shared" ca="1" si="13"/>
        <v>0</v>
      </c>
      <c r="K33" s="258">
        <f t="shared" ca="1" si="13"/>
        <v>0</v>
      </c>
      <c r="L33" s="258">
        <f t="shared" ca="1" si="13"/>
        <v>0</v>
      </c>
      <c r="M33" s="258">
        <f t="shared" ca="1" si="13"/>
        <v>0</v>
      </c>
      <c r="N33" s="258">
        <f t="shared" ca="1" si="14"/>
        <v>0</v>
      </c>
      <c r="O33" s="258">
        <f t="shared" ca="1" si="14"/>
        <v>0</v>
      </c>
      <c r="P33" s="258">
        <f t="shared" ca="1" si="14"/>
        <v>0</v>
      </c>
      <c r="Q33" s="258">
        <f t="shared" ca="1" si="14"/>
        <v>0</v>
      </c>
      <c r="R33" s="258">
        <f t="shared" ca="1" si="14"/>
        <v>0</v>
      </c>
      <c r="S33" s="258">
        <f t="shared" ca="1" si="14"/>
        <v>0</v>
      </c>
      <c r="T33" s="258">
        <f t="shared" ca="1" si="14"/>
        <v>0</v>
      </c>
      <c r="U33" s="258">
        <f t="shared" ca="1" si="14"/>
        <v>0</v>
      </c>
      <c r="V33" s="258">
        <f t="shared" ca="1" si="14"/>
        <v>0</v>
      </c>
      <c r="W33" s="258">
        <f t="shared" ca="1" si="14"/>
        <v>0</v>
      </c>
      <c r="X33" s="258">
        <f t="shared" ca="1" si="15"/>
        <v>0</v>
      </c>
      <c r="Y33" s="258">
        <f t="shared" ca="1" si="15"/>
        <v>0</v>
      </c>
      <c r="Z33" s="258">
        <f t="shared" ca="1" si="15"/>
        <v>0</v>
      </c>
      <c r="AA33" s="258">
        <f t="shared" ca="1" si="15"/>
        <v>0</v>
      </c>
      <c r="AB33" s="258">
        <f t="shared" ca="1" si="15"/>
        <v>0</v>
      </c>
      <c r="AC33" s="258">
        <f t="shared" ca="1" si="15"/>
        <v>0</v>
      </c>
      <c r="AD33" s="258">
        <f t="shared" ca="1" si="15"/>
        <v>0</v>
      </c>
      <c r="AE33" s="258">
        <f t="shared" ca="1" si="15"/>
        <v>0</v>
      </c>
      <c r="AF33" s="258">
        <f t="shared" ca="1" si="15"/>
        <v>0</v>
      </c>
      <c r="AG33" s="258">
        <f t="shared" ca="1" si="15"/>
        <v>0</v>
      </c>
      <c r="AH33" s="258">
        <f t="shared" ca="1" si="15"/>
        <v>0</v>
      </c>
      <c r="AI33" s="258">
        <f t="shared" ca="1" si="15"/>
        <v>0</v>
      </c>
      <c r="AJ33" s="258">
        <f t="shared" ca="1" si="15"/>
        <v>0</v>
      </c>
      <c r="AL33" s="258">
        <f t="shared" ca="1" si="7"/>
        <v>0</v>
      </c>
      <c r="AN33" s="84">
        <f t="shared" ca="1" si="8"/>
        <v>0</v>
      </c>
      <c r="AO33" s="84">
        <f t="shared" ca="1" si="9"/>
        <v>0</v>
      </c>
      <c r="AP33" s="84">
        <f t="shared" ca="1" si="10"/>
        <v>0</v>
      </c>
      <c r="AQ33" s="84">
        <f t="shared" ca="1" si="11"/>
        <v>0</v>
      </c>
      <c r="AR33" s="84">
        <f t="shared" ca="1" si="12"/>
        <v>0</v>
      </c>
    </row>
    <row r="34" spans="1:44" ht="12.4">
      <c r="A34" s="158" t="s">
        <v>214</v>
      </c>
      <c r="B34" s="237" t="e">
        <f t="shared" ca="1" si="6"/>
        <v>#N/A</v>
      </c>
      <c r="C34" s="64" t="s">
        <v>51</v>
      </c>
      <c r="D34" s="258">
        <f t="shared" ca="1" si="13"/>
        <v>0</v>
      </c>
      <c r="E34" s="258">
        <f t="shared" ca="1" si="13"/>
        <v>0</v>
      </c>
      <c r="F34" s="258">
        <f t="shared" ca="1" si="13"/>
        <v>0</v>
      </c>
      <c r="G34" s="258">
        <f t="shared" ca="1" si="13"/>
        <v>0</v>
      </c>
      <c r="H34" s="258">
        <f t="shared" ca="1" si="13"/>
        <v>0</v>
      </c>
      <c r="I34" s="258">
        <f t="shared" ca="1" si="13"/>
        <v>0</v>
      </c>
      <c r="J34" s="258">
        <f t="shared" ca="1" si="13"/>
        <v>0</v>
      </c>
      <c r="K34" s="258">
        <f t="shared" ca="1" si="13"/>
        <v>0</v>
      </c>
      <c r="L34" s="258">
        <f t="shared" ca="1" si="13"/>
        <v>0</v>
      </c>
      <c r="M34" s="258">
        <f t="shared" ca="1" si="13"/>
        <v>0</v>
      </c>
      <c r="N34" s="258">
        <f t="shared" ca="1" si="14"/>
        <v>0</v>
      </c>
      <c r="O34" s="258">
        <f t="shared" ca="1" si="14"/>
        <v>0</v>
      </c>
      <c r="P34" s="258">
        <f t="shared" ca="1" si="14"/>
        <v>0</v>
      </c>
      <c r="Q34" s="258">
        <f t="shared" ca="1" si="14"/>
        <v>0</v>
      </c>
      <c r="R34" s="258">
        <f t="shared" ca="1" si="14"/>
        <v>0</v>
      </c>
      <c r="S34" s="258">
        <f t="shared" ca="1" si="14"/>
        <v>0</v>
      </c>
      <c r="T34" s="258">
        <f t="shared" ca="1" si="14"/>
        <v>0</v>
      </c>
      <c r="U34" s="258">
        <f t="shared" ca="1" si="14"/>
        <v>0</v>
      </c>
      <c r="V34" s="258">
        <f t="shared" ca="1" si="14"/>
        <v>0</v>
      </c>
      <c r="W34" s="258">
        <f t="shared" ca="1" si="14"/>
        <v>0</v>
      </c>
      <c r="X34" s="258">
        <f t="shared" ca="1" si="15"/>
        <v>0</v>
      </c>
      <c r="Y34" s="258">
        <f t="shared" ca="1" si="15"/>
        <v>0</v>
      </c>
      <c r="Z34" s="258">
        <f t="shared" ca="1" si="15"/>
        <v>0</v>
      </c>
      <c r="AA34" s="258">
        <f t="shared" ca="1" si="15"/>
        <v>0</v>
      </c>
      <c r="AB34" s="258">
        <f t="shared" ca="1" si="15"/>
        <v>0</v>
      </c>
      <c r="AC34" s="258">
        <f t="shared" ca="1" si="15"/>
        <v>0</v>
      </c>
      <c r="AD34" s="258">
        <f t="shared" ca="1" si="15"/>
        <v>0</v>
      </c>
      <c r="AE34" s="258">
        <f t="shared" ca="1" si="15"/>
        <v>0</v>
      </c>
      <c r="AF34" s="258">
        <f t="shared" ca="1" si="15"/>
        <v>0</v>
      </c>
      <c r="AG34" s="258">
        <f t="shared" ca="1" si="15"/>
        <v>0</v>
      </c>
      <c r="AH34" s="258">
        <f t="shared" ca="1" si="15"/>
        <v>0</v>
      </c>
      <c r="AI34" s="258">
        <f t="shared" ca="1" si="15"/>
        <v>0</v>
      </c>
      <c r="AJ34" s="258">
        <f t="shared" ca="1" si="15"/>
        <v>0</v>
      </c>
      <c r="AL34" s="258">
        <f t="shared" ca="1" si="7"/>
        <v>0</v>
      </c>
      <c r="AN34" s="84">
        <f t="shared" ca="1" si="8"/>
        <v>0</v>
      </c>
      <c r="AO34" s="84">
        <f t="shared" ca="1" si="9"/>
        <v>0</v>
      </c>
      <c r="AP34" s="84">
        <f t="shared" ca="1" si="10"/>
        <v>0</v>
      </c>
      <c r="AQ34" s="84">
        <f t="shared" ca="1" si="11"/>
        <v>0</v>
      </c>
      <c r="AR34" s="84">
        <f t="shared" ca="1" si="12"/>
        <v>0</v>
      </c>
    </row>
    <row r="35" spans="1:44" ht="12.4">
      <c r="A35" s="158" t="s">
        <v>215</v>
      </c>
      <c r="B35" s="237" t="e">
        <f t="shared" ca="1" si="6"/>
        <v>#N/A</v>
      </c>
      <c r="C35" s="64" t="s">
        <v>51</v>
      </c>
      <c r="D35" s="258">
        <f t="shared" ca="1" si="13"/>
        <v>0</v>
      </c>
      <c r="E35" s="258">
        <f t="shared" ca="1" si="13"/>
        <v>0</v>
      </c>
      <c r="F35" s="258">
        <f t="shared" ca="1" si="13"/>
        <v>0</v>
      </c>
      <c r="G35" s="258">
        <f t="shared" ca="1" si="13"/>
        <v>0</v>
      </c>
      <c r="H35" s="258">
        <f t="shared" ca="1" si="13"/>
        <v>0</v>
      </c>
      <c r="I35" s="258">
        <f t="shared" ca="1" si="13"/>
        <v>0</v>
      </c>
      <c r="J35" s="258">
        <f t="shared" ca="1" si="13"/>
        <v>0</v>
      </c>
      <c r="K35" s="258">
        <f t="shared" ca="1" si="13"/>
        <v>0</v>
      </c>
      <c r="L35" s="258">
        <f t="shared" ca="1" si="13"/>
        <v>0</v>
      </c>
      <c r="M35" s="258">
        <f t="shared" ca="1" si="13"/>
        <v>0</v>
      </c>
      <c r="N35" s="258">
        <f t="shared" ca="1" si="14"/>
        <v>0</v>
      </c>
      <c r="O35" s="258">
        <f t="shared" ca="1" si="14"/>
        <v>0</v>
      </c>
      <c r="P35" s="258">
        <f t="shared" ca="1" si="14"/>
        <v>0</v>
      </c>
      <c r="Q35" s="258">
        <f t="shared" ca="1" si="14"/>
        <v>0</v>
      </c>
      <c r="R35" s="258">
        <f t="shared" ca="1" si="14"/>
        <v>0</v>
      </c>
      <c r="S35" s="258">
        <f t="shared" ca="1" si="14"/>
        <v>0</v>
      </c>
      <c r="T35" s="258">
        <f t="shared" ca="1" si="14"/>
        <v>0</v>
      </c>
      <c r="U35" s="258">
        <f t="shared" ca="1" si="14"/>
        <v>0</v>
      </c>
      <c r="V35" s="258">
        <f t="shared" ca="1" si="14"/>
        <v>0</v>
      </c>
      <c r="W35" s="258">
        <f t="shared" ca="1" si="14"/>
        <v>0</v>
      </c>
      <c r="X35" s="258">
        <f t="shared" ca="1" si="15"/>
        <v>0</v>
      </c>
      <c r="Y35" s="258">
        <f t="shared" ca="1" si="15"/>
        <v>0</v>
      </c>
      <c r="Z35" s="258">
        <f t="shared" ca="1" si="15"/>
        <v>0</v>
      </c>
      <c r="AA35" s="258">
        <f t="shared" ca="1" si="15"/>
        <v>0</v>
      </c>
      <c r="AB35" s="258">
        <f t="shared" ca="1" si="15"/>
        <v>0</v>
      </c>
      <c r="AC35" s="258">
        <f t="shared" ca="1" si="15"/>
        <v>0</v>
      </c>
      <c r="AD35" s="258">
        <f t="shared" ca="1" si="15"/>
        <v>0</v>
      </c>
      <c r="AE35" s="258">
        <f t="shared" ca="1" si="15"/>
        <v>0</v>
      </c>
      <c r="AF35" s="258">
        <f t="shared" ca="1" si="15"/>
        <v>0</v>
      </c>
      <c r="AG35" s="258">
        <f t="shared" ca="1" si="15"/>
        <v>0</v>
      </c>
      <c r="AH35" s="258">
        <f t="shared" ca="1" si="15"/>
        <v>0</v>
      </c>
      <c r="AI35" s="258">
        <f t="shared" ca="1" si="15"/>
        <v>0</v>
      </c>
      <c r="AJ35" s="258">
        <f t="shared" ca="1" si="15"/>
        <v>0</v>
      </c>
      <c r="AL35" s="258">
        <f t="shared" ca="1" si="7"/>
        <v>0</v>
      </c>
      <c r="AN35" s="84">
        <f t="shared" ca="1" si="8"/>
        <v>0</v>
      </c>
      <c r="AO35" s="84">
        <f t="shared" ca="1" si="9"/>
        <v>0</v>
      </c>
      <c r="AP35" s="84">
        <f t="shared" ca="1" si="10"/>
        <v>0</v>
      </c>
      <c r="AQ35" s="84">
        <f t="shared" ca="1" si="11"/>
        <v>0</v>
      </c>
      <c r="AR35" s="84">
        <f t="shared" ca="1" si="12"/>
        <v>0</v>
      </c>
    </row>
    <row r="36" spans="1:44" ht="12.4">
      <c r="A36" s="158" t="s">
        <v>216</v>
      </c>
      <c r="B36" s="237" t="e">
        <f t="shared" ca="1" si="6"/>
        <v>#N/A</v>
      </c>
      <c r="C36" s="64" t="s">
        <v>51</v>
      </c>
      <c r="D36" s="258">
        <f t="shared" ca="1" si="13"/>
        <v>0</v>
      </c>
      <c r="E36" s="258">
        <f t="shared" ca="1" si="13"/>
        <v>0</v>
      </c>
      <c r="F36" s="258">
        <f t="shared" ca="1" si="13"/>
        <v>0</v>
      </c>
      <c r="G36" s="258">
        <f t="shared" ca="1" si="13"/>
        <v>0</v>
      </c>
      <c r="H36" s="258">
        <f t="shared" ca="1" si="13"/>
        <v>0</v>
      </c>
      <c r="I36" s="258">
        <f t="shared" ca="1" si="13"/>
        <v>0</v>
      </c>
      <c r="J36" s="258">
        <f t="shared" ca="1" si="13"/>
        <v>0</v>
      </c>
      <c r="K36" s="258">
        <f t="shared" ca="1" si="13"/>
        <v>0</v>
      </c>
      <c r="L36" s="258">
        <f t="shared" ca="1" si="13"/>
        <v>0</v>
      </c>
      <c r="M36" s="258">
        <f t="shared" ca="1" si="13"/>
        <v>0</v>
      </c>
      <c r="N36" s="258">
        <f t="shared" ca="1" si="14"/>
        <v>0</v>
      </c>
      <c r="O36" s="258">
        <f t="shared" ca="1" si="14"/>
        <v>0</v>
      </c>
      <c r="P36" s="258">
        <f t="shared" ca="1" si="14"/>
        <v>0</v>
      </c>
      <c r="Q36" s="258">
        <f t="shared" ca="1" si="14"/>
        <v>0</v>
      </c>
      <c r="R36" s="258">
        <f t="shared" ca="1" si="14"/>
        <v>0</v>
      </c>
      <c r="S36" s="258">
        <f t="shared" ca="1" si="14"/>
        <v>0</v>
      </c>
      <c r="T36" s="258">
        <f t="shared" ca="1" si="14"/>
        <v>0</v>
      </c>
      <c r="U36" s="258">
        <f t="shared" ca="1" si="14"/>
        <v>0</v>
      </c>
      <c r="V36" s="258">
        <f t="shared" ca="1" si="14"/>
        <v>0</v>
      </c>
      <c r="W36" s="258">
        <f t="shared" ca="1" si="14"/>
        <v>0</v>
      </c>
      <c r="X36" s="258">
        <f t="shared" ca="1" si="15"/>
        <v>0</v>
      </c>
      <c r="Y36" s="258">
        <f t="shared" ca="1" si="15"/>
        <v>0</v>
      </c>
      <c r="Z36" s="258">
        <f t="shared" ca="1" si="15"/>
        <v>0</v>
      </c>
      <c r="AA36" s="258">
        <f t="shared" ca="1" si="15"/>
        <v>0</v>
      </c>
      <c r="AB36" s="258">
        <f t="shared" ca="1" si="15"/>
        <v>0</v>
      </c>
      <c r="AC36" s="258">
        <f t="shared" ca="1" si="15"/>
        <v>0</v>
      </c>
      <c r="AD36" s="258">
        <f t="shared" ca="1" si="15"/>
        <v>0</v>
      </c>
      <c r="AE36" s="258">
        <f t="shared" ca="1" si="15"/>
        <v>0</v>
      </c>
      <c r="AF36" s="258">
        <f t="shared" ca="1" si="15"/>
        <v>0</v>
      </c>
      <c r="AG36" s="258">
        <f t="shared" ca="1" si="15"/>
        <v>0</v>
      </c>
      <c r="AH36" s="258">
        <f t="shared" ca="1" si="15"/>
        <v>0</v>
      </c>
      <c r="AI36" s="258">
        <f t="shared" ca="1" si="15"/>
        <v>0</v>
      </c>
      <c r="AJ36" s="258">
        <f t="shared" ca="1" si="15"/>
        <v>0</v>
      </c>
      <c r="AL36" s="258">
        <f t="shared" ca="1" si="7"/>
        <v>0</v>
      </c>
      <c r="AN36" s="84">
        <f t="shared" ca="1" si="8"/>
        <v>0</v>
      </c>
      <c r="AO36" s="84">
        <f t="shared" ca="1" si="9"/>
        <v>0</v>
      </c>
      <c r="AP36" s="84">
        <f t="shared" ca="1" si="10"/>
        <v>0</v>
      </c>
      <c r="AQ36" s="84">
        <f t="shared" ca="1" si="11"/>
        <v>0</v>
      </c>
      <c r="AR36" s="84">
        <f t="shared" ca="1" si="12"/>
        <v>0</v>
      </c>
    </row>
    <row r="37" spans="1:44" ht="12.4">
      <c r="A37" s="158" t="s">
        <v>217</v>
      </c>
      <c r="B37" s="237" t="e">
        <f t="shared" ca="1" si="6"/>
        <v>#N/A</v>
      </c>
      <c r="C37" s="64" t="s">
        <v>51</v>
      </c>
      <c r="D37" s="258">
        <f t="shared" ref="D37:M46" ca="1" si="16">INDIRECT("N3." &amp; $A37 &amp;"!Q" &amp; D$10)</f>
        <v>0</v>
      </c>
      <c r="E37" s="258">
        <f t="shared" ca="1" si="16"/>
        <v>0</v>
      </c>
      <c r="F37" s="258">
        <f t="shared" ca="1" si="16"/>
        <v>0</v>
      </c>
      <c r="G37" s="258">
        <f t="shared" ca="1" si="16"/>
        <v>0</v>
      </c>
      <c r="H37" s="258">
        <f t="shared" ca="1" si="16"/>
        <v>0</v>
      </c>
      <c r="I37" s="258">
        <f t="shared" ca="1" si="16"/>
        <v>0</v>
      </c>
      <c r="J37" s="258">
        <f t="shared" ca="1" si="16"/>
        <v>0</v>
      </c>
      <c r="K37" s="258">
        <f t="shared" ca="1" si="16"/>
        <v>0</v>
      </c>
      <c r="L37" s="258">
        <f t="shared" ca="1" si="16"/>
        <v>0</v>
      </c>
      <c r="M37" s="258">
        <f t="shared" ca="1" si="16"/>
        <v>0</v>
      </c>
      <c r="N37" s="258">
        <f t="shared" ref="N37:W46" ca="1" si="17">INDIRECT("N3." &amp; $A37 &amp;"!Q" &amp; N$10)</f>
        <v>0</v>
      </c>
      <c r="O37" s="258">
        <f t="shared" ca="1" si="17"/>
        <v>0</v>
      </c>
      <c r="P37" s="258">
        <f t="shared" ca="1" si="17"/>
        <v>0</v>
      </c>
      <c r="Q37" s="258">
        <f t="shared" ca="1" si="17"/>
        <v>0</v>
      </c>
      <c r="R37" s="258">
        <f t="shared" ca="1" si="17"/>
        <v>0</v>
      </c>
      <c r="S37" s="258">
        <f t="shared" ca="1" si="17"/>
        <v>0</v>
      </c>
      <c r="T37" s="258">
        <f t="shared" ca="1" si="17"/>
        <v>0</v>
      </c>
      <c r="U37" s="258">
        <f t="shared" ca="1" si="17"/>
        <v>0</v>
      </c>
      <c r="V37" s="258">
        <f t="shared" ca="1" si="17"/>
        <v>0</v>
      </c>
      <c r="W37" s="258">
        <f t="shared" ca="1" si="17"/>
        <v>0</v>
      </c>
      <c r="X37" s="258">
        <f t="shared" ref="X37:AJ46" ca="1" si="18">INDIRECT("N3." &amp; $A37 &amp;"!Q" &amp; X$10)</f>
        <v>0</v>
      </c>
      <c r="Y37" s="258">
        <f t="shared" ca="1" si="18"/>
        <v>0</v>
      </c>
      <c r="Z37" s="258">
        <f t="shared" ca="1" si="18"/>
        <v>0</v>
      </c>
      <c r="AA37" s="258">
        <f t="shared" ca="1" si="18"/>
        <v>0</v>
      </c>
      <c r="AB37" s="258">
        <f t="shared" ca="1" si="18"/>
        <v>0</v>
      </c>
      <c r="AC37" s="258">
        <f t="shared" ca="1" si="18"/>
        <v>0</v>
      </c>
      <c r="AD37" s="258">
        <f t="shared" ca="1" si="18"/>
        <v>0</v>
      </c>
      <c r="AE37" s="258">
        <f t="shared" ca="1" si="18"/>
        <v>0</v>
      </c>
      <c r="AF37" s="258">
        <f t="shared" ca="1" si="18"/>
        <v>0</v>
      </c>
      <c r="AG37" s="258">
        <f t="shared" ca="1" si="18"/>
        <v>0</v>
      </c>
      <c r="AH37" s="258">
        <f t="shared" ca="1" si="18"/>
        <v>0</v>
      </c>
      <c r="AI37" s="258">
        <f t="shared" ca="1" si="18"/>
        <v>0</v>
      </c>
      <c r="AJ37" s="258">
        <f t="shared" ca="1" si="18"/>
        <v>0</v>
      </c>
      <c r="AL37" s="258">
        <f t="shared" ca="1" si="7"/>
        <v>0</v>
      </c>
      <c r="AN37" s="84">
        <f t="shared" ca="1" si="8"/>
        <v>0</v>
      </c>
      <c r="AO37" s="84">
        <f t="shared" ca="1" si="9"/>
        <v>0</v>
      </c>
      <c r="AP37" s="84">
        <f t="shared" ca="1" si="10"/>
        <v>0</v>
      </c>
      <c r="AQ37" s="84">
        <f t="shared" ca="1" si="11"/>
        <v>0</v>
      </c>
      <c r="AR37" s="84">
        <f t="shared" ca="1" si="12"/>
        <v>0</v>
      </c>
    </row>
    <row r="38" spans="1:44" ht="12.4">
      <c r="A38" s="158" t="s">
        <v>218</v>
      </c>
      <c r="B38" s="237" t="e">
        <f t="shared" ca="1" si="6"/>
        <v>#N/A</v>
      </c>
      <c r="C38" s="64" t="s">
        <v>51</v>
      </c>
      <c r="D38" s="258">
        <f t="shared" ca="1" si="16"/>
        <v>0</v>
      </c>
      <c r="E38" s="258">
        <f t="shared" ca="1" si="16"/>
        <v>0</v>
      </c>
      <c r="F38" s="258">
        <f t="shared" ca="1" si="16"/>
        <v>0</v>
      </c>
      <c r="G38" s="258">
        <f t="shared" ca="1" si="16"/>
        <v>0</v>
      </c>
      <c r="H38" s="258">
        <f t="shared" ca="1" si="16"/>
        <v>0</v>
      </c>
      <c r="I38" s="258">
        <f t="shared" ca="1" si="16"/>
        <v>0</v>
      </c>
      <c r="J38" s="258">
        <f t="shared" ca="1" si="16"/>
        <v>0</v>
      </c>
      <c r="K38" s="258">
        <f t="shared" ca="1" si="16"/>
        <v>0</v>
      </c>
      <c r="L38" s="258">
        <f t="shared" ca="1" si="16"/>
        <v>0</v>
      </c>
      <c r="M38" s="258">
        <f t="shared" ca="1" si="16"/>
        <v>0</v>
      </c>
      <c r="N38" s="258">
        <f t="shared" ca="1" si="17"/>
        <v>0</v>
      </c>
      <c r="O38" s="258">
        <f t="shared" ca="1" si="17"/>
        <v>0</v>
      </c>
      <c r="P38" s="258">
        <f t="shared" ca="1" si="17"/>
        <v>0</v>
      </c>
      <c r="Q38" s="258">
        <f t="shared" ca="1" si="17"/>
        <v>0</v>
      </c>
      <c r="R38" s="258">
        <f t="shared" ca="1" si="17"/>
        <v>0</v>
      </c>
      <c r="S38" s="258">
        <f t="shared" ca="1" si="17"/>
        <v>0</v>
      </c>
      <c r="T38" s="258">
        <f t="shared" ca="1" si="17"/>
        <v>0</v>
      </c>
      <c r="U38" s="258">
        <f t="shared" ca="1" si="17"/>
        <v>0</v>
      </c>
      <c r="V38" s="258">
        <f t="shared" ca="1" si="17"/>
        <v>0</v>
      </c>
      <c r="W38" s="258">
        <f t="shared" ca="1" si="17"/>
        <v>0</v>
      </c>
      <c r="X38" s="258">
        <f t="shared" ca="1" si="18"/>
        <v>0</v>
      </c>
      <c r="Y38" s="258">
        <f t="shared" ca="1" si="18"/>
        <v>0</v>
      </c>
      <c r="Z38" s="258">
        <f t="shared" ca="1" si="18"/>
        <v>0</v>
      </c>
      <c r="AA38" s="258">
        <f t="shared" ca="1" si="18"/>
        <v>0</v>
      </c>
      <c r="AB38" s="258">
        <f t="shared" ca="1" si="18"/>
        <v>0</v>
      </c>
      <c r="AC38" s="258">
        <f t="shared" ca="1" si="18"/>
        <v>0</v>
      </c>
      <c r="AD38" s="258">
        <f t="shared" ca="1" si="18"/>
        <v>0</v>
      </c>
      <c r="AE38" s="258">
        <f t="shared" ca="1" si="18"/>
        <v>0</v>
      </c>
      <c r="AF38" s="258">
        <f t="shared" ca="1" si="18"/>
        <v>0</v>
      </c>
      <c r="AG38" s="258">
        <f t="shared" ca="1" si="18"/>
        <v>0</v>
      </c>
      <c r="AH38" s="258">
        <f t="shared" ca="1" si="18"/>
        <v>0</v>
      </c>
      <c r="AI38" s="258">
        <f t="shared" ca="1" si="18"/>
        <v>0</v>
      </c>
      <c r="AJ38" s="258">
        <f t="shared" ca="1" si="18"/>
        <v>0</v>
      </c>
      <c r="AL38" s="258">
        <f t="shared" ca="1" si="7"/>
        <v>0</v>
      </c>
      <c r="AN38" s="84">
        <f t="shared" ca="1" si="8"/>
        <v>0</v>
      </c>
      <c r="AO38" s="84">
        <f t="shared" ca="1" si="9"/>
        <v>0</v>
      </c>
      <c r="AP38" s="84">
        <f t="shared" ca="1" si="10"/>
        <v>0</v>
      </c>
      <c r="AQ38" s="84">
        <f t="shared" ca="1" si="11"/>
        <v>0</v>
      </c>
      <c r="AR38" s="84">
        <f t="shared" ca="1" si="12"/>
        <v>0</v>
      </c>
    </row>
    <row r="39" spans="1:44" ht="12.4">
      <c r="A39" s="158" t="s">
        <v>219</v>
      </c>
      <c r="B39" s="237" t="e">
        <f t="shared" ca="1" si="6"/>
        <v>#N/A</v>
      </c>
      <c r="C39" s="64" t="s">
        <v>51</v>
      </c>
      <c r="D39" s="258">
        <f t="shared" ca="1" si="16"/>
        <v>0</v>
      </c>
      <c r="E39" s="258">
        <f t="shared" ca="1" si="16"/>
        <v>0</v>
      </c>
      <c r="F39" s="258">
        <f t="shared" ca="1" si="16"/>
        <v>0</v>
      </c>
      <c r="G39" s="258">
        <f t="shared" ca="1" si="16"/>
        <v>0</v>
      </c>
      <c r="H39" s="258">
        <f t="shared" ca="1" si="16"/>
        <v>0</v>
      </c>
      <c r="I39" s="258">
        <f t="shared" ca="1" si="16"/>
        <v>0</v>
      </c>
      <c r="J39" s="258">
        <f t="shared" ca="1" si="16"/>
        <v>0</v>
      </c>
      <c r="K39" s="258">
        <f t="shared" ca="1" si="16"/>
        <v>0</v>
      </c>
      <c r="L39" s="258">
        <f t="shared" ca="1" si="16"/>
        <v>0</v>
      </c>
      <c r="M39" s="258">
        <f t="shared" ca="1" si="16"/>
        <v>0</v>
      </c>
      <c r="N39" s="258">
        <f t="shared" ca="1" si="17"/>
        <v>0</v>
      </c>
      <c r="O39" s="258">
        <f t="shared" ca="1" si="17"/>
        <v>0</v>
      </c>
      <c r="P39" s="258">
        <f t="shared" ca="1" si="17"/>
        <v>0</v>
      </c>
      <c r="Q39" s="258">
        <f t="shared" ca="1" si="17"/>
        <v>0</v>
      </c>
      <c r="R39" s="258">
        <f t="shared" ca="1" si="17"/>
        <v>0</v>
      </c>
      <c r="S39" s="258">
        <f t="shared" ca="1" si="17"/>
        <v>0</v>
      </c>
      <c r="T39" s="258">
        <f t="shared" ca="1" si="17"/>
        <v>0</v>
      </c>
      <c r="U39" s="258">
        <f t="shared" ca="1" si="17"/>
        <v>0</v>
      </c>
      <c r="V39" s="258">
        <f t="shared" ca="1" si="17"/>
        <v>0</v>
      </c>
      <c r="W39" s="258">
        <f t="shared" ca="1" si="17"/>
        <v>0</v>
      </c>
      <c r="X39" s="258">
        <f t="shared" ca="1" si="18"/>
        <v>0</v>
      </c>
      <c r="Y39" s="258">
        <f t="shared" ca="1" si="18"/>
        <v>0</v>
      </c>
      <c r="Z39" s="258">
        <f t="shared" ca="1" si="18"/>
        <v>0</v>
      </c>
      <c r="AA39" s="258">
        <f t="shared" ca="1" si="18"/>
        <v>0</v>
      </c>
      <c r="AB39" s="258">
        <f t="shared" ca="1" si="18"/>
        <v>0</v>
      </c>
      <c r="AC39" s="258">
        <f t="shared" ca="1" si="18"/>
        <v>0</v>
      </c>
      <c r="AD39" s="258">
        <f t="shared" ca="1" si="18"/>
        <v>0</v>
      </c>
      <c r="AE39" s="258">
        <f t="shared" ca="1" si="18"/>
        <v>0</v>
      </c>
      <c r="AF39" s="258">
        <f t="shared" ca="1" si="18"/>
        <v>0</v>
      </c>
      <c r="AG39" s="258">
        <f t="shared" ca="1" si="18"/>
        <v>0</v>
      </c>
      <c r="AH39" s="258">
        <f t="shared" ca="1" si="18"/>
        <v>0</v>
      </c>
      <c r="AI39" s="258">
        <f t="shared" ca="1" si="18"/>
        <v>0</v>
      </c>
      <c r="AJ39" s="258">
        <f t="shared" ca="1" si="18"/>
        <v>0</v>
      </c>
      <c r="AL39" s="258">
        <f t="shared" ca="1" si="7"/>
        <v>0</v>
      </c>
      <c r="AN39" s="84">
        <f t="shared" ca="1" si="8"/>
        <v>0</v>
      </c>
      <c r="AO39" s="84">
        <f t="shared" ca="1" si="9"/>
        <v>0</v>
      </c>
      <c r="AP39" s="84">
        <f t="shared" ca="1" si="10"/>
        <v>0</v>
      </c>
      <c r="AQ39" s="84">
        <f t="shared" ca="1" si="11"/>
        <v>0</v>
      </c>
      <c r="AR39" s="84">
        <f t="shared" ca="1" si="12"/>
        <v>0</v>
      </c>
    </row>
    <row r="40" spans="1:44" ht="12.4">
      <c r="A40" s="158" t="s">
        <v>431</v>
      </c>
      <c r="B40" s="237" t="e">
        <f t="shared" ca="1" si="6"/>
        <v>#N/A</v>
      </c>
      <c r="C40" s="64" t="s">
        <v>51</v>
      </c>
      <c r="D40" s="258">
        <f t="shared" ca="1" si="16"/>
        <v>0</v>
      </c>
      <c r="E40" s="258">
        <f t="shared" ca="1" si="16"/>
        <v>0</v>
      </c>
      <c r="F40" s="258">
        <f t="shared" ca="1" si="16"/>
        <v>0</v>
      </c>
      <c r="G40" s="258">
        <f t="shared" ca="1" si="16"/>
        <v>0</v>
      </c>
      <c r="H40" s="258">
        <f t="shared" ca="1" si="16"/>
        <v>0</v>
      </c>
      <c r="I40" s="258">
        <f t="shared" ca="1" si="16"/>
        <v>0</v>
      </c>
      <c r="J40" s="258">
        <f t="shared" ca="1" si="16"/>
        <v>0</v>
      </c>
      <c r="K40" s="258">
        <f t="shared" ca="1" si="16"/>
        <v>0</v>
      </c>
      <c r="L40" s="258">
        <f t="shared" ca="1" si="16"/>
        <v>0</v>
      </c>
      <c r="M40" s="258">
        <f t="shared" ca="1" si="16"/>
        <v>0</v>
      </c>
      <c r="N40" s="258">
        <f t="shared" ca="1" si="17"/>
        <v>0</v>
      </c>
      <c r="O40" s="258">
        <f t="shared" ca="1" si="17"/>
        <v>0</v>
      </c>
      <c r="P40" s="258">
        <f t="shared" ca="1" si="17"/>
        <v>0</v>
      </c>
      <c r="Q40" s="258">
        <f t="shared" ca="1" si="17"/>
        <v>0</v>
      </c>
      <c r="R40" s="258">
        <f t="shared" ca="1" si="17"/>
        <v>0</v>
      </c>
      <c r="S40" s="258">
        <f t="shared" ca="1" si="17"/>
        <v>0</v>
      </c>
      <c r="T40" s="258">
        <f t="shared" ca="1" si="17"/>
        <v>0</v>
      </c>
      <c r="U40" s="258">
        <f t="shared" ca="1" si="17"/>
        <v>0</v>
      </c>
      <c r="V40" s="258">
        <f t="shared" ca="1" si="17"/>
        <v>0</v>
      </c>
      <c r="W40" s="258">
        <f t="shared" ca="1" si="17"/>
        <v>0</v>
      </c>
      <c r="X40" s="258">
        <f t="shared" ca="1" si="18"/>
        <v>0</v>
      </c>
      <c r="Y40" s="258">
        <f t="shared" ca="1" si="18"/>
        <v>0</v>
      </c>
      <c r="Z40" s="258">
        <f t="shared" ca="1" si="18"/>
        <v>0</v>
      </c>
      <c r="AA40" s="258">
        <f t="shared" ca="1" si="18"/>
        <v>0</v>
      </c>
      <c r="AB40" s="258">
        <f t="shared" ca="1" si="18"/>
        <v>0</v>
      </c>
      <c r="AC40" s="258">
        <f t="shared" ca="1" si="18"/>
        <v>0</v>
      </c>
      <c r="AD40" s="258">
        <f t="shared" ca="1" si="18"/>
        <v>0</v>
      </c>
      <c r="AE40" s="258">
        <f t="shared" ca="1" si="18"/>
        <v>0</v>
      </c>
      <c r="AF40" s="258">
        <f t="shared" ca="1" si="18"/>
        <v>0</v>
      </c>
      <c r="AG40" s="258">
        <f t="shared" ca="1" si="18"/>
        <v>0</v>
      </c>
      <c r="AH40" s="258">
        <f t="shared" ca="1" si="18"/>
        <v>0</v>
      </c>
      <c r="AI40" s="258">
        <f t="shared" ca="1" si="18"/>
        <v>0</v>
      </c>
      <c r="AJ40" s="258">
        <f t="shared" ca="1" si="18"/>
        <v>0</v>
      </c>
      <c r="AL40" s="258">
        <f t="shared" ca="1" si="7"/>
        <v>0</v>
      </c>
      <c r="AN40" s="84">
        <f t="shared" ca="1" si="8"/>
        <v>0</v>
      </c>
      <c r="AO40" s="84">
        <f t="shared" ca="1" si="9"/>
        <v>0</v>
      </c>
      <c r="AP40" s="84">
        <f t="shared" ca="1" si="10"/>
        <v>0</v>
      </c>
      <c r="AQ40" s="84">
        <f t="shared" ca="1" si="11"/>
        <v>0</v>
      </c>
      <c r="AR40" s="84">
        <f t="shared" ca="1" si="12"/>
        <v>0</v>
      </c>
    </row>
    <row r="41" spans="1:44" ht="12.4">
      <c r="A41" s="158" t="s">
        <v>432</v>
      </c>
      <c r="B41" s="237" t="e">
        <f t="shared" ca="1" si="6"/>
        <v>#N/A</v>
      </c>
      <c r="C41" s="64" t="s">
        <v>51</v>
      </c>
      <c r="D41" s="258">
        <f t="shared" ca="1" si="16"/>
        <v>0</v>
      </c>
      <c r="E41" s="258">
        <f t="shared" ca="1" si="16"/>
        <v>0</v>
      </c>
      <c r="F41" s="258">
        <f t="shared" ca="1" si="16"/>
        <v>0</v>
      </c>
      <c r="G41" s="258">
        <f t="shared" ca="1" si="16"/>
        <v>0</v>
      </c>
      <c r="H41" s="258">
        <f t="shared" ca="1" si="16"/>
        <v>0</v>
      </c>
      <c r="I41" s="258">
        <f t="shared" ca="1" si="16"/>
        <v>0</v>
      </c>
      <c r="J41" s="258">
        <f t="shared" ca="1" si="16"/>
        <v>0</v>
      </c>
      <c r="K41" s="258">
        <f t="shared" ca="1" si="16"/>
        <v>0</v>
      </c>
      <c r="L41" s="258">
        <f t="shared" ca="1" si="16"/>
        <v>0</v>
      </c>
      <c r="M41" s="258">
        <f t="shared" ca="1" si="16"/>
        <v>0</v>
      </c>
      <c r="N41" s="258">
        <f t="shared" ca="1" si="17"/>
        <v>0</v>
      </c>
      <c r="O41" s="258">
        <f t="shared" ca="1" si="17"/>
        <v>0</v>
      </c>
      <c r="P41" s="258">
        <f t="shared" ca="1" si="17"/>
        <v>0</v>
      </c>
      <c r="Q41" s="258">
        <f t="shared" ca="1" si="17"/>
        <v>0</v>
      </c>
      <c r="R41" s="258">
        <f t="shared" ca="1" si="17"/>
        <v>0</v>
      </c>
      <c r="S41" s="258">
        <f t="shared" ca="1" si="17"/>
        <v>0</v>
      </c>
      <c r="T41" s="258">
        <f t="shared" ca="1" si="17"/>
        <v>0</v>
      </c>
      <c r="U41" s="258">
        <f t="shared" ca="1" si="17"/>
        <v>0</v>
      </c>
      <c r="V41" s="258">
        <f t="shared" ca="1" si="17"/>
        <v>0</v>
      </c>
      <c r="W41" s="258">
        <f t="shared" ca="1" si="17"/>
        <v>0</v>
      </c>
      <c r="X41" s="258">
        <f t="shared" ca="1" si="18"/>
        <v>0</v>
      </c>
      <c r="Y41" s="258">
        <f t="shared" ca="1" si="18"/>
        <v>0</v>
      </c>
      <c r="Z41" s="258">
        <f t="shared" ca="1" si="18"/>
        <v>0</v>
      </c>
      <c r="AA41" s="258">
        <f t="shared" ca="1" si="18"/>
        <v>0</v>
      </c>
      <c r="AB41" s="258">
        <f t="shared" ca="1" si="18"/>
        <v>0</v>
      </c>
      <c r="AC41" s="258">
        <f t="shared" ca="1" si="18"/>
        <v>0</v>
      </c>
      <c r="AD41" s="258">
        <f t="shared" ca="1" si="18"/>
        <v>0</v>
      </c>
      <c r="AE41" s="258">
        <f t="shared" ca="1" si="18"/>
        <v>0</v>
      </c>
      <c r="AF41" s="258">
        <f t="shared" ca="1" si="18"/>
        <v>0</v>
      </c>
      <c r="AG41" s="258">
        <f t="shared" ca="1" si="18"/>
        <v>0</v>
      </c>
      <c r="AH41" s="258">
        <f t="shared" ca="1" si="18"/>
        <v>0</v>
      </c>
      <c r="AI41" s="258">
        <f t="shared" ca="1" si="18"/>
        <v>0</v>
      </c>
      <c r="AJ41" s="258">
        <f t="shared" ca="1" si="18"/>
        <v>0</v>
      </c>
      <c r="AL41" s="258">
        <f t="shared" ca="1" si="7"/>
        <v>0</v>
      </c>
      <c r="AN41" s="84">
        <f t="shared" ca="1" si="8"/>
        <v>0</v>
      </c>
      <c r="AO41" s="84">
        <f t="shared" ca="1" si="9"/>
        <v>0</v>
      </c>
      <c r="AP41" s="84">
        <f t="shared" ca="1" si="10"/>
        <v>0</v>
      </c>
      <c r="AQ41" s="84">
        <f t="shared" ca="1" si="11"/>
        <v>0</v>
      </c>
      <c r="AR41" s="84">
        <f t="shared" ca="1" si="12"/>
        <v>0</v>
      </c>
    </row>
    <row r="42" spans="1:44" ht="12.4">
      <c r="A42" s="158" t="s">
        <v>433</v>
      </c>
      <c r="B42" s="237" t="e">
        <f t="shared" ca="1" si="6"/>
        <v>#N/A</v>
      </c>
      <c r="C42" s="64" t="s">
        <v>51</v>
      </c>
      <c r="D42" s="258">
        <f t="shared" ca="1" si="16"/>
        <v>0</v>
      </c>
      <c r="E42" s="258">
        <f t="shared" ca="1" si="16"/>
        <v>0</v>
      </c>
      <c r="F42" s="258">
        <f t="shared" ca="1" si="16"/>
        <v>0</v>
      </c>
      <c r="G42" s="258">
        <f t="shared" ca="1" si="16"/>
        <v>0</v>
      </c>
      <c r="H42" s="258">
        <f t="shared" ca="1" si="16"/>
        <v>0</v>
      </c>
      <c r="I42" s="258">
        <f t="shared" ca="1" si="16"/>
        <v>0</v>
      </c>
      <c r="J42" s="258">
        <f t="shared" ca="1" si="16"/>
        <v>0</v>
      </c>
      <c r="K42" s="258">
        <f t="shared" ca="1" si="16"/>
        <v>0</v>
      </c>
      <c r="L42" s="258">
        <f t="shared" ca="1" si="16"/>
        <v>0</v>
      </c>
      <c r="M42" s="258">
        <f t="shared" ca="1" si="16"/>
        <v>0</v>
      </c>
      <c r="N42" s="258">
        <f t="shared" ca="1" si="17"/>
        <v>0</v>
      </c>
      <c r="O42" s="258">
        <f t="shared" ca="1" si="17"/>
        <v>0</v>
      </c>
      <c r="P42" s="258">
        <f t="shared" ca="1" si="17"/>
        <v>0</v>
      </c>
      <c r="Q42" s="258">
        <f t="shared" ca="1" si="17"/>
        <v>0</v>
      </c>
      <c r="R42" s="258">
        <f t="shared" ca="1" si="17"/>
        <v>0</v>
      </c>
      <c r="S42" s="258">
        <f t="shared" ca="1" si="17"/>
        <v>0</v>
      </c>
      <c r="T42" s="258">
        <f t="shared" ca="1" si="17"/>
        <v>0</v>
      </c>
      <c r="U42" s="258">
        <f t="shared" ca="1" si="17"/>
        <v>0</v>
      </c>
      <c r="V42" s="258">
        <f t="shared" ca="1" si="17"/>
        <v>0</v>
      </c>
      <c r="W42" s="258">
        <f t="shared" ca="1" si="17"/>
        <v>0</v>
      </c>
      <c r="X42" s="258">
        <f t="shared" ca="1" si="18"/>
        <v>0</v>
      </c>
      <c r="Y42" s="258">
        <f t="shared" ca="1" si="18"/>
        <v>0</v>
      </c>
      <c r="Z42" s="258">
        <f t="shared" ca="1" si="18"/>
        <v>0</v>
      </c>
      <c r="AA42" s="258">
        <f t="shared" ca="1" si="18"/>
        <v>0</v>
      </c>
      <c r="AB42" s="258">
        <f t="shared" ca="1" si="18"/>
        <v>0</v>
      </c>
      <c r="AC42" s="258">
        <f t="shared" ca="1" si="18"/>
        <v>0</v>
      </c>
      <c r="AD42" s="258">
        <f t="shared" ca="1" si="18"/>
        <v>0</v>
      </c>
      <c r="AE42" s="258">
        <f t="shared" ca="1" si="18"/>
        <v>0</v>
      </c>
      <c r="AF42" s="258">
        <f t="shared" ca="1" si="18"/>
        <v>0</v>
      </c>
      <c r="AG42" s="258">
        <f t="shared" ca="1" si="18"/>
        <v>0</v>
      </c>
      <c r="AH42" s="258">
        <f t="shared" ca="1" si="18"/>
        <v>0</v>
      </c>
      <c r="AI42" s="258">
        <f t="shared" ca="1" si="18"/>
        <v>0</v>
      </c>
      <c r="AJ42" s="258">
        <f t="shared" ca="1" si="18"/>
        <v>0</v>
      </c>
      <c r="AL42" s="258">
        <f t="shared" ca="1" si="7"/>
        <v>0</v>
      </c>
      <c r="AN42" s="84">
        <f t="shared" ca="1" si="8"/>
        <v>0</v>
      </c>
      <c r="AO42" s="84">
        <f t="shared" ca="1" si="9"/>
        <v>0</v>
      </c>
      <c r="AP42" s="84">
        <f t="shared" ca="1" si="10"/>
        <v>0</v>
      </c>
      <c r="AQ42" s="84">
        <f t="shared" ca="1" si="11"/>
        <v>0</v>
      </c>
      <c r="AR42" s="84">
        <f t="shared" ca="1" si="12"/>
        <v>0</v>
      </c>
    </row>
    <row r="43" spans="1:44" ht="12.4">
      <c r="A43" s="158" t="s">
        <v>220</v>
      </c>
      <c r="B43" s="237" t="e">
        <f t="shared" ca="1" si="6"/>
        <v>#N/A</v>
      </c>
      <c r="C43" s="64" t="s">
        <v>51</v>
      </c>
      <c r="D43" s="258">
        <f t="shared" ca="1" si="16"/>
        <v>0</v>
      </c>
      <c r="E43" s="258">
        <f t="shared" ca="1" si="16"/>
        <v>0</v>
      </c>
      <c r="F43" s="258">
        <f t="shared" ca="1" si="16"/>
        <v>0</v>
      </c>
      <c r="G43" s="258">
        <f t="shared" ca="1" si="16"/>
        <v>0</v>
      </c>
      <c r="H43" s="258">
        <f t="shared" ca="1" si="16"/>
        <v>0</v>
      </c>
      <c r="I43" s="258">
        <f t="shared" ca="1" si="16"/>
        <v>0</v>
      </c>
      <c r="J43" s="258">
        <f t="shared" ca="1" si="16"/>
        <v>0</v>
      </c>
      <c r="K43" s="258">
        <f t="shared" ca="1" si="16"/>
        <v>0</v>
      </c>
      <c r="L43" s="258">
        <f t="shared" ca="1" si="16"/>
        <v>0</v>
      </c>
      <c r="M43" s="258">
        <f t="shared" ca="1" si="16"/>
        <v>0</v>
      </c>
      <c r="N43" s="258">
        <f t="shared" ca="1" si="17"/>
        <v>0</v>
      </c>
      <c r="O43" s="258">
        <f t="shared" ca="1" si="17"/>
        <v>0</v>
      </c>
      <c r="P43" s="258">
        <f t="shared" ca="1" si="17"/>
        <v>0</v>
      </c>
      <c r="Q43" s="258">
        <f t="shared" ca="1" si="17"/>
        <v>0</v>
      </c>
      <c r="R43" s="258">
        <f t="shared" ca="1" si="17"/>
        <v>0</v>
      </c>
      <c r="S43" s="258">
        <f t="shared" ca="1" si="17"/>
        <v>0</v>
      </c>
      <c r="T43" s="258">
        <f t="shared" ca="1" si="17"/>
        <v>0</v>
      </c>
      <c r="U43" s="258">
        <f t="shared" ca="1" si="17"/>
        <v>0</v>
      </c>
      <c r="V43" s="258">
        <f t="shared" ca="1" si="17"/>
        <v>0</v>
      </c>
      <c r="W43" s="258">
        <f t="shared" ca="1" si="17"/>
        <v>0</v>
      </c>
      <c r="X43" s="258">
        <f t="shared" ca="1" si="18"/>
        <v>0</v>
      </c>
      <c r="Y43" s="258">
        <f t="shared" ca="1" si="18"/>
        <v>0</v>
      </c>
      <c r="Z43" s="258">
        <f t="shared" ca="1" si="18"/>
        <v>0</v>
      </c>
      <c r="AA43" s="258">
        <f t="shared" ca="1" si="18"/>
        <v>0</v>
      </c>
      <c r="AB43" s="258">
        <f t="shared" ca="1" si="18"/>
        <v>0</v>
      </c>
      <c r="AC43" s="258">
        <f t="shared" ca="1" si="18"/>
        <v>0</v>
      </c>
      <c r="AD43" s="258">
        <f t="shared" ca="1" si="18"/>
        <v>0</v>
      </c>
      <c r="AE43" s="258">
        <f t="shared" ca="1" si="18"/>
        <v>0</v>
      </c>
      <c r="AF43" s="258">
        <f t="shared" ca="1" si="18"/>
        <v>0</v>
      </c>
      <c r="AG43" s="258">
        <f t="shared" ca="1" si="18"/>
        <v>0</v>
      </c>
      <c r="AH43" s="258">
        <f t="shared" ca="1" si="18"/>
        <v>0</v>
      </c>
      <c r="AI43" s="258">
        <f t="shared" ca="1" si="18"/>
        <v>0</v>
      </c>
      <c r="AJ43" s="258">
        <f t="shared" ca="1" si="18"/>
        <v>0</v>
      </c>
      <c r="AL43" s="258">
        <f t="shared" ca="1" si="7"/>
        <v>0</v>
      </c>
      <c r="AN43" s="84">
        <f t="shared" ca="1" si="8"/>
        <v>0</v>
      </c>
      <c r="AO43" s="84">
        <f t="shared" ca="1" si="9"/>
        <v>0</v>
      </c>
      <c r="AP43" s="84">
        <f t="shared" ca="1" si="10"/>
        <v>0</v>
      </c>
      <c r="AQ43" s="84">
        <f t="shared" ca="1" si="11"/>
        <v>0</v>
      </c>
      <c r="AR43" s="84">
        <f t="shared" ca="1" si="12"/>
        <v>0</v>
      </c>
    </row>
    <row r="44" spans="1:44" ht="12.4">
      <c r="A44" s="158" t="s">
        <v>221</v>
      </c>
      <c r="B44" s="237" t="e">
        <f t="shared" ca="1" si="6"/>
        <v>#N/A</v>
      </c>
      <c r="C44" s="64" t="s">
        <v>51</v>
      </c>
      <c r="D44" s="258">
        <f t="shared" ca="1" si="16"/>
        <v>0</v>
      </c>
      <c r="E44" s="258">
        <f t="shared" ca="1" si="16"/>
        <v>0</v>
      </c>
      <c r="F44" s="258">
        <f t="shared" ca="1" si="16"/>
        <v>0</v>
      </c>
      <c r="G44" s="258">
        <f t="shared" ca="1" si="16"/>
        <v>0</v>
      </c>
      <c r="H44" s="258">
        <f t="shared" ca="1" si="16"/>
        <v>0</v>
      </c>
      <c r="I44" s="258">
        <f t="shared" ca="1" si="16"/>
        <v>0</v>
      </c>
      <c r="J44" s="258">
        <f t="shared" ca="1" si="16"/>
        <v>0</v>
      </c>
      <c r="K44" s="258">
        <f t="shared" ca="1" si="16"/>
        <v>0</v>
      </c>
      <c r="L44" s="258">
        <f t="shared" ca="1" si="16"/>
        <v>0</v>
      </c>
      <c r="M44" s="258">
        <f t="shared" ca="1" si="16"/>
        <v>0</v>
      </c>
      <c r="N44" s="258">
        <f t="shared" ca="1" si="17"/>
        <v>0</v>
      </c>
      <c r="O44" s="258">
        <f t="shared" ca="1" si="17"/>
        <v>0</v>
      </c>
      <c r="P44" s="258">
        <f t="shared" ca="1" si="17"/>
        <v>0</v>
      </c>
      <c r="Q44" s="258">
        <f t="shared" ca="1" si="17"/>
        <v>0</v>
      </c>
      <c r="R44" s="258">
        <f t="shared" ca="1" si="17"/>
        <v>0</v>
      </c>
      <c r="S44" s="258">
        <f t="shared" ca="1" si="17"/>
        <v>0</v>
      </c>
      <c r="T44" s="258">
        <f t="shared" ca="1" si="17"/>
        <v>0</v>
      </c>
      <c r="U44" s="258">
        <f t="shared" ca="1" si="17"/>
        <v>0</v>
      </c>
      <c r="V44" s="258">
        <f t="shared" ca="1" si="17"/>
        <v>0</v>
      </c>
      <c r="W44" s="258">
        <f t="shared" ca="1" si="17"/>
        <v>0</v>
      </c>
      <c r="X44" s="258">
        <f t="shared" ca="1" si="18"/>
        <v>0</v>
      </c>
      <c r="Y44" s="258">
        <f t="shared" ca="1" si="18"/>
        <v>0</v>
      </c>
      <c r="Z44" s="258">
        <f t="shared" ca="1" si="18"/>
        <v>0</v>
      </c>
      <c r="AA44" s="258">
        <f t="shared" ca="1" si="18"/>
        <v>0</v>
      </c>
      <c r="AB44" s="258">
        <f t="shared" ca="1" si="18"/>
        <v>0</v>
      </c>
      <c r="AC44" s="258">
        <f t="shared" ca="1" si="18"/>
        <v>0</v>
      </c>
      <c r="AD44" s="258">
        <f t="shared" ca="1" si="18"/>
        <v>0</v>
      </c>
      <c r="AE44" s="258">
        <f t="shared" ca="1" si="18"/>
        <v>0</v>
      </c>
      <c r="AF44" s="258">
        <f t="shared" ca="1" si="18"/>
        <v>0</v>
      </c>
      <c r="AG44" s="258">
        <f t="shared" ca="1" si="18"/>
        <v>0</v>
      </c>
      <c r="AH44" s="258">
        <f t="shared" ca="1" si="18"/>
        <v>0</v>
      </c>
      <c r="AI44" s="258">
        <f t="shared" ca="1" si="18"/>
        <v>0</v>
      </c>
      <c r="AJ44" s="258">
        <f t="shared" ca="1" si="18"/>
        <v>0</v>
      </c>
      <c r="AL44" s="258">
        <f t="shared" ca="1" si="7"/>
        <v>0</v>
      </c>
      <c r="AN44" s="84">
        <f t="shared" ca="1" si="8"/>
        <v>0</v>
      </c>
      <c r="AO44" s="84">
        <f t="shared" ca="1" si="9"/>
        <v>0</v>
      </c>
      <c r="AP44" s="84">
        <f t="shared" ca="1" si="10"/>
        <v>0</v>
      </c>
      <c r="AQ44" s="84">
        <f t="shared" ca="1" si="11"/>
        <v>0</v>
      </c>
      <c r="AR44" s="84">
        <f t="shared" ca="1" si="12"/>
        <v>0</v>
      </c>
    </row>
    <row r="45" spans="1:44" ht="12.4">
      <c r="A45" s="158" t="s">
        <v>222</v>
      </c>
      <c r="B45" s="237" t="e">
        <f t="shared" ca="1" si="6"/>
        <v>#N/A</v>
      </c>
      <c r="C45" s="64" t="s">
        <v>51</v>
      </c>
      <c r="D45" s="258">
        <f t="shared" ca="1" si="16"/>
        <v>0</v>
      </c>
      <c r="E45" s="258">
        <f t="shared" ca="1" si="16"/>
        <v>0</v>
      </c>
      <c r="F45" s="258">
        <f t="shared" ca="1" si="16"/>
        <v>0</v>
      </c>
      <c r="G45" s="258">
        <f t="shared" ca="1" si="16"/>
        <v>0</v>
      </c>
      <c r="H45" s="258">
        <f t="shared" ca="1" si="16"/>
        <v>0</v>
      </c>
      <c r="I45" s="258">
        <f t="shared" ca="1" si="16"/>
        <v>0</v>
      </c>
      <c r="J45" s="258">
        <f t="shared" ca="1" si="16"/>
        <v>0</v>
      </c>
      <c r="K45" s="258">
        <f t="shared" ca="1" si="16"/>
        <v>0</v>
      </c>
      <c r="L45" s="258">
        <f t="shared" ca="1" si="16"/>
        <v>0</v>
      </c>
      <c r="M45" s="258">
        <f t="shared" ca="1" si="16"/>
        <v>0</v>
      </c>
      <c r="N45" s="258">
        <f t="shared" ca="1" si="17"/>
        <v>0</v>
      </c>
      <c r="O45" s="258">
        <f t="shared" ca="1" si="17"/>
        <v>0</v>
      </c>
      <c r="P45" s="258">
        <f t="shared" ca="1" si="17"/>
        <v>0</v>
      </c>
      <c r="Q45" s="258">
        <f t="shared" ca="1" si="17"/>
        <v>0</v>
      </c>
      <c r="R45" s="258">
        <f t="shared" ca="1" si="17"/>
        <v>0</v>
      </c>
      <c r="S45" s="258">
        <f t="shared" ca="1" si="17"/>
        <v>0</v>
      </c>
      <c r="T45" s="258">
        <f t="shared" ca="1" si="17"/>
        <v>0</v>
      </c>
      <c r="U45" s="258">
        <f t="shared" ca="1" si="17"/>
        <v>0</v>
      </c>
      <c r="V45" s="258">
        <f t="shared" ca="1" si="17"/>
        <v>0</v>
      </c>
      <c r="W45" s="258">
        <f t="shared" ca="1" si="17"/>
        <v>0</v>
      </c>
      <c r="X45" s="258">
        <f t="shared" ca="1" si="18"/>
        <v>0</v>
      </c>
      <c r="Y45" s="258">
        <f t="shared" ca="1" si="18"/>
        <v>0</v>
      </c>
      <c r="Z45" s="258">
        <f t="shared" ca="1" si="18"/>
        <v>0</v>
      </c>
      <c r="AA45" s="258">
        <f t="shared" ca="1" si="18"/>
        <v>0</v>
      </c>
      <c r="AB45" s="258">
        <f t="shared" ca="1" si="18"/>
        <v>0</v>
      </c>
      <c r="AC45" s="258">
        <f t="shared" ca="1" si="18"/>
        <v>0</v>
      </c>
      <c r="AD45" s="258">
        <f t="shared" ca="1" si="18"/>
        <v>0</v>
      </c>
      <c r="AE45" s="258">
        <f t="shared" ca="1" si="18"/>
        <v>0</v>
      </c>
      <c r="AF45" s="258">
        <f t="shared" ca="1" si="18"/>
        <v>0</v>
      </c>
      <c r="AG45" s="258">
        <f t="shared" ca="1" si="18"/>
        <v>0</v>
      </c>
      <c r="AH45" s="258">
        <f t="shared" ca="1" si="18"/>
        <v>0</v>
      </c>
      <c r="AI45" s="258">
        <f t="shared" ca="1" si="18"/>
        <v>0</v>
      </c>
      <c r="AJ45" s="258">
        <f t="shared" ca="1" si="18"/>
        <v>0</v>
      </c>
      <c r="AL45" s="258">
        <f t="shared" ca="1" si="7"/>
        <v>0</v>
      </c>
      <c r="AN45" s="84">
        <f t="shared" ca="1" si="8"/>
        <v>0</v>
      </c>
      <c r="AO45" s="84">
        <f t="shared" ca="1" si="9"/>
        <v>0</v>
      </c>
      <c r="AP45" s="84">
        <f t="shared" ca="1" si="10"/>
        <v>0</v>
      </c>
      <c r="AQ45" s="84">
        <f t="shared" ca="1" si="11"/>
        <v>0</v>
      </c>
      <c r="AR45" s="84">
        <f t="shared" ca="1" si="12"/>
        <v>0</v>
      </c>
    </row>
    <row r="46" spans="1:44" ht="12.4">
      <c r="A46" s="158" t="s">
        <v>223</v>
      </c>
      <c r="B46" s="237" t="e">
        <f t="shared" ca="1" si="6"/>
        <v>#N/A</v>
      </c>
      <c r="C46" s="64" t="s">
        <v>51</v>
      </c>
      <c r="D46" s="258">
        <f t="shared" ca="1" si="16"/>
        <v>0</v>
      </c>
      <c r="E46" s="258">
        <f t="shared" ca="1" si="16"/>
        <v>0</v>
      </c>
      <c r="F46" s="258">
        <f t="shared" ca="1" si="16"/>
        <v>0</v>
      </c>
      <c r="G46" s="258">
        <f t="shared" ca="1" si="16"/>
        <v>0</v>
      </c>
      <c r="H46" s="258">
        <f t="shared" ca="1" si="16"/>
        <v>0</v>
      </c>
      <c r="I46" s="258">
        <f t="shared" ca="1" si="16"/>
        <v>0</v>
      </c>
      <c r="J46" s="258">
        <f t="shared" ca="1" si="16"/>
        <v>0</v>
      </c>
      <c r="K46" s="258">
        <f t="shared" ca="1" si="16"/>
        <v>0</v>
      </c>
      <c r="L46" s="258">
        <f t="shared" ca="1" si="16"/>
        <v>0</v>
      </c>
      <c r="M46" s="258">
        <f t="shared" ca="1" si="16"/>
        <v>0</v>
      </c>
      <c r="N46" s="258">
        <f t="shared" ca="1" si="17"/>
        <v>0</v>
      </c>
      <c r="O46" s="258">
        <f t="shared" ca="1" si="17"/>
        <v>0</v>
      </c>
      <c r="P46" s="258">
        <f t="shared" ca="1" si="17"/>
        <v>0</v>
      </c>
      <c r="Q46" s="258">
        <f t="shared" ca="1" si="17"/>
        <v>0</v>
      </c>
      <c r="R46" s="258">
        <f t="shared" ca="1" si="17"/>
        <v>0</v>
      </c>
      <c r="S46" s="258">
        <f t="shared" ca="1" si="17"/>
        <v>0</v>
      </c>
      <c r="T46" s="258">
        <f t="shared" ca="1" si="17"/>
        <v>0</v>
      </c>
      <c r="U46" s="258">
        <f t="shared" ca="1" si="17"/>
        <v>0</v>
      </c>
      <c r="V46" s="258">
        <f t="shared" ca="1" si="17"/>
        <v>0</v>
      </c>
      <c r="W46" s="258">
        <f t="shared" ca="1" si="17"/>
        <v>0</v>
      </c>
      <c r="X46" s="258">
        <f t="shared" ca="1" si="18"/>
        <v>0</v>
      </c>
      <c r="Y46" s="258">
        <f t="shared" ca="1" si="18"/>
        <v>0</v>
      </c>
      <c r="Z46" s="258">
        <f t="shared" ca="1" si="18"/>
        <v>0</v>
      </c>
      <c r="AA46" s="258">
        <f t="shared" ca="1" si="18"/>
        <v>0</v>
      </c>
      <c r="AB46" s="258">
        <f t="shared" ca="1" si="18"/>
        <v>0</v>
      </c>
      <c r="AC46" s="258">
        <f t="shared" ca="1" si="18"/>
        <v>0</v>
      </c>
      <c r="AD46" s="258">
        <f t="shared" ca="1" si="18"/>
        <v>0</v>
      </c>
      <c r="AE46" s="258">
        <f t="shared" ca="1" si="18"/>
        <v>0</v>
      </c>
      <c r="AF46" s="258">
        <f t="shared" ca="1" si="18"/>
        <v>0</v>
      </c>
      <c r="AG46" s="258">
        <f t="shared" ca="1" si="18"/>
        <v>0</v>
      </c>
      <c r="AH46" s="258">
        <f t="shared" ca="1" si="18"/>
        <v>0</v>
      </c>
      <c r="AI46" s="258">
        <f t="shared" ca="1" si="18"/>
        <v>0</v>
      </c>
      <c r="AJ46" s="258">
        <f t="shared" ca="1" si="18"/>
        <v>0</v>
      </c>
      <c r="AL46" s="258">
        <f t="shared" ca="1" si="7"/>
        <v>0</v>
      </c>
      <c r="AN46" s="84">
        <f t="shared" ca="1" si="8"/>
        <v>0</v>
      </c>
      <c r="AO46" s="84">
        <f t="shared" ca="1" si="9"/>
        <v>0</v>
      </c>
      <c r="AP46" s="84">
        <f t="shared" ca="1" si="10"/>
        <v>0</v>
      </c>
      <c r="AQ46" s="84">
        <f t="shared" ca="1" si="11"/>
        <v>0</v>
      </c>
      <c r="AR46" s="84">
        <f t="shared" ca="1" si="12"/>
        <v>0</v>
      </c>
    </row>
    <row r="47" spans="1:44" ht="12.4">
      <c r="A47" s="158" t="s">
        <v>224</v>
      </c>
      <c r="B47" s="237" t="e">
        <f t="shared" ca="1" si="6"/>
        <v>#N/A</v>
      </c>
      <c r="C47" s="64" t="s">
        <v>51</v>
      </c>
      <c r="D47" s="258">
        <f t="shared" ref="D47:M56" ca="1" si="19">INDIRECT("N3." &amp; $A47 &amp;"!Q" &amp; D$10)</f>
        <v>0</v>
      </c>
      <c r="E47" s="258">
        <f t="shared" ca="1" si="19"/>
        <v>0</v>
      </c>
      <c r="F47" s="258">
        <f t="shared" ca="1" si="19"/>
        <v>0</v>
      </c>
      <c r="G47" s="258">
        <f t="shared" ca="1" si="19"/>
        <v>0</v>
      </c>
      <c r="H47" s="258">
        <f t="shared" ca="1" si="19"/>
        <v>0</v>
      </c>
      <c r="I47" s="258">
        <f t="shared" ca="1" si="19"/>
        <v>0</v>
      </c>
      <c r="J47" s="258">
        <f t="shared" ca="1" si="19"/>
        <v>0</v>
      </c>
      <c r="K47" s="258">
        <f t="shared" ca="1" si="19"/>
        <v>0</v>
      </c>
      <c r="L47" s="258">
        <f t="shared" ca="1" si="19"/>
        <v>0</v>
      </c>
      <c r="M47" s="258">
        <f t="shared" ca="1" si="19"/>
        <v>0</v>
      </c>
      <c r="N47" s="258">
        <f t="shared" ref="N47:W56" ca="1" si="20">INDIRECT("N3." &amp; $A47 &amp;"!Q" &amp; N$10)</f>
        <v>0</v>
      </c>
      <c r="O47" s="258">
        <f t="shared" ca="1" si="20"/>
        <v>0</v>
      </c>
      <c r="P47" s="258">
        <f t="shared" ca="1" si="20"/>
        <v>0</v>
      </c>
      <c r="Q47" s="258">
        <f t="shared" ca="1" si="20"/>
        <v>0</v>
      </c>
      <c r="R47" s="258">
        <f t="shared" ca="1" si="20"/>
        <v>0</v>
      </c>
      <c r="S47" s="258">
        <f t="shared" ca="1" si="20"/>
        <v>0</v>
      </c>
      <c r="T47" s="258">
        <f t="shared" ca="1" si="20"/>
        <v>0</v>
      </c>
      <c r="U47" s="258">
        <f t="shared" ca="1" si="20"/>
        <v>0</v>
      </c>
      <c r="V47" s="258">
        <f t="shared" ca="1" si="20"/>
        <v>0</v>
      </c>
      <c r="W47" s="258">
        <f t="shared" ca="1" si="20"/>
        <v>0</v>
      </c>
      <c r="X47" s="258">
        <f t="shared" ref="X47:AJ56" ca="1" si="21">INDIRECT("N3." &amp; $A47 &amp;"!Q" &amp; X$10)</f>
        <v>0</v>
      </c>
      <c r="Y47" s="258">
        <f t="shared" ca="1" si="21"/>
        <v>0</v>
      </c>
      <c r="Z47" s="258">
        <f t="shared" ca="1" si="21"/>
        <v>0</v>
      </c>
      <c r="AA47" s="258">
        <f t="shared" ca="1" si="21"/>
        <v>0</v>
      </c>
      <c r="AB47" s="258">
        <f t="shared" ca="1" si="21"/>
        <v>0</v>
      </c>
      <c r="AC47" s="258">
        <f t="shared" ca="1" si="21"/>
        <v>0</v>
      </c>
      <c r="AD47" s="258">
        <f t="shared" ca="1" si="21"/>
        <v>0</v>
      </c>
      <c r="AE47" s="258">
        <f t="shared" ca="1" si="21"/>
        <v>0</v>
      </c>
      <c r="AF47" s="258">
        <f t="shared" ca="1" si="21"/>
        <v>0</v>
      </c>
      <c r="AG47" s="258">
        <f t="shared" ca="1" si="21"/>
        <v>0</v>
      </c>
      <c r="AH47" s="258">
        <f t="shared" ca="1" si="21"/>
        <v>0</v>
      </c>
      <c r="AI47" s="258">
        <f t="shared" ca="1" si="21"/>
        <v>0</v>
      </c>
      <c r="AJ47" s="258">
        <f t="shared" ca="1" si="21"/>
        <v>0</v>
      </c>
      <c r="AL47" s="258">
        <f t="shared" ca="1" si="7"/>
        <v>0</v>
      </c>
      <c r="AN47" s="84">
        <f t="shared" ca="1" si="8"/>
        <v>0</v>
      </c>
      <c r="AO47" s="84">
        <f t="shared" ca="1" si="9"/>
        <v>0</v>
      </c>
      <c r="AP47" s="84">
        <f t="shared" ca="1" si="10"/>
        <v>0</v>
      </c>
      <c r="AQ47" s="84">
        <f t="shared" ca="1" si="11"/>
        <v>0</v>
      </c>
      <c r="AR47" s="84">
        <f t="shared" ca="1" si="12"/>
        <v>0</v>
      </c>
    </row>
    <row r="48" spans="1:44" ht="12.4">
      <c r="A48" s="158" t="s">
        <v>225</v>
      </c>
      <c r="B48" s="237" t="e">
        <f t="shared" ca="1" si="6"/>
        <v>#N/A</v>
      </c>
      <c r="C48" s="64" t="s">
        <v>51</v>
      </c>
      <c r="D48" s="258">
        <f t="shared" ca="1" si="19"/>
        <v>0</v>
      </c>
      <c r="E48" s="258">
        <f t="shared" ca="1" si="19"/>
        <v>0</v>
      </c>
      <c r="F48" s="258">
        <f t="shared" ca="1" si="19"/>
        <v>0</v>
      </c>
      <c r="G48" s="258">
        <f t="shared" ca="1" si="19"/>
        <v>0</v>
      </c>
      <c r="H48" s="258">
        <f t="shared" ca="1" si="19"/>
        <v>0</v>
      </c>
      <c r="I48" s="258">
        <f t="shared" ca="1" si="19"/>
        <v>0</v>
      </c>
      <c r="J48" s="258">
        <f t="shared" ca="1" si="19"/>
        <v>0</v>
      </c>
      <c r="K48" s="258">
        <f t="shared" ca="1" si="19"/>
        <v>0</v>
      </c>
      <c r="L48" s="258">
        <f t="shared" ca="1" si="19"/>
        <v>0</v>
      </c>
      <c r="M48" s="258">
        <f t="shared" ca="1" si="19"/>
        <v>0</v>
      </c>
      <c r="N48" s="258">
        <f t="shared" ca="1" si="20"/>
        <v>0</v>
      </c>
      <c r="O48" s="258">
        <f t="shared" ca="1" si="20"/>
        <v>0</v>
      </c>
      <c r="P48" s="258">
        <f t="shared" ca="1" si="20"/>
        <v>0</v>
      </c>
      <c r="Q48" s="258">
        <f t="shared" ca="1" si="20"/>
        <v>0</v>
      </c>
      <c r="R48" s="258">
        <f t="shared" ca="1" si="20"/>
        <v>0</v>
      </c>
      <c r="S48" s="258">
        <f t="shared" ca="1" si="20"/>
        <v>0</v>
      </c>
      <c r="T48" s="258">
        <f t="shared" ca="1" si="20"/>
        <v>0</v>
      </c>
      <c r="U48" s="258">
        <f t="shared" ca="1" si="20"/>
        <v>0</v>
      </c>
      <c r="V48" s="258">
        <f t="shared" ca="1" si="20"/>
        <v>0</v>
      </c>
      <c r="W48" s="258">
        <f t="shared" ca="1" si="20"/>
        <v>0</v>
      </c>
      <c r="X48" s="258">
        <f t="shared" ca="1" si="21"/>
        <v>0</v>
      </c>
      <c r="Y48" s="258">
        <f t="shared" ca="1" si="21"/>
        <v>0</v>
      </c>
      <c r="Z48" s="258">
        <f t="shared" ca="1" si="21"/>
        <v>0</v>
      </c>
      <c r="AA48" s="258">
        <f t="shared" ca="1" si="21"/>
        <v>0</v>
      </c>
      <c r="AB48" s="258">
        <f t="shared" ca="1" si="21"/>
        <v>0</v>
      </c>
      <c r="AC48" s="258">
        <f t="shared" ca="1" si="21"/>
        <v>0</v>
      </c>
      <c r="AD48" s="258">
        <f t="shared" ca="1" si="21"/>
        <v>0</v>
      </c>
      <c r="AE48" s="258">
        <f t="shared" ca="1" si="21"/>
        <v>0</v>
      </c>
      <c r="AF48" s="258">
        <f t="shared" ca="1" si="21"/>
        <v>0</v>
      </c>
      <c r="AG48" s="258">
        <f t="shared" ca="1" si="21"/>
        <v>0</v>
      </c>
      <c r="AH48" s="258">
        <f t="shared" ca="1" si="21"/>
        <v>0</v>
      </c>
      <c r="AI48" s="258">
        <f t="shared" ca="1" si="21"/>
        <v>0</v>
      </c>
      <c r="AJ48" s="258">
        <f t="shared" ca="1" si="21"/>
        <v>0</v>
      </c>
      <c r="AL48" s="258">
        <f t="shared" ca="1" si="7"/>
        <v>0</v>
      </c>
      <c r="AN48" s="84">
        <f t="shared" ca="1" si="8"/>
        <v>0</v>
      </c>
      <c r="AO48" s="84">
        <f t="shared" ca="1" si="9"/>
        <v>0</v>
      </c>
      <c r="AP48" s="84">
        <f t="shared" ca="1" si="10"/>
        <v>0</v>
      </c>
      <c r="AQ48" s="84">
        <f t="shared" ca="1" si="11"/>
        <v>0</v>
      </c>
      <c r="AR48" s="84">
        <f t="shared" ca="1" si="12"/>
        <v>0</v>
      </c>
    </row>
    <row r="49" spans="1:44" ht="12.4">
      <c r="A49" s="158" t="s">
        <v>226</v>
      </c>
      <c r="B49" s="237" t="e">
        <f t="shared" ca="1" si="6"/>
        <v>#N/A</v>
      </c>
      <c r="C49" s="64" t="s">
        <v>51</v>
      </c>
      <c r="D49" s="258">
        <f t="shared" ca="1" si="19"/>
        <v>0</v>
      </c>
      <c r="E49" s="258">
        <f t="shared" ca="1" si="19"/>
        <v>0</v>
      </c>
      <c r="F49" s="258">
        <f t="shared" ca="1" si="19"/>
        <v>0</v>
      </c>
      <c r="G49" s="258">
        <f t="shared" ca="1" si="19"/>
        <v>0</v>
      </c>
      <c r="H49" s="258">
        <f t="shared" ca="1" si="19"/>
        <v>0</v>
      </c>
      <c r="I49" s="258">
        <f t="shared" ca="1" si="19"/>
        <v>0</v>
      </c>
      <c r="J49" s="258">
        <f t="shared" ca="1" si="19"/>
        <v>0</v>
      </c>
      <c r="K49" s="258">
        <f t="shared" ca="1" si="19"/>
        <v>0</v>
      </c>
      <c r="L49" s="258">
        <f t="shared" ca="1" si="19"/>
        <v>0</v>
      </c>
      <c r="M49" s="258">
        <f t="shared" ca="1" si="19"/>
        <v>0</v>
      </c>
      <c r="N49" s="258">
        <f t="shared" ca="1" si="20"/>
        <v>0</v>
      </c>
      <c r="O49" s="258">
        <f t="shared" ca="1" si="20"/>
        <v>0</v>
      </c>
      <c r="P49" s="258">
        <f t="shared" ca="1" si="20"/>
        <v>0</v>
      </c>
      <c r="Q49" s="258">
        <f t="shared" ca="1" si="20"/>
        <v>0</v>
      </c>
      <c r="R49" s="258">
        <f t="shared" ca="1" si="20"/>
        <v>0</v>
      </c>
      <c r="S49" s="258">
        <f t="shared" ca="1" si="20"/>
        <v>0</v>
      </c>
      <c r="T49" s="258">
        <f t="shared" ca="1" si="20"/>
        <v>0</v>
      </c>
      <c r="U49" s="258">
        <f t="shared" ca="1" si="20"/>
        <v>0</v>
      </c>
      <c r="V49" s="258">
        <f t="shared" ca="1" si="20"/>
        <v>0</v>
      </c>
      <c r="W49" s="258">
        <f t="shared" ca="1" si="20"/>
        <v>0</v>
      </c>
      <c r="X49" s="258">
        <f t="shared" ca="1" si="21"/>
        <v>0</v>
      </c>
      <c r="Y49" s="258">
        <f t="shared" ca="1" si="21"/>
        <v>0</v>
      </c>
      <c r="Z49" s="258">
        <f t="shared" ca="1" si="21"/>
        <v>0</v>
      </c>
      <c r="AA49" s="258">
        <f t="shared" ca="1" si="21"/>
        <v>0</v>
      </c>
      <c r="AB49" s="258">
        <f t="shared" ca="1" si="21"/>
        <v>0</v>
      </c>
      <c r="AC49" s="258">
        <f t="shared" ca="1" si="21"/>
        <v>0</v>
      </c>
      <c r="AD49" s="258">
        <f t="shared" ca="1" si="21"/>
        <v>0</v>
      </c>
      <c r="AE49" s="258">
        <f t="shared" ca="1" si="21"/>
        <v>0</v>
      </c>
      <c r="AF49" s="258">
        <f t="shared" ca="1" si="21"/>
        <v>0</v>
      </c>
      <c r="AG49" s="258">
        <f t="shared" ca="1" si="21"/>
        <v>0</v>
      </c>
      <c r="AH49" s="258">
        <f t="shared" ca="1" si="21"/>
        <v>0</v>
      </c>
      <c r="AI49" s="258">
        <f t="shared" ca="1" si="21"/>
        <v>0</v>
      </c>
      <c r="AJ49" s="258">
        <f t="shared" ca="1" si="21"/>
        <v>0</v>
      </c>
      <c r="AL49" s="258">
        <f t="shared" ref="AL49:AL66" ca="1" si="22">INDIRECT("N3." &amp; $A49 &amp;"!Q" &amp; AL$10)</f>
        <v>0</v>
      </c>
      <c r="AN49" s="84">
        <f t="shared" ca="1" si="8"/>
        <v>0</v>
      </c>
      <c r="AO49" s="84">
        <f t="shared" ca="1" si="9"/>
        <v>0</v>
      </c>
      <c r="AP49" s="84">
        <f t="shared" ca="1" si="10"/>
        <v>0</v>
      </c>
      <c r="AQ49" s="84">
        <f t="shared" ca="1" si="11"/>
        <v>0</v>
      </c>
      <c r="AR49" s="84">
        <f t="shared" ca="1" si="12"/>
        <v>0</v>
      </c>
    </row>
    <row r="50" spans="1:44" ht="12.4">
      <c r="A50" s="158" t="s">
        <v>227</v>
      </c>
      <c r="B50" s="237" t="e">
        <f t="shared" ca="1" si="6"/>
        <v>#N/A</v>
      </c>
      <c r="C50" s="64" t="s">
        <v>51</v>
      </c>
      <c r="D50" s="258">
        <f t="shared" ca="1" si="19"/>
        <v>0</v>
      </c>
      <c r="E50" s="258">
        <f t="shared" ca="1" si="19"/>
        <v>0</v>
      </c>
      <c r="F50" s="258">
        <f t="shared" ca="1" si="19"/>
        <v>0</v>
      </c>
      <c r="G50" s="258">
        <f t="shared" ca="1" si="19"/>
        <v>0</v>
      </c>
      <c r="H50" s="258">
        <f t="shared" ca="1" si="19"/>
        <v>0</v>
      </c>
      <c r="I50" s="258">
        <f t="shared" ca="1" si="19"/>
        <v>0</v>
      </c>
      <c r="J50" s="258">
        <f t="shared" ca="1" si="19"/>
        <v>0</v>
      </c>
      <c r="K50" s="258">
        <f t="shared" ca="1" si="19"/>
        <v>0</v>
      </c>
      <c r="L50" s="258">
        <f t="shared" ca="1" si="19"/>
        <v>0</v>
      </c>
      <c r="M50" s="258">
        <f t="shared" ca="1" si="19"/>
        <v>0</v>
      </c>
      <c r="N50" s="258">
        <f t="shared" ca="1" si="20"/>
        <v>0</v>
      </c>
      <c r="O50" s="258">
        <f t="shared" ca="1" si="20"/>
        <v>0</v>
      </c>
      <c r="P50" s="258">
        <f t="shared" ca="1" si="20"/>
        <v>0</v>
      </c>
      <c r="Q50" s="258">
        <f t="shared" ca="1" si="20"/>
        <v>0</v>
      </c>
      <c r="R50" s="258">
        <f t="shared" ca="1" si="20"/>
        <v>0</v>
      </c>
      <c r="S50" s="258">
        <f t="shared" ca="1" si="20"/>
        <v>0</v>
      </c>
      <c r="T50" s="258">
        <f t="shared" ca="1" si="20"/>
        <v>0</v>
      </c>
      <c r="U50" s="258">
        <f t="shared" ca="1" si="20"/>
        <v>0</v>
      </c>
      <c r="V50" s="258">
        <f t="shared" ca="1" si="20"/>
        <v>0</v>
      </c>
      <c r="W50" s="258">
        <f t="shared" ca="1" si="20"/>
        <v>0</v>
      </c>
      <c r="X50" s="258">
        <f t="shared" ca="1" si="21"/>
        <v>0</v>
      </c>
      <c r="Y50" s="258">
        <f t="shared" ca="1" si="21"/>
        <v>0</v>
      </c>
      <c r="Z50" s="258">
        <f t="shared" ca="1" si="21"/>
        <v>0</v>
      </c>
      <c r="AA50" s="258">
        <f t="shared" ca="1" si="21"/>
        <v>0</v>
      </c>
      <c r="AB50" s="258">
        <f t="shared" ca="1" si="21"/>
        <v>0</v>
      </c>
      <c r="AC50" s="258">
        <f t="shared" ca="1" si="21"/>
        <v>0</v>
      </c>
      <c r="AD50" s="258">
        <f t="shared" ca="1" si="21"/>
        <v>0</v>
      </c>
      <c r="AE50" s="258">
        <f t="shared" ca="1" si="21"/>
        <v>0</v>
      </c>
      <c r="AF50" s="258">
        <f t="shared" ca="1" si="21"/>
        <v>0</v>
      </c>
      <c r="AG50" s="258">
        <f t="shared" ca="1" si="21"/>
        <v>0</v>
      </c>
      <c r="AH50" s="258">
        <f t="shared" ca="1" si="21"/>
        <v>0</v>
      </c>
      <c r="AI50" s="258">
        <f t="shared" ca="1" si="21"/>
        <v>0</v>
      </c>
      <c r="AJ50" s="258">
        <f t="shared" ca="1" si="21"/>
        <v>0</v>
      </c>
      <c r="AL50" s="258">
        <f t="shared" ca="1" si="22"/>
        <v>0</v>
      </c>
      <c r="AN50" s="84">
        <f t="shared" ca="1" si="8"/>
        <v>0</v>
      </c>
      <c r="AO50" s="84">
        <f t="shared" ca="1" si="9"/>
        <v>0</v>
      </c>
      <c r="AP50" s="84">
        <f t="shared" ca="1" si="10"/>
        <v>0</v>
      </c>
      <c r="AQ50" s="84">
        <f t="shared" ca="1" si="11"/>
        <v>0</v>
      </c>
      <c r="AR50" s="84">
        <f t="shared" ca="1" si="12"/>
        <v>0</v>
      </c>
    </row>
    <row r="51" spans="1:44" ht="12.4">
      <c r="A51" s="158" t="s">
        <v>228</v>
      </c>
      <c r="B51" s="237" t="e">
        <f t="shared" ca="1" si="6"/>
        <v>#N/A</v>
      </c>
      <c r="C51" s="64" t="s">
        <v>51</v>
      </c>
      <c r="D51" s="258">
        <f t="shared" ca="1" si="19"/>
        <v>0</v>
      </c>
      <c r="E51" s="258">
        <f t="shared" ca="1" si="19"/>
        <v>0</v>
      </c>
      <c r="F51" s="258">
        <f t="shared" ca="1" si="19"/>
        <v>0</v>
      </c>
      <c r="G51" s="258">
        <f t="shared" ca="1" si="19"/>
        <v>0</v>
      </c>
      <c r="H51" s="258">
        <f t="shared" ca="1" si="19"/>
        <v>0</v>
      </c>
      <c r="I51" s="258">
        <f t="shared" ca="1" si="19"/>
        <v>0</v>
      </c>
      <c r="J51" s="258">
        <f t="shared" ca="1" si="19"/>
        <v>0</v>
      </c>
      <c r="K51" s="258">
        <f t="shared" ca="1" si="19"/>
        <v>0</v>
      </c>
      <c r="L51" s="258">
        <f t="shared" ca="1" si="19"/>
        <v>0</v>
      </c>
      <c r="M51" s="258">
        <f t="shared" ca="1" si="19"/>
        <v>0</v>
      </c>
      <c r="N51" s="258">
        <f t="shared" ca="1" si="20"/>
        <v>0</v>
      </c>
      <c r="O51" s="258">
        <f t="shared" ca="1" si="20"/>
        <v>0</v>
      </c>
      <c r="P51" s="258">
        <f t="shared" ca="1" si="20"/>
        <v>0</v>
      </c>
      <c r="Q51" s="258">
        <f t="shared" ca="1" si="20"/>
        <v>0</v>
      </c>
      <c r="R51" s="258">
        <f t="shared" ca="1" si="20"/>
        <v>0</v>
      </c>
      <c r="S51" s="258">
        <f t="shared" ca="1" si="20"/>
        <v>0</v>
      </c>
      <c r="T51" s="258">
        <f t="shared" ca="1" si="20"/>
        <v>0</v>
      </c>
      <c r="U51" s="258">
        <f t="shared" ca="1" si="20"/>
        <v>0</v>
      </c>
      <c r="V51" s="258">
        <f t="shared" ca="1" si="20"/>
        <v>0</v>
      </c>
      <c r="W51" s="258">
        <f t="shared" ca="1" si="20"/>
        <v>0</v>
      </c>
      <c r="X51" s="258">
        <f t="shared" ca="1" si="21"/>
        <v>0</v>
      </c>
      <c r="Y51" s="258">
        <f t="shared" ca="1" si="21"/>
        <v>0</v>
      </c>
      <c r="Z51" s="258">
        <f t="shared" ca="1" si="21"/>
        <v>0</v>
      </c>
      <c r="AA51" s="258">
        <f t="shared" ca="1" si="21"/>
        <v>0</v>
      </c>
      <c r="AB51" s="258">
        <f t="shared" ca="1" si="21"/>
        <v>0</v>
      </c>
      <c r="AC51" s="258">
        <f t="shared" ca="1" si="21"/>
        <v>0</v>
      </c>
      <c r="AD51" s="258">
        <f t="shared" ca="1" si="21"/>
        <v>0</v>
      </c>
      <c r="AE51" s="258">
        <f t="shared" ca="1" si="21"/>
        <v>0</v>
      </c>
      <c r="AF51" s="258">
        <f t="shared" ca="1" si="21"/>
        <v>0</v>
      </c>
      <c r="AG51" s="258">
        <f t="shared" ca="1" si="21"/>
        <v>0</v>
      </c>
      <c r="AH51" s="258">
        <f t="shared" ca="1" si="21"/>
        <v>0</v>
      </c>
      <c r="AI51" s="258">
        <f t="shared" ca="1" si="21"/>
        <v>0</v>
      </c>
      <c r="AJ51" s="258">
        <f t="shared" ca="1" si="21"/>
        <v>0</v>
      </c>
      <c r="AL51" s="258">
        <f t="shared" ca="1" si="22"/>
        <v>0</v>
      </c>
      <c r="AN51" s="84">
        <f t="shared" ca="1" si="8"/>
        <v>0</v>
      </c>
      <c r="AO51" s="84">
        <f t="shared" ca="1" si="9"/>
        <v>0</v>
      </c>
      <c r="AP51" s="84">
        <f t="shared" ca="1" si="10"/>
        <v>0</v>
      </c>
      <c r="AQ51" s="84">
        <f t="shared" ca="1" si="11"/>
        <v>0</v>
      </c>
      <c r="AR51" s="84">
        <f t="shared" ca="1" si="12"/>
        <v>0</v>
      </c>
    </row>
    <row r="52" spans="1:44" ht="12.4">
      <c r="A52" s="158" t="s">
        <v>240</v>
      </c>
      <c r="B52" s="237" t="e">
        <f t="shared" ca="1" si="6"/>
        <v>#N/A</v>
      </c>
      <c r="C52" s="64" t="s">
        <v>51</v>
      </c>
      <c r="D52" s="258">
        <f t="shared" ca="1" si="19"/>
        <v>0</v>
      </c>
      <c r="E52" s="258">
        <f t="shared" ca="1" si="19"/>
        <v>0</v>
      </c>
      <c r="F52" s="258">
        <f t="shared" ca="1" si="19"/>
        <v>0</v>
      </c>
      <c r="G52" s="258">
        <f t="shared" ca="1" si="19"/>
        <v>0</v>
      </c>
      <c r="H52" s="258">
        <f t="shared" ca="1" si="19"/>
        <v>0</v>
      </c>
      <c r="I52" s="258">
        <f t="shared" ca="1" si="19"/>
        <v>0</v>
      </c>
      <c r="J52" s="258">
        <f t="shared" ca="1" si="19"/>
        <v>0</v>
      </c>
      <c r="K52" s="258">
        <f t="shared" ca="1" si="19"/>
        <v>0</v>
      </c>
      <c r="L52" s="258">
        <f t="shared" ca="1" si="19"/>
        <v>0</v>
      </c>
      <c r="M52" s="258">
        <f t="shared" ca="1" si="19"/>
        <v>0</v>
      </c>
      <c r="N52" s="258">
        <f t="shared" ca="1" si="20"/>
        <v>0</v>
      </c>
      <c r="O52" s="258">
        <f t="shared" ca="1" si="20"/>
        <v>0</v>
      </c>
      <c r="P52" s="258">
        <f t="shared" ca="1" si="20"/>
        <v>0</v>
      </c>
      <c r="Q52" s="258">
        <f t="shared" ca="1" si="20"/>
        <v>0</v>
      </c>
      <c r="R52" s="258">
        <f t="shared" ca="1" si="20"/>
        <v>0</v>
      </c>
      <c r="S52" s="258">
        <f t="shared" ca="1" si="20"/>
        <v>0</v>
      </c>
      <c r="T52" s="258">
        <f t="shared" ca="1" si="20"/>
        <v>0</v>
      </c>
      <c r="U52" s="258">
        <f t="shared" ca="1" si="20"/>
        <v>0</v>
      </c>
      <c r="V52" s="258">
        <f t="shared" ca="1" si="20"/>
        <v>0</v>
      </c>
      <c r="W52" s="258">
        <f t="shared" ca="1" si="20"/>
        <v>0</v>
      </c>
      <c r="X52" s="258">
        <f t="shared" ca="1" si="21"/>
        <v>0</v>
      </c>
      <c r="Y52" s="258">
        <f t="shared" ca="1" si="21"/>
        <v>0</v>
      </c>
      <c r="Z52" s="258">
        <f t="shared" ca="1" si="21"/>
        <v>0</v>
      </c>
      <c r="AA52" s="258">
        <f t="shared" ca="1" si="21"/>
        <v>0</v>
      </c>
      <c r="AB52" s="258">
        <f t="shared" ca="1" si="21"/>
        <v>0</v>
      </c>
      <c r="AC52" s="258">
        <f t="shared" ca="1" si="21"/>
        <v>0</v>
      </c>
      <c r="AD52" s="258">
        <f t="shared" ca="1" si="21"/>
        <v>0</v>
      </c>
      <c r="AE52" s="258">
        <f t="shared" ca="1" si="21"/>
        <v>0</v>
      </c>
      <c r="AF52" s="258">
        <f t="shared" ca="1" si="21"/>
        <v>0</v>
      </c>
      <c r="AG52" s="258">
        <f t="shared" ca="1" si="21"/>
        <v>0</v>
      </c>
      <c r="AH52" s="258">
        <f t="shared" ca="1" si="21"/>
        <v>0</v>
      </c>
      <c r="AI52" s="258">
        <f t="shared" ca="1" si="21"/>
        <v>0</v>
      </c>
      <c r="AJ52" s="258">
        <f t="shared" ca="1" si="21"/>
        <v>0</v>
      </c>
      <c r="AL52" s="258">
        <f t="shared" ca="1" si="22"/>
        <v>0</v>
      </c>
      <c r="AN52" s="84">
        <f t="shared" ca="1" si="8"/>
        <v>0</v>
      </c>
      <c r="AO52" s="84">
        <f t="shared" ca="1" si="9"/>
        <v>0</v>
      </c>
      <c r="AP52" s="84">
        <f t="shared" ca="1" si="10"/>
        <v>0</v>
      </c>
      <c r="AQ52" s="84">
        <f t="shared" ca="1" si="11"/>
        <v>0</v>
      </c>
      <c r="AR52" s="84">
        <f t="shared" ca="1" si="12"/>
        <v>0</v>
      </c>
    </row>
    <row r="53" spans="1:44" ht="12.4">
      <c r="A53" s="158" t="s">
        <v>241</v>
      </c>
      <c r="B53" s="237" t="e">
        <f t="shared" ca="1" si="6"/>
        <v>#N/A</v>
      </c>
      <c r="C53" s="64" t="s">
        <v>51</v>
      </c>
      <c r="D53" s="258">
        <f t="shared" ca="1" si="19"/>
        <v>0</v>
      </c>
      <c r="E53" s="258">
        <f t="shared" ca="1" si="19"/>
        <v>0</v>
      </c>
      <c r="F53" s="258">
        <f t="shared" ca="1" si="19"/>
        <v>0</v>
      </c>
      <c r="G53" s="258">
        <f t="shared" ca="1" si="19"/>
        <v>0</v>
      </c>
      <c r="H53" s="258">
        <f t="shared" ca="1" si="19"/>
        <v>0</v>
      </c>
      <c r="I53" s="258">
        <f t="shared" ca="1" si="19"/>
        <v>0</v>
      </c>
      <c r="J53" s="258">
        <f t="shared" ca="1" si="19"/>
        <v>0</v>
      </c>
      <c r="K53" s="258">
        <f t="shared" ca="1" si="19"/>
        <v>0</v>
      </c>
      <c r="L53" s="258">
        <f t="shared" ca="1" si="19"/>
        <v>0</v>
      </c>
      <c r="M53" s="258">
        <f t="shared" ca="1" si="19"/>
        <v>0</v>
      </c>
      <c r="N53" s="258">
        <f t="shared" ca="1" si="20"/>
        <v>0</v>
      </c>
      <c r="O53" s="258">
        <f t="shared" ca="1" si="20"/>
        <v>0</v>
      </c>
      <c r="P53" s="258">
        <f t="shared" ca="1" si="20"/>
        <v>0</v>
      </c>
      <c r="Q53" s="258">
        <f t="shared" ca="1" si="20"/>
        <v>0</v>
      </c>
      <c r="R53" s="258">
        <f t="shared" ca="1" si="20"/>
        <v>0</v>
      </c>
      <c r="S53" s="258">
        <f t="shared" ca="1" si="20"/>
        <v>0</v>
      </c>
      <c r="T53" s="258">
        <f t="shared" ca="1" si="20"/>
        <v>0</v>
      </c>
      <c r="U53" s="258">
        <f t="shared" ca="1" si="20"/>
        <v>0</v>
      </c>
      <c r="V53" s="258">
        <f t="shared" ca="1" si="20"/>
        <v>0</v>
      </c>
      <c r="W53" s="258">
        <f t="shared" ca="1" si="20"/>
        <v>0</v>
      </c>
      <c r="X53" s="258">
        <f t="shared" ca="1" si="21"/>
        <v>0</v>
      </c>
      <c r="Y53" s="258">
        <f t="shared" ca="1" si="21"/>
        <v>0</v>
      </c>
      <c r="Z53" s="258">
        <f t="shared" ca="1" si="21"/>
        <v>0</v>
      </c>
      <c r="AA53" s="258">
        <f t="shared" ca="1" si="21"/>
        <v>0</v>
      </c>
      <c r="AB53" s="258">
        <f t="shared" ca="1" si="21"/>
        <v>0</v>
      </c>
      <c r="AC53" s="258">
        <f t="shared" ca="1" si="21"/>
        <v>0</v>
      </c>
      <c r="AD53" s="258">
        <f t="shared" ca="1" si="21"/>
        <v>0</v>
      </c>
      <c r="AE53" s="258">
        <f t="shared" ca="1" si="21"/>
        <v>0</v>
      </c>
      <c r="AF53" s="258">
        <f t="shared" ca="1" si="21"/>
        <v>0</v>
      </c>
      <c r="AG53" s="258">
        <f t="shared" ca="1" si="21"/>
        <v>0</v>
      </c>
      <c r="AH53" s="258">
        <f t="shared" ca="1" si="21"/>
        <v>0</v>
      </c>
      <c r="AI53" s="258">
        <f t="shared" ca="1" si="21"/>
        <v>0</v>
      </c>
      <c r="AJ53" s="258">
        <f t="shared" ca="1" si="21"/>
        <v>0</v>
      </c>
      <c r="AL53" s="258">
        <f t="shared" ca="1" si="22"/>
        <v>0</v>
      </c>
      <c r="AN53" s="84">
        <f t="shared" ca="1" si="8"/>
        <v>0</v>
      </c>
      <c r="AO53" s="84">
        <f t="shared" ca="1" si="9"/>
        <v>0</v>
      </c>
      <c r="AP53" s="84">
        <f t="shared" ca="1" si="10"/>
        <v>0</v>
      </c>
      <c r="AQ53" s="84">
        <f t="shared" ca="1" si="11"/>
        <v>0</v>
      </c>
      <c r="AR53" s="84">
        <f t="shared" ca="1" si="12"/>
        <v>0</v>
      </c>
    </row>
    <row r="54" spans="1:44" ht="12.4">
      <c r="A54" s="158" t="s">
        <v>242</v>
      </c>
      <c r="B54" s="237" t="e">
        <f t="shared" ca="1" si="6"/>
        <v>#N/A</v>
      </c>
      <c r="C54" s="64" t="s">
        <v>51</v>
      </c>
      <c r="D54" s="258">
        <f t="shared" ca="1" si="19"/>
        <v>0</v>
      </c>
      <c r="E54" s="258">
        <f t="shared" ca="1" si="19"/>
        <v>0</v>
      </c>
      <c r="F54" s="258">
        <f t="shared" ca="1" si="19"/>
        <v>0</v>
      </c>
      <c r="G54" s="258">
        <f t="shared" ca="1" si="19"/>
        <v>0</v>
      </c>
      <c r="H54" s="258">
        <f t="shared" ca="1" si="19"/>
        <v>0</v>
      </c>
      <c r="I54" s="258">
        <f t="shared" ca="1" si="19"/>
        <v>0</v>
      </c>
      <c r="J54" s="258">
        <f t="shared" ca="1" si="19"/>
        <v>0</v>
      </c>
      <c r="K54" s="258">
        <f t="shared" ca="1" si="19"/>
        <v>0</v>
      </c>
      <c r="L54" s="258">
        <f t="shared" ca="1" si="19"/>
        <v>0</v>
      </c>
      <c r="M54" s="258">
        <f t="shared" ca="1" si="19"/>
        <v>0</v>
      </c>
      <c r="N54" s="258">
        <f t="shared" ca="1" si="20"/>
        <v>0</v>
      </c>
      <c r="O54" s="258">
        <f t="shared" ca="1" si="20"/>
        <v>0</v>
      </c>
      <c r="P54" s="258">
        <f t="shared" ca="1" si="20"/>
        <v>0</v>
      </c>
      <c r="Q54" s="258">
        <f t="shared" ca="1" si="20"/>
        <v>0</v>
      </c>
      <c r="R54" s="258">
        <f t="shared" ca="1" si="20"/>
        <v>0</v>
      </c>
      <c r="S54" s="258">
        <f t="shared" ca="1" si="20"/>
        <v>0</v>
      </c>
      <c r="T54" s="258">
        <f t="shared" ca="1" si="20"/>
        <v>0</v>
      </c>
      <c r="U54" s="258">
        <f t="shared" ca="1" si="20"/>
        <v>0</v>
      </c>
      <c r="V54" s="258">
        <f t="shared" ca="1" si="20"/>
        <v>0</v>
      </c>
      <c r="W54" s="258">
        <f t="shared" ca="1" si="20"/>
        <v>0</v>
      </c>
      <c r="X54" s="258">
        <f t="shared" ca="1" si="21"/>
        <v>0</v>
      </c>
      <c r="Y54" s="258">
        <f t="shared" ca="1" si="21"/>
        <v>0</v>
      </c>
      <c r="Z54" s="258">
        <f t="shared" ca="1" si="21"/>
        <v>0</v>
      </c>
      <c r="AA54" s="258">
        <f t="shared" ca="1" si="21"/>
        <v>0</v>
      </c>
      <c r="AB54" s="258">
        <f t="shared" ca="1" si="21"/>
        <v>0</v>
      </c>
      <c r="AC54" s="258">
        <f t="shared" ca="1" si="21"/>
        <v>0</v>
      </c>
      <c r="AD54" s="258">
        <f t="shared" ca="1" si="21"/>
        <v>0</v>
      </c>
      <c r="AE54" s="258">
        <f t="shared" ca="1" si="21"/>
        <v>0</v>
      </c>
      <c r="AF54" s="258">
        <f t="shared" ca="1" si="21"/>
        <v>0</v>
      </c>
      <c r="AG54" s="258">
        <f t="shared" ca="1" si="21"/>
        <v>0</v>
      </c>
      <c r="AH54" s="258">
        <f t="shared" ca="1" si="21"/>
        <v>0</v>
      </c>
      <c r="AI54" s="258">
        <f t="shared" ca="1" si="21"/>
        <v>0</v>
      </c>
      <c r="AJ54" s="258">
        <f t="shared" ca="1" si="21"/>
        <v>0</v>
      </c>
      <c r="AL54" s="258">
        <f t="shared" ca="1" si="22"/>
        <v>0</v>
      </c>
      <c r="AN54" s="84">
        <f t="shared" ca="1" si="8"/>
        <v>0</v>
      </c>
      <c r="AO54" s="84">
        <f t="shared" ca="1" si="9"/>
        <v>0</v>
      </c>
      <c r="AP54" s="84">
        <f t="shared" ca="1" si="10"/>
        <v>0</v>
      </c>
      <c r="AQ54" s="84">
        <f t="shared" ca="1" si="11"/>
        <v>0</v>
      </c>
      <c r="AR54" s="84">
        <f t="shared" ca="1" si="12"/>
        <v>0</v>
      </c>
    </row>
    <row r="55" spans="1:44" ht="12.4">
      <c r="A55" s="158" t="s">
        <v>434</v>
      </c>
      <c r="B55" s="237" t="e">
        <f t="shared" ca="1" si="6"/>
        <v>#N/A</v>
      </c>
      <c r="C55" s="64" t="s">
        <v>51</v>
      </c>
      <c r="D55" s="258">
        <f t="shared" ca="1" si="19"/>
        <v>0</v>
      </c>
      <c r="E55" s="258">
        <f t="shared" ca="1" si="19"/>
        <v>0</v>
      </c>
      <c r="F55" s="258">
        <f t="shared" ca="1" si="19"/>
        <v>0</v>
      </c>
      <c r="G55" s="258">
        <f t="shared" ca="1" si="19"/>
        <v>0</v>
      </c>
      <c r="H55" s="258">
        <f t="shared" ca="1" si="19"/>
        <v>0</v>
      </c>
      <c r="I55" s="258">
        <f t="shared" ca="1" si="19"/>
        <v>0</v>
      </c>
      <c r="J55" s="258">
        <f t="shared" ca="1" si="19"/>
        <v>0</v>
      </c>
      <c r="K55" s="258">
        <f t="shared" ca="1" si="19"/>
        <v>0</v>
      </c>
      <c r="L55" s="258">
        <f t="shared" ca="1" si="19"/>
        <v>0</v>
      </c>
      <c r="M55" s="258">
        <f t="shared" ca="1" si="19"/>
        <v>0</v>
      </c>
      <c r="N55" s="258">
        <f t="shared" ca="1" si="20"/>
        <v>0</v>
      </c>
      <c r="O55" s="258">
        <f t="shared" ca="1" si="20"/>
        <v>0</v>
      </c>
      <c r="P55" s="258">
        <f t="shared" ca="1" si="20"/>
        <v>0</v>
      </c>
      <c r="Q55" s="258">
        <f t="shared" ca="1" si="20"/>
        <v>0</v>
      </c>
      <c r="R55" s="258">
        <f t="shared" ca="1" si="20"/>
        <v>0</v>
      </c>
      <c r="S55" s="258">
        <f t="shared" ca="1" si="20"/>
        <v>0</v>
      </c>
      <c r="T55" s="258">
        <f t="shared" ca="1" si="20"/>
        <v>0</v>
      </c>
      <c r="U55" s="258">
        <f t="shared" ca="1" si="20"/>
        <v>0</v>
      </c>
      <c r="V55" s="258">
        <f t="shared" ca="1" si="20"/>
        <v>0</v>
      </c>
      <c r="W55" s="258">
        <f t="shared" ca="1" si="20"/>
        <v>0</v>
      </c>
      <c r="X55" s="258">
        <f t="shared" ca="1" si="21"/>
        <v>0</v>
      </c>
      <c r="Y55" s="258">
        <f t="shared" ca="1" si="21"/>
        <v>0</v>
      </c>
      <c r="Z55" s="258">
        <f t="shared" ca="1" si="21"/>
        <v>0</v>
      </c>
      <c r="AA55" s="258">
        <f t="shared" ca="1" si="21"/>
        <v>0</v>
      </c>
      <c r="AB55" s="258">
        <f t="shared" ca="1" si="21"/>
        <v>0</v>
      </c>
      <c r="AC55" s="258">
        <f t="shared" ca="1" si="21"/>
        <v>0</v>
      </c>
      <c r="AD55" s="258">
        <f t="shared" ca="1" si="21"/>
        <v>0</v>
      </c>
      <c r="AE55" s="258">
        <f t="shared" ca="1" si="21"/>
        <v>0</v>
      </c>
      <c r="AF55" s="258">
        <f t="shared" ca="1" si="21"/>
        <v>0</v>
      </c>
      <c r="AG55" s="258">
        <f t="shared" ca="1" si="21"/>
        <v>0</v>
      </c>
      <c r="AH55" s="258">
        <f t="shared" ca="1" si="21"/>
        <v>0</v>
      </c>
      <c r="AI55" s="258">
        <f t="shared" ca="1" si="21"/>
        <v>0</v>
      </c>
      <c r="AJ55" s="258">
        <f t="shared" ca="1" si="21"/>
        <v>0</v>
      </c>
      <c r="AL55" s="258">
        <f t="shared" ca="1" si="22"/>
        <v>0</v>
      </c>
      <c r="AN55" s="84">
        <f t="shared" ca="1" si="8"/>
        <v>0</v>
      </c>
      <c r="AO55" s="84">
        <f t="shared" ca="1" si="9"/>
        <v>0</v>
      </c>
      <c r="AP55" s="84">
        <f t="shared" ca="1" si="10"/>
        <v>0</v>
      </c>
      <c r="AQ55" s="84">
        <f t="shared" ca="1" si="11"/>
        <v>0</v>
      </c>
      <c r="AR55" s="84">
        <f t="shared" ca="1" si="12"/>
        <v>0</v>
      </c>
    </row>
    <row r="56" spans="1:44" ht="12.4">
      <c r="A56" s="158" t="s">
        <v>243</v>
      </c>
      <c r="B56" s="237" t="e">
        <f t="shared" ca="1" si="6"/>
        <v>#N/A</v>
      </c>
      <c r="C56" s="64" t="s">
        <v>51</v>
      </c>
      <c r="D56" s="258">
        <f t="shared" ca="1" si="19"/>
        <v>0</v>
      </c>
      <c r="E56" s="258">
        <f t="shared" ca="1" si="19"/>
        <v>0</v>
      </c>
      <c r="F56" s="258">
        <f t="shared" ca="1" si="19"/>
        <v>0</v>
      </c>
      <c r="G56" s="258">
        <f t="shared" ca="1" si="19"/>
        <v>0</v>
      </c>
      <c r="H56" s="258">
        <f t="shared" ca="1" si="19"/>
        <v>0</v>
      </c>
      <c r="I56" s="258">
        <f t="shared" ca="1" si="19"/>
        <v>0</v>
      </c>
      <c r="J56" s="258">
        <f t="shared" ca="1" si="19"/>
        <v>0</v>
      </c>
      <c r="K56" s="258">
        <f t="shared" ca="1" si="19"/>
        <v>0</v>
      </c>
      <c r="L56" s="258">
        <f t="shared" ca="1" si="19"/>
        <v>0</v>
      </c>
      <c r="M56" s="258">
        <f t="shared" ca="1" si="19"/>
        <v>0</v>
      </c>
      <c r="N56" s="258">
        <f t="shared" ca="1" si="20"/>
        <v>0</v>
      </c>
      <c r="O56" s="258">
        <f t="shared" ca="1" si="20"/>
        <v>0</v>
      </c>
      <c r="P56" s="258">
        <f t="shared" ca="1" si="20"/>
        <v>0</v>
      </c>
      <c r="Q56" s="258">
        <f t="shared" ca="1" si="20"/>
        <v>0</v>
      </c>
      <c r="R56" s="258">
        <f t="shared" ca="1" si="20"/>
        <v>0</v>
      </c>
      <c r="S56" s="258">
        <f t="shared" ca="1" si="20"/>
        <v>0</v>
      </c>
      <c r="T56" s="258">
        <f t="shared" ca="1" si="20"/>
        <v>0</v>
      </c>
      <c r="U56" s="258">
        <f t="shared" ca="1" si="20"/>
        <v>0</v>
      </c>
      <c r="V56" s="258">
        <f t="shared" ca="1" si="20"/>
        <v>0</v>
      </c>
      <c r="W56" s="258">
        <f t="shared" ca="1" si="20"/>
        <v>0</v>
      </c>
      <c r="X56" s="258">
        <f t="shared" ca="1" si="21"/>
        <v>0</v>
      </c>
      <c r="Y56" s="258">
        <f t="shared" ca="1" si="21"/>
        <v>0</v>
      </c>
      <c r="Z56" s="258">
        <f t="shared" ca="1" si="21"/>
        <v>0</v>
      </c>
      <c r="AA56" s="258">
        <f t="shared" ca="1" si="21"/>
        <v>0</v>
      </c>
      <c r="AB56" s="258">
        <f t="shared" ca="1" si="21"/>
        <v>0</v>
      </c>
      <c r="AC56" s="258">
        <f t="shared" ca="1" si="21"/>
        <v>0</v>
      </c>
      <c r="AD56" s="258">
        <f t="shared" ca="1" si="21"/>
        <v>0</v>
      </c>
      <c r="AE56" s="258">
        <f t="shared" ca="1" si="21"/>
        <v>0</v>
      </c>
      <c r="AF56" s="258">
        <f t="shared" ca="1" si="21"/>
        <v>0</v>
      </c>
      <c r="AG56" s="258">
        <f t="shared" ca="1" si="21"/>
        <v>0</v>
      </c>
      <c r="AH56" s="258">
        <f t="shared" ca="1" si="21"/>
        <v>0</v>
      </c>
      <c r="AI56" s="258">
        <f t="shared" ca="1" si="21"/>
        <v>0</v>
      </c>
      <c r="AJ56" s="258">
        <f t="shared" ca="1" si="21"/>
        <v>0</v>
      </c>
      <c r="AL56" s="258">
        <f t="shared" ca="1" si="22"/>
        <v>0</v>
      </c>
      <c r="AN56" s="84">
        <f t="shared" ca="1" si="8"/>
        <v>0</v>
      </c>
      <c r="AO56" s="84">
        <f t="shared" ca="1" si="9"/>
        <v>0</v>
      </c>
      <c r="AP56" s="84">
        <f t="shared" ca="1" si="10"/>
        <v>0</v>
      </c>
      <c r="AQ56" s="84">
        <f t="shared" ca="1" si="11"/>
        <v>0</v>
      </c>
      <c r="AR56" s="84">
        <f t="shared" ca="1" si="12"/>
        <v>0</v>
      </c>
    </row>
    <row r="57" spans="1:44" ht="12.4">
      <c r="A57" s="158" t="s">
        <v>244</v>
      </c>
      <c r="B57" s="237" t="e">
        <f t="shared" ca="1" si="6"/>
        <v>#N/A</v>
      </c>
      <c r="C57" s="64" t="s">
        <v>51</v>
      </c>
      <c r="D57" s="258">
        <f t="shared" ref="D57:M66" ca="1" si="23">INDIRECT("N3." &amp; $A57 &amp;"!Q" &amp; D$10)</f>
        <v>0</v>
      </c>
      <c r="E57" s="258">
        <f t="shared" ca="1" si="23"/>
        <v>0</v>
      </c>
      <c r="F57" s="258">
        <f t="shared" ca="1" si="23"/>
        <v>0</v>
      </c>
      <c r="G57" s="258">
        <f t="shared" ca="1" si="23"/>
        <v>0</v>
      </c>
      <c r="H57" s="258">
        <f t="shared" ca="1" si="23"/>
        <v>0</v>
      </c>
      <c r="I57" s="258">
        <f t="shared" ca="1" si="23"/>
        <v>0</v>
      </c>
      <c r="J57" s="258">
        <f t="shared" ca="1" si="23"/>
        <v>0</v>
      </c>
      <c r="K57" s="258">
        <f t="shared" ca="1" si="23"/>
        <v>0</v>
      </c>
      <c r="L57" s="258">
        <f t="shared" ca="1" si="23"/>
        <v>0</v>
      </c>
      <c r="M57" s="258">
        <f t="shared" ca="1" si="23"/>
        <v>0</v>
      </c>
      <c r="N57" s="258">
        <f t="shared" ref="N57:W66" ca="1" si="24">INDIRECT("N3." &amp; $A57 &amp;"!Q" &amp; N$10)</f>
        <v>0</v>
      </c>
      <c r="O57" s="258">
        <f t="shared" ca="1" si="24"/>
        <v>0</v>
      </c>
      <c r="P57" s="258">
        <f t="shared" ca="1" si="24"/>
        <v>0</v>
      </c>
      <c r="Q57" s="258">
        <f t="shared" ca="1" si="24"/>
        <v>0</v>
      </c>
      <c r="R57" s="258">
        <f t="shared" ca="1" si="24"/>
        <v>0</v>
      </c>
      <c r="S57" s="258">
        <f t="shared" ca="1" si="24"/>
        <v>0</v>
      </c>
      <c r="T57" s="258">
        <f t="shared" ca="1" si="24"/>
        <v>0</v>
      </c>
      <c r="U57" s="258">
        <f t="shared" ca="1" si="24"/>
        <v>0</v>
      </c>
      <c r="V57" s="258">
        <f t="shared" ca="1" si="24"/>
        <v>0</v>
      </c>
      <c r="W57" s="258">
        <f t="shared" ca="1" si="24"/>
        <v>0</v>
      </c>
      <c r="X57" s="258">
        <f t="shared" ref="X57:AJ66" ca="1" si="25">INDIRECT("N3." &amp; $A57 &amp;"!Q" &amp; X$10)</f>
        <v>0</v>
      </c>
      <c r="Y57" s="258">
        <f t="shared" ca="1" si="25"/>
        <v>0</v>
      </c>
      <c r="Z57" s="258">
        <f t="shared" ca="1" si="25"/>
        <v>0</v>
      </c>
      <c r="AA57" s="258">
        <f t="shared" ca="1" si="25"/>
        <v>0</v>
      </c>
      <c r="AB57" s="258">
        <f t="shared" ca="1" si="25"/>
        <v>0</v>
      </c>
      <c r="AC57" s="258">
        <f t="shared" ca="1" si="25"/>
        <v>0</v>
      </c>
      <c r="AD57" s="258">
        <f t="shared" ca="1" si="25"/>
        <v>0</v>
      </c>
      <c r="AE57" s="258">
        <f t="shared" ca="1" si="25"/>
        <v>0</v>
      </c>
      <c r="AF57" s="258">
        <f t="shared" ca="1" si="25"/>
        <v>0</v>
      </c>
      <c r="AG57" s="258">
        <f t="shared" ca="1" si="25"/>
        <v>0</v>
      </c>
      <c r="AH57" s="258">
        <f t="shared" ca="1" si="25"/>
        <v>0</v>
      </c>
      <c r="AI57" s="258">
        <f t="shared" ca="1" si="25"/>
        <v>0</v>
      </c>
      <c r="AJ57" s="258">
        <f t="shared" ca="1" si="25"/>
        <v>0</v>
      </c>
      <c r="AL57" s="258">
        <f t="shared" ca="1" si="22"/>
        <v>0</v>
      </c>
      <c r="AN57" s="84">
        <f t="shared" ca="1" si="8"/>
        <v>0</v>
      </c>
      <c r="AO57" s="84">
        <f t="shared" ca="1" si="9"/>
        <v>0</v>
      </c>
      <c r="AP57" s="84">
        <f t="shared" ca="1" si="10"/>
        <v>0</v>
      </c>
      <c r="AQ57" s="84">
        <f t="shared" ca="1" si="11"/>
        <v>0</v>
      </c>
      <c r="AR57" s="84">
        <f t="shared" ca="1" si="12"/>
        <v>0</v>
      </c>
    </row>
    <row r="58" spans="1:44" ht="12.4">
      <c r="A58" s="158" t="s">
        <v>245</v>
      </c>
      <c r="B58" s="237" t="e">
        <f t="shared" ca="1" si="6"/>
        <v>#N/A</v>
      </c>
      <c r="C58" s="64" t="s">
        <v>51</v>
      </c>
      <c r="D58" s="258">
        <f t="shared" ca="1" si="23"/>
        <v>0</v>
      </c>
      <c r="E58" s="258">
        <f t="shared" ca="1" si="23"/>
        <v>0</v>
      </c>
      <c r="F58" s="258">
        <f t="shared" ca="1" si="23"/>
        <v>0</v>
      </c>
      <c r="G58" s="258">
        <f t="shared" ca="1" si="23"/>
        <v>0</v>
      </c>
      <c r="H58" s="258">
        <f t="shared" ca="1" si="23"/>
        <v>0</v>
      </c>
      <c r="I58" s="258">
        <f t="shared" ca="1" si="23"/>
        <v>0</v>
      </c>
      <c r="J58" s="258">
        <f t="shared" ca="1" si="23"/>
        <v>0</v>
      </c>
      <c r="K58" s="258">
        <f t="shared" ca="1" si="23"/>
        <v>0</v>
      </c>
      <c r="L58" s="258">
        <f t="shared" ca="1" si="23"/>
        <v>0</v>
      </c>
      <c r="M58" s="258">
        <f t="shared" ca="1" si="23"/>
        <v>0</v>
      </c>
      <c r="N58" s="258">
        <f t="shared" ca="1" si="24"/>
        <v>0</v>
      </c>
      <c r="O58" s="258">
        <f t="shared" ca="1" si="24"/>
        <v>0</v>
      </c>
      <c r="P58" s="258">
        <f t="shared" ca="1" si="24"/>
        <v>0</v>
      </c>
      <c r="Q58" s="258">
        <f t="shared" ca="1" si="24"/>
        <v>0</v>
      </c>
      <c r="R58" s="258">
        <f t="shared" ca="1" si="24"/>
        <v>0</v>
      </c>
      <c r="S58" s="258">
        <f t="shared" ca="1" si="24"/>
        <v>0</v>
      </c>
      <c r="T58" s="258">
        <f t="shared" ca="1" si="24"/>
        <v>0</v>
      </c>
      <c r="U58" s="258">
        <f t="shared" ca="1" si="24"/>
        <v>0</v>
      </c>
      <c r="V58" s="258">
        <f t="shared" ca="1" si="24"/>
        <v>0</v>
      </c>
      <c r="W58" s="258">
        <f t="shared" ca="1" si="24"/>
        <v>0</v>
      </c>
      <c r="X58" s="258">
        <f t="shared" ca="1" si="25"/>
        <v>0</v>
      </c>
      <c r="Y58" s="258">
        <f t="shared" ca="1" si="25"/>
        <v>0</v>
      </c>
      <c r="Z58" s="258">
        <f t="shared" ca="1" si="25"/>
        <v>0</v>
      </c>
      <c r="AA58" s="258">
        <f t="shared" ca="1" si="25"/>
        <v>0</v>
      </c>
      <c r="AB58" s="258">
        <f t="shared" ca="1" si="25"/>
        <v>0</v>
      </c>
      <c r="AC58" s="258">
        <f t="shared" ca="1" si="25"/>
        <v>0</v>
      </c>
      <c r="AD58" s="258">
        <f t="shared" ca="1" si="25"/>
        <v>0</v>
      </c>
      <c r="AE58" s="258">
        <f t="shared" ca="1" si="25"/>
        <v>0</v>
      </c>
      <c r="AF58" s="258">
        <f t="shared" ca="1" si="25"/>
        <v>0</v>
      </c>
      <c r="AG58" s="258">
        <f t="shared" ca="1" si="25"/>
        <v>0</v>
      </c>
      <c r="AH58" s="258">
        <f t="shared" ca="1" si="25"/>
        <v>0</v>
      </c>
      <c r="AI58" s="258">
        <f t="shared" ca="1" si="25"/>
        <v>0</v>
      </c>
      <c r="AJ58" s="258">
        <f t="shared" ca="1" si="25"/>
        <v>0</v>
      </c>
      <c r="AL58" s="258">
        <f t="shared" ca="1" si="22"/>
        <v>0</v>
      </c>
      <c r="AN58" s="84">
        <f t="shared" ca="1" si="8"/>
        <v>0</v>
      </c>
      <c r="AO58" s="84">
        <f t="shared" ca="1" si="9"/>
        <v>0</v>
      </c>
      <c r="AP58" s="84">
        <f t="shared" ca="1" si="10"/>
        <v>0</v>
      </c>
      <c r="AQ58" s="84">
        <f t="shared" ca="1" si="11"/>
        <v>0</v>
      </c>
      <c r="AR58" s="84">
        <f t="shared" ca="1" si="12"/>
        <v>0</v>
      </c>
    </row>
    <row r="59" spans="1:44" ht="12.4">
      <c r="A59" s="158" t="s">
        <v>246</v>
      </c>
      <c r="B59" s="237" t="e">
        <f t="shared" ca="1" si="6"/>
        <v>#N/A</v>
      </c>
      <c r="C59" s="64" t="s">
        <v>51</v>
      </c>
      <c r="D59" s="258">
        <f t="shared" ca="1" si="23"/>
        <v>0</v>
      </c>
      <c r="E59" s="258">
        <f t="shared" ca="1" si="23"/>
        <v>0</v>
      </c>
      <c r="F59" s="258">
        <f t="shared" ca="1" si="23"/>
        <v>0</v>
      </c>
      <c r="G59" s="258">
        <f t="shared" ca="1" si="23"/>
        <v>0</v>
      </c>
      <c r="H59" s="258">
        <f t="shared" ca="1" si="23"/>
        <v>0</v>
      </c>
      <c r="I59" s="258">
        <f t="shared" ca="1" si="23"/>
        <v>0</v>
      </c>
      <c r="J59" s="258">
        <f t="shared" ca="1" si="23"/>
        <v>0</v>
      </c>
      <c r="K59" s="258">
        <f t="shared" ca="1" si="23"/>
        <v>0</v>
      </c>
      <c r="L59" s="258">
        <f t="shared" ca="1" si="23"/>
        <v>0</v>
      </c>
      <c r="M59" s="258">
        <f t="shared" ca="1" si="23"/>
        <v>0</v>
      </c>
      <c r="N59" s="258">
        <f t="shared" ca="1" si="24"/>
        <v>0</v>
      </c>
      <c r="O59" s="258">
        <f t="shared" ca="1" si="24"/>
        <v>0</v>
      </c>
      <c r="P59" s="258">
        <f t="shared" ca="1" si="24"/>
        <v>0</v>
      </c>
      <c r="Q59" s="258">
        <f t="shared" ca="1" si="24"/>
        <v>0</v>
      </c>
      <c r="R59" s="258">
        <f t="shared" ca="1" si="24"/>
        <v>0</v>
      </c>
      <c r="S59" s="258">
        <f t="shared" ca="1" si="24"/>
        <v>0</v>
      </c>
      <c r="T59" s="258">
        <f t="shared" ca="1" si="24"/>
        <v>0</v>
      </c>
      <c r="U59" s="258">
        <f t="shared" ca="1" si="24"/>
        <v>0</v>
      </c>
      <c r="V59" s="258">
        <f t="shared" ca="1" si="24"/>
        <v>0</v>
      </c>
      <c r="W59" s="258">
        <f t="shared" ca="1" si="24"/>
        <v>0</v>
      </c>
      <c r="X59" s="258">
        <f t="shared" ca="1" si="25"/>
        <v>0</v>
      </c>
      <c r="Y59" s="258">
        <f t="shared" ca="1" si="25"/>
        <v>0</v>
      </c>
      <c r="Z59" s="258">
        <f t="shared" ca="1" si="25"/>
        <v>0</v>
      </c>
      <c r="AA59" s="258">
        <f t="shared" ca="1" si="25"/>
        <v>0</v>
      </c>
      <c r="AB59" s="258">
        <f t="shared" ca="1" si="25"/>
        <v>0</v>
      </c>
      <c r="AC59" s="258">
        <f t="shared" ca="1" si="25"/>
        <v>0</v>
      </c>
      <c r="AD59" s="258">
        <f t="shared" ca="1" si="25"/>
        <v>0</v>
      </c>
      <c r="AE59" s="258">
        <f t="shared" ca="1" si="25"/>
        <v>0</v>
      </c>
      <c r="AF59" s="258">
        <f t="shared" ca="1" si="25"/>
        <v>0</v>
      </c>
      <c r="AG59" s="258">
        <f t="shared" ca="1" si="25"/>
        <v>0</v>
      </c>
      <c r="AH59" s="258">
        <f t="shared" ca="1" si="25"/>
        <v>0</v>
      </c>
      <c r="AI59" s="258">
        <f t="shared" ca="1" si="25"/>
        <v>0</v>
      </c>
      <c r="AJ59" s="258">
        <f t="shared" ca="1" si="25"/>
        <v>0</v>
      </c>
      <c r="AL59" s="258">
        <f t="shared" ca="1" si="22"/>
        <v>0</v>
      </c>
      <c r="AN59" s="84">
        <f t="shared" ca="1" si="8"/>
        <v>0</v>
      </c>
      <c r="AO59" s="84">
        <f t="shared" ca="1" si="9"/>
        <v>0</v>
      </c>
      <c r="AP59" s="84">
        <f t="shared" ca="1" si="10"/>
        <v>0</v>
      </c>
      <c r="AQ59" s="84">
        <f t="shared" ca="1" si="11"/>
        <v>0</v>
      </c>
      <c r="AR59" s="84">
        <f t="shared" ca="1" si="12"/>
        <v>0</v>
      </c>
    </row>
    <row r="60" spans="1:44" ht="12.4">
      <c r="A60" s="158" t="s">
        <v>247</v>
      </c>
      <c r="B60" s="237" t="e">
        <f t="shared" ca="1" si="6"/>
        <v>#N/A</v>
      </c>
      <c r="C60" s="64" t="s">
        <v>51</v>
      </c>
      <c r="D60" s="258">
        <f t="shared" ca="1" si="23"/>
        <v>0</v>
      </c>
      <c r="E60" s="258">
        <f t="shared" ca="1" si="23"/>
        <v>0</v>
      </c>
      <c r="F60" s="258">
        <f t="shared" ca="1" si="23"/>
        <v>0</v>
      </c>
      <c r="G60" s="258">
        <f t="shared" ca="1" si="23"/>
        <v>0</v>
      </c>
      <c r="H60" s="258">
        <f t="shared" ca="1" si="23"/>
        <v>0</v>
      </c>
      <c r="I60" s="258">
        <f t="shared" ca="1" si="23"/>
        <v>0</v>
      </c>
      <c r="J60" s="258">
        <f t="shared" ca="1" si="23"/>
        <v>0</v>
      </c>
      <c r="K60" s="258">
        <f t="shared" ca="1" si="23"/>
        <v>0</v>
      </c>
      <c r="L60" s="258">
        <f t="shared" ca="1" si="23"/>
        <v>0</v>
      </c>
      <c r="M60" s="258">
        <f t="shared" ca="1" si="23"/>
        <v>0</v>
      </c>
      <c r="N60" s="258">
        <f t="shared" ca="1" si="24"/>
        <v>0</v>
      </c>
      <c r="O60" s="258">
        <f t="shared" ca="1" si="24"/>
        <v>0</v>
      </c>
      <c r="P60" s="258">
        <f t="shared" ca="1" si="24"/>
        <v>0</v>
      </c>
      <c r="Q60" s="258">
        <f t="shared" ca="1" si="24"/>
        <v>0</v>
      </c>
      <c r="R60" s="258">
        <f t="shared" ca="1" si="24"/>
        <v>0</v>
      </c>
      <c r="S60" s="258">
        <f t="shared" ca="1" si="24"/>
        <v>0</v>
      </c>
      <c r="T60" s="258">
        <f t="shared" ca="1" si="24"/>
        <v>0</v>
      </c>
      <c r="U60" s="258">
        <f t="shared" ca="1" si="24"/>
        <v>0</v>
      </c>
      <c r="V60" s="258">
        <f t="shared" ca="1" si="24"/>
        <v>0</v>
      </c>
      <c r="W60" s="258">
        <f t="shared" ca="1" si="24"/>
        <v>0</v>
      </c>
      <c r="X60" s="258">
        <f t="shared" ca="1" si="25"/>
        <v>0</v>
      </c>
      <c r="Y60" s="258">
        <f t="shared" ca="1" si="25"/>
        <v>0</v>
      </c>
      <c r="Z60" s="258">
        <f t="shared" ca="1" si="25"/>
        <v>0</v>
      </c>
      <c r="AA60" s="258">
        <f t="shared" ca="1" si="25"/>
        <v>0</v>
      </c>
      <c r="AB60" s="258">
        <f t="shared" ca="1" si="25"/>
        <v>0</v>
      </c>
      <c r="AC60" s="258">
        <f t="shared" ca="1" si="25"/>
        <v>0</v>
      </c>
      <c r="AD60" s="258">
        <f t="shared" ca="1" si="25"/>
        <v>0</v>
      </c>
      <c r="AE60" s="258">
        <f t="shared" ca="1" si="25"/>
        <v>0</v>
      </c>
      <c r="AF60" s="258">
        <f t="shared" ca="1" si="25"/>
        <v>0</v>
      </c>
      <c r="AG60" s="258">
        <f t="shared" ca="1" si="25"/>
        <v>0</v>
      </c>
      <c r="AH60" s="258">
        <f t="shared" ca="1" si="25"/>
        <v>0</v>
      </c>
      <c r="AI60" s="258">
        <f t="shared" ca="1" si="25"/>
        <v>0</v>
      </c>
      <c r="AJ60" s="258">
        <f t="shared" ca="1" si="25"/>
        <v>0</v>
      </c>
      <c r="AL60" s="258">
        <f t="shared" ca="1" si="22"/>
        <v>0</v>
      </c>
      <c r="AN60" s="84">
        <f t="shared" ca="1" si="8"/>
        <v>0</v>
      </c>
      <c r="AO60" s="84">
        <f t="shared" ca="1" si="9"/>
        <v>0</v>
      </c>
      <c r="AP60" s="84">
        <f t="shared" ca="1" si="10"/>
        <v>0</v>
      </c>
      <c r="AQ60" s="84">
        <f t="shared" ca="1" si="11"/>
        <v>0</v>
      </c>
      <c r="AR60" s="84">
        <f t="shared" ca="1" si="12"/>
        <v>0</v>
      </c>
    </row>
    <row r="61" spans="1:44" ht="12.4">
      <c r="A61" s="158" t="s">
        <v>248</v>
      </c>
      <c r="B61" s="237" t="e">
        <f t="shared" ca="1" si="6"/>
        <v>#N/A</v>
      </c>
      <c r="C61" s="64" t="s">
        <v>51</v>
      </c>
      <c r="D61" s="258">
        <f t="shared" ca="1" si="23"/>
        <v>0</v>
      </c>
      <c r="E61" s="258">
        <f t="shared" ca="1" si="23"/>
        <v>0</v>
      </c>
      <c r="F61" s="258">
        <f t="shared" ca="1" si="23"/>
        <v>0</v>
      </c>
      <c r="G61" s="258">
        <f t="shared" ca="1" si="23"/>
        <v>0</v>
      </c>
      <c r="H61" s="258">
        <f t="shared" ca="1" si="23"/>
        <v>0</v>
      </c>
      <c r="I61" s="258">
        <f t="shared" ca="1" si="23"/>
        <v>0</v>
      </c>
      <c r="J61" s="258">
        <f t="shared" ca="1" si="23"/>
        <v>0</v>
      </c>
      <c r="K61" s="258">
        <f t="shared" ca="1" si="23"/>
        <v>0</v>
      </c>
      <c r="L61" s="258">
        <f t="shared" ca="1" si="23"/>
        <v>0</v>
      </c>
      <c r="M61" s="258">
        <f t="shared" ca="1" si="23"/>
        <v>0</v>
      </c>
      <c r="N61" s="258">
        <f t="shared" ca="1" si="24"/>
        <v>0</v>
      </c>
      <c r="O61" s="258">
        <f t="shared" ca="1" si="24"/>
        <v>0</v>
      </c>
      <c r="P61" s="258">
        <f t="shared" ca="1" si="24"/>
        <v>0</v>
      </c>
      <c r="Q61" s="258">
        <f t="shared" ca="1" si="24"/>
        <v>0</v>
      </c>
      <c r="R61" s="258">
        <f t="shared" ca="1" si="24"/>
        <v>0</v>
      </c>
      <c r="S61" s="258">
        <f t="shared" ca="1" si="24"/>
        <v>0</v>
      </c>
      <c r="T61" s="258">
        <f t="shared" ca="1" si="24"/>
        <v>0</v>
      </c>
      <c r="U61" s="258">
        <f t="shared" ca="1" si="24"/>
        <v>0</v>
      </c>
      <c r="V61" s="258">
        <f t="shared" ca="1" si="24"/>
        <v>0</v>
      </c>
      <c r="W61" s="258">
        <f t="shared" ca="1" si="24"/>
        <v>0</v>
      </c>
      <c r="X61" s="258">
        <f t="shared" ca="1" si="25"/>
        <v>0</v>
      </c>
      <c r="Y61" s="258">
        <f t="shared" ca="1" si="25"/>
        <v>0</v>
      </c>
      <c r="Z61" s="258">
        <f t="shared" ca="1" si="25"/>
        <v>0</v>
      </c>
      <c r="AA61" s="258">
        <f t="shared" ca="1" si="25"/>
        <v>0</v>
      </c>
      <c r="AB61" s="258">
        <f t="shared" ca="1" si="25"/>
        <v>0</v>
      </c>
      <c r="AC61" s="258">
        <f t="shared" ca="1" si="25"/>
        <v>0</v>
      </c>
      <c r="AD61" s="258">
        <f t="shared" ca="1" si="25"/>
        <v>0</v>
      </c>
      <c r="AE61" s="258">
        <f t="shared" ca="1" si="25"/>
        <v>0</v>
      </c>
      <c r="AF61" s="258">
        <f t="shared" ca="1" si="25"/>
        <v>0</v>
      </c>
      <c r="AG61" s="258">
        <f t="shared" ca="1" si="25"/>
        <v>0</v>
      </c>
      <c r="AH61" s="258">
        <f t="shared" ca="1" si="25"/>
        <v>0</v>
      </c>
      <c r="AI61" s="258">
        <f t="shared" ca="1" si="25"/>
        <v>0</v>
      </c>
      <c r="AJ61" s="258">
        <f t="shared" ca="1" si="25"/>
        <v>0</v>
      </c>
      <c r="AL61" s="258">
        <f t="shared" ca="1" si="22"/>
        <v>0</v>
      </c>
      <c r="AN61" s="84">
        <f t="shared" ca="1" si="8"/>
        <v>0</v>
      </c>
      <c r="AO61" s="84">
        <f t="shared" ca="1" si="9"/>
        <v>0</v>
      </c>
      <c r="AP61" s="84">
        <f t="shared" ca="1" si="10"/>
        <v>0</v>
      </c>
      <c r="AQ61" s="84">
        <f t="shared" ca="1" si="11"/>
        <v>0</v>
      </c>
      <c r="AR61" s="84">
        <f t="shared" ca="1" si="12"/>
        <v>0</v>
      </c>
    </row>
    <row r="62" spans="1:44" ht="12.4">
      <c r="A62" s="158" t="s">
        <v>249</v>
      </c>
      <c r="B62" s="237" t="e">
        <f t="shared" ca="1" si="6"/>
        <v>#N/A</v>
      </c>
      <c r="C62" s="64" t="s">
        <v>51</v>
      </c>
      <c r="D62" s="258">
        <f t="shared" ca="1" si="23"/>
        <v>0</v>
      </c>
      <c r="E62" s="258">
        <f t="shared" ca="1" si="23"/>
        <v>0</v>
      </c>
      <c r="F62" s="258">
        <f t="shared" ca="1" si="23"/>
        <v>0</v>
      </c>
      <c r="G62" s="258">
        <f t="shared" ca="1" si="23"/>
        <v>0</v>
      </c>
      <c r="H62" s="258">
        <f t="shared" ca="1" si="23"/>
        <v>0</v>
      </c>
      <c r="I62" s="258">
        <f t="shared" ca="1" si="23"/>
        <v>0</v>
      </c>
      <c r="J62" s="258">
        <f t="shared" ca="1" si="23"/>
        <v>0</v>
      </c>
      <c r="K62" s="258">
        <f t="shared" ca="1" si="23"/>
        <v>0</v>
      </c>
      <c r="L62" s="258">
        <f t="shared" ca="1" si="23"/>
        <v>0</v>
      </c>
      <c r="M62" s="258">
        <f t="shared" ca="1" si="23"/>
        <v>0</v>
      </c>
      <c r="N62" s="258">
        <f t="shared" ca="1" si="24"/>
        <v>0</v>
      </c>
      <c r="O62" s="258">
        <f t="shared" ca="1" si="24"/>
        <v>0</v>
      </c>
      <c r="P62" s="258">
        <f t="shared" ca="1" si="24"/>
        <v>0</v>
      </c>
      <c r="Q62" s="258">
        <f t="shared" ca="1" si="24"/>
        <v>0</v>
      </c>
      <c r="R62" s="258">
        <f t="shared" ca="1" si="24"/>
        <v>0</v>
      </c>
      <c r="S62" s="258">
        <f t="shared" ca="1" si="24"/>
        <v>0</v>
      </c>
      <c r="T62" s="258">
        <f t="shared" ca="1" si="24"/>
        <v>0</v>
      </c>
      <c r="U62" s="258">
        <f t="shared" ca="1" si="24"/>
        <v>0</v>
      </c>
      <c r="V62" s="258">
        <f t="shared" ca="1" si="24"/>
        <v>0</v>
      </c>
      <c r="W62" s="258">
        <f t="shared" ca="1" si="24"/>
        <v>0</v>
      </c>
      <c r="X62" s="258">
        <f t="shared" ca="1" si="25"/>
        <v>0</v>
      </c>
      <c r="Y62" s="258">
        <f t="shared" ca="1" si="25"/>
        <v>0</v>
      </c>
      <c r="Z62" s="258">
        <f t="shared" ca="1" si="25"/>
        <v>0</v>
      </c>
      <c r="AA62" s="258">
        <f t="shared" ca="1" si="25"/>
        <v>0</v>
      </c>
      <c r="AB62" s="258">
        <f t="shared" ca="1" si="25"/>
        <v>0</v>
      </c>
      <c r="AC62" s="258">
        <f t="shared" ca="1" si="25"/>
        <v>0</v>
      </c>
      <c r="AD62" s="258">
        <f t="shared" ca="1" si="25"/>
        <v>0</v>
      </c>
      <c r="AE62" s="258">
        <f t="shared" ca="1" si="25"/>
        <v>0</v>
      </c>
      <c r="AF62" s="258">
        <f t="shared" ca="1" si="25"/>
        <v>0</v>
      </c>
      <c r="AG62" s="258">
        <f t="shared" ca="1" si="25"/>
        <v>0</v>
      </c>
      <c r="AH62" s="258">
        <f t="shared" ca="1" si="25"/>
        <v>0</v>
      </c>
      <c r="AI62" s="258">
        <f t="shared" ca="1" si="25"/>
        <v>0</v>
      </c>
      <c r="AJ62" s="258">
        <f t="shared" ca="1" si="25"/>
        <v>0</v>
      </c>
      <c r="AL62" s="258">
        <f t="shared" ca="1" si="22"/>
        <v>0</v>
      </c>
      <c r="AN62" s="84">
        <f t="shared" ca="1" si="8"/>
        <v>0</v>
      </c>
      <c r="AO62" s="84">
        <f t="shared" ca="1" si="9"/>
        <v>0</v>
      </c>
      <c r="AP62" s="84">
        <f t="shared" ca="1" si="10"/>
        <v>0</v>
      </c>
      <c r="AQ62" s="84">
        <f t="shared" ca="1" si="11"/>
        <v>0</v>
      </c>
      <c r="AR62" s="84">
        <f t="shared" ca="1" si="12"/>
        <v>0</v>
      </c>
    </row>
    <row r="63" spans="1:44" ht="12.4">
      <c r="A63" s="158" t="s">
        <v>250</v>
      </c>
      <c r="B63" s="237" t="e">
        <f t="shared" ca="1" si="6"/>
        <v>#N/A</v>
      </c>
      <c r="C63" s="64" t="s">
        <v>51</v>
      </c>
      <c r="D63" s="258">
        <f t="shared" ca="1" si="23"/>
        <v>0</v>
      </c>
      <c r="E63" s="258">
        <f t="shared" ca="1" si="23"/>
        <v>0</v>
      </c>
      <c r="F63" s="258">
        <f t="shared" ca="1" si="23"/>
        <v>0</v>
      </c>
      <c r="G63" s="258">
        <f t="shared" ca="1" si="23"/>
        <v>0</v>
      </c>
      <c r="H63" s="258">
        <f t="shared" ca="1" si="23"/>
        <v>0</v>
      </c>
      <c r="I63" s="258">
        <f t="shared" ca="1" si="23"/>
        <v>0</v>
      </c>
      <c r="J63" s="258">
        <f t="shared" ca="1" si="23"/>
        <v>0</v>
      </c>
      <c r="K63" s="258">
        <f t="shared" ca="1" si="23"/>
        <v>0</v>
      </c>
      <c r="L63" s="258">
        <f t="shared" ca="1" si="23"/>
        <v>0</v>
      </c>
      <c r="M63" s="258">
        <f t="shared" ca="1" si="23"/>
        <v>0</v>
      </c>
      <c r="N63" s="258">
        <f t="shared" ca="1" si="24"/>
        <v>0</v>
      </c>
      <c r="O63" s="258">
        <f t="shared" ca="1" si="24"/>
        <v>0</v>
      </c>
      <c r="P63" s="258">
        <f t="shared" ca="1" si="24"/>
        <v>0</v>
      </c>
      <c r="Q63" s="258">
        <f t="shared" ca="1" si="24"/>
        <v>0</v>
      </c>
      <c r="R63" s="258">
        <f t="shared" ca="1" si="24"/>
        <v>0</v>
      </c>
      <c r="S63" s="258">
        <f t="shared" ca="1" si="24"/>
        <v>0</v>
      </c>
      <c r="T63" s="258">
        <f t="shared" ca="1" si="24"/>
        <v>0</v>
      </c>
      <c r="U63" s="258">
        <f t="shared" ca="1" si="24"/>
        <v>0</v>
      </c>
      <c r="V63" s="258">
        <f t="shared" ca="1" si="24"/>
        <v>0</v>
      </c>
      <c r="W63" s="258">
        <f t="shared" ca="1" si="24"/>
        <v>0</v>
      </c>
      <c r="X63" s="258">
        <f t="shared" ca="1" si="25"/>
        <v>0</v>
      </c>
      <c r="Y63" s="258">
        <f t="shared" ca="1" si="25"/>
        <v>0</v>
      </c>
      <c r="Z63" s="258">
        <f t="shared" ca="1" si="25"/>
        <v>0</v>
      </c>
      <c r="AA63" s="258">
        <f t="shared" ca="1" si="25"/>
        <v>0</v>
      </c>
      <c r="AB63" s="258">
        <f t="shared" ca="1" si="25"/>
        <v>0</v>
      </c>
      <c r="AC63" s="258">
        <f t="shared" ca="1" si="25"/>
        <v>0</v>
      </c>
      <c r="AD63" s="258">
        <f t="shared" ca="1" si="25"/>
        <v>0</v>
      </c>
      <c r="AE63" s="258">
        <f t="shared" ca="1" si="25"/>
        <v>0</v>
      </c>
      <c r="AF63" s="258">
        <f t="shared" ca="1" si="25"/>
        <v>0</v>
      </c>
      <c r="AG63" s="258">
        <f t="shared" ca="1" si="25"/>
        <v>0</v>
      </c>
      <c r="AH63" s="258">
        <f t="shared" ca="1" si="25"/>
        <v>0</v>
      </c>
      <c r="AI63" s="258">
        <f t="shared" ca="1" si="25"/>
        <v>0</v>
      </c>
      <c r="AJ63" s="258">
        <f t="shared" ca="1" si="25"/>
        <v>0</v>
      </c>
      <c r="AL63" s="258">
        <f t="shared" ca="1" si="22"/>
        <v>0</v>
      </c>
      <c r="AN63" s="84">
        <f t="shared" ca="1" si="8"/>
        <v>0</v>
      </c>
      <c r="AO63" s="84">
        <f t="shared" ca="1" si="9"/>
        <v>0</v>
      </c>
      <c r="AP63" s="84">
        <f t="shared" ca="1" si="10"/>
        <v>0</v>
      </c>
      <c r="AQ63" s="84">
        <f t="shared" ca="1" si="11"/>
        <v>0</v>
      </c>
      <c r="AR63" s="84">
        <f t="shared" ca="1" si="12"/>
        <v>0</v>
      </c>
    </row>
    <row r="64" spans="1:44" ht="12.4">
      <c r="A64" s="158" t="s">
        <v>435</v>
      </c>
      <c r="B64" s="237" t="e">
        <f t="shared" ca="1" si="6"/>
        <v>#N/A</v>
      </c>
      <c r="C64" s="64" t="s">
        <v>51</v>
      </c>
      <c r="D64" s="258">
        <f t="shared" ca="1" si="23"/>
        <v>0</v>
      </c>
      <c r="E64" s="258">
        <f t="shared" ca="1" si="23"/>
        <v>0</v>
      </c>
      <c r="F64" s="258">
        <f t="shared" ca="1" si="23"/>
        <v>0</v>
      </c>
      <c r="G64" s="258">
        <f t="shared" ca="1" si="23"/>
        <v>0</v>
      </c>
      <c r="H64" s="258">
        <f t="shared" ca="1" si="23"/>
        <v>0</v>
      </c>
      <c r="I64" s="258">
        <f t="shared" ca="1" si="23"/>
        <v>0</v>
      </c>
      <c r="J64" s="258">
        <f t="shared" ca="1" si="23"/>
        <v>0</v>
      </c>
      <c r="K64" s="258">
        <f t="shared" ca="1" si="23"/>
        <v>0</v>
      </c>
      <c r="L64" s="258">
        <f t="shared" ca="1" si="23"/>
        <v>0</v>
      </c>
      <c r="M64" s="258">
        <f t="shared" ca="1" si="23"/>
        <v>0</v>
      </c>
      <c r="N64" s="258">
        <f t="shared" ca="1" si="24"/>
        <v>0</v>
      </c>
      <c r="O64" s="258">
        <f t="shared" ca="1" si="24"/>
        <v>0</v>
      </c>
      <c r="P64" s="258">
        <f t="shared" ca="1" si="24"/>
        <v>0</v>
      </c>
      <c r="Q64" s="258">
        <f t="shared" ca="1" si="24"/>
        <v>0</v>
      </c>
      <c r="R64" s="258">
        <f t="shared" ca="1" si="24"/>
        <v>0</v>
      </c>
      <c r="S64" s="258">
        <f t="shared" ca="1" si="24"/>
        <v>0</v>
      </c>
      <c r="T64" s="258">
        <f t="shared" ca="1" si="24"/>
        <v>0</v>
      </c>
      <c r="U64" s="258">
        <f t="shared" ca="1" si="24"/>
        <v>0</v>
      </c>
      <c r="V64" s="258">
        <f t="shared" ca="1" si="24"/>
        <v>0</v>
      </c>
      <c r="W64" s="258">
        <f t="shared" ca="1" si="24"/>
        <v>0</v>
      </c>
      <c r="X64" s="258">
        <f t="shared" ca="1" si="25"/>
        <v>0</v>
      </c>
      <c r="Y64" s="258">
        <f t="shared" ca="1" si="25"/>
        <v>0</v>
      </c>
      <c r="Z64" s="258">
        <f t="shared" ca="1" si="25"/>
        <v>0</v>
      </c>
      <c r="AA64" s="258">
        <f t="shared" ca="1" si="25"/>
        <v>0</v>
      </c>
      <c r="AB64" s="258">
        <f t="shared" ca="1" si="25"/>
        <v>0</v>
      </c>
      <c r="AC64" s="258">
        <f t="shared" ca="1" si="25"/>
        <v>0</v>
      </c>
      <c r="AD64" s="258">
        <f t="shared" ca="1" si="25"/>
        <v>0</v>
      </c>
      <c r="AE64" s="258">
        <f t="shared" ca="1" si="25"/>
        <v>0</v>
      </c>
      <c r="AF64" s="258">
        <f t="shared" ca="1" si="25"/>
        <v>0</v>
      </c>
      <c r="AG64" s="258">
        <f t="shared" ca="1" si="25"/>
        <v>0</v>
      </c>
      <c r="AH64" s="258">
        <f t="shared" ca="1" si="25"/>
        <v>0</v>
      </c>
      <c r="AI64" s="258">
        <f t="shared" ca="1" si="25"/>
        <v>0</v>
      </c>
      <c r="AJ64" s="258">
        <f t="shared" ca="1" si="25"/>
        <v>0</v>
      </c>
      <c r="AL64" s="258">
        <f t="shared" ca="1" si="22"/>
        <v>0</v>
      </c>
      <c r="AN64" s="84">
        <f t="shared" ca="1" si="8"/>
        <v>0</v>
      </c>
      <c r="AO64" s="84">
        <f t="shared" ca="1" si="9"/>
        <v>0</v>
      </c>
      <c r="AP64" s="84">
        <f t="shared" ca="1" si="10"/>
        <v>0</v>
      </c>
      <c r="AQ64" s="84">
        <f t="shared" ca="1" si="11"/>
        <v>0</v>
      </c>
      <c r="AR64" s="84">
        <f t="shared" ca="1" si="12"/>
        <v>0</v>
      </c>
    </row>
    <row r="65" spans="1:44" ht="12.4">
      <c r="A65" s="158" t="s">
        <v>436</v>
      </c>
      <c r="B65" s="237" t="e">
        <f t="shared" ca="1" si="6"/>
        <v>#N/A</v>
      </c>
      <c r="C65" s="64" t="s">
        <v>51</v>
      </c>
      <c r="D65" s="258">
        <f t="shared" ca="1" si="23"/>
        <v>0</v>
      </c>
      <c r="E65" s="258">
        <f t="shared" ca="1" si="23"/>
        <v>0</v>
      </c>
      <c r="F65" s="258">
        <f t="shared" ca="1" si="23"/>
        <v>0</v>
      </c>
      <c r="G65" s="258">
        <f t="shared" ca="1" si="23"/>
        <v>0</v>
      </c>
      <c r="H65" s="258">
        <f t="shared" ca="1" si="23"/>
        <v>0</v>
      </c>
      <c r="I65" s="258">
        <f t="shared" ca="1" si="23"/>
        <v>0</v>
      </c>
      <c r="J65" s="258">
        <f t="shared" ca="1" si="23"/>
        <v>0</v>
      </c>
      <c r="K65" s="258">
        <f t="shared" ca="1" si="23"/>
        <v>0</v>
      </c>
      <c r="L65" s="258">
        <f t="shared" ca="1" si="23"/>
        <v>0</v>
      </c>
      <c r="M65" s="258">
        <f t="shared" ca="1" si="23"/>
        <v>0</v>
      </c>
      <c r="N65" s="258">
        <f t="shared" ca="1" si="24"/>
        <v>0</v>
      </c>
      <c r="O65" s="258">
        <f t="shared" ca="1" si="24"/>
        <v>0</v>
      </c>
      <c r="P65" s="258">
        <f t="shared" ca="1" si="24"/>
        <v>0</v>
      </c>
      <c r="Q65" s="258">
        <f t="shared" ca="1" si="24"/>
        <v>0</v>
      </c>
      <c r="R65" s="258">
        <f t="shared" ca="1" si="24"/>
        <v>0</v>
      </c>
      <c r="S65" s="258">
        <f t="shared" ca="1" si="24"/>
        <v>0</v>
      </c>
      <c r="T65" s="258">
        <f t="shared" ca="1" si="24"/>
        <v>0</v>
      </c>
      <c r="U65" s="258">
        <f t="shared" ca="1" si="24"/>
        <v>0</v>
      </c>
      <c r="V65" s="258">
        <f t="shared" ca="1" si="24"/>
        <v>0</v>
      </c>
      <c r="W65" s="258">
        <f t="shared" ca="1" si="24"/>
        <v>0</v>
      </c>
      <c r="X65" s="258">
        <f t="shared" ca="1" si="25"/>
        <v>0</v>
      </c>
      <c r="Y65" s="258">
        <f t="shared" ca="1" si="25"/>
        <v>0</v>
      </c>
      <c r="Z65" s="258">
        <f t="shared" ca="1" si="25"/>
        <v>0</v>
      </c>
      <c r="AA65" s="258">
        <f t="shared" ca="1" si="25"/>
        <v>0</v>
      </c>
      <c r="AB65" s="258">
        <f t="shared" ca="1" si="25"/>
        <v>0</v>
      </c>
      <c r="AC65" s="258">
        <f t="shared" ca="1" si="25"/>
        <v>0</v>
      </c>
      <c r="AD65" s="258">
        <f t="shared" ca="1" si="25"/>
        <v>0</v>
      </c>
      <c r="AE65" s="258">
        <f t="shared" ca="1" si="25"/>
        <v>0</v>
      </c>
      <c r="AF65" s="258">
        <f t="shared" ca="1" si="25"/>
        <v>0</v>
      </c>
      <c r="AG65" s="258">
        <f t="shared" ca="1" si="25"/>
        <v>0</v>
      </c>
      <c r="AH65" s="258">
        <f t="shared" ca="1" si="25"/>
        <v>0</v>
      </c>
      <c r="AI65" s="258">
        <f t="shared" ca="1" si="25"/>
        <v>0</v>
      </c>
      <c r="AJ65" s="258">
        <f t="shared" ca="1" si="25"/>
        <v>0</v>
      </c>
      <c r="AL65" s="258">
        <f t="shared" ca="1" si="22"/>
        <v>0</v>
      </c>
      <c r="AN65" s="84">
        <f t="shared" ca="1" si="8"/>
        <v>0</v>
      </c>
      <c r="AO65" s="84">
        <f t="shared" ca="1" si="9"/>
        <v>0</v>
      </c>
      <c r="AP65" s="84">
        <f t="shared" ca="1" si="10"/>
        <v>0</v>
      </c>
      <c r="AQ65" s="84">
        <f t="shared" ca="1" si="11"/>
        <v>0</v>
      </c>
      <c r="AR65" s="84">
        <f t="shared" ca="1" si="12"/>
        <v>0</v>
      </c>
    </row>
    <row r="66" spans="1:44" ht="12.4">
      <c r="A66" s="158" t="s">
        <v>437</v>
      </c>
      <c r="B66" s="237" t="e">
        <f t="shared" ca="1" si="6"/>
        <v>#N/A</v>
      </c>
      <c r="C66" s="64" t="s">
        <v>51</v>
      </c>
      <c r="D66" s="258">
        <f t="shared" ca="1" si="23"/>
        <v>0</v>
      </c>
      <c r="E66" s="258">
        <f t="shared" ca="1" si="23"/>
        <v>0</v>
      </c>
      <c r="F66" s="258">
        <f t="shared" ca="1" si="23"/>
        <v>0</v>
      </c>
      <c r="G66" s="258">
        <f t="shared" ca="1" si="23"/>
        <v>0</v>
      </c>
      <c r="H66" s="258">
        <f t="shared" ca="1" si="23"/>
        <v>0</v>
      </c>
      <c r="I66" s="258">
        <f t="shared" ca="1" si="23"/>
        <v>0</v>
      </c>
      <c r="J66" s="258">
        <f t="shared" ca="1" si="23"/>
        <v>0</v>
      </c>
      <c r="K66" s="258">
        <f t="shared" ca="1" si="23"/>
        <v>0</v>
      </c>
      <c r="L66" s="258">
        <f t="shared" ca="1" si="23"/>
        <v>0</v>
      </c>
      <c r="M66" s="258">
        <f t="shared" ca="1" si="23"/>
        <v>0</v>
      </c>
      <c r="N66" s="258">
        <f t="shared" ca="1" si="24"/>
        <v>0</v>
      </c>
      <c r="O66" s="258">
        <f t="shared" ca="1" si="24"/>
        <v>0</v>
      </c>
      <c r="P66" s="258">
        <f t="shared" ca="1" si="24"/>
        <v>0</v>
      </c>
      <c r="Q66" s="258">
        <f t="shared" ca="1" si="24"/>
        <v>0</v>
      </c>
      <c r="R66" s="258">
        <f t="shared" ca="1" si="24"/>
        <v>0</v>
      </c>
      <c r="S66" s="258">
        <f t="shared" ca="1" si="24"/>
        <v>0</v>
      </c>
      <c r="T66" s="258">
        <f t="shared" ca="1" si="24"/>
        <v>0</v>
      </c>
      <c r="U66" s="258">
        <f t="shared" ca="1" si="24"/>
        <v>0</v>
      </c>
      <c r="V66" s="258">
        <f t="shared" ca="1" si="24"/>
        <v>0</v>
      </c>
      <c r="W66" s="258">
        <f t="shared" ca="1" si="24"/>
        <v>0</v>
      </c>
      <c r="X66" s="258">
        <f t="shared" ca="1" si="25"/>
        <v>0</v>
      </c>
      <c r="Y66" s="258">
        <f t="shared" ca="1" si="25"/>
        <v>0</v>
      </c>
      <c r="Z66" s="258">
        <f t="shared" ca="1" si="25"/>
        <v>0</v>
      </c>
      <c r="AA66" s="258">
        <f t="shared" ca="1" si="25"/>
        <v>0</v>
      </c>
      <c r="AB66" s="258">
        <f t="shared" ca="1" si="25"/>
        <v>0</v>
      </c>
      <c r="AC66" s="258">
        <f t="shared" ca="1" si="25"/>
        <v>0</v>
      </c>
      <c r="AD66" s="258">
        <f t="shared" ca="1" si="25"/>
        <v>0</v>
      </c>
      <c r="AE66" s="258">
        <f t="shared" ca="1" si="25"/>
        <v>0</v>
      </c>
      <c r="AF66" s="258">
        <f t="shared" ca="1" si="25"/>
        <v>0</v>
      </c>
      <c r="AG66" s="258">
        <f t="shared" ca="1" si="25"/>
        <v>0</v>
      </c>
      <c r="AH66" s="258">
        <f t="shared" ca="1" si="25"/>
        <v>0</v>
      </c>
      <c r="AI66" s="258">
        <f t="shared" ca="1" si="25"/>
        <v>0</v>
      </c>
      <c r="AJ66" s="258">
        <f t="shared" ca="1" si="25"/>
        <v>0</v>
      </c>
      <c r="AL66" s="258">
        <f t="shared" ca="1" si="22"/>
        <v>0</v>
      </c>
      <c r="AN66" s="84">
        <f t="shared" ca="1" si="8"/>
        <v>0</v>
      </c>
      <c r="AO66" s="84">
        <f t="shared" ca="1" si="9"/>
        <v>0</v>
      </c>
      <c r="AP66" s="84">
        <f t="shared" ca="1" si="10"/>
        <v>0</v>
      </c>
      <c r="AQ66" s="84">
        <f t="shared" ca="1" si="11"/>
        <v>0</v>
      </c>
      <c r="AR66" s="84">
        <f t="shared" ca="1" si="12"/>
        <v>0</v>
      </c>
    </row>
    <row r="67" spans="1:44" ht="12.4">
      <c r="A67" s="18"/>
      <c r="B67" s="19" t="s">
        <v>26</v>
      </c>
      <c r="C67" s="64" t="s">
        <v>83</v>
      </c>
      <c r="D67" s="250">
        <f ca="1">SUM(D17:D66)</f>
        <v>0</v>
      </c>
      <c r="E67" s="250">
        <f t="shared" ref="E67:AL67" ca="1" si="26">SUM(E17:E66)</f>
        <v>0</v>
      </c>
      <c r="F67" s="250">
        <f t="shared" ca="1" si="26"/>
        <v>0</v>
      </c>
      <c r="G67" s="250">
        <f t="shared" ca="1" si="26"/>
        <v>0</v>
      </c>
      <c r="H67" s="250">
        <f t="shared" ca="1" si="26"/>
        <v>0</v>
      </c>
      <c r="I67" s="250">
        <f t="shared" ca="1" si="26"/>
        <v>0</v>
      </c>
      <c r="J67" s="250">
        <f t="shared" ca="1" si="26"/>
        <v>0</v>
      </c>
      <c r="K67" s="250">
        <f t="shared" ca="1" si="26"/>
        <v>0</v>
      </c>
      <c r="L67" s="250">
        <f t="shared" ca="1" si="26"/>
        <v>0</v>
      </c>
      <c r="M67" s="250">
        <f t="shared" ca="1" si="26"/>
        <v>0</v>
      </c>
      <c r="N67" s="250">
        <f t="shared" ca="1" si="26"/>
        <v>0</v>
      </c>
      <c r="O67" s="250">
        <f t="shared" ca="1" si="26"/>
        <v>0</v>
      </c>
      <c r="P67" s="250">
        <f t="shared" ca="1" si="26"/>
        <v>0</v>
      </c>
      <c r="Q67" s="250">
        <f t="shared" ca="1" si="26"/>
        <v>0</v>
      </c>
      <c r="R67" s="250">
        <f t="shared" ca="1" si="26"/>
        <v>0</v>
      </c>
      <c r="S67" s="250">
        <f t="shared" ca="1" si="26"/>
        <v>0</v>
      </c>
      <c r="T67" s="250">
        <f t="shared" ca="1" si="26"/>
        <v>0</v>
      </c>
      <c r="U67" s="250">
        <f t="shared" ca="1" si="26"/>
        <v>0</v>
      </c>
      <c r="V67" s="250">
        <f t="shared" ca="1" si="26"/>
        <v>0</v>
      </c>
      <c r="W67" s="250">
        <f t="shared" ca="1" si="26"/>
        <v>0</v>
      </c>
      <c r="X67" s="250">
        <f t="shared" ca="1" si="26"/>
        <v>0</v>
      </c>
      <c r="Y67" s="250">
        <f t="shared" ca="1" si="26"/>
        <v>0</v>
      </c>
      <c r="Z67" s="250">
        <f t="shared" ca="1" si="26"/>
        <v>0</v>
      </c>
      <c r="AA67" s="250">
        <f t="shared" ca="1" si="26"/>
        <v>0</v>
      </c>
      <c r="AB67" s="250">
        <f t="shared" ca="1" si="26"/>
        <v>0</v>
      </c>
      <c r="AC67" s="250">
        <f t="shared" ca="1" si="26"/>
        <v>0</v>
      </c>
      <c r="AD67" s="250">
        <f t="shared" ca="1" si="26"/>
        <v>0</v>
      </c>
      <c r="AE67" s="250">
        <f t="shared" ca="1" si="26"/>
        <v>0</v>
      </c>
      <c r="AF67" s="250">
        <f t="shared" ca="1" si="26"/>
        <v>0</v>
      </c>
      <c r="AG67" s="250">
        <f t="shared" ca="1" si="26"/>
        <v>0</v>
      </c>
      <c r="AH67" s="250">
        <f t="shared" ca="1" si="26"/>
        <v>0</v>
      </c>
      <c r="AI67" s="250">
        <f t="shared" ca="1" si="26"/>
        <v>0</v>
      </c>
      <c r="AJ67" s="250">
        <f t="shared" ca="1" si="26"/>
        <v>0</v>
      </c>
      <c r="AL67" s="250">
        <f t="shared" ca="1" si="26"/>
        <v>0</v>
      </c>
      <c r="AN67" s="81">
        <f ca="1">SUM(AN17:AN66)</f>
        <v>0</v>
      </c>
      <c r="AO67" s="81">
        <f ca="1">SUM(AO17:AO66)</f>
        <v>0</v>
      </c>
      <c r="AP67" s="81">
        <f ca="1">SUM(AP17:AP66)</f>
        <v>0</v>
      </c>
      <c r="AQ67" s="81">
        <f ca="1">SUM(AQ17:AQ66)</f>
        <v>0</v>
      </c>
      <c r="AR67" s="81">
        <f ca="1">SUM(AR17:AR66)</f>
        <v>0</v>
      </c>
    </row>
    <row r="70" spans="1:44" ht="17.649999999999999">
      <c r="A70" s="9" t="s">
        <v>119</v>
      </c>
      <c r="C70" s="3"/>
    </row>
    <row r="71" spans="1:44">
      <c r="C71" s="3"/>
    </row>
    <row r="72" spans="1:44" ht="249.4">
      <c r="A72" s="157"/>
      <c r="B72" s="157" t="s">
        <v>3</v>
      </c>
      <c r="C72" s="210" t="s">
        <v>49</v>
      </c>
      <c r="D72" s="255" t="str">
        <f>'N3.01'!$A$15</f>
        <v>Stage1: RIIO-1 Closeout Position</v>
      </c>
      <c r="E72" s="105" t="str">
        <f>'N3.01'!$C$16</f>
        <v>Data Revision</v>
      </c>
      <c r="F72" s="105" t="str">
        <f>'N3.01'!$C$17</f>
        <v>Methodological Change</v>
      </c>
      <c r="G72" s="105" t="str">
        <f>'N3.01'!$C$18</f>
        <v>Optional entry 1</v>
      </c>
      <c r="H72" s="105" t="str">
        <f>'N3.01'!$C$19</f>
        <v>Optional entry 2</v>
      </c>
      <c r="I72" s="255" t="str">
        <f>'N3.01'!$A$20</f>
        <v>Stage 2: RIIO-2 Start Position 2020/21</v>
      </c>
      <c r="J72" s="105" t="str">
        <f>'N3.01'!$C$21</f>
        <v>Original Forecast Deterioration</v>
      </c>
      <c r="K72" s="105" t="str">
        <f>'N3.01'!$C$22</f>
        <v>Revised Forecast Deterioration</v>
      </c>
      <c r="L72" s="105" t="str">
        <f>'N3.01'!$C$23</f>
        <v>Deterioration Change Impact</v>
      </c>
      <c r="M72" s="105" t="str">
        <f>'N3.01'!$C$24</f>
        <v>Revised Forecast Methodology Change</v>
      </c>
      <c r="N72" s="105" t="str">
        <f>'N3.01'!$C$25</f>
        <v>Methodology Change Impact</v>
      </c>
      <c r="O72" s="105" t="str">
        <f>'N3.01'!$C$26</f>
        <v>Asset Additions (not part of replace or refurb)</v>
      </c>
      <c r="P72" s="105" t="str">
        <f>'N3.01'!$C$27</f>
        <v>Asset Disposals  (not part of replace or refurb)</v>
      </c>
      <c r="Q72" s="105" t="str">
        <f>'N3.01'!$C$28</f>
        <v>Changes in Maintenance Programme</v>
      </c>
      <c r="R72" s="105" t="str">
        <f>'N3.01'!$C$29</f>
        <v>Manual Over-ride on PoF or CoF</v>
      </c>
      <c r="S72" s="105" t="str">
        <f>'N3.01'!$C$30</f>
        <v>Extension of Expected Asset Life</v>
      </c>
      <c r="T72" s="105" t="str">
        <f>'N3.01'!$C$31</f>
        <v>Consequential Interventions</v>
      </c>
      <c r="U72" s="105" t="str">
        <f>'N3.01'!$C$32</f>
        <v>Optional entry 3</v>
      </c>
      <c r="V72" s="255" t="str">
        <f>'N3.01'!$A$33</f>
        <v>Stage 3: RIIO-2 Without Intervention Position 2025/26</v>
      </c>
      <c r="W72" s="105" t="str">
        <f>'N3.01'!$C$34</f>
        <v>Methodology Change Impact</v>
      </c>
      <c r="X72" s="105" t="str">
        <f>'N3.01'!$C$35</f>
        <v>Data Revision Impact</v>
      </c>
      <c r="Y72" s="105" t="str">
        <f>'N3.01'!$C$36</f>
        <v>Manual Over-ride on PoF or CoF</v>
      </c>
      <c r="Z72" s="105" t="str">
        <f>'N3.01'!$C$37</f>
        <v>Extension of Expected Asset Life</v>
      </c>
      <c r="AA72" s="105" t="str">
        <f>'N3.01'!$C$38</f>
        <v>Consequential Interventions</v>
      </c>
      <c r="AB72" s="105" t="str">
        <f>'N3.01'!$C$39</f>
        <v>Asset Replacement (PoF Driven)</v>
      </c>
      <c r="AC72" s="105" t="str">
        <f>'N3.01'!$C$40</f>
        <v>Asset Replacement (CoF Driven)</v>
      </c>
      <c r="AD72" s="105" t="str">
        <f>'N3.01'!$C$41</f>
        <v>Asset Replacement (Other Driven)</v>
      </c>
      <c r="AE72" s="105" t="str">
        <f>'N3.01'!$C$42</f>
        <v>Asset Refurbishment (PoF Driven)</v>
      </c>
      <c r="AF72" s="105" t="str">
        <f>'N3.01'!$C$43</f>
        <v>Asset Refurbishment (CoF Driven)</v>
      </c>
      <c r="AG72" s="105" t="str">
        <f>'N3.01'!$C$44</f>
        <v>Asset Refurbishment (Other Driven)</v>
      </c>
      <c r="AH72" s="105" t="str">
        <f>'N3.01'!$C$45</f>
        <v>Asset Replacement Due To Early Life Failures</v>
      </c>
      <c r="AI72" s="105" t="str">
        <f>'N3.01'!$C$46</f>
        <v>Optional entry 4</v>
      </c>
      <c r="AJ72" s="255" t="str">
        <f>'N3.01'!$A$47</f>
        <v>Stage 3: RIIO-2 With Intervention Position 2025/26</v>
      </c>
      <c r="AL72" s="255" t="str">
        <f>'N3.01'!$C$55</f>
        <v>Total Long Term Risk Benefit</v>
      </c>
      <c r="AN72" s="255" t="s">
        <v>54</v>
      </c>
      <c r="AO72" s="255" t="s">
        <v>55</v>
      </c>
      <c r="AP72" s="255" t="s">
        <v>117</v>
      </c>
      <c r="AQ72" s="255" t="s">
        <v>675</v>
      </c>
      <c r="AR72" s="255" t="s">
        <v>676</v>
      </c>
    </row>
    <row r="73" spans="1:44" ht="12.4">
      <c r="A73" s="158" t="s">
        <v>203</v>
      </c>
      <c r="B73" s="237" t="e">
        <f ca="1">INDIRECT("N3." &amp;$A73 &amp; "!$A$12")</f>
        <v>#N/A</v>
      </c>
      <c r="C73" s="64" t="s">
        <v>50</v>
      </c>
      <c r="D73" s="258">
        <f t="shared" ref="D73:M82" ca="1" si="27">INDIRECT("N3." &amp; $A73 &amp;"!AG" &amp; D$10)</f>
        <v>0</v>
      </c>
      <c r="E73" s="258">
        <f t="shared" ca="1" si="27"/>
        <v>0</v>
      </c>
      <c r="F73" s="258">
        <f t="shared" ca="1" si="27"/>
        <v>0</v>
      </c>
      <c r="G73" s="258">
        <f t="shared" ca="1" si="27"/>
        <v>0</v>
      </c>
      <c r="H73" s="258">
        <f t="shared" ca="1" si="27"/>
        <v>0</v>
      </c>
      <c r="I73" s="258">
        <f t="shared" ca="1" si="27"/>
        <v>0</v>
      </c>
      <c r="J73" s="258">
        <f t="shared" ca="1" si="27"/>
        <v>0</v>
      </c>
      <c r="K73" s="258">
        <f t="shared" ca="1" si="27"/>
        <v>0</v>
      </c>
      <c r="L73" s="258">
        <f t="shared" ca="1" si="27"/>
        <v>0</v>
      </c>
      <c r="M73" s="258">
        <f t="shared" ca="1" si="27"/>
        <v>0</v>
      </c>
      <c r="N73" s="258">
        <f t="shared" ref="N73:W82" ca="1" si="28">INDIRECT("N3." &amp; $A73 &amp;"!AG" &amp; N$10)</f>
        <v>0</v>
      </c>
      <c r="O73" s="258">
        <f t="shared" ca="1" si="28"/>
        <v>0</v>
      </c>
      <c r="P73" s="258">
        <f t="shared" ca="1" si="28"/>
        <v>0</v>
      </c>
      <c r="Q73" s="258">
        <f t="shared" ca="1" si="28"/>
        <v>0</v>
      </c>
      <c r="R73" s="258">
        <f t="shared" ca="1" si="28"/>
        <v>0</v>
      </c>
      <c r="S73" s="258">
        <f t="shared" ca="1" si="28"/>
        <v>0</v>
      </c>
      <c r="T73" s="258">
        <f t="shared" ca="1" si="28"/>
        <v>0</v>
      </c>
      <c r="U73" s="258">
        <f t="shared" ca="1" si="28"/>
        <v>0</v>
      </c>
      <c r="V73" s="258">
        <f t="shared" ca="1" si="28"/>
        <v>0</v>
      </c>
      <c r="W73" s="258">
        <f t="shared" ca="1" si="28"/>
        <v>0</v>
      </c>
      <c r="X73" s="258">
        <f t="shared" ref="X73:AJ82" ca="1" si="29">INDIRECT("N3." &amp; $A73 &amp;"!AG" &amp; X$10)</f>
        <v>0</v>
      </c>
      <c r="Y73" s="258">
        <f t="shared" ca="1" si="29"/>
        <v>0</v>
      </c>
      <c r="Z73" s="258">
        <f t="shared" ca="1" si="29"/>
        <v>0</v>
      </c>
      <c r="AA73" s="258">
        <f t="shared" ca="1" si="29"/>
        <v>0</v>
      </c>
      <c r="AB73" s="258">
        <f t="shared" ca="1" si="29"/>
        <v>0</v>
      </c>
      <c r="AC73" s="258">
        <f t="shared" ca="1" si="29"/>
        <v>0</v>
      </c>
      <c r="AD73" s="258">
        <f t="shared" ca="1" si="29"/>
        <v>0</v>
      </c>
      <c r="AE73" s="258">
        <f t="shared" ca="1" si="29"/>
        <v>0</v>
      </c>
      <c r="AF73" s="258">
        <f t="shared" ca="1" si="29"/>
        <v>0</v>
      </c>
      <c r="AG73" s="258">
        <f t="shared" ca="1" si="29"/>
        <v>0</v>
      </c>
      <c r="AH73" s="258">
        <f t="shared" ca="1" si="29"/>
        <v>0</v>
      </c>
      <c r="AI73" s="258">
        <f t="shared" ca="1" si="29"/>
        <v>0</v>
      </c>
      <c r="AJ73" s="258">
        <f t="shared" ca="1" si="29"/>
        <v>0</v>
      </c>
      <c r="AL73" s="258">
        <f t="shared" ref="AL73:AL104" ca="1" si="30">INDIRECT("N3." &amp; $A73 &amp;"!AG" &amp; AL$10)</f>
        <v>0</v>
      </c>
      <c r="AN73" s="84">
        <f ca="1">SUM(AB73:AD73)</f>
        <v>0</v>
      </c>
      <c r="AO73" s="84">
        <f ca="1">SUM(AE73:AG73)</f>
        <v>0</v>
      </c>
      <c r="AP73" s="84">
        <f ca="1">SUM(O73:Q73,AH73)</f>
        <v>0</v>
      </c>
      <c r="AQ73" s="84">
        <f ca="1">SUM(E73:H73)</f>
        <v>0</v>
      </c>
      <c r="AR73" s="84">
        <f ca="1">SUM(L73,N73,R73:T73,W73:AA73)</f>
        <v>0</v>
      </c>
    </row>
    <row r="74" spans="1:44" ht="12.4">
      <c r="A74" s="158" t="s">
        <v>204</v>
      </c>
      <c r="B74" s="237" t="e">
        <f t="shared" ref="B74:B122" ca="1" si="31">INDIRECT("N3." &amp;$A74 &amp; "!$A$12")</f>
        <v>#N/A</v>
      </c>
      <c r="C74" s="64" t="s">
        <v>50</v>
      </c>
      <c r="D74" s="258">
        <f t="shared" ca="1" si="27"/>
        <v>0</v>
      </c>
      <c r="E74" s="258">
        <f t="shared" ca="1" si="27"/>
        <v>0</v>
      </c>
      <c r="F74" s="258">
        <f t="shared" ca="1" si="27"/>
        <v>0</v>
      </c>
      <c r="G74" s="258">
        <f t="shared" ca="1" si="27"/>
        <v>0</v>
      </c>
      <c r="H74" s="258">
        <f t="shared" ca="1" si="27"/>
        <v>0</v>
      </c>
      <c r="I74" s="258">
        <f t="shared" ca="1" si="27"/>
        <v>0</v>
      </c>
      <c r="J74" s="258">
        <f t="shared" ca="1" si="27"/>
        <v>0</v>
      </c>
      <c r="K74" s="258">
        <f t="shared" ca="1" si="27"/>
        <v>0</v>
      </c>
      <c r="L74" s="258">
        <f t="shared" ca="1" si="27"/>
        <v>0</v>
      </c>
      <c r="M74" s="258">
        <f t="shared" ca="1" si="27"/>
        <v>0</v>
      </c>
      <c r="N74" s="258">
        <f t="shared" ca="1" si="28"/>
        <v>0</v>
      </c>
      <c r="O74" s="258">
        <f t="shared" ca="1" si="28"/>
        <v>0</v>
      </c>
      <c r="P74" s="258">
        <f t="shared" ca="1" si="28"/>
        <v>0</v>
      </c>
      <c r="Q74" s="258">
        <f t="shared" ca="1" si="28"/>
        <v>0</v>
      </c>
      <c r="R74" s="258">
        <f t="shared" ca="1" si="28"/>
        <v>0</v>
      </c>
      <c r="S74" s="258">
        <f t="shared" ca="1" si="28"/>
        <v>0</v>
      </c>
      <c r="T74" s="258">
        <f t="shared" ca="1" si="28"/>
        <v>0</v>
      </c>
      <c r="U74" s="258">
        <f t="shared" ca="1" si="28"/>
        <v>0</v>
      </c>
      <c r="V74" s="258">
        <f t="shared" ca="1" si="28"/>
        <v>0</v>
      </c>
      <c r="W74" s="258">
        <f t="shared" ca="1" si="28"/>
        <v>0</v>
      </c>
      <c r="X74" s="258">
        <f t="shared" ca="1" si="29"/>
        <v>0</v>
      </c>
      <c r="Y74" s="258">
        <f t="shared" ca="1" si="29"/>
        <v>0</v>
      </c>
      <c r="Z74" s="258">
        <f t="shared" ca="1" si="29"/>
        <v>0</v>
      </c>
      <c r="AA74" s="258">
        <f t="shared" ca="1" si="29"/>
        <v>0</v>
      </c>
      <c r="AB74" s="258">
        <f t="shared" ca="1" si="29"/>
        <v>0</v>
      </c>
      <c r="AC74" s="258">
        <f t="shared" ca="1" si="29"/>
        <v>0</v>
      </c>
      <c r="AD74" s="258">
        <f t="shared" ca="1" si="29"/>
        <v>0</v>
      </c>
      <c r="AE74" s="258">
        <f t="shared" ca="1" si="29"/>
        <v>0</v>
      </c>
      <c r="AF74" s="258">
        <f t="shared" ca="1" si="29"/>
        <v>0</v>
      </c>
      <c r="AG74" s="258">
        <f t="shared" ca="1" si="29"/>
        <v>0</v>
      </c>
      <c r="AH74" s="258">
        <f t="shared" ca="1" si="29"/>
        <v>0</v>
      </c>
      <c r="AI74" s="258">
        <f t="shared" ca="1" si="29"/>
        <v>0</v>
      </c>
      <c r="AJ74" s="258">
        <f t="shared" ca="1" si="29"/>
        <v>0</v>
      </c>
      <c r="AL74" s="258">
        <f t="shared" ca="1" si="30"/>
        <v>0</v>
      </c>
      <c r="AN74" s="84">
        <f t="shared" ref="AN74:AN122" ca="1" si="32">SUM(AB74:AD74)</f>
        <v>0</v>
      </c>
      <c r="AO74" s="84">
        <f t="shared" ref="AO74:AO122" ca="1" si="33">SUM(AE74:AG74)</f>
        <v>0</v>
      </c>
      <c r="AP74" s="84">
        <f t="shared" ref="AP74:AP122" ca="1" si="34">SUM(O74:Q74,AH74)</f>
        <v>0</v>
      </c>
      <c r="AQ74" s="84">
        <f t="shared" ref="AQ74:AQ122" ca="1" si="35">SUM(E74:H74)</f>
        <v>0</v>
      </c>
      <c r="AR74" s="84">
        <f t="shared" ref="AR74:AR122" ca="1" si="36">SUM(L74,N74,R74:T74,W74:AA74)</f>
        <v>0</v>
      </c>
    </row>
    <row r="75" spans="1:44" ht="12.4">
      <c r="A75" s="158" t="s">
        <v>205</v>
      </c>
      <c r="B75" s="237" t="e">
        <f t="shared" ca="1" si="31"/>
        <v>#N/A</v>
      </c>
      <c r="C75" s="64" t="s">
        <v>50</v>
      </c>
      <c r="D75" s="258">
        <f t="shared" ca="1" si="27"/>
        <v>0</v>
      </c>
      <c r="E75" s="258">
        <f t="shared" ca="1" si="27"/>
        <v>0</v>
      </c>
      <c r="F75" s="258">
        <f t="shared" ca="1" si="27"/>
        <v>0</v>
      </c>
      <c r="G75" s="258">
        <f t="shared" ca="1" si="27"/>
        <v>0</v>
      </c>
      <c r="H75" s="258">
        <f t="shared" ca="1" si="27"/>
        <v>0</v>
      </c>
      <c r="I75" s="258">
        <f t="shared" ca="1" si="27"/>
        <v>0</v>
      </c>
      <c r="J75" s="258">
        <f t="shared" ca="1" si="27"/>
        <v>0</v>
      </c>
      <c r="K75" s="258">
        <f t="shared" ca="1" si="27"/>
        <v>0</v>
      </c>
      <c r="L75" s="258">
        <f t="shared" ca="1" si="27"/>
        <v>0</v>
      </c>
      <c r="M75" s="258">
        <f t="shared" ca="1" si="27"/>
        <v>0</v>
      </c>
      <c r="N75" s="258">
        <f t="shared" ca="1" si="28"/>
        <v>0</v>
      </c>
      <c r="O75" s="258">
        <f t="shared" ca="1" si="28"/>
        <v>0</v>
      </c>
      <c r="P75" s="258">
        <f t="shared" ca="1" si="28"/>
        <v>0</v>
      </c>
      <c r="Q75" s="258">
        <f t="shared" ca="1" si="28"/>
        <v>0</v>
      </c>
      <c r="R75" s="258">
        <f t="shared" ca="1" si="28"/>
        <v>0</v>
      </c>
      <c r="S75" s="258">
        <f t="shared" ca="1" si="28"/>
        <v>0</v>
      </c>
      <c r="T75" s="258">
        <f t="shared" ca="1" si="28"/>
        <v>0</v>
      </c>
      <c r="U75" s="258">
        <f t="shared" ca="1" si="28"/>
        <v>0</v>
      </c>
      <c r="V75" s="258">
        <f t="shared" ca="1" si="28"/>
        <v>0</v>
      </c>
      <c r="W75" s="258">
        <f t="shared" ca="1" si="28"/>
        <v>0</v>
      </c>
      <c r="X75" s="258">
        <f t="shared" ca="1" si="29"/>
        <v>0</v>
      </c>
      <c r="Y75" s="258">
        <f t="shared" ca="1" si="29"/>
        <v>0</v>
      </c>
      <c r="Z75" s="258">
        <f t="shared" ca="1" si="29"/>
        <v>0</v>
      </c>
      <c r="AA75" s="258">
        <f t="shared" ca="1" si="29"/>
        <v>0</v>
      </c>
      <c r="AB75" s="258">
        <f t="shared" ca="1" si="29"/>
        <v>0</v>
      </c>
      <c r="AC75" s="258">
        <f t="shared" ca="1" si="29"/>
        <v>0</v>
      </c>
      <c r="AD75" s="258">
        <f t="shared" ca="1" si="29"/>
        <v>0</v>
      </c>
      <c r="AE75" s="258">
        <f t="shared" ca="1" si="29"/>
        <v>0</v>
      </c>
      <c r="AF75" s="258">
        <f t="shared" ca="1" si="29"/>
        <v>0</v>
      </c>
      <c r="AG75" s="258">
        <f t="shared" ca="1" si="29"/>
        <v>0</v>
      </c>
      <c r="AH75" s="258">
        <f t="shared" ca="1" si="29"/>
        <v>0</v>
      </c>
      <c r="AI75" s="258">
        <f t="shared" ca="1" si="29"/>
        <v>0</v>
      </c>
      <c r="AJ75" s="258">
        <f t="shared" ca="1" si="29"/>
        <v>0</v>
      </c>
      <c r="AL75" s="258">
        <f t="shared" ca="1" si="30"/>
        <v>0</v>
      </c>
      <c r="AN75" s="84">
        <f t="shared" ca="1" si="32"/>
        <v>0</v>
      </c>
      <c r="AO75" s="84">
        <f t="shared" ca="1" si="33"/>
        <v>0</v>
      </c>
      <c r="AP75" s="84">
        <f t="shared" ca="1" si="34"/>
        <v>0</v>
      </c>
      <c r="AQ75" s="84">
        <f t="shared" ca="1" si="35"/>
        <v>0</v>
      </c>
      <c r="AR75" s="84">
        <f t="shared" ca="1" si="36"/>
        <v>0</v>
      </c>
    </row>
    <row r="76" spans="1:44" ht="12.4">
      <c r="A76" s="158" t="s">
        <v>206</v>
      </c>
      <c r="B76" s="237" t="e">
        <f t="shared" ca="1" si="31"/>
        <v>#N/A</v>
      </c>
      <c r="C76" s="64" t="s">
        <v>50</v>
      </c>
      <c r="D76" s="258">
        <f t="shared" ca="1" si="27"/>
        <v>0</v>
      </c>
      <c r="E76" s="258">
        <f t="shared" ca="1" si="27"/>
        <v>0</v>
      </c>
      <c r="F76" s="258">
        <f t="shared" ca="1" si="27"/>
        <v>0</v>
      </c>
      <c r="G76" s="258">
        <f t="shared" ca="1" si="27"/>
        <v>0</v>
      </c>
      <c r="H76" s="258">
        <f t="shared" ca="1" si="27"/>
        <v>0</v>
      </c>
      <c r="I76" s="258">
        <f t="shared" ca="1" si="27"/>
        <v>0</v>
      </c>
      <c r="J76" s="258">
        <f t="shared" ca="1" si="27"/>
        <v>0</v>
      </c>
      <c r="K76" s="258">
        <f t="shared" ca="1" si="27"/>
        <v>0</v>
      </c>
      <c r="L76" s="258">
        <f t="shared" ca="1" si="27"/>
        <v>0</v>
      </c>
      <c r="M76" s="258">
        <f t="shared" ca="1" si="27"/>
        <v>0</v>
      </c>
      <c r="N76" s="258">
        <f t="shared" ca="1" si="28"/>
        <v>0</v>
      </c>
      <c r="O76" s="258">
        <f t="shared" ca="1" si="28"/>
        <v>0</v>
      </c>
      <c r="P76" s="258">
        <f t="shared" ca="1" si="28"/>
        <v>0</v>
      </c>
      <c r="Q76" s="258">
        <f t="shared" ca="1" si="28"/>
        <v>0</v>
      </c>
      <c r="R76" s="258">
        <f t="shared" ca="1" si="28"/>
        <v>0</v>
      </c>
      <c r="S76" s="258">
        <f t="shared" ca="1" si="28"/>
        <v>0</v>
      </c>
      <c r="T76" s="258">
        <f t="shared" ca="1" si="28"/>
        <v>0</v>
      </c>
      <c r="U76" s="258">
        <f t="shared" ca="1" si="28"/>
        <v>0</v>
      </c>
      <c r="V76" s="258">
        <f t="shared" ca="1" si="28"/>
        <v>0</v>
      </c>
      <c r="W76" s="258">
        <f t="shared" ca="1" si="28"/>
        <v>0</v>
      </c>
      <c r="X76" s="258">
        <f t="shared" ca="1" si="29"/>
        <v>0</v>
      </c>
      <c r="Y76" s="258">
        <f t="shared" ca="1" si="29"/>
        <v>0</v>
      </c>
      <c r="Z76" s="258">
        <f t="shared" ca="1" si="29"/>
        <v>0</v>
      </c>
      <c r="AA76" s="258">
        <f t="shared" ca="1" si="29"/>
        <v>0</v>
      </c>
      <c r="AB76" s="258">
        <f t="shared" ca="1" si="29"/>
        <v>0</v>
      </c>
      <c r="AC76" s="258">
        <f t="shared" ca="1" si="29"/>
        <v>0</v>
      </c>
      <c r="AD76" s="258">
        <f t="shared" ca="1" si="29"/>
        <v>0</v>
      </c>
      <c r="AE76" s="258">
        <f t="shared" ca="1" si="29"/>
        <v>0</v>
      </c>
      <c r="AF76" s="258">
        <f t="shared" ca="1" si="29"/>
        <v>0</v>
      </c>
      <c r="AG76" s="258">
        <f t="shared" ca="1" si="29"/>
        <v>0</v>
      </c>
      <c r="AH76" s="258">
        <f t="shared" ca="1" si="29"/>
        <v>0</v>
      </c>
      <c r="AI76" s="258">
        <f t="shared" ca="1" si="29"/>
        <v>0</v>
      </c>
      <c r="AJ76" s="258">
        <f t="shared" ca="1" si="29"/>
        <v>0</v>
      </c>
      <c r="AL76" s="258">
        <f t="shared" ca="1" si="30"/>
        <v>0</v>
      </c>
      <c r="AN76" s="84">
        <f t="shared" ca="1" si="32"/>
        <v>0</v>
      </c>
      <c r="AO76" s="84">
        <f t="shared" ca="1" si="33"/>
        <v>0</v>
      </c>
      <c r="AP76" s="84">
        <f t="shared" ca="1" si="34"/>
        <v>0</v>
      </c>
      <c r="AQ76" s="84">
        <f t="shared" ca="1" si="35"/>
        <v>0</v>
      </c>
      <c r="AR76" s="84">
        <f t="shared" ca="1" si="36"/>
        <v>0</v>
      </c>
    </row>
    <row r="77" spans="1:44" ht="12.4">
      <c r="A77" s="158" t="s">
        <v>207</v>
      </c>
      <c r="B77" s="237" t="e">
        <f t="shared" ca="1" si="31"/>
        <v>#N/A</v>
      </c>
      <c r="C77" s="64" t="s">
        <v>50</v>
      </c>
      <c r="D77" s="258">
        <f t="shared" ca="1" si="27"/>
        <v>0</v>
      </c>
      <c r="E77" s="258">
        <f t="shared" ca="1" si="27"/>
        <v>0</v>
      </c>
      <c r="F77" s="258">
        <f t="shared" ca="1" si="27"/>
        <v>0</v>
      </c>
      <c r="G77" s="258">
        <f t="shared" ca="1" si="27"/>
        <v>0</v>
      </c>
      <c r="H77" s="258">
        <f t="shared" ca="1" si="27"/>
        <v>0</v>
      </c>
      <c r="I77" s="258">
        <f t="shared" ca="1" si="27"/>
        <v>0</v>
      </c>
      <c r="J77" s="258">
        <f t="shared" ca="1" si="27"/>
        <v>0</v>
      </c>
      <c r="K77" s="258">
        <f t="shared" ca="1" si="27"/>
        <v>0</v>
      </c>
      <c r="L77" s="258">
        <f t="shared" ca="1" si="27"/>
        <v>0</v>
      </c>
      <c r="M77" s="258">
        <f t="shared" ca="1" si="27"/>
        <v>0</v>
      </c>
      <c r="N77" s="258">
        <f t="shared" ca="1" si="28"/>
        <v>0</v>
      </c>
      <c r="O77" s="258">
        <f t="shared" ca="1" si="28"/>
        <v>0</v>
      </c>
      <c r="P77" s="258">
        <f t="shared" ca="1" si="28"/>
        <v>0</v>
      </c>
      <c r="Q77" s="258">
        <f t="shared" ca="1" si="28"/>
        <v>0</v>
      </c>
      <c r="R77" s="258">
        <f t="shared" ca="1" si="28"/>
        <v>0</v>
      </c>
      <c r="S77" s="258">
        <f t="shared" ca="1" si="28"/>
        <v>0</v>
      </c>
      <c r="T77" s="258">
        <f t="shared" ca="1" si="28"/>
        <v>0</v>
      </c>
      <c r="U77" s="258">
        <f t="shared" ca="1" si="28"/>
        <v>0</v>
      </c>
      <c r="V77" s="258">
        <f t="shared" ca="1" si="28"/>
        <v>0</v>
      </c>
      <c r="W77" s="258">
        <f t="shared" ca="1" si="28"/>
        <v>0</v>
      </c>
      <c r="X77" s="258">
        <f t="shared" ca="1" si="29"/>
        <v>0</v>
      </c>
      <c r="Y77" s="258">
        <f t="shared" ca="1" si="29"/>
        <v>0</v>
      </c>
      <c r="Z77" s="258">
        <f t="shared" ca="1" si="29"/>
        <v>0</v>
      </c>
      <c r="AA77" s="258">
        <f t="shared" ca="1" si="29"/>
        <v>0</v>
      </c>
      <c r="AB77" s="258">
        <f t="shared" ca="1" si="29"/>
        <v>0</v>
      </c>
      <c r="AC77" s="258">
        <f t="shared" ca="1" si="29"/>
        <v>0</v>
      </c>
      <c r="AD77" s="258">
        <f t="shared" ca="1" si="29"/>
        <v>0</v>
      </c>
      <c r="AE77" s="258">
        <f t="shared" ca="1" si="29"/>
        <v>0</v>
      </c>
      <c r="AF77" s="258">
        <f t="shared" ca="1" si="29"/>
        <v>0</v>
      </c>
      <c r="AG77" s="258">
        <f t="shared" ca="1" si="29"/>
        <v>0</v>
      </c>
      <c r="AH77" s="258">
        <f t="shared" ca="1" si="29"/>
        <v>0</v>
      </c>
      <c r="AI77" s="258">
        <f t="shared" ca="1" si="29"/>
        <v>0</v>
      </c>
      <c r="AJ77" s="258">
        <f t="shared" ca="1" si="29"/>
        <v>0</v>
      </c>
      <c r="AL77" s="258">
        <f t="shared" ca="1" si="30"/>
        <v>0</v>
      </c>
      <c r="AN77" s="84">
        <f t="shared" ca="1" si="32"/>
        <v>0</v>
      </c>
      <c r="AO77" s="84">
        <f t="shared" ca="1" si="33"/>
        <v>0</v>
      </c>
      <c r="AP77" s="84">
        <f t="shared" ca="1" si="34"/>
        <v>0</v>
      </c>
      <c r="AQ77" s="84">
        <f t="shared" ca="1" si="35"/>
        <v>0</v>
      </c>
      <c r="AR77" s="84">
        <f t="shared" ca="1" si="36"/>
        <v>0</v>
      </c>
    </row>
    <row r="78" spans="1:44" ht="12.4">
      <c r="A78" s="158" t="s">
        <v>208</v>
      </c>
      <c r="B78" s="237" t="e">
        <f t="shared" ca="1" si="31"/>
        <v>#N/A</v>
      </c>
      <c r="C78" s="64" t="s">
        <v>50</v>
      </c>
      <c r="D78" s="258">
        <f t="shared" ca="1" si="27"/>
        <v>0</v>
      </c>
      <c r="E78" s="258">
        <f t="shared" ca="1" si="27"/>
        <v>0</v>
      </c>
      <c r="F78" s="258">
        <f t="shared" ca="1" si="27"/>
        <v>0</v>
      </c>
      <c r="G78" s="258">
        <f t="shared" ca="1" si="27"/>
        <v>0</v>
      </c>
      <c r="H78" s="258">
        <f t="shared" ca="1" si="27"/>
        <v>0</v>
      </c>
      <c r="I78" s="258">
        <f t="shared" ca="1" si="27"/>
        <v>0</v>
      </c>
      <c r="J78" s="258">
        <f t="shared" ca="1" si="27"/>
        <v>0</v>
      </c>
      <c r="K78" s="258">
        <f t="shared" ca="1" si="27"/>
        <v>0</v>
      </c>
      <c r="L78" s="258">
        <f t="shared" ca="1" si="27"/>
        <v>0</v>
      </c>
      <c r="M78" s="258">
        <f t="shared" ca="1" si="27"/>
        <v>0</v>
      </c>
      <c r="N78" s="258">
        <f t="shared" ca="1" si="28"/>
        <v>0</v>
      </c>
      <c r="O78" s="258">
        <f t="shared" ca="1" si="28"/>
        <v>0</v>
      </c>
      <c r="P78" s="258">
        <f t="shared" ca="1" si="28"/>
        <v>0</v>
      </c>
      <c r="Q78" s="258">
        <f t="shared" ca="1" si="28"/>
        <v>0</v>
      </c>
      <c r="R78" s="258">
        <f t="shared" ca="1" si="28"/>
        <v>0</v>
      </c>
      <c r="S78" s="258">
        <f t="shared" ca="1" si="28"/>
        <v>0</v>
      </c>
      <c r="T78" s="258">
        <f t="shared" ca="1" si="28"/>
        <v>0</v>
      </c>
      <c r="U78" s="258">
        <f t="shared" ca="1" si="28"/>
        <v>0</v>
      </c>
      <c r="V78" s="258">
        <f t="shared" ca="1" si="28"/>
        <v>0</v>
      </c>
      <c r="W78" s="258">
        <f t="shared" ca="1" si="28"/>
        <v>0</v>
      </c>
      <c r="X78" s="258">
        <f t="shared" ca="1" si="29"/>
        <v>0</v>
      </c>
      <c r="Y78" s="258">
        <f t="shared" ca="1" si="29"/>
        <v>0</v>
      </c>
      <c r="Z78" s="258">
        <f t="shared" ca="1" si="29"/>
        <v>0</v>
      </c>
      <c r="AA78" s="258">
        <f t="shared" ca="1" si="29"/>
        <v>0</v>
      </c>
      <c r="AB78" s="258">
        <f t="shared" ca="1" si="29"/>
        <v>0</v>
      </c>
      <c r="AC78" s="258">
        <f t="shared" ca="1" si="29"/>
        <v>0</v>
      </c>
      <c r="AD78" s="258">
        <f t="shared" ca="1" si="29"/>
        <v>0</v>
      </c>
      <c r="AE78" s="258">
        <f t="shared" ca="1" si="29"/>
        <v>0</v>
      </c>
      <c r="AF78" s="258">
        <f t="shared" ca="1" si="29"/>
        <v>0</v>
      </c>
      <c r="AG78" s="258">
        <f t="shared" ca="1" si="29"/>
        <v>0</v>
      </c>
      <c r="AH78" s="258">
        <f t="shared" ca="1" si="29"/>
        <v>0</v>
      </c>
      <c r="AI78" s="258">
        <f t="shared" ca="1" si="29"/>
        <v>0</v>
      </c>
      <c r="AJ78" s="258">
        <f t="shared" ca="1" si="29"/>
        <v>0</v>
      </c>
      <c r="AL78" s="258">
        <f t="shared" ca="1" si="30"/>
        <v>0</v>
      </c>
      <c r="AN78" s="84">
        <f t="shared" ca="1" si="32"/>
        <v>0</v>
      </c>
      <c r="AO78" s="84">
        <f t="shared" ca="1" si="33"/>
        <v>0</v>
      </c>
      <c r="AP78" s="84">
        <f t="shared" ca="1" si="34"/>
        <v>0</v>
      </c>
      <c r="AQ78" s="84">
        <f t="shared" ca="1" si="35"/>
        <v>0</v>
      </c>
      <c r="AR78" s="84">
        <f t="shared" ca="1" si="36"/>
        <v>0</v>
      </c>
    </row>
    <row r="79" spans="1:44" ht="12.4">
      <c r="A79" s="158" t="s">
        <v>425</v>
      </c>
      <c r="B79" s="237" t="e">
        <f t="shared" ca="1" si="31"/>
        <v>#N/A</v>
      </c>
      <c r="C79" s="64" t="s">
        <v>50</v>
      </c>
      <c r="D79" s="258">
        <f t="shared" ca="1" si="27"/>
        <v>0</v>
      </c>
      <c r="E79" s="258">
        <f t="shared" ca="1" si="27"/>
        <v>0</v>
      </c>
      <c r="F79" s="258">
        <f t="shared" ca="1" si="27"/>
        <v>0</v>
      </c>
      <c r="G79" s="258">
        <f t="shared" ca="1" si="27"/>
        <v>0</v>
      </c>
      <c r="H79" s="258">
        <f t="shared" ca="1" si="27"/>
        <v>0</v>
      </c>
      <c r="I79" s="258">
        <f t="shared" ca="1" si="27"/>
        <v>0</v>
      </c>
      <c r="J79" s="258">
        <f t="shared" ca="1" si="27"/>
        <v>0</v>
      </c>
      <c r="K79" s="258">
        <f t="shared" ca="1" si="27"/>
        <v>0</v>
      </c>
      <c r="L79" s="258">
        <f t="shared" ca="1" si="27"/>
        <v>0</v>
      </c>
      <c r="M79" s="258">
        <f t="shared" ca="1" si="27"/>
        <v>0</v>
      </c>
      <c r="N79" s="258">
        <f t="shared" ca="1" si="28"/>
        <v>0</v>
      </c>
      <c r="O79" s="258">
        <f t="shared" ca="1" si="28"/>
        <v>0</v>
      </c>
      <c r="P79" s="258">
        <f t="shared" ca="1" si="28"/>
        <v>0</v>
      </c>
      <c r="Q79" s="258">
        <f t="shared" ca="1" si="28"/>
        <v>0</v>
      </c>
      <c r="R79" s="258">
        <f t="shared" ca="1" si="28"/>
        <v>0</v>
      </c>
      <c r="S79" s="258">
        <f t="shared" ca="1" si="28"/>
        <v>0</v>
      </c>
      <c r="T79" s="258">
        <f t="shared" ca="1" si="28"/>
        <v>0</v>
      </c>
      <c r="U79" s="258">
        <f t="shared" ca="1" si="28"/>
        <v>0</v>
      </c>
      <c r="V79" s="258">
        <f t="shared" ca="1" si="28"/>
        <v>0</v>
      </c>
      <c r="W79" s="258">
        <f t="shared" ca="1" si="28"/>
        <v>0</v>
      </c>
      <c r="X79" s="258">
        <f t="shared" ca="1" si="29"/>
        <v>0</v>
      </c>
      <c r="Y79" s="258">
        <f t="shared" ca="1" si="29"/>
        <v>0</v>
      </c>
      <c r="Z79" s="258">
        <f t="shared" ca="1" si="29"/>
        <v>0</v>
      </c>
      <c r="AA79" s="258">
        <f t="shared" ca="1" si="29"/>
        <v>0</v>
      </c>
      <c r="AB79" s="258">
        <f t="shared" ca="1" si="29"/>
        <v>0</v>
      </c>
      <c r="AC79" s="258">
        <f t="shared" ca="1" si="29"/>
        <v>0</v>
      </c>
      <c r="AD79" s="258">
        <f t="shared" ca="1" si="29"/>
        <v>0</v>
      </c>
      <c r="AE79" s="258">
        <f t="shared" ca="1" si="29"/>
        <v>0</v>
      </c>
      <c r="AF79" s="258">
        <f t="shared" ca="1" si="29"/>
        <v>0</v>
      </c>
      <c r="AG79" s="258">
        <f t="shared" ca="1" si="29"/>
        <v>0</v>
      </c>
      <c r="AH79" s="258">
        <f t="shared" ca="1" si="29"/>
        <v>0</v>
      </c>
      <c r="AI79" s="258">
        <f t="shared" ca="1" si="29"/>
        <v>0</v>
      </c>
      <c r="AJ79" s="258">
        <f t="shared" ca="1" si="29"/>
        <v>0</v>
      </c>
      <c r="AL79" s="258">
        <f t="shared" ca="1" si="30"/>
        <v>0</v>
      </c>
      <c r="AN79" s="84">
        <f t="shared" ca="1" si="32"/>
        <v>0</v>
      </c>
      <c r="AO79" s="84">
        <f t="shared" ca="1" si="33"/>
        <v>0</v>
      </c>
      <c r="AP79" s="84">
        <f t="shared" ca="1" si="34"/>
        <v>0</v>
      </c>
      <c r="AQ79" s="84">
        <f t="shared" ca="1" si="35"/>
        <v>0</v>
      </c>
      <c r="AR79" s="84">
        <f t="shared" ca="1" si="36"/>
        <v>0</v>
      </c>
    </row>
    <row r="80" spans="1:44" ht="12.4">
      <c r="A80" s="158" t="s">
        <v>426</v>
      </c>
      <c r="B80" s="237" t="e">
        <f t="shared" ca="1" si="31"/>
        <v>#N/A</v>
      </c>
      <c r="C80" s="64" t="s">
        <v>50</v>
      </c>
      <c r="D80" s="258">
        <f t="shared" ca="1" si="27"/>
        <v>0</v>
      </c>
      <c r="E80" s="258">
        <f t="shared" ca="1" si="27"/>
        <v>0</v>
      </c>
      <c r="F80" s="258">
        <f t="shared" ca="1" si="27"/>
        <v>0</v>
      </c>
      <c r="G80" s="258">
        <f t="shared" ca="1" si="27"/>
        <v>0</v>
      </c>
      <c r="H80" s="258">
        <f t="shared" ca="1" si="27"/>
        <v>0</v>
      </c>
      <c r="I80" s="258">
        <f t="shared" ca="1" si="27"/>
        <v>0</v>
      </c>
      <c r="J80" s="258">
        <f t="shared" ca="1" si="27"/>
        <v>0</v>
      </c>
      <c r="K80" s="258">
        <f t="shared" ca="1" si="27"/>
        <v>0</v>
      </c>
      <c r="L80" s="258">
        <f t="shared" ca="1" si="27"/>
        <v>0</v>
      </c>
      <c r="M80" s="258">
        <f t="shared" ca="1" si="27"/>
        <v>0</v>
      </c>
      <c r="N80" s="258">
        <f t="shared" ca="1" si="28"/>
        <v>0</v>
      </c>
      <c r="O80" s="258">
        <f t="shared" ca="1" si="28"/>
        <v>0</v>
      </c>
      <c r="P80" s="258">
        <f t="shared" ca="1" si="28"/>
        <v>0</v>
      </c>
      <c r="Q80" s="258">
        <f t="shared" ca="1" si="28"/>
        <v>0</v>
      </c>
      <c r="R80" s="258">
        <f t="shared" ca="1" si="28"/>
        <v>0</v>
      </c>
      <c r="S80" s="258">
        <f t="shared" ca="1" si="28"/>
        <v>0</v>
      </c>
      <c r="T80" s="258">
        <f t="shared" ca="1" si="28"/>
        <v>0</v>
      </c>
      <c r="U80" s="258">
        <f t="shared" ca="1" si="28"/>
        <v>0</v>
      </c>
      <c r="V80" s="258">
        <f t="shared" ca="1" si="28"/>
        <v>0</v>
      </c>
      <c r="W80" s="258">
        <f t="shared" ca="1" si="28"/>
        <v>0</v>
      </c>
      <c r="X80" s="258">
        <f t="shared" ca="1" si="29"/>
        <v>0</v>
      </c>
      <c r="Y80" s="258">
        <f t="shared" ca="1" si="29"/>
        <v>0</v>
      </c>
      <c r="Z80" s="258">
        <f t="shared" ca="1" si="29"/>
        <v>0</v>
      </c>
      <c r="AA80" s="258">
        <f t="shared" ca="1" si="29"/>
        <v>0</v>
      </c>
      <c r="AB80" s="258">
        <f t="shared" ca="1" si="29"/>
        <v>0</v>
      </c>
      <c r="AC80" s="258">
        <f t="shared" ca="1" si="29"/>
        <v>0</v>
      </c>
      <c r="AD80" s="258">
        <f t="shared" ca="1" si="29"/>
        <v>0</v>
      </c>
      <c r="AE80" s="258">
        <f t="shared" ca="1" si="29"/>
        <v>0</v>
      </c>
      <c r="AF80" s="258">
        <f t="shared" ca="1" si="29"/>
        <v>0</v>
      </c>
      <c r="AG80" s="258">
        <f t="shared" ca="1" si="29"/>
        <v>0</v>
      </c>
      <c r="AH80" s="258">
        <f t="shared" ca="1" si="29"/>
        <v>0</v>
      </c>
      <c r="AI80" s="258">
        <f t="shared" ca="1" si="29"/>
        <v>0</v>
      </c>
      <c r="AJ80" s="258">
        <f t="shared" ca="1" si="29"/>
        <v>0</v>
      </c>
      <c r="AL80" s="258">
        <f t="shared" ca="1" si="30"/>
        <v>0</v>
      </c>
      <c r="AN80" s="84">
        <f t="shared" ca="1" si="32"/>
        <v>0</v>
      </c>
      <c r="AO80" s="84">
        <f t="shared" ca="1" si="33"/>
        <v>0</v>
      </c>
      <c r="AP80" s="84">
        <f t="shared" ca="1" si="34"/>
        <v>0</v>
      </c>
      <c r="AQ80" s="84">
        <f t="shared" ca="1" si="35"/>
        <v>0</v>
      </c>
      <c r="AR80" s="84">
        <f t="shared" ca="1" si="36"/>
        <v>0</v>
      </c>
    </row>
    <row r="81" spans="1:44" ht="12.4">
      <c r="A81" s="158" t="s">
        <v>427</v>
      </c>
      <c r="B81" s="237" t="e">
        <f t="shared" ca="1" si="31"/>
        <v>#N/A</v>
      </c>
      <c r="C81" s="64" t="s">
        <v>50</v>
      </c>
      <c r="D81" s="258">
        <f t="shared" ca="1" si="27"/>
        <v>0</v>
      </c>
      <c r="E81" s="258">
        <f t="shared" ca="1" si="27"/>
        <v>0</v>
      </c>
      <c r="F81" s="258">
        <f t="shared" ca="1" si="27"/>
        <v>0</v>
      </c>
      <c r="G81" s="258">
        <f t="shared" ca="1" si="27"/>
        <v>0</v>
      </c>
      <c r="H81" s="258">
        <f t="shared" ca="1" si="27"/>
        <v>0</v>
      </c>
      <c r="I81" s="258">
        <f t="shared" ca="1" si="27"/>
        <v>0</v>
      </c>
      <c r="J81" s="258">
        <f t="shared" ca="1" si="27"/>
        <v>0</v>
      </c>
      <c r="K81" s="258">
        <f t="shared" ca="1" si="27"/>
        <v>0</v>
      </c>
      <c r="L81" s="258">
        <f t="shared" ca="1" si="27"/>
        <v>0</v>
      </c>
      <c r="M81" s="258">
        <f t="shared" ca="1" si="27"/>
        <v>0</v>
      </c>
      <c r="N81" s="258">
        <f t="shared" ca="1" si="28"/>
        <v>0</v>
      </c>
      <c r="O81" s="258">
        <f t="shared" ca="1" si="28"/>
        <v>0</v>
      </c>
      <c r="P81" s="258">
        <f t="shared" ca="1" si="28"/>
        <v>0</v>
      </c>
      <c r="Q81" s="258">
        <f t="shared" ca="1" si="28"/>
        <v>0</v>
      </c>
      <c r="R81" s="258">
        <f t="shared" ca="1" si="28"/>
        <v>0</v>
      </c>
      <c r="S81" s="258">
        <f t="shared" ca="1" si="28"/>
        <v>0</v>
      </c>
      <c r="T81" s="258">
        <f t="shared" ca="1" si="28"/>
        <v>0</v>
      </c>
      <c r="U81" s="258">
        <f t="shared" ca="1" si="28"/>
        <v>0</v>
      </c>
      <c r="V81" s="258">
        <f t="shared" ca="1" si="28"/>
        <v>0</v>
      </c>
      <c r="W81" s="258">
        <f t="shared" ca="1" si="28"/>
        <v>0</v>
      </c>
      <c r="X81" s="258">
        <f t="shared" ca="1" si="29"/>
        <v>0</v>
      </c>
      <c r="Y81" s="258">
        <f t="shared" ca="1" si="29"/>
        <v>0</v>
      </c>
      <c r="Z81" s="258">
        <f t="shared" ca="1" si="29"/>
        <v>0</v>
      </c>
      <c r="AA81" s="258">
        <f t="shared" ca="1" si="29"/>
        <v>0</v>
      </c>
      <c r="AB81" s="258">
        <f t="shared" ca="1" si="29"/>
        <v>0</v>
      </c>
      <c r="AC81" s="258">
        <f t="shared" ca="1" si="29"/>
        <v>0</v>
      </c>
      <c r="AD81" s="258">
        <f t="shared" ca="1" si="29"/>
        <v>0</v>
      </c>
      <c r="AE81" s="258">
        <f t="shared" ca="1" si="29"/>
        <v>0</v>
      </c>
      <c r="AF81" s="258">
        <f t="shared" ca="1" si="29"/>
        <v>0</v>
      </c>
      <c r="AG81" s="258">
        <f t="shared" ca="1" si="29"/>
        <v>0</v>
      </c>
      <c r="AH81" s="258">
        <f t="shared" ca="1" si="29"/>
        <v>0</v>
      </c>
      <c r="AI81" s="258">
        <f t="shared" ca="1" si="29"/>
        <v>0</v>
      </c>
      <c r="AJ81" s="258">
        <f t="shared" ca="1" si="29"/>
        <v>0</v>
      </c>
      <c r="AL81" s="258">
        <f t="shared" ca="1" si="30"/>
        <v>0</v>
      </c>
      <c r="AN81" s="84">
        <f t="shared" ca="1" si="32"/>
        <v>0</v>
      </c>
      <c r="AO81" s="84">
        <f t="shared" ca="1" si="33"/>
        <v>0</v>
      </c>
      <c r="AP81" s="84">
        <f t="shared" ca="1" si="34"/>
        <v>0</v>
      </c>
      <c r="AQ81" s="84">
        <f t="shared" ca="1" si="35"/>
        <v>0</v>
      </c>
      <c r="AR81" s="84">
        <f t="shared" ca="1" si="36"/>
        <v>0</v>
      </c>
    </row>
    <row r="82" spans="1:44" ht="12.4">
      <c r="A82" s="158" t="s">
        <v>428</v>
      </c>
      <c r="B82" s="237" t="e">
        <f t="shared" ca="1" si="31"/>
        <v>#N/A</v>
      </c>
      <c r="C82" s="64" t="s">
        <v>50</v>
      </c>
      <c r="D82" s="258">
        <f t="shared" ca="1" si="27"/>
        <v>0</v>
      </c>
      <c r="E82" s="258">
        <f t="shared" ca="1" si="27"/>
        <v>0</v>
      </c>
      <c r="F82" s="258">
        <f t="shared" ca="1" si="27"/>
        <v>0</v>
      </c>
      <c r="G82" s="258">
        <f t="shared" ca="1" si="27"/>
        <v>0</v>
      </c>
      <c r="H82" s="258">
        <f t="shared" ca="1" si="27"/>
        <v>0</v>
      </c>
      <c r="I82" s="258">
        <f t="shared" ca="1" si="27"/>
        <v>0</v>
      </c>
      <c r="J82" s="258">
        <f t="shared" ca="1" si="27"/>
        <v>0</v>
      </c>
      <c r="K82" s="258">
        <f t="shared" ca="1" si="27"/>
        <v>0</v>
      </c>
      <c r="L82" s="258">
        <f t="shared" ca="1" si="27"/>
        <v>0</v>
      </c>
      <c r="M82" s="258">
        <f t="shared" ca="1" si="27"/>
        <v>0</v>
      </c>
      <c r="N82" s="258">
        <f t="shared" ca="1" si="28"/>
        <v>0</v>
      </c>
      <c r="O82" s="258">
        <f t="shared" ca="1" si="28"/>
        <v>0</v>
      </c>
      <c r="P82" s="258">
        <f t="shared" ca="1" si="28"/>
        <v>0</v>
      </c>
      <c r="Q82" s="258">
        <f t="shared" ca="1" si="28"/>
        <v>0</v>
      </c>
      <c r="R82" s="258">
        <f t="shared" ca="1" si="28"/>
        <v>0</v>
      </c>
      <c r="S82" s="258">
        <f t="shared" ca="1" si="28"/>
        <v>0</v>
      </c>
      <c r="T82" s="258">
        <f t="shared" ca="1" si="28"/>
        <v>0</v>
      </c>
      <c r="U82" s="258">
        <f t="shared" ca="1" si="28"/>
        <v>0</v>
      </c>
      <c r="V82" s="258">
        <f t="shared" ca="1" si="28"/>
        <v>0</v>
      </c>
      <c r="W82" s="258">
        <f t="shared" ca="1" si="28"/>
        <v>0</v>
      </c>
      <c r="X82" s="258">
        <f t="shared" ca="1" si="29"/>
        <v>0</v>
      </c>
      <c r="Y82" s="258">
        <f t="shared" ca="1" si="29"/>
        <v>0</v>
      </c>
      <c r="Z82" s="258">
        <f t="shared" ca="1" si="29"/>
        <v>0</v>
      </c>
      <c r="AA82" s="258">
        <f t="shared" ca="1" si="29"/>
        <v>0</v>
      </c>
      <c r="AB82" s="258">
        <f t="shared" ca="1" si="29"/>
        <v>0</v>
      </c>
      <c r="AC82" s="258">
        <f t="shared" ca="1" si="29"/>
        <v>0</v>
      </c>
      <c r="AD82" s="258">
        <f t="shared" ca="1" si="29"/>
        <v>0</v>
      </c>
      <c r="AE82" s="258">
        <f t="shared" ca="1" si="29"/>
        <v>0</v>
      </c>
      <c r="AF82" s="258">
        <f t="shared" ca="1" si="29"/>
        <v>0</v>
      </c>
      <c r="AG82" s="258">
        <f t="shared" ca="1" si="29"/>
        <v>0</v>
      </c>
      <c r="AH82" s="258">
        <f t="shared" ca="1" si="29"/>
        <v>0</v>
      </c>
      <c r="AI82" s="258">
        <f t="shared" ca="1" si="29"/>
        <v>0</v>
      </c>
      <c r="AJ82" s="258">
        <f t="shared" ca="1" si="29"/>
        <v>0</v>
      </c>
      <c r="AL82" s="258">
        <f t="shared" ca="1" si="30"/>
        <v>0</v>
      </c>
      <c r="AN82" s="84">
        <f t="shared" ca="1" si="32"/>
        <v>0</v>
      </c>
      <c r="AO82" s="84">
        <f t="shared" ca="1" si="33"/>
        <v>0</v>
      </c>
      <c r="AP82" s="84">
        <f t="shared" ca="1" si="34"/>
        <v>0</v>
      </c>
      <c r="AQ82" s="84">
        <f t="shared" ca="1" si="35"/>
        <v>0</v>
      </c>
      <c r="AR82" s="84">
        <f t="shared" ca="1" si="36"/>
        <v>0</v>
      </c>
    </row>
    <row r="83" spans="1:44" ht="12.4">
      <c r="A83" s="158" t="s">
        <v>429</v>
      </c>
      <c r="B83" s="237" t="e">
        <f t="shared" ca="1" si="31"/>
        <v>#N/A</v>
      </c>
      <c r="C83" s="64" t="s">
        <v>50</v>
      </c>
      <c r="D83" s="258">
        <f t="shared" ref="D83:M92" ca="1" si="37">INDIRECT("N3." &amp; $A83 &amp;"!AG" &amp; D$10)</f>
        <v>0</v>
      </c>
      <c r="E83" s="258">
        <f t="shared" ca="1" si="37"/>
        <v>0</v>
      </c>
      <c r="F83" s="258">
        <f t="shared" ca="1" si="37"/>
        <v>0</v>
      </c>
      <c r="G83" s="258">
        <f t="shared" ca="1" si="37"/>
        <v>0</v>
      </c>
      <c r="H83" s="258">
        <f t="shared" ca="1" si="37"/>
        <v>0</v>
      </c>
      <c r="I83" s="258">
        <f t="shared" ca="1" si="37"/>
        <v>0</v>
      </c>
      <c r="J83" s="258">
        <f t="shared" ca="1" si="37"/>
        <v>0</v>
      </c>
      <c r="K83" s="258">
        <f t="shared" ca="1" si="37"/>
        <v>0</v>
      </c>
      <c r="L83" s="258">
        <f t="shared" ca="1" si="37"/>
        <v>0</v>
      </c>
      <c r="M83" s="258">
        <f t="shared" ca="1" si="37"/>
        <v>0</v>
      </c>
      <c r="N83" s="258">
        <f t="shared" ref="N83:W92" ca="1" si="38">INDIRECT("N3." &amp; $A83 &amp;"!AG" &amp; N$10)</f>
        <v>0</v>
      </c>
      <c r="O83" s="258">
        <f t="shared" ca="1" si="38"/>
        <v>0</v>
      </c>
      <c r="P83" s="258">
        <f t="shared" ca="1" si="38"/>
        <v>0</v>
      </c>
      <c r="Q83" s="258">
        <f t="shared" ca="1" si="38"/>
        <v>0</v>
      </c>
      <c r="R83" s="258">
        <f t="shared" ca="1" si="38"/>
        <v>0</v>
      </c>
      <c r="S83" s="258">
        <f t="shared" ca="1" si="38"/>
        <v>0</v>
      </c>
      <c r="T83" s="258">
        <f t="shared" ca="1" si="38"/>
        <v>0</v>
      </c>
      <c r="U83" s="258">
        <f t="shared" ca="1" si="38"/>
        <v>0</v>
      </c>
      <c r="V83" s="258">
        <f t="shared" ca="1" si="38"/>
        <v>0</v>
      </c>
      <c r="W83" s="258">
        <f t="shared" ca="1" si="38"/>
        <v>0</v>
      </c>
      <c r="X83" s="258">
        <f t="shared" ref="X83:AJ92" ca="1" si="39">INDIRECT("N3." &amp; $A83 &amp;"!AG" &amp; X$10)</f>
        <v>0</v>
      </c>
      <c r="Y83" s="258">
        <f t="shared" ca="1" si="39"/>
        <v>0</v>
      </c>
      <c r="Z83" s="258">
        <f t="shared" ca="1" si="39"/>
        <v>0</v>
      </c>
      <c r="AA83" s="258">
        <f t="shared" ca="1" si="39"/>
        <v>0</v>
      </c>
      <c r="AB83" s="258">
        <f t="shared" ca="1" si="39"/>
        <v>0</v>
      </c>
      <c r="AC83" s="258">
        <f t="shared" ca="1" si="39"/>
        <v>0</v>
      </c>
      <c r="AD83" s="258">
        <f t="shared" ca="1" si="39"/>
        <v>0</v>
      </c>
      <c r="AE83" s="258">
        <f t="shared" ca="1" si="39"/>
        <v>0</v>
      </c>
      <c r="AF83" s="258">
        <f t="shared" ca="1" si="39"/>
        <v>0</v>
      </c>
      <c r="AG83" s="258">
        <f t="shared" ca="1" si="39"/>
        <v>0</v>
      </c>
      <c r="AH83" s="258">
        <f t="shared" ca="1" si="39"/>
        <v>0</v>
      </c>
      <c r="AI83" s="258">
        <f t="shared" ca="1" si="39"/>
        <v>0</v>
      </c>
      <c r="AJ83" s="258">
        <f t="shared" ca="1" si="39"/>
        <v>0</v>
      </c>
      <c r="AL83" s="258">
        <f t="shared" ca="1" si="30"/>
        <v>0</v>
      </c>
      <c r="AN83" s="84">
        <f t="shared" ca="1" si="32"/>
        <v>0</v>
      </c>
      <c r="AO83" s="84">
        <f t="shared" ca="1" si="33"/>
        <v>0</v>
      </c>
      <c r="AP83" s="84">
        <f t="shared" ca="1" si="34"/>
        <v>0</v>
      </c>
      <c r="AQ83" s="84">
        <f t="shared" ca="1" si="35"/>
        <v>0</v>
      </c>
      <c r="AR83" s="84">
        <f t="shared" ca="1" si="36"/>
        <v>0</v>
      </c>
    </row>
    <row r="84" spans="1:44" ht="12.4">
      <c r="A84" s="158" t="s">
        <v>430</v>
      </c>
      <c r="B84" s="237" t="e">
        <f t="shared" ca="1" si="31"/>
        <v>#N/A</v>
      </c>
      <c r="C84" s="64" t="s">
        <v>50</v>
      </c>
      <c r="D84" s="258">
        <f t="shared" ca="1" si="37"/>
        <v>0</v>
      </c>
      <c r="E84" s="258">
        <f t="shared" ca="1" si="37"/>
        <v>0</v>
      </c>
      <c r="F84" s="258">
        <f t="shared" ca="1" si="37"/>
        <v>0</v>
      </c>
      <c r="G84" s="258">
        <f t="shared" ca="1" si="37"/>
        <v>0</v>
      </c>
      <c r="H84" s="258">
        <f t="shared" ca="1" si="37"/>
        <v>0</v>
      </c>
      <c r="I84" s="258">
        <f t="shared" ca="1" si="37"/>
        <v>0</v>
      </c>
      <c r="J84" s="258">
        <f t="shared" ca="1" si="37"/>
        <v>0</v>
      </c>
      <c r="K84" s="258">
        <f t="shared" ca="1" si="37"/>
        <v>0</v>
      </c>
      <c r="L84" s="258">
        <f t="shared" ca="1" si="37"/>
        <v>0</v>
      </c>
      <c r="M84" s="258">
        <f t="shared" ca="1" si="37"/>
        <v>0</v>
      </c>
      <c r="N84" s="258">
        <f t="shared" ca="1" si="38"/>
        <v>0</v>
      </c>
      <c r="O84" s="258">
        <f t="shared" ca="1" si="38"/>
        <v>0</v>
      </c>
      <c r="P84" s="258">
        <f t="shared" ca="1" si="38"/>
        <v>0</v>
      </c>
      <c r="Q84" s="258">
        <f t="shared" ca="1" si="38"/>
        <v>0</v>
      </c>
      <c r="R84" s="258">
        <f t="shared" ca="1" si="38"/>
        <v>0</v>
      </c>
      <c r="S84" s="258">
        <f t="shared" ca="1" si="38"/>
        <v>0</v>
      </c>
      <c r="T84" s="258">
        <f t="shared" ca="1" si="38"/>
        <v>0</v>
      </c>
      <c r="U84" s="258">
        <f t="shared" ca="1" si="38"/>
        <v>0</v>
      </c>
      <c r="V84" s="258">
        <f t="shared" ca="1" si="38"/>
        <v>0</v>
      </c>
      <c r="W84" s="258">
        <f t="shared" ca="1" si="38"/>
        <v>0</v>
      </c>
      <c r="X84" s="258">
        <f t="shared" ca="1" si="39"/>
        <v>0</v>
      </c>
      <c r="Y84" s="258">
        <f t="shared" ca="1" si="39"/>
        <v>0</v>
      </c>
      <c r="Z84" s="258">
        <f t="shared" ca="1" si="39"/>
        <v>0</v>
      </c>
      <c r="AA84" s="258">
        <f t="shared" ca="1" si="39"/>
        <v>0</v>
      </c>
      <c r="AB84" s="258">
        <f t="shared" ca="1" si="39"/>
        <v>0</v>
      </c>
      <c r="AC84" s="258">
        <f t="shared" ca="1" si="39"/>
        <v>0</v>
      </c>
      <c r="AD84" s="258">
        <f t="shared" ca="1" si="39"/>
        <v>0</v>
      </c>
      <c r="AE84" s="258">
        <f t="shared" ca="1" si="39"/>
        <v>0</v>
      </c>
      <c r="AF84" s="258">
        <f t="shared" ca="1" si="39"/>
        <v>0</v>
      </c>
      <c r="AG84" s="258">
        <f t="shared" ca="1" si="39"/>
        <v>0</v>
      </c>
      <c r="AH84" s="258">
        <f t="shared" ca="1" si="39"/>
        <v>0</v>
      </c>
      <c r="AI84" s="258">
        <f t="shared" ca="1" si="39"/>
        <v>0</v>
      </c>
      <c r="AJ84" s="258">
        <f t="shared" ca="1" si="39"/>
        <v>0</v>
      </c>
      <c r="AL84" s="258">
        <f t="shared" ca="1" si="30"/>
        <v>0</v>
      </c>
      <c r="AN84" s="84">
        <f t="shared" ca="1" si="32"/>
        <v>0</v>
      </c>
      <c r="AO84" s="84">
        <f t="shared" ca="1" si="33"/>
        <v>0</v>
      </c>
      <c r="AP84" s="84">
        <f t="shared" ca="1" si="34"/>
        <v>0</v>
      </c>
      <c r="AQ84" s="84">
        <f t="shared" ca="1" si="35"/>
        <v>0</v>
      </c>
      <c r="AR84" s="84">
        <f t="shared" ca="1" si="36"/>
        <v>0</v>
      </c>
    </row>
    <row r="85" spans="1:44" ht="12.4">
      <c r="A85" s="158" t="s">
        <v>209</v>
      </c>
      <c r="B85" s="237" t="e">
        <f t="shared" ca="1" si="31"/>
        <v>#N/A</v>
      </c>
      <c r="C85" s="64" t="s">
        <v>50</v>
      </c>
      <c r="D85" s="258">
        <f t="shared" ca="1" si="37"/>
        <v>0</v>
      </c>
      <c r="E85" s="258">
        <f t="shared" ca="1" si="37"/>
        <v>0</v>
      </c>
      <c r="F85" s="258">
        <f t="shared" ca="1" si="37"/>
        <v>0</v>
      </c>
      <c r="G85" s="258">
        <f t="shared" ca="1" si="37"/>
        <v>0</v>
      </c>
      <c r="H85" s="258">
        <f t="shared" ca="1" si="37"/>
        <v>0</v>
      </c>
      <c r="I85" s="258">
        <f t="shared" ca="1" si="37"/>
        <v>0</v>
      </c>
      <c r="J85" s="258">
        <f t="shared" ca="1" si="37"/>
        <v>0</v>
      </c>
      <c r="K85" s="258">
        <f t="shared" ca="1" si="37"/>
        <v>0</v>
      </c>
      <c r="L85" s="258">
        <f t="shared" ca="1" si="37"/>
        <v>0</v>
      </c>
      <c r="M85" s="258">
        <f t="shared" ca="1" si="37"/>
        <v>0</v>
      </c>
      <c r="N85" s="258">
        <f t="shared" ca="1" si="38"/>
        <v>0</v>
      </c>
      <c r="O85" s="258">
        <f t="shared" ca="1" si="38"/>
        <v>0</v>
      </c>
      <c r="P85" s="258">
        <f t="shared" ca="1" si="38"/>
        <v>0</v>
      </c>
      <c r="Q85" s="258">
        <f t="shared" ca="1" si="38"/>
        <v>0</v>
      </c>
      <c r="R85" s="258">
        <f t="shared" ca="1" si="38"/>
        <v>0</v>
      </c>
      <c r="S85" s="258">
        <f t="shared" ca="1" si="38"/>
        <v>0</v>
      </c>
      <c r="T85" s="258">
        <f t="shared" ca="1" si="38"/>
        <v>0</v>
      </c>
      <c r="U85" s="258">
        <f t="shared" ca="1" si="38"/>
        <v>0</v>
      </c>
      <c r="V85" s="258">
        <f t="shared" ca="1" si="38"/>
        <v>0</v>
      </c>
      <c r="W85" s="258">
        <f t="shared" ca="1" si="38"/>
        <v>0</v>
      </c>
      <c r="X85" s="258">
        <f t="shared" ca="1" si="39"/>
        <v>0</v>
      </c>
      <c r="Y85" s="258">
        <f t="shared" ca="1" si="39"/>
        <v>0</v>
      </c>
      <c r="Z85" s="258">
        <f t="shared" ca="1" si="39"/>
        <v>0</v>
      </c>
      <c r="AA85" s="258">
        <f t="shared" ca="1" si="39"/>
        <v>0</v>
      </c>
      <c r="AB85" s="258">
        <f t="shared" ca="1" si="39"/>
        <v>0</v>
      </c>
      <c r="AC85" s="258">
        <f t="shared" ca="1" si="39"/>
        <v>0</v>
      </c>
      <c r="AD85" s="258">
        <f t="shared" ca="1" si="39"/>
        <v>0</v>
      </c>
      <c r="AE85" s="258">
        <f t="shared" ca="1" si="39"/>
        <v>0</v>
      </c>
      <c r="AF85" s="258">
        <f t="shared" ca="1" si="39"/>
        <v>0</v>
      </c>
      <c r="AG85" s="258">
        <f t="shared" ca="1" si="39"/>
        <v>0</v>
      </c>
      <c r="AH85" s="258">
        <f t="shared" ca="1" si="39"/>
        <v>0</v>
      </c>
      <c r="AI85" s="258">
        <f t="shared" ca="1" si="39"/>
        <v>0</v>
      </c>
      <c r="AJ85" s="258">
        <f t="shared" ca="1" si="39"/>
        <v>0</v>
      </c>
      <c r="AL85" s="258">
        <f t="shared" ca="1" si="30"/>
        <v>0</v>
      </c>
      <c r="AN85" s="84">
        <f t="shared" ca="1" si="32"/>
        <v>0</v>
      </c>
      <c r="AO85" s="84">
        <f t="shared" ca="1" si="33"/>
        <v>0</v>
      </c>
      <c r="AP85" s="84">
        <f t="shared" ca="1" si="34"/>
        <v>0</v>
      </c>
      <c r="AQ85" s="84">
        <f t="shared" ca="1" si="35"/>
        <v>0</v>
      </c>
      <c r="AR85" s="84">
        <f t="shared" ca="1" si="36"/>
        <v>0</v>
      </c>
    </row>
    <row r="86" spans="1:44" ht="12.4">
      <c r="A86" s="158" t="s">
        <v>210</v>
      </c>
      <c r="B86" s="237" t="e">
        <f t="shared" ca="1" si="31"/>
        <v>#N/A</v>
      </c>
      <c r="C86" s="64" t="s">
        <v>50</v>
      </c>
      <c r="D86" s="258">
        <f t="shared" ca="1" si="37"/>
        <v>0</v>
      </c>
      <c r="E86" s="258">
        <f t="shared" ca="1" si="37"/>
        <v>0</v>
      </c>
      <c r="F86" s="258">
        <f t="shared" ca="1" si="37"/>
        <v>0</v>
      </c>
      <c r="G86" s="258">
        <f t="shared" ca="1" si="37"/>
        <v>0</v>
      </c>
      <c r="H86" s="258">
        <f t="shared" ca="1" si="37"/>
        <v>0</v>
      </c>
      <c r="I86" s="258">
        <f t="shared" ca="1" si="37"/>
        <v>0</v>
      </c>
      <c r="J86" s="258">
        <f t="shared" ca="1" si="37"/>
        <v>0</v>
      </c>
      <c r="K86" s="258">
        <f t="shared" ca="1" si="37"/>
        <v>0</v>
      </c>
      <c r="L86" s="258">
        <f t="shared" ca="1" si="37"/>
        <v>0</v>
      </c>
      <c r="M86" s="258">
        <f t="shared" ca="1" si="37"/>
        <v>0</v>
      </c>
      <c r="N86" s="258">
        <f t="shared" ca="1" si="38"/>
        <v>0</v>
      </c>
      <c r="O86" s="258">
        <f t="shared" ca="1" si="38"/>
        <v>0</v>
      </c>
      <c r="P86" s="258">
        <f t="shared" ca="1" si="38"/>
        <v>0</v>
      </c>
      <c r="Q86" s="258">
        <f t="shared" ca="1" si="38"/>
        <v>0</v>
      </c>
      <c r="R86" s="258">
        <f t="shared" ca="1" si="38"/>
        <v>0</v>
      </c>
      <c r="S86" s="258">
        <f t="shared" ca="1" si="38"/>
        <v>0</v>
      </c>
      <c r="T86" s="258">
        <f t="shared" ca="1" si="38"/>
        <v>0</v>
      </c>
      <c r="U86" s="258">
        <f t="shared" ca="1" si="38"/>
        <v>0</v>
      </c>
      <c r="V86" s="258">
        <f t="shared" ca="1" si="38"/>
        <v>0</v>
      </c>
      <c r="W86" s="258">
        <f t="shared" ca="1" si="38"/>
        <v>0</v>
      </c>
      <c r="X86" s="258">
        <f t="shared" ca="1" si="39"/>
        <v>0</v>
      </c>
      <c r="Y86" s="258">
        <f t="shared" ca="1" si="39"/>
        <v>0</v>
      </c>
      <c r="Z86" s="258">
        <f t="shared" ca="1" si="39"/>
        <v>0</v>
      </c>
      <c r="AA86" s="258">
        <f t="shared" ca="1" si="39"/>
        <v>0</v>
      </c>
      <c r="AB86" s="258">
        <f t="shared" ca="1" si="39"/>
        <v>0</v>
      </c>
      <c r="AC86" s="258">
        <f t="shared" ca="1" si="39"/>
        <v>0</v>
      </c>
      <c r="AD86" s="258">
        <f t="shared" ca="1" si="39"/>
        <v>0</v>
      </c>
      <c r="AE86" s="258">
        <f t="shared" ca="1" si="39"/>
        <v>0</v>
      </c>
      <c r="AF86" s="258">
        <f t="shared" ca="1" si="39"/>
        <v>0</v>
      </c>
      <c r="AG86" s="258">
        <f t="shared" ca="1" si="39"/>
        <v>0</v>
      </c>
      <c r="AH86" s="258">
        <f t="shared" ca="1" si="39"/>
        <v>0</v>
      </c>
      <c r="AI86" s="258">
        <f t="shared" ca="1" si="39"/>
        <v>0</v>
      </c>
      <c r="AJ86" s="258">
        <f t="shared" ca="1" si="39"/>
        <v>0</v>
      </c>
      <c r="AL86" s="258">
        <f t="shared" ca="1" si="30"/>
        <v>0</v>
      </c>
      <c r="AN86" s="84">
        <f t="shared" ca="1" si="32"/>
        <v>0</v>
      </c>
      <c r="AO86" s="84">
        <f t="shared" ca="1" si="33"/>
        <v>0</v>
      </c>
      <c r="AP86" s="84">
        <f t="shared" ca="1" si="34"/>
        <v>0</v>
      </c>
      <c r="AQ86" s="84">
        <f t="shared" ca="1" si="35"/>
        <v>0</v>
      </c>
      <c r="AR86" s="84">
        <f t="shared" ca="1" si="36"/>
        <v>0</v>
      </c>
    </row>
    <row r="87" spans="1:44" ht="12.4">
      <c r="A87" s="158" t="s">
        <v>211</v>
      </c>
      <c r="B87" s="237" t="e">
        <f t="shared" ca="1" si="31"/>
        <v>#N/A</v>
      </c>
      <c r="C87" s="64" t="s">
        <v>50</v>
      </c>
      <c r="D87" s="258">
        <f t="shared" ca="1" si="37"/>
        <v>0</v>
      </c>
      <c r="E87" s="258">
        <f t="shared" ca="1" si="37"/>
        <v>0</v>
      </c>
      <c r="F87" s="258">
        <f t="shared" ca="1" si="37"/>
        <v>0</v>
      </c>
      <c r="G87" s="258">
        <f t="shared" ca="1" si="37"/>
        <v>0</v>
      </c>
      <c r="H87" s="258">
        <f t="shared" ca="1" si="37"/>
        <v>0</v>
      </c>
      <c r="I87" s="258">
        <f t="shared" ca="1" si="37"/>
        <v>0</v>
      </c>
      <c r="J87" s="258">
        <f t="shared" ca="1" si="37"/>
        <v>0</v>
      </c>
      <c r="K87" s="258">
        <f t="shared" ca="1" si="37"/>
        <v>0</v>
      </c>
      <c r="L87" s="258">
        <f t="shared" ca="1" si="37"/>
        <v>0</v>
      </c>
      <c r="M87" s="258">
        <f t="shared" ca="1" si="37"/>
        <v>0</v>
      </c>
      <c r="N87" s="258">
        <f t="shared" ca="1" si="38"/>
        <v>0</v>
      </c>
      <c r="O87" s="258">
        <f t="shared" ca="1" si="38"/>
        <v>0</v>
      </c>
      <c r="P87" s="258">
        <f t="shared" ca="1" si="38"/>
        <v>0</v>
      </c>
      <c r="Q87" s="258">
        <f t="shared" ca="1" si="38"/>
        <v>0</v>
      </c>
      <c r="R87" s="258">
        <f t="shared" ca="1" si="38"/>
        <v>0</v>
      </c>
      <c r="S87" s="258">
        <f t="shared" ca="1" si="38"/>
        <v>0</v>
      </c>
      <c r="T87" s="258">
        <f t="shared" ca="1" si="38"/>
        <v>0</v>
      </c>
      <c r="U87" s="258">
        <f t="shared" ca="1" si="38"/>
        <v>0</v>
      </c>
      <c r="V87" s="258">
        <f t="shared" ca="1" si="38"/>
        <v>0</v>
      </c>
      <c r="W87" s="258">
        <f t="shared" ca="1" si="38"/>
        <v>0</v>
      </c>
      <c r="X87" s="258">
        <f t="shared" ca="1" si="39"/>
        <v>0</v>
      </c>
      <c r="Y87" s="258">
        <f t="shared" ca="1" si="39"/>
        <v>0</v>
      </c>
      <c r="Z87" s="258">
        <f t="shared" ca="1" si="39"/>
        <v>0</v>
      </c>
      <c r="AA87" s="258">
        <f t="shared" ca="1" si="39"/>
        <v>0</v>
      </c>
      <c r="AB87" s="258">
        <f t="shared" ca="1" si="39"/>
        <v>0</v>
      </c>
      <c r="AC87" s="258">
        <f t="shared" ca="1" si="39"/>
        <v>0</v>
      </c>
      <c r="AD87" s="258">
        <f t="shared" ca="1" si="39"/>
        <v>0</v>
      </c>
      <c r="AE87" s="258">
        <f t="shared" ca="1" si="39"/>
        <v>0</v>
      </c>
      <c r="AF87" s="258">
        <f t="shared" ca="1" si="39"/>
        <v>0</v>
      </c>
      <c r="AG87" s="258">
        <f t="shared" ca="1" si="39"/>
        <v>0</v>
      </c>
      <c r="AH87" s="258">
        <f t="shared" ca="1" si="39"/>
        <v>0</v>
      </c>
      <c r="AI87" s="258">
        <f t="shared" ca="1" si="39"/>
        <v>0</v>
      </c>
      <c r="AJ87" s="258">
        <f t="shared" ca="1" si="39"/>
        <v>0</v>
      </c>
      <c r="AL87" s="258">
        <f t="shared" ca="1" si="30"/>
        <v>0</v>
      </c>
      <c r="AN87" s="84">
        <f t="shared" ca="1" si="32"/>
        <v>0</v>
      </c>
      <c r="AO87" s="84">
        <f t="shared" ca="1" si="33"/>
        <v>0</v>
      </c>
      <c r="AP87" s="84">
        <f t="shared" ca="1" si="34"/>
        <v>0</v>
      </c>
      <c r="AQ87" s="84">
        <f t="shared" ca="1" si="35"/>
        <v>0</v>
      </c>
      <c r="AR87" s="84">
        <f t="shared" ca="1" si="36"/>
        <v>0</v>
      </c>
    </row>
    <row r="88" spans="1:44" ht="12.4">
      <c r="A88" s="158" t="s">
        <v>212</v>
      </c>
      <c r="B88" s="237" t="e">
        <f t="shared" ca="1" si="31"/>
        <v>#N/A</v>
      </c>
      <c r="C88" s="64" t="s">
        <v>50</v>
      </c>
      <c r="D88" s="258">
        <f t="shared" ca="1" si="37"/>
        <v>0</v>
      </c>
      <c r="E88" s="258">
        <f t="shared" ca="1" si="37"/>
        <v>0</v>
      </c>
      <c r="F88" s="258">
        <f t="shared" ca="1" si="37"/>
        <v>0</v>
      </c>
      <c r="G88" s="258">
        <f t="shared" ca="1" si="37"/>
        <v>0</v>
      </c>
      <c r="H88" s="258">
        <f t="shared" ca="1" si="37"/>
        <v>0</v>
      </c>
      <c r="I88" s="258">
        <f t="shared" ca="1" si="37"/>
        <v>0</v>
      </c>
      <c r="J88" s="258">
        <f t="shared" ca="1" si="37"/>
        <v>0</v>
      </c>
      <c r="K88" s="258">
        <f t="shared" ca="1" si="37"/>
        <v>0</v>
      </c>
      <c r="L88" s="258">
        <f t="shared" ca="1" si="37"/>
        <v>0</v>
      </c>
      <c r="M88" s="258">
        <f t="shared" ca="1" si="37"/>
        <v>0</v>
      </c>
      <c r="N88" s="258">
        <f t="shared" ca="1" si="38"/>
        <v>0</v>
      </c>
      <c r="O88" s="258">
        <f t="shared" ca="1" si="38"/>
        <v>0</v>
      </c>
      <c r="P88" s="258">
        <f t="shared" ca="1" si="38"/>
        <v>0</v>
      </c>
      <c r="Q88" s="258">
        <f t="shared" ca="1" si="38"/>
        <v>0</v>
      </c>
      <c r="R88" s="258">
        <f t="shared" ca="1" si="38"/>
        <v>0</v>
      </c>
      <c r="S88" s="258">
        <f t="shared" ca="1" si="38"/>
        <v>0</v>
      </c>
      <c r="T88" s="258">
        <f t="shared" ca="1" si="38"/>
        <v>0</v>
      </c>
      <c r="U88" s="258">
        <f t="shared" ca="1" si="38"/>
        <v>0</v>
      </c>
      <c r="V88" s="258">
        <f t="shared" ca="1" si="38"/>
        <v>0</v>
      </c>
      <c r="W88" s="258">
        <f t="shared" ca="1" si="38"/>
        <v>0</v>
      </c>
      <c r="X88" s="258">
        <f t="shared" ca="1" si="39"/>
        <v>0</v>
      </c>
      <c r="Y88" s="258">
        <f t="shared" ca="1" si="39"/>
        <v>0</v>
      </c>
      <c r="Z88" s="258">
        <f t="shared" ca="1" si="39"/>
        <v>0</v>
      </c>
      <c r="AA88" s="258">
        <f t="shared" ca="1" si="39"/>
        <v>0</v>
      </c>
      <c r="AB88" s="258">
        <f t="shared" ca="1" si="39"/>
        <v>0</v>
      </c>
      <c r="AC88" s="258">
        <f t="shared" ca="1" si="39"/>
        <v>0</v>
      </c>
      <c r="AD88" s="258">
        <f t="shared" ca="1" si="39"/>
        <v>0</v>
      </c>
      <c r="AE88" s="258">
        <f t="shared" ca="1" si="39"/>
        <v>0</v>
      </c>
      <c r="AF88" s="258">
        <f t="shared" ca="1" si="39"/>
        <v>0</v>
      </c>
      <c r="AG88" s="258">
        <f t="shared" ca="1" si="39"/>
        <v>0</v>
      </c>
      <c r="AH88" s="258">
        <f t="shared" ca="1" si="39"/>
        <v>0</v>
      </c>
      <c r="AI88" s="258">
        <f t="shared" ca="1" si="39"/>
        <v>0</v>
      </c>
      <c r="AJ88" s="258">
        <f t="shared" ca="1" si="39"/>
        <v>0</v>
      </c>
      <c r="AL88" s="258">
        <f t="shared" ca="1" si="30"/>
        <v>0</v>
      </c>
      <c r="AN88" s="84">
        <f t="shared" ca="1" si="32"/>
        <v>0</v>
      </c>
      <c r="AO88" s="84">
        <f t="shared" ca="1" si="33"/>
        <v>0</v>
      </c>
      <c r="AP88" s="84">
        <f t="shared" ca="1" si="34"/>
        <v>0</v>
      </c>
      <c r="AQ88" s="84">
        <f t="shared" ca="1" si="35"/>
        <v>0</v>
      </c>
      <c r="AR88" s="84">
        <f t="shared" ca="1" si="36"/>
        <v>0</v>
      </c>
    </row>
    <row r="89" spans="1:44" ht="12.4">
      <c r="A89" s="158" t="s">
        <v>213</v>
      </c>
      <c r="B89" s="237" t="e">
        <f t="shared" ca="1" si="31"/>
        <v>#N/A</v>
      </c>
      <c r="C89" s="64" t="s">
        <v>50</v>
      </c>
      <c r="D89" s="258">
        <f t="shared" ca="1" si="37"/>
        <v>0</v>
      </c>
      <c r="E89" s="258">
        <f t="shared" ca="1" si="37"/>
        <v>0</v>
      </c>
      <c r="F89" s="258">
        <f t="shared" ca="1" si="37"/>
        <v>0</v>
      </c>
      <c r="G89" s="258">
        <f t="shared" ca="1" si="37"/>
        <v>0</v>
      </c>
      <c r="H89" s="258">
        <f t="shared" ca="1" si="37"/>
        <v>0</v>
      </c>
      <c r="I89" s="258">
        <f t="shared" ca="1" si="37"/>
        <v>0</v>
      </c>
      <c r="J89" s="258">
        <f t="shared" ca="1" si="37"/>
        <v>0</v>
      </c>
      <c r="K89" s="258">
        <f t="shared" ca="1" si="37"/>
        <v>0</v>
      </c>
      <c r="L89" s="258">
        <f t="shared" ca="1" si="37"/>
        <v>0</v>
      </c>
      <c r="M89" s="258">
        <f t="shared" ca="1" si="37"/>
        <v>0</v>
      </c>
      <c r="N89" s="258">
        <f t="shared" ca="1" si="38"/>
        <v>0</v>
      </c>
      <c r="O89" s="258">
        <f t="shared" ca="1" si="38"/>
        <v>0</v>
      </c>
      <c r="P89" s="258">
        <f t="shared" ca="1" si="38"/>
        <v>0</v>
      </c>
      <c r="Q89" s="258">
        <f t="shared" ca="1" si="38"/>
        <v>0</v>
      </c>
      <c r="R89" s="258">
        <f t="shared" ca="1" si="38"/>
        <v>0</v>
      </c>
      <c r="S89" s="258">
        <f t="shared" ca="1" si="38"/>
        <v>0</v>
      </c>
      <c r="T89" s="258">
        <f t="shared" ca="1" si="38"/>
        <v>0</v>
      </c>
      <c r="U89" s="258">
        <f t="shared" ca="1" si="38"/>
        <v>0</v>
      </c>
      <c r="V89" s="258">
        <f t="shared" ca="1" si="38"/>
        <v>0</v>
      </c>
      <c r="W89" s="258">
        <f t="shared" ca="1" si="38"/>
        <v>0</v>
      </c>
      <c r="X89" s="258">
        <f t="shared" ca="1" si="39"/>
        <v>0</v>
      </c>
      <c r="Y89" s="258">
        <f t="shared" ca="1" si="39"/>
        <v>0</v>
      </c>
      <c r="Z89" s="258">
        <f t="shared" ca="1" si="39"/>
        <v>0</v>
      </c>
      <c r="AA89" s="258">
        <f t="shared" ca="1" si="39"/>
        <v>0</v>
      </c>
      <c r="AB89" s="258">
        <f t="shared" ca="1" si="39"/>
        <v>0</v>
      </c>
      <c r="AC89" s="258">
        <f t="shared" ca="1" si="39"/>
        <v>0</v>
      </c>
      <c r="AD89" s="258">
        <f t="shared" ca="1" si="39"/>
        <v>0</v>
      </c>
      <c r="AE89" s="258">
        <f t="shared" ca="1" si="39"/>
        <v>0</v>
      </c>
      <c r="AF89" s="258">
        <f t="shared" ca="1" si="39"/>
        <v>0</v>
      </c>
      <c r="AG89" s="258">
        <f t="shared" ca="1" si="39"/>
        <v>0</v>
      </c>
      <c r="AH89" s="258">
        <f t="shared" ca="1" si="39"/>
        <v>0</v>
      </c>
      <c r="AI89" s="258">
        <f t="shared" ca="1" si="39"/>
        <v>0</v>
      </c>
      <c r="AJ89" s="258">
        <f t="shared" ca="1" si="39"/>
        <v>0</v>
      </c>
      <c r="AL89" s="258">
        <f t="shared" ca="1" si="30"/>
        <v>0</v>
      </c>
      <c r="AN89" s="84">
        <f t="shared" ca="1" si="32"/>
        <v>0</v>
      </c>
      <c r="AO89" s="84">
        <f t="shared" ca="1" si="33"/>
        <v>0</v>
      </c>
      <c r="AP89" s="84">
        <f t="shared" ca="1" si="34"/>
        <v>0</v>
      </c>
      <c r="AQ89" s="84">
        <f t="shared" ca="1" si="35"/>
        <v>0</v>
      </c>
      <c r="AR89" s="84">
        <f t="shared" ca="1" si="36"/>
        <v>0</v>
      </c>
    </row>
    <row r="90" spans="1:44" ht="12.4">
      <c r="A90" s="158" t="s">
        <v>214</v>
      </c>
      <c r="B90" s="237" t="e">
        <f t="shared" ca="1" si="31"/>
        <v>#N/A</v>
      </c>
      <c r="C90" s="64" t="s">
        <v>50</v>
      </c>
      <c r="D90" s="258">
        <f t="shared" ca="1" si="37"/>
        <v>0</v>
      </c>
      <c r="E90" s="258">
        <f t="shared" ca="1" si="37"/>
        <v>0</v>
      </c>
      <c r="F90" s="258">
        <f t="shared" ca="1" si="37"/>
        <v>0</v>
      </c>
      <c r="G90" s="258">
        <f t="shared" ca="1" si="37"/>
        <v>0</v>
      </c>
      <c r="H90" s="258">
        <f t="shared" ca="1" si="37"/>
        <v>0</v>
      </c>
      <c r="I90" s="258">
        <f t="shared" ca="1" si="37"/>
        <v>0</v>
      </c>
      <c r="J90" s="258">
        <f t="shared" ca="1" si="37"/>
        <v>0</v>
      </c>
      <c r="K90" s="258">
        <f t="shared" ca="1" si="37"/>
        <v>0</v>
      </c>
      <c r="L90" s="258">
        <f t="shared" ca="1" si="37"/>
        <v>0</v>
      </c>
      <c r="M90" s="258">
        <f t="shared" ca="1" si="37"/>
        <v>0</v>
      </c>
      <c r="N90" s="258">
        <f t="shared" ca="1" si="38"/>
        <v>0</v>
      </c>
      <c r="O90" s="258">
        <f t="shared" ca="1" si="38"/>
        <v>0</v>
      </c>
      <c r="P90" s="258">
        <f t="shared" ca="1" si="38"/>
        <v>0</v>
      </c>
      <c r="Q90" s="258">
        <f t="shared" ca="1" si="38"/>
        <v>0</v>
      </c>
      <c r="R90" s="258">
        <f t="shared" ca="1" si="38"/>
        <v>0</v>
      </c>
      <c r="S90" s="258">
        <f t="shared" ca="1" si="38"/>
        <v>0</v>
      </c>
      <c r="T90" s="258">
        <f t="shared" ca="1" si="38"/>
        <v>0</v>
      </c>
      <c r="U90" s="258">
        <f t="shared" ca="1" si="38"/>
        <v>0</v>
      </c>
      <c r="V90" s="258">
        <f t="shared" ca="1" si="38"/>
        <v>0</v>
      </c>
      <c r="W90" s="258">
        <f t="shared" ca="1" si="38"/>
        <v>0</v>
      </c>
      <c r="X90" s="258">
        <f t="shared" ca="1" si="39"/>
        <v>0</v>
      </c>
      <c r="Y90" s="258">
        <f t="shared" ca="1" si="39"/>
        <v>0</v>
      </c>
      <c r="Z90" s="258">
        <f t="shared" ca="1" si="39"/>
        <v>0</v>
      </c>
      <c r="AA90" s="258">
        <f t="shared" ca="1" si="39"/>
        <v>0</v>
      </c>
      <c r="AB90" s="258">
        <f t="shared" ca="1" si="39"/>
        <v>0</v>
      </c>
      <c r="AC90" s="258">
        <f t="shared" ca="1" si="39"/>
        <v>0</v>
      </c>
      <c r="AD90" s="258">
        <f t="shared" ca="1" si="39"/>
        <v>0</v>
      </c>
      <c r="AE90" s="258">
        <f t="shared" ca="1" si="39"/>
        <v>0</v>
      </c>
      <c r="AF90" s="258">
        <f t="shared" ca="1" si="39"/>
        <v>0</v>
      </c>
      <c r="AG90" s="258">
        <f t="shared" ca="1" si="39"/>
        <v>0</v>
      </c>
      <c r="AH90" s="258">
        <f t="shared" ca="1" si="39"/>
        <v>0</v>
      </c>
      <c r="AI90" s="258">
        <f t="shared" ca="1" si="39"/>
        <v>0</v>
      </c>
      <c r="AJ90" s="258">
        <f t="shared" ca="1" si="39"/>
        <v>0</v>
      </c>
      <c r="AL90" s="258">
        <f t="shared" ca="1" si="30"/>
        <v>0</v>
      </c>
      <c r="AN90" s="84">
        <f t="shared" ca="1" si="32"/>
        <v>0</v>
      </c>
      <c r="AO90" s="84">
        <f t="shared" ca="1" si="33"/>
        <v>0</v>
      </c>
      <c r="AP90" s="84">
        <f t="shared" ca="1" si="34"/>
        <v>0</v>
      </c>
      <c r="AQ90" s="84">
        <f t="shared" ca="1" si="35"/>
        <v>0</v>
      </c>
      <c r="AR90" s="84">
        <f t="shared" ca="1" si="36"/>
        <v>0</v>
      </c>
    </row>
    <row r="91" spans="1:44" ht="12.4">
      <c r="A91" s="158" t="s">
        <v>215</v>
      </c>
      <c r="B91" s="237" t="e">
        <f t="shared" ca="1" si="31"/>
        <v>#N/A</v>
      </c>
      <c r="C91" s="64" t="s">
        <v>50</v>
      </c>
      <c r="D91" s="258">
        <f t="shared" ca="1" si="37"/>
        <v>0</v>
      </c>
      <c r="E91" s="258">
        <f t="shared" ca="1" si="37"/>
        <v>0</v>
      </c>
      <c r="F91" s="258">
        <f t="shared" ca="1" si="37"/>
        <v>0</v>
      </c>
      <c r="G91" s="258">
        <f t="shared" ca="1" si="37"/>
        <v>0</v>
      </c>
      <c r="H91" s="258">
        <f t="shared" ca="1" si="37"/>
        <v>0</v>
      </c>
      <c r="I91" s="258">
        <f t="shared" ca="1" si="37"/>
        <v>0</v>
      </c>
      <c r="J91" s="258">
        <f t="shared" ca="1" si="37"/>
        <v>0</v>
      </c>
      <c r="K91" s="258">
        <f t="shared" ca="1" si="37"/>
        <v>0</v>
      </c>
      <c r="L91" s="258">
        <f t="shared" ca="1" si="37"/>
        <v>0</v>
      </c>
      <c r="M91" s="258">
        <f t="shared" ca="1" si="37"/>
        <v>0</v>
      </c>
      <c r="N91" s="258">
        <f t="shared" ca="1" si="38"/>
        <v>0</v>
      </c>
      <c r="O91" s="258">
        <f t="shared" ca="1" si="38"/>
        <v>0</v>
      </c>
      <c r="P91" s="258">
        <f t="shared" ca="1" si="38"/>
        <v>0</v>
      </c>
      <c r="Q91" s="258">
        <f t="shared" ca="1" si="38"/>
        <v>0</v>
      </c>
      <c r="R91" s="258">
        <f t="shared" ca="1" si="38"/>
        <v>0</v>
      </c>
      <c r="S91" s="258">
        <f t="shared" ca="1" si="38"/>
        <v>0</v>
      </c>
      <c r="T91" s="258">
        <f t="shared" ca="1" si="38"/>
        <v>0</v>
      </c>
      <c r="U91" s="258">
        <f t="shared" ca="1" si="38"/>
        <v>0</v>
      </c>
      <c r="V91" s="258">
        <f t="shared" ca="1" si="38"/>
        <v>0</v>
      </c>
      <c r="W91" s="258">
        <f t="shared" ca="1" si="38"/>
        <v>0</v>
      </c>
      <c r="X91" s="258">
        <f t="shared" ca="1" si="39"/>
        <v>0</v>
      </c>
      <c r="Y91" s="258">
        <f t="shared" ca="1" si="39"/>
        <v>0</v>
      </c>
      <c r="Z91" s="258">
        <f t="shared" ca="1" si="39"/>
        <v>0</v>
      </c>
      <c r="AA91" s="258">
        <f t="shared" ca="1" si="39"/>
        <v>0</v>
      </c>
      <c r="AB91" s="258">
        <f t="shared" ca="1" si="39"/>
        <v>0</v>
      </c>
      <c r="AC91" s="258">
        <f t="shared" ca="1" si="39"/>
        <v>0</v>
      </c>
      <c r="AD91" s="258">
        <f t="shared" ca="1" si="39"/>
        <v>0</v>
      </c>
      <c r="AE91" s="258">
        <f t="shared" ca="1" si="39"/>
        <v>0</v>
      </c>
      <c r="AF91" s="258">
        <f t="shared" ca="1" si="39"/>
        <v>0</v>
      </c>
      <c r="AG91" s="258">
        <f t="shared" ca="1" si="39"/>
        <v>0</v>
      </c>
      <c r="AH91" s="258">
        <f t="shared" ca="1" si="39"/>
        <v>0</v>
      </c>
      <c r="AI91" s="258">
        <f t="shared" ca="1" si="39"/>
        <v>0</v>
      </c>
      <c r="AJ91" s="258">
        <f t="shared" ca="1" si="39"/>
        <v>0</v>
      </c>
      <c r="AL91" s="258">
        <f t="shared" ca="1" si="30"/>
        <v>0</v>
      </c>
      <c r="AN91" s="84">
        <f t="shared" ca="1" si="32"/>
        <v>0</v>
      </c>
      <c r="AO91" s="84">
        <f t="shared" ca="1" si="33"/>
        <v>0</v>
      </c>
      <c r="AP91" s="84">
        <f t="shared" ca="1" si="34"/>
        <v>0</v>
      </c>
      <c r="AQ91" s="84">
        <f t="shared" ca="1" si="35"/>
        <v>0</v>
      </c>
      <c r="AR91" s="84">
        <f t="shared" ca="1" si="36"/>
        <v>0</v>
      </c>
    </row>
    <row r="92" spans="1:44" ht="12.4">
      <c r="A92" s="158" t="s">
        <v>216</v>
      </c>
      <c r="B92" s="237" t="e">
        <f t="shared" ca="1" si="31"/>
        <v>#N/A</v>
      </c>
      <c r="C92" s="64" t="s">
        <v>50</v>
      </c>
      <c r="D92" s="258">
        <f t="shared" ca="1" si="37"/>
        <v>0</v>
      </c>
      <c r="E92" s="258">
        <f t="shared" ca="1" si="37"/>
        <v>0</v>
      </c>
      <c r="F92" s="258">
        <f t="shared" ca="1" si="37"/>
        <v>0</v>
      </c>
      <c r="G92" s="258">
        <f t="shared" ca="1" si="37"/>
        <v>0</v>
      </c>
      <c r="H92" s="258">
        <f t="shared" ca="1" si="37"/>
        <v>0</v>
      </c>
      <c r="I92" s="258">
        <f t="shared" ca="1" si="37"/>
        <v>0</v>
      </c>
      <c r="J92" s="258">
        <f t="shared" ca="1" si="37"/>
        <v>0</v>
      </c>
      <c r="K92" s="258">
        <f t="shared" ca="1" si="37"/>
        <v>0</v>
      </c>
      <c r="L92" s="258">
        <f t="shared" ca="1" si="37"/>
        <v>0</v>
      </c>
      <c r="M92" s="258">
        <f t="shared" ca="1" si="37"/>
        <v>0</v>
      </c>
      <c r="N92" s="258">
        <f t="shared" ca="1" si="38"/>
        <v>0</v>
      </c>
      <c r="O92" s="258">
        <f t="shared" ca="1" si="38"/>
        <v>0</v>
      </c>
      <c r="P92" s="258">
        <f t="shared" ca="1" si="38"/>
        <v>0</v>
      </c>
      <c r="Q92" s="258">
        <f t="shared" ca="1" si="38"/>
        <v>0</v>
      </c>
      <c r="R92" s="258">
        <f t="shared" ca="1" si="38"/>
        <v>0</v>
      </c>
      <c r="S92" s="258">
        <f t="shared" ca="1" si="38"/>
        <v>0</v>
      </c>
      <c r="T92" s="258">
        <f t="shared" ca="1" si="38"/>
        <v>0</v>
      </c>
      <c r="U92" s="258">
        <f t="shared" ca="1" si="38"/>
        <v>0</v>
      </c>
      <c r="V92" s="258">
        <f t="shared" ca="1" si="38"/>
        <v>0</v>
      </c>
      <c r="W92" s="258">
        <f t="shared" ca="1" si="38"/>
        <v>0</v>
      </c>
      <c r="X92" s="258">
        <f t="shared" ca="1" si="39"/>
        <v>0</v>
      </c>
      <c r="Y92" s="258">
        <f t="shared" ca="1" si="39"/>
        <v>0</v>
      </c>
      <c r="Z92" s="258">
        <f t="shared" ca="1" si="39"/>
        <v>0</v>
      </c>
      <c r="AA92" s="258">
        <f t="shared" ca="1" si="39"/>
        <v>0</v>
      </c>
      <c r="AB92" s="258">
        <f t="shared" ca="1" si="39"/>
        <v>0</v>
      </c>
      <c r="AC92" s="258">
        <f t="shared" ca="1" si="39"/>
        <v>0</v>
      </c>
      <c r="AD92" s="258">
        <f t="shared" ca="1" si="39"/>
        <v>0</v>
      </c>
      <c r="AE92" s="258">
        <f t="shared" ca="1" si="39"/>
        <v>0</v>
      </c>
      <c r="AF92" s="258">
        <f t="shared" ca="1" si="39"/>
        <v>0</v>
      </c>
      <c r="AG92" s="258">
        <f t="shared" ca="1" si="39"/>
        <v>0</v>
      </c>
      <c r="AH92" s="258">
        <f t="shared" ca="1" si="39"/>
        <v>0</v>
      </c>
      <c r="AI92" s="258">
        <f t="shared" ca="1" si="39"/>
        <v>0</v>
      </c>
      <c r="AJ92" s="258">
        <f t="shared" ca="1" si="39"/>
        <v>0</v>
      </c>
      <c r="AL92" s="258">
        <f t="shared" ca="1" si="30"/>
        <v>0</v>
      </c>
      <c r="AN92" s="84">
        <f t="shared" ca="1" si="32"/>
        <v>0</v>
      </c>
      <c r="AO92" s="84">
        <f t="shared" ca="1" si="33"/>
        <v>0</v>
      </c>
      <c r="AP92" s="84">
        <f t="shared" ca="1" si="34"/>
        <v>0</v>
      </c>
      <c r="AQ92" s="84">
        <f t="shared" ca="1" si="35"/>
        <v>0</v>
      </c>
      <c r="AR92" s="84">
        <f t="shared" ca="1" si="36"/>
        <v>0</v>
      </c>
    </row>
    <row r="93" spans="1:44" ht="12.4">
      <c r="A93" s="158" t="s">
        <v>217</v>
      </c>
      <c r="B93" s="237" t="e">
        <f t="shared" ca="1" si="31"/>
        <v>#N/A</v>
      </c>
      <c r="C93" s="64" t="s">
        <v>50</v>
      </c>
      <c r="D93" s="258">
        <f t="shared" ref="D93:M102" ca="1" si="40">INDIRECT("N3." &amp; $A93 &amp;"!AG" &amp; D$10)</f>
        <v>0</v>
      </c>
      <c r="E93" s="258">
        <f t="shared" ca="1" si="40"/>
        <v>0</v>
      </c>
      <c r="F93" s="258">
        <f t="shared" ca="1" si="40"/>
        <v>0</v>
      </c>
      <c r="G93" s="258">
        <f t="shared" ca="1" si="40"/>
        <v>0</v>
      </c>
      <c r="H93" s="258">
        <f t="shared" ca="1" si="40"/>
        <v>0</v>
      </c>
      <c r="I93" s="258">
        <f t="shared" ca="1" si="40"/>
        <v>0</v>
      </c>
      <c r="J93" s="258">
        <f t="shared" ca="1" si="40"/>
        <v>0</v>
      </c>
      <c r="K93" s="258">
        <f t="shared" ca="1" si="40"/>
        <v>0</v>
      </c>
      <c r="L93" s="258">
        <f t="shared" ca="1" si="40"/>
        <v>0</v>
      </c>
      <c r="M93" s="258">
        <f t="shared" ca="1" si="40"/>
        <v>0</v>
      </c>
      <c r="N93" s="258">
        <f t="shared" ref="N93:W102" ca="1" si="41">INDIRECT("N3." &amp; $A93 &amp;"!AG" &amp; N$10)</f>
        <v>0</v>
      </c>
      <c r="O93" s="258">
        <f t="shared" ca="1" si="41"/>
        <v>0</v>
      </c>
      <c r="P93" s="258">
        <f t="shared" ca="1" si="41"/>
        <v>0</v>
      </c>
      <c r="Q93" s="258">
        <f t="shared" ca="1" si="41"/>
        <v>0</v>
      </c>
      <c r="R93" s="258">
        <f t="shared" ca="1" si="41"/>
        <v>0</v>
      </c>
      <c r="S93" s="258">
        <f t="shared" ca="1" si="41"/>
        <v>0</v>
      </c>
      <c r="T93" s="258">
        <f t="shared" ca="1" si="41"/>
        <v>0</v>
      </c>
      <c r="U93" s="258">
        <f t="shared" ca="1" si="41"/>
        <v>0</v>
      </c>
      <c r="V93" s="258">
        <f t="shared" ca="1" si="41"/>
        <v>0</v>
      </c>
      <c r="W93" s="258">
        <f t="shared" ca="1" si="41"/>
        <v>0</v>
      </c>
      <c r="X93" s="258">
        <f t="shared" ref="X93:AJ102" ca="1" si="42">INDIRECT("N3." &amp; $A93 &amp;"!AG" &amp; X$10)</f>
        <v>0</v>
      </c>
      <c r="Y93" s="258">
        <f t="shared" ca="1" si="42"/>
        <v>0</v>
      </c>
      <c r="Z93" s="258">
        <f t="shared" ca="1" si="42"/>
        <v>0</v>
      </c>
      <c r="AA93" s="258">
        <f t="shared" ca="1" si="42"/>
        <v>0</v>
      </c>
      <c r="AB93" s="258">
        <f t="shared" ca="1" si="42"/>
        <v>0</v>
      </c>
      <c r="AC93" s="258">
        <f t="shared" ca="1" si="42"/>
        <v>0</v>
      </c>
      <c r="AD93" s="258">
        <f t="shared" ca="1" si="42"/>
        <v>0</v>
      </c>
      <c r="AE93" s="258">
        <f t="shared" ca="1" si="42"/>
        <v>0</v>
      </c>
      <c r="AF93" s="258">
        <f t="shared" ca="1" si="42"/>
        <v>0</v>
      </c>
      <c r="AG93" s="258">
        <f t="shared" ca="1" si="42"/>
        <v>0</v>
      </c>
      <c r="AH93" s="258">
        <f t="shared" ca="1" si="42"/>
        <v>0</v>
      </c>
      <c r="AI93" s="258">
        <f t="shared" ca="1" si="42"/>
        <v>0</v>
      </c>
      <c r="AJ93" s="258">
        <f t="shared" ca="1" si="42"/>
        <v>0</v>
      </c>
      <c r="AL93" s="258">
        <f t="shared" ca="1" si="30"/>
        <v>0</v>
      </c>
      <c r="AN93" s="84">
        <f t="shared" ca="1" si="32"/>
        <v>0</v>
      </c>
      <c r="AO93" s="84">
        <f t="shared" ca="1" si="33"/>
        <v>0</v>
      </c>
      <c r="AP93" s="84">
        <f t="shared" ca="1" si="34"/>
        <v>0</v>
      </c>
      <c r="AQ93" s="84">
        <f t="shared" ca="1" si="35"/>
        <v>0</v>
      </c>
      <c r="AR93" s="84">
        <f t="shared" ca="1" si="36"/>
        <v>0</v>
      </c>
    </row>
    <row r="94" spans="1:44" ht="12.4">
      <c r="A94" s="158" t="s">
        <v>218</v>
      </c>
      <c r="B94" s="237" t="e">
        <f t="shared" ca="1" si="31"/>
        <v>#N/A</v>
      </c>
      <c r="C94" s="64" t="s">
        <v>50</v>
      </c>
      <c r="D94" s="258">
        <f t="shared" ca="1" si="40"/>
        <v>0</v>
      </c>
      <c r="E94" s="258">
        <f t="shared" ca="1" si="40"/>
        <v>0</v>
      </c>
      <c r="F94" s="258">
        <f t="shared" ca="1" si="40"/>
        <v>0</v>
      </c>
      <c r="G94" s="258">
        <f t="shared" ca="1" si="40"/>
        <v>0</v>
      </c>
      <c r="H94" s="258">
        <f t="shared" ca="1" si="40"/>
        <v>0</v>
      </c>
      <c r="I94" s="258">
        <f t="shared" ca="1" si="40"/>
        <v>0</v>
      </c>
      <c r="J94" s="258">
        <f t="shared" ca="1" si="40"/>
        <v>0</v>
      </c>
      <c r="K94" s="258">
        <f t="shared" ca="1" si="40"/>
        <v>0</v>
      </c>
      <c r="L94" s="258">
        <f t="shared" ca="1" si="40"/>
        <v>0</v>
      </c>
      <c r="M94" s="258">
        <f t="shared" ca="1" si="40"/>
        <v>0</v>
      </c>
      <c r="N94" s="258">
        <f t="shared" ca="1" si="41"/>
        <v>0</v>
      </c>
      <c r="O94" s="258">
        <f t="shared" ca="1" si="41"/>
        <v>0</v>
      </c>
      <c r="P94" s="258">
        <f t="shared" ca="1" si="41"/>
        <v>0</v>
      </c>
      <c r="Q94" s="258">
        <f t="shared" ca="1" si="41"/>
        <v>0</v>
      </c>
      <c r="R94" s="258">
        <f t="shared" ca="1" si="41"/>
        <v>0</v>
      </c>
      <c r="S94" s="258">
        <f t="shared" ca="1" si="41"/>
        <v>0</v>
      </c>
      <c r="T94" s="258">
        <f t="shared" ca="1" si="41"/>
        <v>0</v>
      </c>
      <c r="U94" s="258">
        <f t="shared" ca="1" si="41"/>
        <v>0</v>
      </c>
      <c r="V94" s="258">
        <f t="shared" ca="1" si="41"/>
        <v>0</v>
      </c>
      <c r="W94" s="258">
        <f t="shared" ca="1" si="41"/>
        <v>0</v>
      </c>
      <c r="X94" s="258">
        <f t="shared" ca="1" si="42"/>
        <v>0</v>
      </c>
      <c r="Y94" s="258">
        <f t="shared" ca="1" si="42"/>
        <v>0</v>
      </c>
      <c r="Z94" s="258">
        <f t="shared" ca="1" si="42"/>
        <v>0</v>
      </c>
      <c r="AA94" s="258">
        <f t="shared" ca="1" si="42"/>
        <v>0</v>
      </c>
      <c r="AB94" s="258">
        <f t="shared" ca="1" si="42"/>
        <v>0</v>
      </c>
      <c r="AC94" s="258">
        <f t="shared" ca="1" si="42"/>
        <v>0</v>
      </c>
      <c r="AD94" s="258">
        <f t="shared" ca="1" si="42"/>
        <v>0</v>
      </c>
      <c r="AE94" s="258">
        <f t="shared" ca="1" si="42"/>
        <v>0</v>
      </c>
      <c r="AF94" s="258">
        <f t="shared" ca="1" si="42"/>
        <v>0</v>
      </c>
      <c r="AG94" s="258">
        <f t="shared" ca="1" si="42"/>
        <v>0</v>
      </c>
      <c r="AH94" s="258">
        <f t="shared" ca="1" si="42"/>
        <v>0</v>
      </c>
      <c r="AI94" s="258">
        <f t="shared" ca="1" si="42"/>
        <v>0</v>
      </c>
      <c r="AJ94" s="258">
        <f t="shared" ca="1" si="42"/>
        <v>0</v>
      </c>
      <c r="AL94" s="258">
        <f t="shared" ca="1" si="30"/>
        <v>0</v>
      </c>
      <c r="AN94" s="84">
        <f t="shared" ca="1" si="32"/>
        <v>0</v>
      </c>
      <c r="AO94" s="84">
        <f t="shared" ca="1" si="33"/>
        <v>0</v>
      </c>
      <c r="AP94" s="84">
        <f t="shared" ca="1" si="34"/>
        <v>0</v>
      </c>
      <c r="AQ94" s="84">
        <f t="shared" ca="1" si="35"/>
        <v>0</v>
      </c>
      <c r="AR94" s="84">
        <f t="shared" ca="1" si="36"/>
        <v>0</v>
      </c>
    </row>
    <row r="95" spans="1:44" ht="12.4">
      <c r="A95" s="158" t="s">
        <v>219</v>
      </c>
      <c r="B95" s="237" t="e">
        <f t="shared" ca="1" si="31"/>
        <v>#N/A</v>
      </c>
      <c r="C95" s="64" t="s">
        <v>50</v>
      </c>
      <c r="D95" s="258">
        <f t="shared" ca="1" si="40"/>
        <v>0</v>
      </c>
      <c r="E95" s="258">
        <f t="shared" ca="1" si="40"/>
        <v>0</v>
      </c>
      <c r="F95" s="258">
        <f t="shared" ca="1" si="40"/>
        <v>0</v>
      </c>
      <c r="G95" s="258">
        <f t="shared" ca="1" si="40"/>
        <v>0</v>
      </c>
      <c r="H95" s="258">
        <f t="shared" ca="1" si="40"/>
        <v>0</v>
      </c>
      <c r="I95" s="258">
        <f t="shared" ca="1" si="40"/>
        <v>0</v>
      </c>
      <c r="J95" s="258">
        <f t="shared" ca="1" si="40"/>
        <v>0</v>
      </c>
      <c r="K95" s="258">
        <f t="shared" ca="1" si="40"/>
        <v>0</v>
      </c>
      <c r="L95" s="258">
        <f t="shared" ca="1" si="40"/>
        <v>0</v>
      </c>
      <c r="M95" s="258">
        <f t="shared" ca="1" si="40"/>
        <v>0</v>
      </c>
      <c r="N95" s="258">
        <f t="shared" ca="1" si="41"/>
        <v>0</v>
      </c>
      <c r="O95" s="258">
        <f t="shared" ca="1" si="41"/>
        <v>0</v>
      </c>
      <c r="P95" s="258">
        <f t="shared" ca="1" si="41"/>
        <v>0</v>
      </c>
      <c r="Q95" s="258">
        <f t="shared" ca="1" si="41"/>
        <v>0</v>
      </c>
      <c r="R95" s="258">
        <f t="shared" ca="1" si="41"/>
        <v>0</v>
      </c>
      <c r="S95" s="258">
        <f t="shared" ca="1" si="41"/>
        <v>0</v>
      </c>
      <c r="T95" s="258">
        <f t="shared" ca="1" si="41"/>
        <v>0</v>
      </c>
      <c r="U95" s="258">
        <f t="shared" ca="1" si="41"/>
        <v>0</v>
      </c>
      <c r="V95" s="258">
        <f t="shared" ca="1" si="41"/>
        <v>0</v>
      </c>
      <c r="W95" s="258">
        <f t="shared" ca="1" si="41"/>
        <v>0</v>
      </c>
      <c r="X95" s="258">
        <f t="shared" ca="1" si="42"/>
        <v>0</v>
      </c>
      <c r="Y95" s="258">
        <f t="shared" ca="1" si="42"/>
        <v>0</v>
      </c>
      <c r="Z95" s="258">
        <f t="shared" ca="1" si="42"/>
        <v>0</v>
      </c>
      <c r="AA95" s="258">
        <f t="shared" ca="1" si="42"/>
        <v>0</v>
      </c>
      <c r="AB95" s="258">
        <f t="shared" ca="1" si="42"/>
        <v>0</v>
      </c>
      <c r="AC95" s="258">
        <f t="shared" ca="1" si="42"/>
        <v>0</v>
      </c>
      <c r="AD95" s="258">
        <f t="shared" ca="1" si="42"/>
        <v>0</v>
      </c>
      <c r="AE95" s="258">
        <f t="shared" ca="1" si="42"/>
        <v>0</v>
      </c>
      <c r="AF95" s="258">
        <f t="shared" ca="1" si="42"/>
        <v>0</v>
      </c>
      <c r="AG95" s="258">
        <f t="shared" ca="1" si="42"/>
        <v>0</v>
      </c>
      <c r="AH95" s="258">
        <f t="shared" ca="1" si="42"/>
        <v>0</v>
      </c>
      <c r="AI95" s="258">
        <f t="shared" ca="1" si="42"/>
        <v>0</v>
      </c>
      <c r="AJ95" s="258">
        <f t="shared" ca="1" si="42"/>
        <v>0</v>
      </c>
      <c r="AL95" s="258">
        <f t="shared" ca="1" si="30"/>
        <v>0</v>
      </c>
      <c r="AN95" s="84">
        <f t="shared" ca="1" si="32"/>
        <v>0</v>
      </c>
      <c r="AO95" s="84">
        <f t="shared" ca="1" si="33"/>
        <v>0</v>
      </c>
      <c r="AP95" s="84">
        <f t="shared" ca="1" si="34"/>
        <v>0</v>
      </c>
      <c r="AQ95" s="84">
        <f t="shared" ca="1" si="35"/>
        <v>0</v>
      </c>
      <c r="AR95" s="84">
        <f t="shared" ca="1" si="36"/>
        <v>0</v>
      </c>
    </row>
    <row r="96" spans="1:44" ht="12.4">
      <c r="A96" s="158" t="s">
        <v>431</v>
      </c>
      <c r="B96" s="237" t="e">
        <f t="shared" ca="1" si="31"/>
        <v>#N/A</v>
      </c>
      <c r="C96" s="64" t="s">
        <v>50</v>
      </c>
      <c r="D96" s="258">
        <f t="shared" ca="1" si="40"/>
        <v>0</v>
      </c>
      <c r="E96" s="258">
        <f t="shared" ca="1" si="40"/>
        <v>0</v>
      </c>
      <c r="F96" s="258">
        <f t="shared" ca="1" si="40"/>
        <v>0</v>
      </c>
      <c r="G96" s="258">
        <f t="shared" ca="1" si="40"/>
        <v>0</v>
      </c>
      <c r="H96" s="258">
        <f t="shared" ca="1" si="40"/>
        <v>0</v>
      </c>
      <c r="I96" s="258">
        <f t="shared" ca="1" si="40"/>
        <v>0</v>
      </c>
      <c r="J96" s="258">
        <f t="shared" ca="1" si="40"/>
        <v>0</v>
      </c>
      <c r="K96" s="258">
        <f t="shared" ca="1" si="40"/>
        <v>0</v>
      </c>
      <c r="L96" s="258">
        <f t="shared" ca="1" si="40"/>
        <v>0</v>
      </c>
      <c r="M96" s="258">
        <f t="shared" ca="1" si="40"/>
        <v>0</v>
      </c>
      <c r="N96" s="258">
        <f t="shared" ca="1" si="41"/>
        <v>0</v>
      </c>
      <c r="O96" s="258">
        <f t="shared" ca="1" si="41"/>
        <v>0</v>
      </c>
      <c r="P96" s="258">
        <f t="shared" ca="1" si="41"/>
        <v>0</v>
      </c>
      <c r="Q96" s="258">
        <f t="shared" ca="1" si="41"/>
        <v>0</v>
      </c>
      <c r="R96" s="258">
        <f t="shared" ca="1" si="41"/>
        <v>0</v>
      </c>
      <c r="S96" s="258">
        <f t="shared" ca="1" si="41"/>
        <v>0</v>
      </c>
      <c r="T96" s="258">
        <f t="shared" ca="1" si="41"/>
        <v>0</v>
      </c>
      <c r="U96" s="258">
        <f t="shared" ca="1" si="41"/>
        <v>0</v>
      </c>
      <c r="V96" s="258">
        <f t="shared" ca="1" si="41"/>
        <v>0</v>
      </c>
      <c r="W96" s="258">
        <f t="shared" ca="1" si="41"/>
        <v>0</v>
      </c>
      <c r="X96" s="258">
        <f t="shared" ca="1" si="42"/>
        <v>0</v>
      </c>
      <c r="Y96" s="258">
        <f t="shared" ca="1" si="42"/>
        <v>0</v>
      </c>
      <c r="Z96" s="258">
        <f t="shared" ca="1" si="42"/>
        <v>0</v>
      </c>
      <c r="AA96" s="258">
        <f t="shared" ca="1" si="42"/>
        <v>0</v>
      </c>
      <c r="AB96" s="258">
        <f t="shared" ca="1" si="42"/>
        <v>0</v>
      </c>
      <c r="AC96" s="258">
        <f t="shared" ca="1" si="42"/>
        <v>0</v>
      </c>
      <c r="AD96" s="258">
        <f t="shared" ca="1" si="42"/>
        <v>0</v>
      </c>
      <c r="AE96" s="258">
        <f t="shared" ca="1" si="42"/>
        <v>0</v>
      </c>
      <c r="AF96" s="258">
        <f t="shared" ca="1" si="42"/>
        <v>0</v>
      </c>
      <c r="AG96" s="258">
        <f t="shared" ca="1" si="42"/>
        <v>0</v>
      </c>
      <c r="AH96" s="258">
        <f t="shared" ca="1" si="42"/>
        <v>0</v>
      </c>
      <c r="AI96" s="258">
        <f t="shared" ca="1" si="42"/>
        <v>0</v>
      </c>
      <c r="AJ96" s="258">
        <f t="shared" ca="1" si="42"/>
        <v>0</v>
      </c>
      <c r="AL96" s="258">
        <f t="shared" ca="1" si="30"/>
        <v>0</v>
      </c>
      <c r="AN96" s="84">
        <f t="shared" ca="1" si="32"/>
        <v>0</v>
      </c>
      <c r="AO96" s="84">
        <f t="shared" ca="1" si="33"/>
        <v>0</v>
      </c>
      <c r="AP96" s="84">
        <f t="shared" ca="1" si="34"/>
        <v>0</v>
      </c>
      <c r="AQ96" s="84">
        <f t="shared" ca="1" si="35"/>
        <v>0</v>
      </c>
      <c r="AR96" s="84">
        <f t="shared" ca="1" si="36"/>
        <v>0</v>
      </c>
    </row>
    <row r="97" spans="1:44" ht="12.4">
      <c r="A97" s="158" t="s">
        <v>432</v>
      </c>
      <c r="B97" s="237" t="e">
        <f t="shared" ca="1" si="31"/>
        <v>#N/A</v>
      </c>
      <c r="C97" s="64" t="s">
        <v>50</v>
      </c>
      <c r="D97" s="258">
        <f t="shared" ca="1" si="40"/>
        <v>0</v>
      </c>
      <c r="E97" s="258">
        <f t="shared" ca="1" si="40"/>
        <v>0</v>
      </c>
      <c r="F97" s="258">
        <f t="shared" ca="1" si="40"/>
        <v>0</v>
      </c>
      <c r="G97" s="258">
        <f t="shared" ca="1" si="40"/>
        <v>0</v>
      </c>
      <c r="H97" s="258">
        <f t="shared" ca="1" si="40"/>
        <v>0</v>
      </c>
      <c r="I97" s="258">
        <f t="shared" ca="1" si="40"/>
        <v>0</v>
      </c>
      <c r="J97" s="258">
        <f t="shared" ca="1" si="40"/>
        <v>0</v>
      </c>
      <c r="K97" s="258">
        <f t="shared" ca="1" si="40"/>
        <v>0</v>
      </c>
      <c r="L97" s="258">
        <f t="shared" ca="1" si="40"/>
        <v>0</v>
      </c>
      <c r="M97" s="258">
        <f t="shared" ca="1" si="40"/>
        <v>0</v>
      </c>
      <c r="N97" s="258">
        <f t="shared" ca="1" si="41"/>
        <v>0</v>
      </c>
      <c r="O97" s="258">
        <f t="shared" ca="1" si="41"/>
        <v>0</v>
      </c>
      <c r="P97" s="258">
        <f t="shared" ca="1" si="41"/>
        <v>0</v>
      </c>
      <c r="Q97" s="258">
        <f t="shared" ca="1" si="41"/>
        <v>0</v>
      </c>
      <c r="R97" s="258">
        <f t="shared" ca="1" si="41"/>
        <v>0</v>
      </c>
      <c r="S97" s="258">
        <f t="shared" ca="1" si="41"/>
        <v>0</v>
      </c>
      <c r="T97" s="258">
        <f t="shared" ca="1" si="41"/>
        <v>0</v>
      </c>
      <c r="U97" s="258">
        <f t="shared" ca="1" si="41"/>
        <v>0</v>
      </c>
      <c r="V97" s="258">
        <f t="shared" ca="1" si="41"/>
        <v>0</v>
      </c>
      <c r="W97" s="258">
        <f t="shared" ca="1" si="41"/>
        <v>0</v>
      </c>
      <c r="X97" s="258">
        <f t="shared" ca="1" si="42"/>
        <v>0</v>
      </c>
      <c r="Y97" s="258">
        <f t="shared" ca="1" si="42"/>
        <v>0</v>
      </c>
      <c r="Z97" s="258">
        <f t="shared" ca="1" si="42"/>
        <v>0</v>
      </c>
      <c r="AA97" s="258">
        <f t="shared" ca="1" si="42"/>
        <v>0</v>
      </c>
      <c r="AB97" s="258">
        <f t="shared" ca="1" si="42"/>
        <v>0</v>
      </c>
      <c r="AC97" s="258">
        <f t="shared" ca="1" si="42"/>
        <v>0</v>
      </c>
      <c r="AD97" s="258">
        <f t="shared" ca="1" si="42"/>
        <v>0</v>
      </c>
      <c r="AE97" s="258">
        <f t="shared" ca="1" si="42"/>
        <v>0</v>
      </c>
      <c r="AF97" s="258">
        <f t="shared" ca="1" si="42"/>
        <v>0</v>
      </c>
      <c r="AG97" s="258">
        <f t="shared" ca="1" si="42"/>
        <v>0</v>
      </c>
      <c r="AH97" s="258">
        <f t="shared" ca="1" si="42"/>
        <v>0</v>
      </c>
      <c r="AI97" s="258">
        <f t="shared" ca="1" si="42"/>
        <v>0</v>
      </c>
      <c r="AJ97" s="258">
        <f t="shared" ca="1" si="42"/>
        <v>0</v>
      </c>
      <c r="AL97" s="258">
        <f t="shared" ca="1" si="30"/>
        <v>0</v>
      </c>
      <c r="AN97" s="84">
        <f t="shared" ca="1" si="32"/>
        <v>0</v>
      </c>
      <c r="AO97" s="84">
        <f t="shared" ca="1" si="33"/>
        <v>0</v>
      </c>
      <c r="AP97" s="84">
        <f t="shared" ca="1" si="34"/>
        <v>0</v>
      </c>
      <c r="AQ97" s="84">
        <f t="shared" ca="1" si="35"/>
        <v>0</v>
      </c>
      <c r="AR97" s="84">
        <f t="shared" ca="1" si="36"/>
        <v>0</v>
      </c>
    </row>
    <row r="98" spans="1:44" ht="12.4">
      <c r="A98" s="158" t="s">
        <v>433</v>
      </c>
      <c r="B98" s="237" t="e">
        <f t="shared" ca="1" si="31"/>
        <v>#N/A</v>
      </c>
      <c r="C98" s="64" t="s">
        <v>50</v>
      </c>
      <c r="D98" s="258">
        <f t="shared" ca="1" si="40"/>
        <v>0</v>
      </c>
      <c r="E98" s="258">
        <f t="shared" ca="1" si="40"/>
        <v>0</v>
      </c>
      <c r="F98" s="258">
        <f t="shared" ca="1" si="40"/>
        <v>0</v>
      </c>
      <c r="G98" s="258">
        <f t="shared" ca="1" si="40"/>
        <v>0</v>
      </c>
      <c r="H98" s="258">
        <f t="shared" ca="1" si="40"/>
        <v>0</v>
      </c>
      <c r="I98" s="258">
        <f t="shared" ca="1" si="40"/>
        <v>0</v>
      </c>
      <c r="J98" s="258">
        <f t="shared" ca="1" si="40"/>
        <v>0</v>
      </c>
      <c r="K98" s="258">
        <f t="shared" ca="1" si="40"/>
        <v>0</v>
      </c>
      <c r="L98" s="258">
        <f t="shared" ca="1" si="40"/>
        <v>0</v>
      </c>
      <c r="M98" s="258">
        <f t="shared" ca="1" si="40"/>
        <v>0</v>
      </c>
      <c r="N98" s="258">
        <f t="shared" ca="1" si="41"/>
        <v>0</v>
      </c>
      <c r="O98" s="258">
        <f t="shared" ca="1" si="41"/>
        <v>0</v>
      </c>
      <c r="P98" s="258">
        <f t="shared" ca="1" si="41"/>
        <v>0</v>
      </c>
      <c r="Q98" s="258">
        <f t="shared" ca="1" si="41"/>
        <v>0</v>
      </c>
      <c r="R98" s="258">
        <f t="shared" ca="1" si="41"/>
        <v>0</v>
      </c>
      <c r="S98" s="258">
        <f t="shared" ca="1" si="41"/>
        <v>0</v>
      </c>
      <c r="T98" s="258">
        <f t="shared" ca="1" si="41"/>
        <v>0</v>
      </c>
      <c r="U98" s="258">
        <f t="shared" ca="1" si="41"/>
        <v>0</v>
      </c>
      <c r="V98" s="258">
        <f t="shared" ca="1" si="41"/>
        <v>0</v>
      </c>
      <c r="W98" s="258">
        <f t="shared" ca="1" si="41"/>
        <v>0</v>
      </c>
      <c r="X98" s="258">
        <f t="shared" ca="1" si="42"/>
        <v>0</v>
      </c>
      <c r="Y98" s="258">
        <f t="shared" ca="1" si="42"/>
        <v>0</v>
      </c>
      <c r="Z98" s="258">
        <f t="shared" ca="1" si="42"/>
        <v>0</v>
      </c>
      <c r="AA98" s="258">
        <f t="shared" ca="1" si="42"/>
        <v>0</v>
      </c>
      <c r="AB98" s="258">
        <f t="shared" ca="1" si="42"/>
        <v>0</v>
      </c>
      <c r="AC98" s="258">
        <f t="shared" ca="1" si="42"/>
        <v>0</v>
      </c>
      <c r="AD98" s="258">
        <f t="shared" ca="1" si="42"/>
        <v>0</v>
      </c>
      <c r="AE98" s="258">
        <f t="shared" ca="1" si="42"/>
        <v>0</v>
      </c>
      <c r="AF98" s="258">
        <f t="shared" ca="1" si="42"/>
        <v>0</v>
      </c>
      <c r="AG98" s="258">
        <f t="shared" ca="1" si="42"/>
        <v>0</v>
      </c>
      <c r="AH98" s="258">
        <f t="shared" ca="1" si="42"/>
        <v>0</v>
      </c>
      <c r="AI98" s="258">
        <f t="shared" ca="1" si="42"/>
        <v>0</v>
      </c>
      <c r="AJ98" s="258">
        <f t="shared" ca="1" si="42"/>
        <v>0</v>
      </c>
      <c r="AL98" s="258">
        <f t="shared" ca="1" si="30"/>
        <v>0</v>
      </c>
      <c r="AN98" s="84">
        <f t="shared" ca="1" si="32"/>
        <v>0</v>
      </c>
      <c r="AO98" s="84">
        <f t="shared" ca="1" si="33"/>
        <v>0</v>
      </c>
      <c r="AP98" s="84">
        <f t="shared" ca="1" si="34"/>
        <v>0</v>
      </c>
      <c r="AQ98" s="84">
        <f t="shared" ca="1" si="35"/>
        <v>0</v>
      </c>
      <c r="AR98" s="84">
        <f t="shared" ca="1" si="36"/>
        <v>0</v>
      </c>
    </row>
    <row r="99" spans="1:44" ht="12.4">
      <c r="A99" s="158" t="s">
        <v>220</v>
      </c>
      <c r="B99" s="237" t="e">
        <f t="shared" ca="1" si="31"/>
        <v>#N/A</v>
      </c>
      <c r="C99" s="64" t="s">
        <v>50</v>
      </c>
      <c r="D99" s="258">
        <f t="shared" ca="1" si="40"/>
        <v>0</v>
      </c>
      <c r="E99" s="258">
        <f t="shared" ca="1" si="40"/>
        <v>0</v>
      </c>
      <c r="F99" s="258">
        <f t="shared" ca="1" si="40"/>
        <v>0</v>
      </c>
      <c r="G99" s="258">
        <f t="shared" ca="1" si="40"/>
        <v>0</v>
      </c>
      <c r="H99" s="258">
        <f t="shared" ca="1" si="40"/>
        <v>0</v>
      </c>
      <c r="I99" s="258">
        <f t="shared" ca="1" si="40"/>
        <v>0</v>
      </c>
      <c r="J99" s="258">
        <f t="shared" ca="1" si="40"/>
        <v>0</v>
      </c>
      <c r="K99" s="258">
        <f t="shared" ca="1" si="40"/>
        <v>0</v>
      </c>
      <c r="L99" s="258">
        <f t="shared" ca="1" si="40"/>
        <v>0</v>
      </c>
      <c r="M99" s="258">
        <f t="shared" ca="1" si="40"/>
        <v>0</v>
      </c>
      <c r="N99" s="258">
        <f t="shared" ca="1" si="41"/>
        <v>0</v>
      </c>
      <c r="O99" s="258">
        <f t="shared" ca="1" si="41"/>
        <v>0</v>
      </c>
      <c r="P99" s="258">
        <f t="shared" ca="1" si="41"/>
        <v>0</v>
      </c>
      <c r="Q99" s="258">
        <f t="shared" ca="1" si="41"/>
        <v>0</v>
      </c>
      <c r="R99" s="258">
        <f t="shared" ca="1" si="41"/>
        <v>0</v>
      </c>
      <c r="S99" s="258">
        <f t="shared" ca="1" si="41"/>
        <v>0</v>
      </c>
      <c r="T99" s="258">
        <f t="shared" ca="1" si="41"/>
        <v>0</v>
      </c>
      <c r="U99" s="258">
        <f t="shared" ca="1" si="41"/>
        <v>0</v>
      </c>
      <c r="V99" s="258">
        <f t="shared" ca="1" si="41"/>
        <v>0</v>
      </c>
      <c r="W99" s="258">
        <f t="shared" ca="1" si="41"/>
        <v>0</v>
      </c>
      <c r="X99" s="258">
        <f t="shared" ca="1" si="42"/>
        <v>0</v>
      </c>
      <c r="Y99" s="258">
        <f t="shared" ca="1" si="42"/>
        <v>0</v>
      </c>
      <c r="Z99" s="258">
        <f t="shared" ca="1" si="42"/>
        <v>0</v>
      </c>
      <c r="AA99" s="258">
        <f t="shared" ca="1" si="42"/>
        <v>0</v>
      </c>
      <c r="AB99" s="258">
        <f t="shared" ca="1" si="42"/>
        <v>0</v>
      </c>
      <c r="AC99" s="258">
        <f t="shared" ca="1" si="42"/>
        <v>0</v>
      </c>
      <c r="AD99" s="258">
        <f t="shared" ca="1" si="42"/>
        <v>0</v>
      </c>
      <c r="AE99" s="258">
        <f t="shared" ca="1" si="42"/>
        <v>0</v>
      </c>
      <c r="AF99" s="258">
        <f t="shared" ca="1" si="42"/>
        <v>0</v>
      </c>
      <c r="AG99" s="258">
        <f t="shared" ca="1" si="42"/>
        <v>0</v>
      </c>
      <c r="AH99" s="258">
        <f t="shared" ca="1" si="42"/>
        <v>0</v>
      </c>
      <c r="AI99" s="258">
        <f t="shared" ca="1" si="42"/>
        <v>0</v>
      </c>
      <c r="AJ99" s="258">
        <f t="shared" ca="1" si="42"/>
        <v>0</v>
      </c>
      <c r="AL99" s="258">
        <f t="shared" ca="1" si="30"/>
        <v>0</v>
      </c>
      <c r="AN99" s="84">
        <f t="shared" ca="1" si="32"/>
        <v>0</v>
      </c>
      <c r="AO99" s="84">
        <f t="shared" ca="1" si="33"/>
        <v>0</v>
      </c>
      <c r="AP99" s="84">
        <f t="shared" ca="1" si="34"/>
        <v>0</v>
      </c>
      <c r="AQ99" s="84">
        <f t="shared" ca="1" si="35"/>
        <v>0</v>
      </c>
      <c r="AR99" s="84">
        <f t="shared" ca="1" si="36"/>
        <v>0</v>
      </c>
    </row>
    <row r="100" spans="1:44" ht="12.4">
      <c r="A100" s="158" t="s">
        <v>221</v>
      </c>
      <c r="B100" s="237" t="e">
        <f t="shared" ca="1" si="31"/>
        <v>#N/A</v>
      </c>
      <c r="C100" s="64" t="s">
        <v>50</v>
      </c>
      <c r="D100" s="258">
        <f t="shared" ca="1" si="40"/>
        <v>0</v>
      </c>
      <c r="E100" s="258">
        <f t="shared" ca="1" si="40"/>
        <v>0</v>
      </c>
      <c r="F100" s="258">
        <f t="shared" ca="1" si="40"/>
        <v>0</v>
      </c>
      <c r="G100" s="258">
        <f t="shared" ca="1" si="40"/>
        <v>0</v>
      </c>
      <c r="H100" s="258">
        <f t="shared" ca="1" si="40"/>
        <v>0</v>
      </c>
      <c r="I100" s="258">
        <f t="shared" ca="1" si="40"/>
        <v>0</v>
      </c>
      <c r="J100" s="258">
        <f t="shared" ca="1" si="40"/>
        <v>0</v>
      </c>
      <c r="K100" s="258">
        <f t="shared" ca="1" si="40"/>
        <v>0</v>
      </c>
      <c r="L100" s="258">
        <f t="shared" ca="1" si="40"/>
        <v>0</v>
      </c>
      <c r="M100" s="258">
        <f t="shared" ca="1" si="40"/>
        <v>0</v>
      </c>
      <c r="N100" s="258">
        <f t="shared" ca="1" si="41"/>
        <v>0</v>
      </c>
      <c r="O100" s="258">
        <f t="shared" ca="1" si="41"/>
        <v>0</v>
      </c>
      <c r="P100" s="258">
        <f t="shared" ca="1" si="41"/>
        <v>0</v>
      </c>
      <c r="Q100" s="258">
        <f t="shared" ca="1" si="41"/>
        <v>0</v>
      </c>
      <c r="R100" s="258">
        <f t="shared" ca="1" si="41"/>
        <v>0</v>
      </c>
      <c r="S100" s="258">
        <f t="shared" ca="1" si="41"/>
        <v>0</v>
      </c>
      <c r="T100" s="258">
        <f t="shared" ca="1" si="41"/>
        <v>0</v>
      </c>
      <c r="U100" s="258">
        <f t="shared" ca="1" si="41"/>
        <v>0</v>
      </c>
      <c r="V100" s="258">
        <f t="shared" ca="1" si="41"/>
        <v>0</v>
      </c>
      <c r="W100" s="258">
        <f t="shared" ca="1" si="41"/>
        <v>0</v>
      </c>
      <c r="X100" s="258">
        <f t="shared" ca="1" si="42"/>
        <v>0</v>
      </c>
      <c r="Y100" s="258">
        <f t="shared" ca="1" si="42"/>
        <v>0</v>
      </c>
      <c r="Z100" s="258">
        <f t="shared" ca="1" si="42"/>
        <v>0</v>
      </c>
      <c r="AA100" s="258">
        <f t="shared" ca="1" si="42"/>
        <v>0</v>
      </c>
      <c r="AB100" s="258">
        <f t="shared" ca="1" si="42"/>
        <v>0</v>
      </c>
      <c r="AC100" s="258">
        <f t="shared" ca="1" si="42"/>
        <v>0</v>
      </c>
      <c r="AD100" s="258">
        <f t="shared" ca="1" si="42"/>
        <v>0</v>
      </c>
      <c r="AE100" s="258">
        <f t="shared" ca="1" si="42"/>
        <v>0</v>
      </c>
      <c r="AF100" s="258">
        <f t="shared" ca="1" si="42"/>
        <v>0</v>
      </c>
      <c r="AG100" s="258">
        <f t="shared" ca="1" si="42"/>
        <v>0</v>
      </c>
      <c r="AH100" s="258">
        <f t="shared" ca="1" si="42"/>
        <v>0</v>
      </c>
      <c r="AI100" s="258">
        <f t="shared" ca="1" si="42"/>
        <v>0</v>
      </c>
      <c r="AJ100" s="258">
        <f t="shared" ca="1" si="42"/>
        <v>0</v>
      </c>
      <c r="AL100" s="258">
        <f t="shared" ca="1" si="30"/>
        <v>0</v>
      </c>
      <c r="AN100" s="84">
        <f t="shared" ca="1" si="32"/>
        <v>0</v>
      </c>
      <c r="AO100" s="84">
        <f t="shared" ca="1" si="33"/>
        <v>0</v>
      </c>
      <c r="AP100" s="84">
        <f t="shared" ca="1" si="34"/>
        <v>0</v>
      </c>
      <c r="AQ100" s="84">
        <f t="shared" ca="1" si="35"/>
        <v>0</v>
      </c>
      <c r="AR100" s="84">
        <f t="shared" ca="1" si="36"/>
        <v>0</v>
      </c>
    </row>
    <row r="101" spans="1:44" ht="12.4">
      <c r="A101" s="158" t="s">
        <v>222</v>
      </c>
      <c r="B101" s="237" t="e">
        <f t="shared" ca="1" si="31"/>
        <v>#N/A</v>
      </c>
      <c r="C101" s="64" t="s">
        <v>50</v>
      </c>
      <c r="D101" s="258">
        <f t="shared" ca="1" si="40"/>
        <v>0</v>
      </c>
      <c r="E101" s="258">
        <f t="shared" ca="1" si="40"/>
        <v>0</v>
      </c>
      <c r="F101" s="258">
        <f t="shared" ca="1" si="40"/>
        <v>0</v>
      </c>
      <c r="G101" s="258">
        <f t="shared" ca="1" si="40"/>
        <v>0</v>
      </c>
      <c r="H101" s="258">
        <f t="shared" ca="1" si="40"/>
        <v>0</v>
      </c>
      <c r="I101" s="258">
        <f t="shared" ca="1" si="40"/>
        <v>0</v>
      </c>
      <c r="J101" s="258">
        <f t="shared" ca="1" si="40"/>
        <v>0</v>
      </c>
      <c r="K101" s="258">
        <f t="shared" ca="1" si="40"/>
        <v>0</v>
      </c>
      <c r="L101" s="258">
        <f t="shared" ca="1" si="40"/>
        <v>0</v>
      </c>
      <c r="M101" s="258">
        <f t="shared" ca="1" si="40"/>
        <v>0</v>
      </c>
      <c r="N101" s="258">
        <f t="shared" ca="1" si="41"/>
        <v>0</v>
      </c>
      <c r="O101" s="258">
        <f t="shared" ca="1" si="41"/>
        <v>0</v>
      </c>
      <c r="P101" s="258">
        <f t="shared" ca="1" si="41"/>
        <v>0</v>
      </c>
      <c r="Q101" s="258">
        <f t="shared" ca="1" si="41"/>
        <v>0</v>
      </c>
      <c r="R101" s="258">
        <f t="shared" ca="1" si="41"/>
        <v>0</v>
      </c>
      <c r="S101" s="258">
        <f t="shared" ca="1" si="41"/>
        <v>0</v>
      </c>
      <c r="T101" s="258">
        <f t="shared" ca="1" si="41"/>
        <v>0</v>
      </c>
      <c r="U101" s="258">
        <f t="shared" ca="1" si="41"/>
        <v>0</v>
      </c>
      <c r="V101" s="258">
        <f t="shared" ca="1" si="41"/>
        <v>0</v>
      </c>
      <c r="W101" s="258">
        <f t="shared" ca="1" si="41"/>
        <v>0</v>
      </c>
      <c r="X101" s="258">
        <f t="shared" ca="1" si="42"/>
        <v>0</v>
      </c>
      <c r="Y101" s="258">
        <f t="shared" ca="1" si="42"/>
        <v>0</v>
      </c>
      <c r="Z101" s="258">
        <f t="shared" ca="1" si="42"/>
        <v>0</v>
      </c>
      <c r="AA101" s="258">
        <f t="shared" ca="1" si="42"/>
        <v>0</v>
      </c>
      <c r="AB101" s="258">
        <f t="shared" ca="1" si="42"/>
        <v>0</v>
      </c>
      <c r="AC101" s="258">
        <f t="shared" ca="1" si="42"/>
        <v>0</v>
      </c>
      <c r="AD101" s="258">
        <f t="shared" ca="1" si="42"/>
        <v>0</v>
      </c>
      <c r="AE101" s="258">
        <f t="shared" ca="1" si="42"/>
        <v>0</v>
      </c>
      <c r="AF101" s="258">
        <f t="shared" ca="1" si="42"/>
        <v>0</v>
      </c>
      <c r="AG101" s="258">
        <f t="shared" ca="1" si="42"/>
        <v>0</v>
      </c>
      <c r="AH101" s="258">
        <f t="shared" ca="1" si="42"/>
        <v>0</v>
      </c>
      <c r="AI101" s="258">
        <f t="shared" ca="1" si="42"/>
        <v>0</v>
      </c>
      <c r="AJ101" s="258">
        <f t="shared" ca="1" si="42"/>
        <v>0</v>
      </c>
      <c r="AL101" s="258">
        <f t="shared" ca="1" si="30"/>
        <v>0</v>
      </c>
      <c r="AN101" s="84">
        <f t="shared" ca="1" si="32"/>
        <v>0</v>
      </c>
      <c r="AO101" s="84">
        <f t="shared" ca="1" si="33"/>
        <v>0</v>
      </c>
      <c r="AP101" s="84">
        <f t="shared" ca="1" si="34"/>
        <v>0</v>
      </c>
      <c r="AQ101" s="84">
        <f t="shared" ca="1" si="35"/>
        <v>0</v>
      </c>
      <c r="AR101" s="84">
        <f t="shared" ca="1" si="36"/>
        <v>0</v>
      </c>
    </row>
    <row r="102" spans="1:44" ht="12.4">
      <c r="A102" s="158" t="s">
        <v>223</v>
      </c>
      <c r="B102" s="237" t="e">
        <f t="shared" ca="1" si="31"/>
        <v>#N/A</v>
      </c>
      <c r="C102" s="64" t="s">
        <v>50</v>
      </c>
      <c r="D102" s="258">
        <f t="shared" ca="1" si="40"/>
        <v>0</v>
      </c>
      <c r="E102" s="258">
        <f t="shared" ca="1" si="40"/>
        <v>0</v>
      </c>
      <c r="F102" s="258">
        <f t="shared" ca="1" si="40"/>
        <v>0</v>
      </c>
      <c r="G102" s="258">
        <f t="shared" ca="1" si="40"/>
        <v>0</v>
      </c>
      <c r="H102" s="258">
        <f t="shared" ca="1" si="40"/>
        <v>0</v>
      </c>
      <c r="I102" s="258">
        <f t="shared" ca="1" si="40"/>
        <v>0</v>
      </c>
      <c r="J102" s="258">
        <f t="shared" ca="1" si="40"/>
        <v>0</v>
      </c>
      <c r="K102" s="258">
        <f t="shared" ca="1" si="40"/>
        <v>0</v>
      </c>
      <c r="L102" s="258">
        <f t="shared" ca="1" si="40"/>
        <v>0</v>
      </c>
      <c r="M102" s="258">
        <f t="shared" ca="1" si="40"/>
        <v>0</v>
      </c>
      <c r="N102" s="258">
        <f t="shared" ca="1" si="41"/>
        <v>0</v>
      </c>
      <c r="O102" s="258">
        <f t="shared" ca="1" si="41"/>
        <v>0</v>
      </c>
      <c r="P102" s="258">
        <f t="shared" ca="1" si="41"/>
        <v>0</v>
      </c>
      <c r="Q102" s="258">
        <f t="shared" ca="1" si="41"/>
        <v>0</v>
      </c>
      <c r="R102" s="258">
        <f t="shared" ca="1" si="41"/>
        <v>0</v>
      </c>
      <c r="S102" s="258">
        <f t="shared" ca="1" si="41"/>
        <v>0</v>
      </c>
      <c r="T102" s="258">
        <f t="shared" ca="1" si="41"/>
        <v>0</v>
      </c>
      <c r="U102" s="258">
        <f t="shared" ca="1" si="41"/>
        <v>0</v>
      </c>
      <c r="V102" s="258">
        <f t="shared" ca="1" si="41"/>
        <v>0</v>
      </c>
      <c r="W102" s="258">
        <f t="shared" ca="1" si="41"/>
        <v>0</v>
      </c>
      <c r="X102" s="258">
        <f t="shared" ca="1" si="42"/>
        <v>0</v>
      </c>
      <c r="Y102" s="258">
        <f t="shared" ca="1" si="42"/>
        <v>0</v>
      </c>
      <c r="Z102" s="258">
        <f t="shared" ca="1" si="42"/>
        <v>0</v>
      </c>
      <c r="AA102" s="258">
        <f t="shared" ca="1" si="42"/>
        <v>0</v>
      </c>
      <c r="AB102" s="258">
        <f t="shared" ca="1" si="42"/>
        <v>0</v>
      </c>
      <c r="AC102" s="258">
        <f t="shared" ca="1" si="42"/>
        <v>0</v>
      </c>
      <c r="AD102" s="258">
        <f t="shared" ca="1" si="42"/>
        <v>0</v>
      </c>
      <c r="AE102" s="258">
        <f t="shared" ca="1" si="42"/>
        <v>0</v>
      </c>
      <c r="AF102" s="258">
        <f t="shared" ca="1" si="42"/>
        <v>0</v>
      </c>
      <c r="AG102" s="258">
        <f t="shared" ca="1" si="42"/>
        <v>0</v>
      </c>
      <c r="AH102" s="258">
        <f t="shared" ca="1" si="42"/>
        <v>0</v>
      </c>
      <c r="AI102" s="258">
        <f t="shared" ca="1" si="42"/>
        <v>0</v>
      </c>
      <c r="AJ102" s="258">
        <f t="shared" ca="1" si="42"/>
        <v>0</v>
      </c>
      <c r="AL102" s="258">
        <f t="shared" ca="1" si="30"/>
        <v>0</v>
      </c>
      <c r="AN102" s="84">
        <f t="shared" ca="1" si="32"/>
        <v>0</v>
      </c>
      <c r="AO102" s="84">
        <f t="shared" ca="1" si="33"/>
        <v>0</v>
      </c>
      <c r="AP102" s="84">
        <f t="shared" ca="1" si="34"/>
        <v>0</v>
      </c>
      <c r="AQ102" s="84">
        <f t="shared" ca="1" si="35"/>
        <v>0</v>
      </c>
      <c r="AR102" s="84">
        <f t="shared" ca="1" si="36"/>
        <v>0</v>
      </c>
    </row>
    <row r="103" spans="1:44" ht="12.4">
      <c r="A103" s="158" t="s">
        <v>224</v>
      </c>
      <c r="B103" s="237" t="e">
        <f t="shared" ca="1" si="31"/>
        <v>#N/A</v>
      </c>
      <c r="C103" s="64" t="s">
        <v>50</v>
      </c>
      <c r="D103" s="258">
        <f t="shared" ref="D103:M112" ca="1" si="43">INDIRECT("N3." &amp; $A103 &amp;"!AG" &amp; D$10)</f>
        <v>0</v>
      </c>
      <c r="E103" s="258">
        <f t="shared" ca="1" si="43"/>
        <v>0</v>
      </c>
      <c r="F103" s="258">
        <f t="shared" ca="1" si="43"/>
        <v>0</v>
      </c>
      <c r="G103" s="258">
        <f t="shared" ca="1" si="43"/>
        <v>0</v>
      </c>
      <c r="H103" s="258">
        <f t="shared" ca="1" si="43"/>
        <v>0</v>
      </c>
      <c r="I103" s="258">
        <f t="shared" ca="1" si="43"/>
        <v>0</v>
      </c>
      <c r="J103" s="258">
        <f t="shared" ca="1" si="43"/>
        <v>0</v>
      </c>
      <c r="K103" s="258">
        <f t="shared" ca="1" si="43"/>
        <v>0</v>
      </c>
      <c r="L103" s="258">
        <f t="shared" ca="1" si="43"/>
        <v>0</v>
      </c>
      <c r="M103" s="258">
        <f t="shared" ca="1" si="43"/>
        <v>0</v>
      </c>
      <c r="N103" s="258">
        <f t="shared" ref="N103:W112" ca="1" si="44">INDIRECT("N3." &amp; $A103 &amp;"!AG" &amp; N$10)</f>
        <v>0</v>
      </c>
      <c r="O103" s="258">
        <f t="shared" ca="1" si="44"/>
        <v>0</v>
      </c>
      <c r="P103" s="258">
        <f t="shared" ca="1" si="44"/>
        <v>0</v>
      </c>
      <c r="Q103" s="258">
        <f t="shared" ca="1" si="44"/>
        <v>0</v>
      </c>
      <c r="R103" s="258">
        <f t="shared" ca="1" si="44"/>
        <v>0</v>
      </c>
      <c r="S103" s="258">
        <f t="shared" ca="1" si="44"/>
        <v>0</v>
      </c>
      <c r="T103" s="258">
        <f t="shared" ca="1" si="44"/>
        <v>0</v>
      </c>
      <c r="U103" s="258">
        <f t="shared" ca="1" si="44"/>
        <v>0</v>
      </c>
      <c r="V103" s="258">
        <f t="shared" ca="1" si="44"/>
        <v>0</v>
      </c>
      <c r="W103" s="258">
        <f t="shared" ca="1" si="44"/>
        <v>0</v>
      </c>
      <c r="X103" s="258">
        <f t="shared" ref="X103:AJ112" ca="1" si="45">INDIRECT("N3." &amp; $A103 &amp;"!AG" &amp; X$10)</f>
        <v>0</v>
      </c>
      <c r="Y103" s="258">
        <f t="shared" ca="1" si="45"/>
        <v>0</v>
      </c>
      <c r="Z103" s="258">
        <f t="shared" ca="1" si="45"/>
        <v>0</v>
      </c>
      <c r="AA103" s="258">
        <f t="shared" ca="1" si="45"/>
        <v>0</v>
      </c>
      <c r="AB103" s="258">
        <f t="shared" ca="1" si="45"/>
        <v>0</v>
      </c>
      <c r="AC103" s="258">
        <f t="shared" ca="1" si="45"/>
        <v>0</v>
      </c>
      <c r="AD103" s="258">
        <f t="shared" ca="1" si="45"/>
        <v>0</v>
      </c>
      <c r="AE103" s="258">
        <f t="shared" ca="1" si="45"/>
        <v>0</v>
      </c>
      <c r="AF103" s="258">
        <f t="shared" ca="1" si="45"/>
        <v>0</v>
      </c>
      <c r="AG103" s="258">
        <f t="shared" ca="1" si="45"/>
        <v>0</v>
      </c>
      <c r="AH103" s="258">
        <f t="shared" ca="1" si="45"/>
        <v>0</v>
      </c>
      <c r="AI103" s="258">
        <f t="shared" ca="1" si="45"/>
        <v>0</v>
      </c>
      <c r="AJ103" s="258">
        <f t="shared" ca="1" si="45"/>
        <v>0</v>
      </c>
      <c r="AL103" s="258">
        <f t="shared" ca="1" si="30"/>
        <v>0</v>
      </c>
      <c r="AN103" s="84">
        <f t="shared" ca="1" si="32"/>
        <v>0</v>
      </c>
      <c r="AO103" s="84">
        <f t="shared" ca="1" si="33"/>
        <v>0</v>
      </c>
      <c r="AP103" s="84">
        <f t="shared" ca="1" si="34"/>
        <v>0</v>
      </c>
      <c r="AQ103" s="84">
        <f t="shared" ca="1" si="35"/>
        <v>0</v>
      </c>
      <c r="AR103" s="84">
        <f t="shared" ca="1" si="36"/>
        <v>0</v>
      </c>
    </row>
    <row r="104" spans="1:44" ht="12.4">
      <c r="A104" s="158" t="s">
        <v>225</v>
      </c>
      <c r="B104" s="237" t="e">
        <f t="shared" ca="1" si="31"/>
        <v>#N/A</v>
      </c>
      <c r="C104" s="64" t="s">
        <v>50</v>
      </c>
      <c r="D104" s="258">
        <f t="shared" ca="1" si="43"/>
        <v>0</v>
      </c>
      <c r="E104" s="258">
        <f t="shared" ca="1" si="43"/>
        <v>0</v>
      </c>
      <c r="F104" s="258">
        <f t="shared" ca="1" si="43"/>
        <v>0</v>
      </c>
      <c r="G104" s="258">
        <f t="shared" ca="1" si="43"/>
        <v>0</v>
      </c>
      <c r="H104" s="258">
        <f t="shared" ca="1" si="43"/>
        <v>0</v>
      </c>
      <c r="I104" s="258">
        <f t="shared" ca="1" si="43"/>
        <v>0</v>
      </c>
      <c r="J104" s="258">
        <f t="shared" ca="1" si="43"/>
        <v>0</v>
      </c>
      <c r="K104" s="258">
        <f t="shared" ca="1" si="43"/>
        <v>0</v>
      </c>
      <c r="L104" s="258">
        <f t="shared" ca="1" si="43"/>
        <v>0</v>
      </c>
      <c r="M104" s="258">
        <f t="shared" ca="1" si="43"/>
        <v>0</v>
      </c>
      <c r="N104" s="258">
        <f t="shared" ca="1" si="44"/>
        <v>0</v>
      </c>
      <c r="O104" s="258">
        <f t="shared" ca="1" si="44"/>
        <v>0</v>
      </c>
      <c r="P104" s="258">
        <f t="shared" ca="1" si="44"/>
        <v>0</v>
      </c>
      <c r="Q104" s="258">
        <f t="shared" ca="1" si="44"/>
        <v>0</v>
      </c>
      <c r="R104" s="258">
        <f t="shared" ca="1" si="44"/>
        <v>0</v>
      </c>
      <c r="S104" s="258">
        <f t="shared" ca="1" si="44"/>
        <v>0</v>
      </c>
      <c r="T104" s="258">
        <f t="shared" ca="1" si="44"/>
        <v>0</v>
      </c>
      <c r="U104" s="258">
        <f t="shared" ca="1" si="44"/>
        <v>0</v>
      </c>
      <c r="V104" s="258">
        <f t="shared" ca="1" si="44"/>
        <v>0</v>
      </c>
      <c r="W104" s="258">
        <f t="shared" ca="1" si="44"/>
        <v>0</v>
      </c>
      <c r="X104" s="258">
        <f t="shared" ca="1" si="45"/>
        <v>0</v>
      </c>
      <c r="Y104" s="258">
        <f t="shared" ca="1" si="45"/>
        <v>0</v>
      </c>
      <c r="Z104" s="258">
        <f t="shared" ca="1" si="45"/>
        <v>0</v>
      </c>
      <c r="AA104" s="258">
        <f t="shared" ca="1" si="45"/>
        <v>0</v>
      </c>
      <c r="AB104" s="258">
        <f t="shared" ca="1" si="45"/>
        <v>0</v>
      </c>
      <c r="AC104" s="258">
        <f t="shared" ca="1" si="45"/>
        <v>0</v>
      </c>
      <c r="AD104" s="258">
        <f t="shared" ca="1" si="45"/>
        <v>0</v>
      </c>
      <c r="AE104" s="258">
        <f t="shared" ca="1" si="45"/>
        <v>0</v>
      </c>
      <c r="AF104" s="258">
        <f t="shared" ca="1" si="45"/>
        <v>0</v>
      </c>
      <c r="AG104" s="258">
        <f t="shared" ca="1" si="45"/>
        <v>0</v>
      </c>
      <c r="AH104" s="258">
        <f t="shared" ca="1" si="45"/>
        <v>0</v>
      </c>
      <c r="AI104" s="258">
        <f t="shared" ca="1" si="45"/>
        <v>0</v>
      </c>
      <c r="AJ104" s="258">
        <f t="shared" ca="1" si="45"/>
        <v>0</v>
      </c>
      <c r="AL104" s="258">
        <f t="shared" ca="1" si="30"/>
        <v>0</v>
      </c>
      <c r="AN104" s="84">
        <f t="shared" ca="1" si="32"/>
        <v>0</v>
      </c>
      <c r="AO104" s="84">
        <f t="shared" ca="1" si="33"/>
        <v>0</v>
      </c>
      <c r="AP104" s="84">
        <f t="shared" ca="1" si="34"/>
        <v>0</v>
      </c>
      <c r="AQ104" s="84">
        <f t="shared" ca="1" si="35"/>
        <v>0</v>
      </c>
      <c r="AR104" s="84">
        <f t="shared" ca="1" si="36"/>
        <v>0</v>
      </c>
    </row>
    <row r="105" spans="1:44" ht="12.4">
      <c r="A105" s="158" t="s">
        <v>226</v>
      </c>
      <c r="B105" s="237" t="e">
        <f t="shared" ca="1" si="31"/>
        <v>#N/A</v>
      </c>
      <c r="C105" s="64" t="s">
        <v>50</v>
      </c>
      <c r="D105" s="258">
        <f t="shared" ca="1" si="43"/>
        <v>0</v>
      </c>
      <c r="E105" s="258">
        <f t="shared" ca="1" si="43"/>
        <v>0</v>
      </c>
      <c r="F105" s="258">
        <f t="shared" ca="1" si="43"/>
        <v>0</v>
      </c>
      <c r="G105" s="258">
        <f t="shared" ca="1" si="43"/>
        <v>0</v>
      </c>
      <c r="H105" s="258">
        <f t="shared" ca="1" si="43"/>
        <v>0</v>
      </c>
      <c r="I105" s="258">
        <f t="shared" ca="1" si="43"/>
        <v>0</v>
      </c>
      <c r="J105" s="258">
        <f t="shared" ca="1" si="43"/>
        <v>0</v>
      </c>
      <c r="K105" s="258">
        <f t="shared" ca="1" si="43"/>
        <v>0</v>
      </c>
      <c r="L105" s="258">
        <f t="shared" ca="1" si="43"/>
        <v>0</v>
      </c>
      <c r="M105" s="258">
        <f t="shared" ca="1" si="43"/>
        <v>0</v>
      </c>
      <c r="N105" s="258">
        <f t="shared" ca="1" si="44"/>
        <v>0</v>
      </c>
      <c r="O105" s="258">
        <f t="shared" ca="1" si="44"/>
        <v>0</v>
      </c>
      <c r="P105" s="258">
        <f t="shared" ca="1" si="44"/>
        <v>0</v>
      </c>
      <c r="Q105" s="258">
        <f t="shared" ca="1" si="44"/>
        <v>0</v>
      </c>
      <c r="R105" s="258">
        <f t="shared" ca="1" si="44"/>
        <v>0</v>
      </c>
      <c r="S105" s="258">
        <f t="shared" ca="1" si="44"/>
        <v>0</v>
      </c>
      <c r="T105" s="258">
        <f t="shared" ca="1" si="44"/>
        <v>0</v>
      </c>
      <c r="U105" s="258">
        <f t="shared" ca="1" si="44"/>
        <v>0</v>
      </c>
      <c r="V105" s="258">
        <f t="shared" ca="1" si="44"/>
        <v>0</v>
      </c>
      <c r="W105" s="258">
        <f t="shared" ca="1" si="44"/>
        <v>0</v>
      </c>
      <c r="X105" s="258">
        <f t="shared" ca="1" si="45"/>
        <v>0</v>
      </c>
      <c r="Y105" s="258">
        <f t="shared" ca="1" si="45"/>
        <v>0</v>
      </c>
      <c r="Z105" s="258">
        <f t="shared" ca="1" si="45"/>
        <v>0</v>
      </c>
      <c r="AA105" s="258">
        <f t="shared" ca="1" si="45"/>
        <v>0</v>
      </c>
      <c r="AB105" s="258">
        <f t="shared" ca="1" si="45"/>
        <v>0</v>
      </c>
      <c r="AC105" s="258">
        <f t="shared" ca="1" si="45"/>
        <v>0</v>
      </c>
      <c r="AD105" s="258">
        <f t="shared" ca="1" si="45"/>
        <v>0</v>
      </c>
      <c r="AE105" s="258">
        <f t="shared" ca="1" si="45"/>
        <v>0</v>
      </c>
      <c r="AF105" s="258">
        <f t="shared" ca="1" si="45"/>
        <v>0</v>
      </c>
      <c r="AG105" s="258">
        <f t="shared" ca="1" si="45"/>
        <v>0</v>
      </c>
      <c r="AH105" s="258">
        <f t="shared" ca="1" si="45"/>
        <v>0</v>
      </c>
      <c r="AI105" s="258">
        <f t="shared" ca="1" si="45"/>
        <v>0</v>
      </c>
      <c r="AJ105" s="258">
        <f t="shared" ca="1" si="45"/>
        <v>0</v>
      </c>
      <c r="AL105" s="258">
        <f t="shared" ref="AL105:AL122" ca="1" si="46">INDIRECT("N3." &amp; $A105 &amp;"!AG" &amp; AL$10)</f>
        <v>0</v>
      </c>
      <c r="AN105" s="84">
        <f t="shared" ca="1" si="32"/>
        <v>0</v>
      </c>
      <c r="AO105" s="84">
        <f t="shared" ca="1" si="33"/>
        <v>0</v>
      </c>
      <c r="AP105" s="84">
        <f t="shared" ca="1" si="34"/>
        <v>0</v>
      </c>
      <c r="AQ105" s="84">
        <f t="shared" ca="1" si="35"/>
        <v>0</v>
      </c>
      <c r="AR105" s="84">
        <f t="shared" ca="1" si="36"/>
        <v>0</v>
      </c>
    </row>
    <row r="106" spans="1:44" ht="12.4">
      <c r="A106" s="158" t="s">
        <v>227</v>
      </c>
      <c r="B106" s="237" t="e">
        <f t="shared" ca="1" si="31"/>
        <v>#N/A</v>
      </c>
      <c r="C106" s="64" t="s">
        <v>50</v>
      </c>
      <c r="D106" s="258">
        <f t="shared" ca="1" si="43"/>
        <v>0</v>
      </c>
      <c r="E106" s="258">
        <f t="shared" ca="1" si="43"/>
        <v>0</v>
      </c>
      <c r="F106" s="258">
        <f t="shared" ca="1" si="43"/>
        <v>0</v>
      </c>
      <c r="G106" s="258">
        <f t="shared" ca="1" si="43"/>
        <v>0</v>
      </c>
      <c r="H106" s="258">
        <f t="shared" ca="1" si="43"/>
        <v>0</v>
      </c>
      <c r="I106" s="258">
        <f t="shared" ca="1" si="43"/>
        <v>0</v>
      </c>
      <c r="J106" s="258">
        <f t="shared" ca="1" si="43"/>
        <v>0</v>
      </c>
      <c r="K106" s="258">
        <f t="shared" ca="1" si="43"/>
        <v>0</v>
      </c>
      <c r="L106" s="258">
        <f t="shared" ca="1" si="43"/>
        <v>0</v>
      </c>
      <c r="M106" s="258">
        <f t="shared" ca="1" si="43"/>
        <v>0</v>
      </c>
      <c r="N106" s="258">
        <f t="shared" ca="1" si="44"/>
        <v>0</v>
      </c>
      <c r="O106" s="258">
        <f t="shared" ca="1" si="44"/>
        <v>0</v>
      </c>
      <c r="P106" s="258">
        <f t="shared" ca="1" si="44"/>
        <v>0</v>
      </c>
      <c r="Q106" s="258">
        <f t="shared" ca="1" si="44"/>
        <v>0</v>
      </c>
      <c r="R106" s="258">
        <f t="shared" ca="1" si="44"/>
        <v>0</v>
      </c>
      <c r="S106" s="258">
        <f t="shared" ca="1" si="44"/>
        <v>0</v>
      </c>
      <c r="T106" s="258">
        <f t="shared" ca="1" si="44"/>
        <v>0</v>
      </c>
      <c r="U106" s="258">
        <f t="shared" ca="1" si="44"/>
        <v>0</v>
      </c>
      <c r="V106" s="258">
        <f t="shared" ca="1" si="44"/>
        <v>0</v>
      </c>
      <c r="W106" s="258">
        <f t="shared" ca="1" si="44"/>
        <v>0</v>
      </c>
      <c r="X106" s="258">
        <f t="shared" ca="1" si="45"/>
        <v>0</v>
      </c>
      <c r="Y106" s="258">
        <f t="shared" ca="1" si="45"/>
        <v>0</v>
      </c>
      <c r="Z106" s="258">
        <f t="shared" ca="1" si="45"/>
        <v>0</v>
      </c>
      <c r="AA106" s="258">
        <f t="shared" ca="1" si="45"/>
        <v>0</v>
      </c>
      <c r="AB106" s="258">
        <f t="shared" ca="1" si="45"/>
        <v>0</v>
      </c>
      <c r="AC106" s="258">
        <f t="shared" ca="1" si="45"/>
        <v>0</v>
      </c>
      <c r="AD106" s="258">
        <f t="shared" ca="1" si="45"/>
        <v>0</v>
      </c>
      <c r="AE106" s="258">
        <f t="shared" ca="1" si="45"/>
        <v>0</v>
      </c>
      <c r="AF106" s="258">
        <f t="shared" ca="1" si="45"/>
        <v>0</v>
      </c>
      <c r="AG106" s="258">
        <f t="shared" ca="1" si="45"/>
        <v>0</v>
      </c>
      <c r="AH106" s="258">
        <f t="shared" ca="1" si="45"/>
        <v>0</v>
      </c>
      <c r="AI106" s="258">
        <f t="shared" ca="1" si="45"/>
        <v>0</v>
      </c>
      <c r="AJ106" s="258">
        <f t="shared" ca="1" si="45"/>
        <v>0</v>
      </c>
      <c r="AL106" s="258">
        <f t="shared" ca="1" si="46"/>
        <v>0</v>
      </c>
      <c r="AN106" s="84">
        <f t="shared" ca="1" si="32"/>
        <v>0</v>
      </c>
      <c r="AO106" s="84">
        <f t="shared" ca="1" si="33"/>
        <v>0</v>
      </c>
      <c r="AP106" s="84">
        <f t="shared" ca="1" si="34"/>
        <v>0</v>
      </c>
      <c r="AQ106" s="84">
        <f t="shared" ca="1" si="35"/>
        <v>0</v>
      </c>
      <c r="AR106" s="84">
        <f t="shared" ca="1" si="36"/>
        <v>0</v>
      </c>
    </row>
    <row r="107" spans="1:44" ht="12.4">
      <c r="A107" s="158" t="s">
        <v>228</v>
      </c>
      <c r="B107" s="237" t="e">
        <f t="shared" ca="1" si="31"/>
        <v>#N/A</v>
      </c>
      <c r="C107" s="64" t="s">
        <v>50</v>
      </c>
      <c r="D107" s="258">
        <f t="shared" ca="1" si="43"/>
        <v>0</v>
      </c>
      <c r="E107" s="258">
        <f t="shared" ca="1" si="43"/>
        <v>0</v>
      </c>
      <c r="F107" s="258">
        <f t="shared" ca="1" si="43"/>
        <v>0</v>
      </c>
      <c r="G107" s="258">
        <f t="shared" ca="1" si="43"/>
        <v>0</v>
      </c>
      <c r="H107" s="258">
        <f t="shared" ca="1" si="43"/>
        <v>0</v>
      </c>
      <c r="I107" s="258">
        <f t="shared" ca="1" si="43"/>
        <v>0</v>
      </c>
      <c r="J107" s="258">
        <f t="shared" ca="1" si="43"/>
        <v>0</v>
      </c>
      <c r="K107" s="258">
        <f t="shared" ca="1" si="43"/>
        <v>0</v>
      </c>
      <c r="L107" s="258">
        <f t="shared" ca="1" si="43"/>
        <v>0</v>
      </c>
      <c r="M107" s="258">
        <f t="shared" ca="1" si="43"/>
        <v>0</v>
      </c>
      <c r="N107" s="258">
        <f t="shared" ca="1" si="44"/>
        <v>0</v>
      </c>
      <c r="O107" s="258">
        <f t="shared" ca="1" si="44"/>
        <v>0</v>
      </c>
      <c r="P107" s="258">
        <f t="shared" ca="1" si="44"/>
        <v>0</v>
      </c>
      <c r="Q107" s="258">
        <f t="shared" ca="1" si="44"/>
        <v>0</v>
      </c>
      <c r="R107" s="258">
        <f t="shared" ca="1" si="44"/>
        <v>0</v>
      </c>
      <c r="S107" s="258">
        <f t="shared" ca="1" si="44"/>
        <v>0</v>
      </c>
      <c r="T107" s="258">
        <f t="shared" ca="1" si="44"/>
        <v>0</v>
      </c>
      <c r="U107" s="258">
        <f t="shared" ca="1" si="44"/>
        <v>0</v>
      </c>
      <c r="V107" s="258">
        <f t="shared" ca="1" si="44"/>
        <v>0</v>
      </c>
      <c r="W107" s="258">
        <f t="shared" ca="1" si="44"/>
        <v>0</v>
      </c>
      <c r="X107" s="258">
        <f t="shared" ca="1" si="45"/>
        <v>0</v>
      </c>
      <c r="Y107" s="258">
        <f t="shared" ca="1" si="45"/>
        <v>0</v>
      </c>
      <c r="Z107" s="258">
        <f t="shared" ca="1" si="45"/>
        <v>0</v>
      </c>
      <c r="AA107" s="258">
        <f t="shared" ca="1" si="45"/>
        <v>0</v>
      </c>
      <c r="AB107" s="258">
        <f t="shared" ca="1" si="45"/>
        <v>0</v>
      </c>
      <c r="AC107" s="258">
        <f t="shared" ca="1" si="45"/>
        <v>0</v>
      </c>
      <c r="AD107" s="258">
        <f t="shared" ca="1" si="45"/>
        <v>0</v>
      </c>
      <c r="AE107" s="258">
        <f t="shared" ca="1" si="45"/>
        <v>0</v>
      </c>
      <c r="AF107" s="258">
        <f t="shared" ca="1" si="45"/>
        <v>0</v>
      </c>
      <c r="AG107" s="258">
        <f t="shared" ca="1" si="45"/>
        <v>0</v>
      </c>
      <c r="AH107" s="258">
        <f t="shared" ca="1" si="45"/>
        <v>0</v>
      </c>
      <c r="AI107" s="258">
        <f t="shared" ca="1" si="45"/>
        <v>0</v>
      </c>
      <c r="AJ107" s="258">
        <f t="shared" ca="1" si="45"/>
        <v>0</v>
      </c>
      <c r="AL107" s="258">
        <f t="shared" ca="1" si="46"/>
        <v>0</v>
      </c>
      <c r="AN107" s="84">
        <f t="shared" ca="1" si="32"/>
        <v>0</v>
      </c>
      <c r="AO107" s="84">
        <f t="shared" ca="1" si="33"/>
        <v>0</v>
      </c>
      <c r="AP107" s="84">
        <f t="shared" ca="1" si="34"/>
        <v>0</v>
      </c>
      <c r="AQ107" s="84">
        <f t="shared" ca="1" si="35"/>
        <v>0</v>
      </c>
      <c r="AR107" s="84">
        <f t="shared" ca="1" si="36"/>
        <v>0</v>
      </c>
    </row>
    <row r="108" spans="1:44" ht="12.4">
      <c r="A108" s="158" t="s">
        <v>240</v>
      </c>
      <c r="B108" s="237" t="e">
        <f t="shared" ca="1" si="31"/>
        <v>#N/A</v>
      </c>
      <c r="C108" s="64" t="s">
        <v>50</v>
      </c>
      <c r="D108" s="258">
        <f t="shared" ca="1" si="43"/>
        <v>0</v>
      </c>
      <c r="E108" s="258">
        <f t="shared" ca="1" si="43"/>
        <v>0</v>
      </c>
      <c r="F108" s="258">
        <f t="shared" ca="1" si="43"/>
        <v>0</v>
      </c>
      <c r="G108" s="258">
        <f t="shared" ca="1" si="43"/>
        <v>0</v>
      </c>
      <c r="H108" s="258">
        <f t="shared" ca="1" si="43"/>
        <v>0</v>
      </c>
      <c r="I108" s="258">
        <f t="shared" ca="1" si="43"/>
        <v>0</v>
      </c>
      <c r="J108" s="258">
        <f t="shared" ca="1" si="43"/>
        <v>0</v>
      </c>
      <c r="K108" s="258">
        <f t="shared" ca="1" si="43"/>
        <v>0</v>
      </c>
      <c r="L108" s="258">
        <f t="shared" ca="1" si="43"/>
        <v>0</v>
      </c>
      <c r="M108" s="258">
        <f t="shared" ca="1" si="43"/>
        <v>0</v>
      </c>
      <c r="N108" s="258">
        <f t="shared" ca="1" si="44"/>
        <v>0</v>
      </c>
      <c r="O108" s="258">
        <f t="shared" ca="1" si="44"/>
        <v>0</v>
      </c>
      <c r="P108" s="258">
        <f t="shared" ca="1" si="44"/>
        <v>0</v>
      </c>
      <c r="Q108" s="258">
        <f t="shared" ca="1" si="44"/>
        <v>0</v>
      </c>
      <c r="R108" s="258">
        <f t="shared" ca="1" si="44"/>
        <v>0</v>
      </c>
      <c r="S108" s="258">
        <f t="shared" ca="1" si="44"/>
        <v>0</v>
      </c>
      <c r="T108" s="258">
        <f t="shared" ca="1" si="44"/>
        <v>0</v>
      </c>
      <c r="U108" s="258">
        <f t="shared" ca="1" si="44"/>
        <v>0</v>
      </c>
      <c r="V108" s="258">
        <f t="shared" ca="1" si="44"/>
        <v>0</v>
      </c>
      <c r="W108" s="258">
        <f t="shared" ca="1" si="44"/>
        <v>0</v>
      </c>
      <c r="X108" s="258">
        <f t="shared" ca="1" si="45"/>
        <v>0</v>
      </c>
      <c r="Y108" s="258">
        <f t="shared" ca="1" si="45"/>
        <v>0</v>
      </c>
      <c r="Z108" s="258">
        <f t="shared" ca="1" si="45"/>
        <v>0</v>
      </c>
      <c r="AA108" s="258">
        <f t="shared" ca="1" si="45"/>
        <v>0</v>
      </c>
      <c r="AB108" s="258">
        <f t="shared" ca="1" si="45"/>
        <v>0</v>
      </c>
      <c r="AC108" s="258">
        <f t="shared" ca="1" si="45"/>
        <v>0</v>
      </c>
      <c r="AD108" s="258">
        <f t="shared" ca="1" si="45"/>
        <v>0</v>
      </c>
      <c r="AE108" s="258">
        <f t="shared" ca="1" si="45"/>
        <v>0</v>
      </c>
      <c r="AF108" s="258">
        <f t="shared" ca="1" si="45"/>
        <v>0</v>
      </c>
      <c r="AG108" s="258">
        <f t="shared" ca="1" si="45"/>
        <v>0</v>
      </c>
      <c r="AH108" s="258">
        <f t="shared" ca="1" si="45"/>
        <v>0</v>
      </c>
      <c r="AI108" s="258">
        <f t="shared" ca="1" si="45"/>
        <v>0</v>
      </c>
      <c r="AJ108" s="258">
        <f t="shared" ca="1" si="45"/>
        <v>0</v>
      </c>
      <c r="AL108" s="258">
        <f t="shared" ca="1" si="46"/>
        <v>0</v>
      </c>
      <c r="AN108" s="84">
        <f t="shared" ca="1" si="32"/>
        <v>0</v>
      </c>
      <c r="AO108" s="84">
        <f t="shared" ca="1" si="33"/>
        <v>0</v>
      </c>
      <c r="AP108" s="84">
        <f t="shared" ca="1" si="34"/>
        <v>0</v>
      </c>
      <c r="AQ108" s="84">
        <f t="shared" ca="1" si="35"/>
        <v>0</v>
      </c>
      <c r="AR108" s="84">
        <f t="shared" ca="1" si="36"/>
        <v>0</v>
      </c>
    </row>
    <row r="109" spans="1:44" ht="12.4">
      <c r="A109" s="158" t="s">
        <v>241</v>
      </c>
      <c r="B109" s="237" t="e">
        <f t="shared" ca="1" si="31"/>
        <v>#N/A</v>
      </c>
      <c r="C109" s="64" t="s">
        <v>50</v>
      </c>
      <c r="D109" s="258">
        <f t="shared" ca="1" si="43"/>
        <v>0</v>
      </c>
      <c r="E109" s="258">
        <f t="shared" ca="1" si="43"/>
        <v>0</v>
      </c>
      <c r="F109" s="258">
        <f t="shared" ca="1" si="43"/>
        <v>0</v>
      </c>
      <c r="G109" s="258">
        <f t="shared" ca="1" si="43"/>
        <v>0</v>
      </c>
      <c r="H109" s="258">
        <f t="shared" ca="1" si="43"/>
        <v>0</v>
      </c>
      <c r="I109" s="258">
        <f t="shared" ca="1" si="43"/>
        <v>0</v>
      </c>
      <c r="J109" s="258">
        <f t="shared" ca="1" si="43"/>
        <v>0</v>
      </c>
      <c r="K109" s="258">
        <f t="shared" ca="1" si="43"/>
        <v>0</v>
      </c>
      <c r="L109" s="258">
        <f t="shared" ca="1" si="43"/>
        <v>0</v>
      </c>
      <c r="M109" s="258">
        <f t="shared" ca="1" si="43"/>
        <v>0</v>
      </c>
      <c r="N109" s="258">
        <f t="shared" ca="1" si="44"/>
        <v>0</v>
      </c>
      <c r="O109" s="258">
        <f t="shared" ca="1" si="44"/>
        <v>0</v>
      </c>
      <c r="P109" s="258">
        <f t="shared" ca="1" si="44"/>
        <v>0</v>
      </c>
      <c r="Q109" s="258">
        <f t="shared" ca="1" si="44"/>
        <v>0</v>
      </c>
      <c r="R109" s="258">
        <f t="shared" ca="1" si="44"/>
        <v>0</v>
      </c>
      <c r="S109" s="258">
        <f t="shared" ca="1" si="44"/>
        <v>0</v>
      </c>
      <c r="T109" s="258">
        <f t="shared" ca="1" si="44"/>
        <v>0</v>
      </c>
      <c r="U109" s="258">
        <f t="shared" ca="1" si="44"/>
        <v>0</v>
      </c>
      <c r="V109" s="258">
        <f t="shared" ca="1" si="44"/>
        <v>0</v>
      </c>
      <c r="W109" s="258">
        <f t="shared" ca="1" si="44"/>
        <v>0</v>
      </c>
      <c r="X109" s="258">
        <f t="shared" ca="1" si="45"/>
        <v>0</v>
      </c>
      <c r="Y109" s="258">
        <f t="shared" ca="1" si="45"/>
        <v>0</v>
      </c>
      <c r="Z109" s="258">
        <f t="shared" ca="1" si="45"/>
        <v>0</v>
      </c>
      <c r="AA109" s="258">
        <f t="shared" ca="1" si="45"/>
        <v>0</v>
      </c>
      <c r="AB109" s="258">
        <f t="shared" ca="1" si="45"/>
        <v>0</v>
      </c>
      <c r="AC109" s="258">
        <f t="shared" ca="1" si="45"/>
        <v>0</v>
      </c>
      <c r="AD109" s="258">
        <f t="shared" ca="1" si="45"/>
        <v>0</v>
      </c>
      <c r="AE109" s="258">
        <f t="shared" ca="1" si="45"/>
        <v>0</v>
      </c>
      <c r="AF109" s="258">
        <f t="shared" ca="1" si="45"/>
        <v>0</v>
      </c>
      <c r="AG109" s="258">
        <f t="shared" ca="1" si="45"/>
        <v>0</v>
      </c>
      <c r="AH109" s="258">
        <f t="shared" ca="1" si="45"/>
        <v>0</v>
      </c>
      <c r="AI109" s="258">
        <f t="shared" ca="1" si="45"/>
        <v>0</v>
      </c>
      <c r="AJ109" s="258">
        <f t="shared" ca="1" si="45"/>
        <v>0</v>
      </c>
      <c r="AL109" s="258">
        <f t="shared" ca="1" si="46"/>
        <v>0</v>
      </c>
      <c r="AN109" s="84">
        <f t="shared" ca="1" si="32"/>
        <v>0</v>
      </c>
      <c r="AO109" s="84">
        <f t="shared" ca="1" si="33"/>
        <v>0</v>
      </c>
      <c r="AP109" s="84">
        <f t="shared" ca="1" si="34"/>
        <v>0</v>
      </c>
      <c r="AQ109" s="84">
        <f t="shared" ca="1" si="35"/>
        <v>0</v>
      </c>
      <c r="AR109" s="84">
        <f t="shared" ca="1" si="36"/>
        <v>0</v>
      </c>
    </row>
    <row r="110" spans="1:44" ht="12.4">
      <c r="A110" s="158" t="s">
        <v>242</v>
      </c>
      <c r="B110" s="237" t="e">
        <f t="shared" ca="1" si="31"/>
        <v>#N/A</v>
      </c>
      <c r="C110" s="64" t="s">
        <v>50</v>
      </c>
      <c r="D110" s="258">
        <f t="shared" ca="1" si="43"/>
        <v>0</v>
      </c>
      <c r="E110" s="258">
        <f t="shared" ca="1" si="43"/>
        <v>0</v>
      </c>
      <c r="F110" s="258">
        <f t="shared" ca="1" si="43"/>
        <v>0</v>
      </c>
      <c r="G110" s="258">
        <f t="shared" ca="1" si="43"/>
        <v>0</v>
      </c>
      <c r="H110" s="258">
        <f t="shared" ca="1" si="43"/>
        <v>0</v>
      </c>
      <c r="I110" s="258">
        <f t="shared" ca="1" si="43"/>
        <v>0</v>
      </c>
      <c r="J110" s="258">
        <f t="shared" ca="1" si="43"/>
        <v>0</v>
      </c>
      <c r="K110" s="258">
        <f t="shared" ca="1" si="43"/>
        <v>0</v>
      </c>
      <c r="L110" s="258">
        <f t="shared" ca="1" si="43"/>
        <v>0</v>
      </c>
      <c r="M110" s="258">
        <f t="shared" ca="1" si="43"/>
        <v>0</v>
      </c>
      <c r="N110" s="258">
        <f t="shared" ca="1" si="44"/>
        <v>0</v>
      </c>
      <c r="O110" s="258">
        <f t="shared" ca="1" si="44"/>
        <v>0</v>
      </c>
      <c r="P110" s="258">
        <f t="shared" ca="1" si="44"/>
        <v>0</v>
      </c>
      <c r="Q110" s="258">
        <f t="shared" ca="1" si="44"/>
        <v>0</v>
      </c>
      <c r="R110" s="258">
        <f t="shared" ca="1" si="44"/>
        <v>0</v>
      </c>
      <c r="S110" s="258">
        <f t="shared" ca="1" si="44"/>
        <v>0</v>
      </c>
      <c r="T110" s="258">
        <f t="shared" ca="1" si="44"/>
        <v>0</v>
      </c>
      <c r="U110" s="258">
        <f t="shared" ca="1" si="44"/>
        <v>0</v>
      </c>
      <c r="V110" s="258">
        <f t="shared" ca="1" si="44"/>
        <v>0</v>
      </c>
      <c r="W110" s="258">
        <f t="shared" ca="1" si="44"/>
        <v>0</v>
      </c>
      <c r="X110" s="258">
        <f t="shared" ca="1" si="45"/>
        <v>0</v>
      </c>
      <c r="Y110" s="258">
        <f t="shared" ca="1" si="45"/>
        <v>0</v>
      </c>
      <c r="Z110" s="258">
        <f t="shared" ca="1" si="45"/>
        <v>0</v>
      </c>
      <c r="AA110" s="258">
        <f t="shared" ca="1" si="45"/>
        <v>0</v>
      </c>
      <c r="AB110" s="258">
        <f t="shared" ca="1" si="45"/>
        <v>0</v>
      </c>
      <c r="AC110" s="258">
        <f t="shared" ca="1" si="45"/>
        <v>0</v>
      </c>
      <c r="AD110" s="258">
        <f t="shared" ca="1" si="45"/>
        <v>0</v>
      </c>
      <c r="AE110" s="258">
        <f t="shared" ca="1" si="45"/>
        <v>0</v>
      </c>
      <c r="AF110" s="258">
        <f t="shared" ca="1" si="45"/>
        <v>0</v>
      </c>
      <c r="AG110" s="258">
        <f t="shared" ca="1" si="45"/>
        <v>0</v>
      </c>
      <c r="AH110" s="258">
        <f t="shared" ca="1" si="45"/>
        <v>0</v>
      </c>
      <c r="AI110" s="258">
        <f t="shared" ca="1" si="45"/>
        <v>0</v>
      </c>
      <c r="AJ110" s="258">
        <f t="shared" ca="1" si="45"/>
        <v>0</v>
      </c>
      <c r="AL110" s="258">
        <f t="shared" ca="1" si="46"/>
        <v>0</v>
      </c>
      <c r="AN110" s="84">
        <f t="shared" ca="1" si="32"/>
        <v>0</v>
      </c>
      <c r="AO110" s="84">
        <f t="shared" ca="1" si="33"/>
        <v>0</v>
      </c>
      <c r="AP110" s="84">
        <f t="shared" ca="1" si="34"/>
        <v>0</v>
      </c>
      <c r="AQ110" s="84">
        <f t="shared" ca="1" si="35"/>
        <v>0</v>
      </c>
      <c r="AR110" s="84">
        <f t="shared" ca="1" si="36"/>
        <v>0</v>
      </c>
    </row>
    <row r="111" spans="1:44" ht="12.4">
      <c r="A111" s="158" t="s">
        <v>434</v>
      </c>
      <c r="B111" s="237" t="e">
        <f t="shared" ca="1" si="31"/>
        <v>#N/A</v>
      </c>
      <c r="C111" s="64" t="s">
        <v>50</v>
      </c>
      <c r="D111" s="258">
        <f t="shared" ca="1" si="43"/>
        <v>0</v>
      </c>
      <c r="E111" s="258">
        <f t="shared" ca="1" si="43"/>
        <v>0</v>
      </c>
      <c r="F111" s="258">
        <f t="shared" ca="1" si="43"/>
        <v>0</v>
      </c>
      <c r="G111" s="258">
        <f t="shared" ca="1" si="43"/>
        <v>0</v>
      </c>
      <c r="H111" s="258">
        <f t="shared" ca="1" si="43"/>
        <v>0</v>
      </c>
      <c r="I111" s="258">
        <f t="shared" ca="1" si="43"/>
        <v>0</v>
      </c>
      <c r="J111" s="258">
        <f t="shared" ca="1" si="43"/>
        <v>0</v>
      </c>
      <c r="K111" s="258">
        <f t="shared" ca="1" si="43"/>
        <v>0</v>
      </c>
      <c r="L111" s="258">
        <f t="shared" ca="1" si="43"/>
        <v>0</v>
      </c>
      <c r="M111" s="258">
        <f t="shared" ca="1" si="43"/>
        <v>0</v>
      </c>
      <c r="N111" s="258">
        <f t="shared" ca="1" si="44"/>
        <v>0</v>
      </c>
      <c r="O111" s="258">
        <f t="shared" ca="1" si="44"/>
        <v>0</v>
      </c>
      <c r="P111" s="258">
        <f t="shared" ca="1" si="44"/>
        <v>0</v>
      </c>
      <c r="Q111" s="258">
        <f t="shared" ca="1" si="44"/>
        <v>0</v>
      </c>
      <c r="R111" s="258">
        <f t="shared" ca="1" si="44"/>
        <v>0</v>
      </c>
      <c r="S111" s="258">
        <f t="shared" ca="1" si="44"/>
        <v>0</v>
      </c>
      <c r="T111" s="258">
        <f t="shared" ca="1" si="44"/>
        <v>0</v>
      </c>
      <c r="U111" s="258">
        <f t="shared" ca="1" si="44"/>
        <v>0</v>
      </c>
      <c r="V111" s="258">
        <f t="shared" ca="1" si="44"/>
        <v>0</v>
      </c>
      <c r="W111" s="258">
        <f t="shared" ca="1" si="44"/>
        <v>0</v>
      </c>
      <c r="X111" s="258">
        <f t="shared" ca="1" si="45"/>
        <v>0</v>
      </c>
      <c r="Y111" s="258">
        <f t="shared" ca="1" si="45"/>
        <v>0</v>
      </c>
      <c r="Z111" s="258">
        <f t="shared" ca="1" si="45"/>
        <v>0</v>
      </c>
      <c r="AA111" s="258">
        <f t="shared" ca="1" si="45"/>
        <v>0</v>
      </c>
      <c r="AB111" s="258">
        <f t="shared" ca="1" si="45"/>
        <v>0</v>
      </c>
      <c r="AC111" s="258">
        <f t="shared" ca="1" si="45"/>
        <v>0</v>
      </c>
      <c r="AD111" s="258">
        <f t="shared" ca="1" si="45"/>
        <v>0</v>
      </c>
      <c r="AE111" s="258">
        <f t="shared" ca="1" si="45"/>
        <v>0</v>
      </c>
      <c r="AF111" s="258">
        <f t="shared" ca="1" si="45"/>
        <v>0</v>
      </c>
      <c r="AG111" s="258">
        <f t="shared" ca="1" si="45"/>
        <v>0</v>
      </c>
      <c r="AH111" s="258">
        <f t="shared" ca="1" si="45"/>
        <v>0</v>
      </c>
      <c r="AI111" s="258">
        <f t="shared" ca="1" si="45"/>
        <v>0</v>
      </c>
      <c r="AJ111" s="258">
        <f t="shared" ca="1" si="45"/>
        <v>0</v>
      </c>
      <c r="AL111" s="258">
        <f t="shared" ca="1" si="46"/>
        <v>0</v>
      </c>
      <c r="AN111" s="84">
        <f t="shared" ca="1" si="32"/>
        <v>0</v>
      </c>
      <c r="AO111" s="84">
        <f t="shared" ca="1" si="33"/>
        <v>0</v>
      </c>
      <c r="AP111" s="84">
        <f t="shared" ca="1" si="34"/>
        <v>0</v>
      </c>
      <c r="AQ111" s="84">
        <f t="shared" ca="1" si="35"/>
        <v>0</v>
      </c>
      <c r="AR111" s="84">
        <f t="shared" ca="1" si="36"/>
        <v>0</v>
      </c>
    </row>
    <row r="112" spans="1:44" ht="12.4">
      <c r="A112" s="158" t="s">
        <v>243</v>
      </c>
      <c r="B112" s="237" t="e">
        <f t="shared" ca="1" si="31"/>
        <v>#N/A</v>
      </c>
      <c r="C112" s="64" t="s">
        <v>50</v>
      </c>
      <c r="D112" s="258">
        <f t="shared" ca="1" si="43"/>
        <v>0</v>
      </c>
      <c r="E112" s="258">
        <f t="shared" ca="1" si="43"/>
        <v>0</v>
      </c>
      <c r="F112" s="258">
        <f t="shared" ca="1" si="43"/>
        <v>0</v>
      </c>
      <c r="G112" s="258">
        <f t="shared" ca="1" si="43"/>
        <v>0</v>
      </c>
      <c r="H112" s="258">
        <f t="shared" ca="1" si="43"/>
        <v>0</v>
      </c>
      <c r="I112" s="258">
        <f t="shared" ca="1" si="43"/>
        <v>0</v>
      </c>
      <c r="J112" s="258">
        <f t="shared" ca="1" si="43"/>
        <v>0</v>
      </c>
      <c r="K112" s="258">
        <f t="shared" ca="1" si="43"/>
        <v>0</v>
      </c>
      <c r="L112" s="258">
        <f t="shared" ca="1" si="43"/>
        <v>0</v>
      </c>
      <c r="M112" s="258">
        <f t="shared" ca="1" si="43"/>
        <v>0</v>
      </c>
      <c r="N112" s="258">
        <f t="shared" ca="1" si="44"/>
        <v>0</v>
      </c>
      <c r="O112" s="258">
        <f t="shared" ca="1" si="44"/>
        <v>0</v>
      </c>
      <c r="P112" s="258">
        <f t="shared" ca="1" si="44"/>
        <v>0</v>
      </c>
      <c r="Q112" s="258">
        <f t="shared" ca="1" si="44"/>
        <v>0</v>
      </c>
      <c r="R112" s="258">
        <f t="shared" ca="1" si="44"/>
        <v>0</v>
      </c>
      <c r="S112" s="258">
        <f t="shared" ca="1" si="44"/>
        <v>0</v>
      </c>
      <c r="T112" s="258">
        <f t="shared" ca="1" si="44"/>
        <v>0</v>
      </c>
      <c r="U112" s="258">
        <f t="shared" ca="1" si="44"/>
        <v>0</v>
      </c>
      <c r="V112" s="258">
        <f t="shared" ca="1" si="44"/>
        <v>0</v>
      </c>
      <c r="W112" s="258">
        <f t="shared" ca="1" si="44"/>
        <v>0</v>
      </c>
      <c r="X112" s="258">
        <f t="shared" ca="1" si="45"/>
        <v>0</v>
      </c>
      <c r="Y112" s="258">
        <f t="shared" ca="1" si="45"/>
        <v>0</v>
      </c>
      <c r="Z112" s="258">
        <f t="shared" ca="1" si="45"/>
        <v>0</v>
      </c>
      <c r="AA112" s="258">
        <f t="shared" ca="1" si="45"/>
        <v>0</v>
      </c>
      <c r="AB112" s="258">
        <f t="shared" ca="1" si="45"/>
        <v>0</v>
      </c>
      <c r="AC112" s="258">
        <f t="shared" ca="1" si="45"/>
        <v>0</v>
      </c>
      <c r="AD112" s="258">
        <f t="shared" ca="1" si="45"/>
        <v>0</v>
      </c>
      <c r="AE112" s="258">
        <f t="shared" ca="1" si="45"/>
        <v>0</v>
      </c>
      <c r="AF112" s="258">
        <f t="shared" ca="1" si="45"/>
        <v>0</v>
      </c>
      <c r="AG112" s="258">
        <f t="shared" ca="1" si="45"/>
        <v>0</v>
      </c>
      <c r="AH112" s="258">
        <f t="shared" ca="1" si="45"/>
        <v>0</v>
      </c>
      <c r="AI112" s="258">
        <f t="shared" ca="1" si="45"/>
        <v>0</v>
      </c>
      <c r="AJ112" s="258">
        <f t="shared" ca="1" si="45"/>
        <v>0</v>
      </c>
      <c r="AL112" s="258">
        <f t="shared" ca="1" si="46"/>
        <v>0</v>
      </c>
      <c r="AN112" s="84">
        <f t="shared" ca="1" si="32"/>
        <v>0</v>
      </c>
      <c r="AO112" s="84">
        <f t="shared" ca="1" si="33"/>
        <v>0</v>
      </c>
      <c r="AP112" s="84">
        <f t="shared" ca="1" si="34"/>
        <v>0</v>
      </c>
      <c r="AQ112" s="84">
        <f t="shared" ca="1" si="35"/>
        <v>0</v>
      </c>
      <c r="AR112" s="84">
        <f t="shared" ca="1" si="36"/>
        <v>0</v>
      </c>
    </row>
    <row r="113" spans="1:44" ht="12.4">
      <c r="A113" s="158" t="s">
        <v>244</v>
      </c>
      <c r="B113" s="237" t="e">
        <f t="shared" ca="1" si="31"/>
        <v>#N/A</v>
      </c>
      <c r="C113" s="64" t="s">
        <v>50</v>
      </c>
      <c r="D113" s="258">
        <f t="shared" ref="D113:M122" ca="1" si="47">INDIRECT("N3." &amp; $A113 &amp;"!AG" &amp; D$10)</f>
        <v>0</v>
      </c>
      <c r="E113" s="258">
        <f t="shared" ca="1" si="47"/>
        <v>0</v>
      </c>
      <c r="F113" s="258">
        <f t="shared" ca="1" si="47"/>
        <v>0</v>
      </c>
      <c r="G113" s="258">
        <f t="shared" ca="1" si="47"/>
        <v>0</v>
      </c>
      <c r="H113" s="258">
        <f t="shared" ca="1" si="47"/>
        <v>0</v>
      </c>
      <c r="I113" s="258">
        <f t="shared" ca="1" si="47"/>
        <v>0</v>
      </c>
      <c r="J113" s="258">
        <f t="shared" ca="1" si="47"/>
        <v>0</v>
      </c>
      <c r="K113" s="258">
        <f t="shared" ca="1" si="47"/>
        <v>0</v>
      </c>
      <c r="L113" s="258">
        <f t="shared" ca="1" si="47"/>
        <v>0</v>
      </c>
      <c r="M113" s="258">
        <f t="shared" ca="1" si="47"/>
        <v>0</v>
      </c>
      <c r="N113" s="258">
        <f t="shared" ref="N113:W122" ca="1" si="48">INDIRECT("N3." &amp; $A113 &amp;"!AG" &amp; N$10)</f>
        <v>0</v>
      </c>
      <c r="O113" s="258">
        <f t="shared" ca="1" si="48"/>
        <v>0</v>
      </c>
      <c r="P113" s="258">
        <f t="shared" ca="1" si="48"/>
        <v>0</v>
      </c>
      <c r="Q113" s="258">
        <f t="shared" ca="1" si="48"/>
        <v>0</v>
      </c>
      <c r="R113" s="258">
        <f t="shared" ca="1" si="48"/>
        <v>0</v>
      </c>
      <c r="S113" s="258">
        <f t="shared" ca="1" si="48"/>
        <v>0</v>
      </c>
      <c r="T113" s="258">
        <f t="shared" ca="1" si="48"/>
        <v>0</v>
      </c>
      <c r="U113" s="258">
        <f t="shared" ca="1" si="48"/>
        <v>0</v>
      </c>
      <c r="V113" s="258">
        <f t="shared" ca="1" si="48"/>
        <v>0</v>
      </c>
      <c r="W113" s="258">
        <f t="shared" ca="1" si="48"/>
        <v>0</v>
      </c>
      <c r="X113" s="258">
        <f t="shared" ref="X113:AJ122" ca="1" si="49">INDIRECT("N3." &amp; $A113 &amp;"!AG" &amp; X$10)</f>
        <v>0</v>
      </c>
      <c r="Y113" s="258">
        <f t="shared" ca="1" si="49"/>
        <v>0</v>
      </c>
      <c r="Z113" s="258">
        <f t="shared" ca="1" si="49"/>
        <v>0</v>
      </c>
      <c r="AA113" s="258">
        <f t="shared" ca="1" si="49"/>
        <v>0</v>
      </c>
      <c r="AB113" s="258">
        <f t="shared" ca="1" si="49"/>
        <v>0</v>
      </c>
      <c r="AC113" s="258">
        <f t="shared" ca="1" si="49"/>
        <v>0</v>
      </c>
      <c r="AD113" s="258">
        <f t="shared" ca="1" si="49"/>
        <v>0</v>
      </c>
      <c r="AE113" s="258">
        <f t="shared" ca="1" si="49"/>
        <v>0</v>
      </c>
      <c r="AF113" s="258">
        <f t="shared" ca="1" si="49"/>
        <v>0</v>
      </c>
      <c r="AG113" s="258">
        <f t="shared" ca="1" si="49"/>
        <v>0</v>
      </c>
      <c r="AH113" s="258">
        <f t="shared" ca="1" si="49"/>
        <v>0</v>
      </c>
      <c r="AI113" s="258">
        <f t="shared" ca="1" si="49"/>
        <v>0</v>
      </c>
      <c r="AJ113" s="258">
        <f t="shared" ca="1" si="49"/>
        <v>0</v>
      </c>
      <c r="AL113" s="258">
        <f t="shared" ca="1" si="46"/>
        <v>0</v>
      </c>
      <c r="AN113" s="84">
        <f t="shared" ca="1" si="32"/>
        <v>0</v>
      </c>
      <c r="AO113" s="84">
        <f t="shared" ca="1" si="33"/>
        <v>0</v>
      </c>
      <c r="AP113" s="84">
        <f t="shared" ca="1" si="34"/>
        <v>0</v>
      </c>
      <c r="AQ113" s="84">
        <f t="shared" ca="1" si="35"/>
        <v>0</v>
      </c>
      <c r="AR113" s="84">
        <f t="shared" ca="1" si="36"/>
        <v>0</v>
      </c>
    </row>
    <row r="114" spans="1:44" ht="12.4">
      <c r="A114" s="158" t="s">
        <v>245</v>
      </c>
      <c r="B114" s="237" t="e">
        <f t="shared" ca="1" si="31"/>
        <v>#N/A</v>
      </c>
      <c r="C114" s="64" t="s">
        <v>50</v>
      </c>
      <c r="D114" s="258">
        <f t="shared" ca="1" si="47"/>
        <v>0</v>
      </c>
      <c r="E114" s="258">
        <f t="shared" ca="1" si="47"/>
        <v>0</v>
      </c>
      <c r="F114" s="258">
        <f t="shared" ca="1" si="47"/>
        <v>0</v>
      </c>
      <c r="G114" s="258">
        <f t="shared" ca="1" si="47"/>
        <v>0</v>
      </c>
      <c r="H114" s="258">
        <f t="shared" ca="1" si="47"/>
        <v>0</v>
      </c>
      <c r="I114" s="258">
        <f t="shared" ca="1" si="47"/>
        <v>0</v>
      </c>
      <c r="J114" s="258">
        <f t="shared" ca="1" si="47"/>
        <v>0</v>
      </c>
      <c r="K114" s="258">
        <f t="shared" ca="1" si="47"/>
        <v>0</v>
      </c>
      <c r="L114" s="258">
        <f t="shared" ca="1" si="47"/>
        <v>0</v>
      </c>
      <c r="M114" s="258">
        <f t="shared" ca="1" si="47"/>
        <v>0</v>
      </c>
      <c r="N114" s="258">
        <f t="shared" ca="1" si="48"/>
        <v>0</v>
      </c>
      <c r="O114" s="258">
        <f t="shared" ca="1" si="48"/>
        <v>0</v>
      </c>
      <c r="P114" s="258">
        <f t="shared" ca="1" si="48"/>
        <v>0</v>
      </c>
      <c r="Q114" s="258">
        <f t="shared" ca="1" si="48"/>
        <v>0</v>
      </c>
      <c r="R114" s="258">
        <f t="shared" ca="1" si="48"/>
        <v>0</v>
      </c>
      <c r="S114" s="258">
        <f t="shared" ca="1" si="48"/>
        <v>0</v>
      </c>
      <c r="T114" s="258">
        <f t="shared" ca="1" si="48"/>
        <v>0</v>
      </c>
      <c r="U114" s="258">
        <f t="shared" ca="1" si="48"/>
        <v>0</v>
      </c>
      <c r="V114" s="258">
        <f t="shared" ca="1" si="48"/>
        <v>0</v>
      </c>
      <c r="W114" s="258">
        <f t="shared" ca="1" si="48"/>
        <v>0</v>
      </c>
      <c r="X114" s="258">
        <f t="shared" ca="1" si="49"/>
        <v>0</v>
      </c>
      <c r="Y114" s="258">
        <f t="shared" ca="1" si="49"/>
        <v>0</v>
      </c>
      <c r="Z114" s="258">
        <f t="shared" ca="1" si="49"/>
        <v>0</v>
      </c>
      <c r="AA114" s="258">
        <f t="shared" ca="1" si="49"/>
        <v>0</v>
      </c>
      <c r="AB114" s="258">
        <f t="shared" ca="1" si="49"/>
        <v>0</v>
      </c>
      <c r="AC114" s="258">
        <f t="shared" ca="1" si="49"/>
        <v>0</v>
      </c>
      <c r="AD114" s="258">
        <f t="shared" ca="1" si="49"/>
        <v>0</v>
      </c>
      <c r="AE114" s="258">
        <f t="shared" ca="1" si="49"/>
        <v>0</v>
      </c>
      <c r="AF114" s="258">
        <f t="shared" ca="1" si="49"/>
        <v>0</v>
      </c>
      <c r="AG114" s="258">
        <f t="shared" ca="1" si="49"/>
        <v>0</v>
      </c>
      <c r="AH114" s="258">
        <f t="shared" ca="1" si="49"/>
        <v>0</v>
      </c>
      <c r="AI114" s="258">
        <f t="shared" ca="1" si="49"/>
        <v>0</v>
      </c>
      <c r="AJ114" s="258">
        <f t="shared" ca="1" si="49"/>
        <v>0</v>
      </c>
      <c r="AL114" s="258">
        <f t="shared" ca="1" si="46"/>
        <v>0</v>
      </c>
      <c r="AN114" s="84">
        <f t="shared" ca="1" si="32"/>
        <v>0</v>
      </c>
      <c r="AO114" s="84">
        <f t="shared" ca="1" si="33"/>
        <v>0</v>
      </c>
      <c r="AP114" s="84">
        <f t="shared" ca="1" si="34"/>
        <v>0</v>
      </c>
      <c r="AQ114" s="84">
        <f t="shared" ca="1" si="35"/>
        <v>0</v>
      </c>
      <c r="AR114" s="84">
        <f t="shared" ca="1" si="36"/>
        <v>0</v>
      </c>
    </row>
    <row r="115" spans="1:44" ht="12.4">
      <c r="A115" s="158" t="s">
        <v>246</v>
      </c>
      <c r="B115" s="237" t="e">
        <f t="shared" ca="1" si="31"/>
        <v>#N/A</v>
      </c>
      <c r="C115" s="64" t="s">
        <v>50</v>
      </c>
      <c r="D115" s="258">
        <f t="shared" ca="1" si="47"/>
        <v>0</v>
      </c>
      <c r="E115" s="258">
        <f t="shared" ca="1" si="47"/>
        <v>0</v>
      </c>
      <c r="F115" s="258">
        <f t="shared" ca="1" si="47"/>
        <v>0</v>
      </c>
      <c r="G115" s="258">
        <f t="shared" ca="1" si="47"/>
        <v>0</v>
      </c>
      <c r="H115" s="258">
        <f t="shared" ca="1" si="47"/>
        <v>0</v>
      </c>
      <c r="I115" s="258">
        <f t="shared" ca="1" si="47"/>
        <v>0</v>
      </c>
      <c r="J115" s="258">
        <f t="shared" ca="1" si="47"/>
        <v>0</v>
      </c>
      <c r="K115" s="258">
        <f t="shared" ca="1" si="47"/>
        <v>0</v>
      </c>
      <c r="L115" s="258">
        <f t="shared" ca="1" si="47"/>
        <v>0</v>
      </c>
      <c r="M115" s="258">
        <f t="shared" ca="1" si="47"/>
        <v>0</v>
      </c>
      <c r="N115" s="258">
        <f t="shared" ca="1" si="48"/>
        <v>0</v>
      </c>
      <c r="O115" s="258">
        <f t="shared" ca="1" si="48"/>
        <v>0</v>
      </c>
      <c r="P115" s="258">
        <f t="shared" ca="1" si="48"/>
        <v>0</v>
      </c>
      <c r="Q115" s="258">
        <f t="shared" ca="1" si="48"/>
        <v>0</v>
      </c>
      <c r="R115" s="258">
        <f t="shared" ca="1" si="48"/>
        <v>0</v>
      </c>
      <c r="S115" s="258">
        <f t="shared" ca="1" si="48"/>
        <v>0</v>
      </c>
      <c r="T115" s="258">
        <f t="shared" ca="1" si="48"/>
        <v>0</v>
      </c>
      <c r="U115" s="258">
        <f t="shared" ca="1" si="48"/>
        <v>0</v>
      </c>
      <c r="V115" s="258">
        <f t="shared" ca="1" si="48"/>
        <v>0</v>
      </c>
      <c r="W115" s="258">
        <f t="shared" ca="1" si="48"/>
        <v>0</v>
      </c>
      <c r="X115" s="258">
        <f t="shared" ca="1" si="49"/>
        <v>0</v>
      </c>
      <c r="Y115" s="258">
        <f t="shared" ca="1" si="49"/>
        <v>0</v>
      </c>
      <c r="Z115" s="258">
        <f t="shared" ca="1" si="49"/>
        <v>0</v>
      </c>
      <c r="AA115" s="258">
        <f t="shared" ca="1" si="49"/>
        <v>0</v>
      </c>
      <c r="AB115" s="258">
        <f t="shared" ca="1" si="49"/>
        <v>0</v>
      </c>
      <c r="AC115" s="258">
        <f t="shared" ca="1" si="49"/>
        <v>0</v>
      </c>
      <c r="AD115" s="258">
        <f t="shared" ca="1" si="49"/>
        <v>0</v>
      </c>
      <c r="AE115" s="258">
        <f t="shared" ca="1" si="49"/>
        <v>0</v>
      </c>
      <c r="AF115" s="258">
        <f t="shared" ca="1" si="49"/>
        <v>0</v>
      </c>
      <c r="AG115" s="258">
        <f t="shared" ca="1" si="49"/>
        <v>0</v>
      </c>
      <c r="AH115" s="258">
        <f t="shared" ca="1" si="49"/>
        <v>0</v>
      </c>
      <c r="AI115" s="258">
        <f t="shared" ca="1" si="49"/>
        <v>0</v>
      </c>
      <c r="AJ115" s="258">
        <f t="shared" ca="1" si="49"/>
        <v>0</v>
      </c>
      <c r="AL115" s="258">
        <f t="shared" ca="1" si="46"/>
        <v>0</v>
      </c>
      <c r="AN115" s="84">
        <f t="shared" ca="1" si="32"/>
        <v>0</v>
      </c>
      <c r="AO115" s="84">
        <f t="shared" ca="1" si="33"/>
        <v>0</v>
      </c>
      <c r="AP115" s="84">
        <f t="shared" ca="1" si="34"/>
        <v>0</v>
      </c>
      <c r="AQ115" s="84">
        <f t="shared" ca="1" si="35"/>
        <v>0</v>
      </c>
      <c r="AR115" s="84">
        <f t="shared" ca="1" si="36"/>
        <v>0</v>
      </c>
    </row>
    <row r="116" spans="1:44" ht="12.4">
      <c r="A116" s="158" t="s">
        <v>247</v>
      </c>
      <c r="B116" s="237" t="e">
        <f t="shared" ca="1" si="31"/>
        <v>#N/A</v>
      </c>
      <c r="C116" s="64" t="s">
        <v>50</v>
      </c>
      <c r="D116" s="258">
        <f t="shared" ca="1" si="47"/>
        <v>0</v>
      </c>
      <c r="E116" s="258">
        <f t="shared" ca="1" si="47"/>
        <v>0</v>
      </c>
      <c r="F116" s="258">
        <f t="shared" ca="1" si="47"/>
        <v>0</v>
      </c>
      <c r="G116" s="258">
        <f t="shared" ca="1" si="47"/>
        <v>0</v>
      </c>
      <c r="H116" s="258">
        <f t="shared" ca="1" si="47"/>
        <v>0</v>
      </c>
      <c r="I116" s="258">
        <f t="shared" ca="1" si="47"/>
        <v>0</v>
      </c>
      <c r="J116" s="258">
        <f t="shared" ca="1" si="47"/>
        <v>0</v>
      </c>
      <c r="K116" s="258">
        <f t="shared" ca="1" si="47"/>
        <v>0</v>
      </c>
      <c r="L116" s="258">
        <f t="shared" ca="1" si="47"/>
        <v>0</v>
      </c>
      <c r="M116" s="258">
        <f t="shared" ca="1" si="47"/>
        <v>0</v>
      </c>
      <c r="N116" s="258">
        <f t="shared" ca="1" si="48"/>
        <v>0</v>
      </c>
      <c r="O116" s="258">
        <f t="shared" ca="1" si="48"/>
        <v>0</v>
      </c>
      <c r="P116" s="258">
        <f t="shared" ca="1" si="48"/>
        <v>0</v>
      </c>
      <c r="Q116" s="258">
        <f t="shared" ca="1" si="48"/>
        <v>0</v>
      </c>
      <c r="R116" s="258">
        <f t="shared" ca="1" si="48"/>
        <v>0</v>
      </c>
      <c r="S116" s="258">
        <f t="shared" ca="1" si="48"/>
        <v>0</v>
      </c>
      <c r="T116" s="258">
        <f t="shared" ca="1" si="48"/>
        <v>0</v>
      </c>
      <c r="U116" s="258">
        <f t="shared" ca="1" si="48"/>
        <v>0</v>
      </c>
      <c r="V116" s="258">
        <f t="shared" ca="1" si="48"/>
        <v>0</v>
      </c>
      <c r="W116" s="258">
        <f t="shared" ca="1" si="48"/>
        <v>0</v>
      </c>
      <c r="X116" s="258">
        <f t="shared" ca="1" si="49"/>
        <v>0</v>
      </c>
      <c r="Y116" s="258">
        <f t="shared" ca="1" si="49"/>
        <v>0</v>
      </c>
      <c r="Z116" s="258">
        <f t="shared" ca="1" si="49"/>
        <v>0</v>
      </c>
      <c r="AA116" s="258">
        <f t="shared" ca="1" si="49"/>
        <v>0</v>
      </c>
      <c r="AB116" s="258">
        <f t="shared" ca="1" si="49"/>
        <v>0</v>
      </c>
      <c r="AC116" s="258">
        <f t="shared" ca="1" si="49"/>
        <v>0</v>
      </c>
      <c r="AD116" s="258">
        <f t="shared" ca="1" si="49"/>
        <v>0</v>
      </c>
      <c r="AE116" s="258">
        <f t="shared" ca="1" si="49"/>
        <v>0</v>
      </c>
      <c r="AF116" s="258">
        <f t="shared" ca="1" si="49"/>
        <v>0</v>
      </c>
      <c r="AG116" s="258">
        <f t="shared" ca="1" si="49"/>
        <v>0</v>
      </c>
      <c r="AH116" s="258">
        <f t="shared" ca="1" si="49"/>
        <v>0</v>
      </c>
      <c r="AI116" s="258">
        <f t="shared" ca="1" si="49"/>
        <v>0</v>
      </c>
      <c r="AJ116" s="258">
        <f t="shared" ca="1" si="49"/>
        <v>0</v>
      </c>
      <c r="AL116" s="258">
        <f t="shared" ca="1" si="46"/>
        <v>0</v>
      </c>
      <c r="AN116" s="84">
        <f t="shared" ca="1" si="32"/>
        <v>0</v>
      </c>
      <c r="AO116" s="84">
        <f t="shared" ca="1" si="33"/>
        <v>0</v>
      </c>
      <c r="AP116" s="84">
        <f t="shared" ca="1" si="34"/>
        <v>0</v>
      </c>
      <c r="AQ116" s="84">
        <f t="shared" ca="1" si="35"/>
        <v>0</v>
      </c>
      <c r="AR116" s="84">
        <f t="shared" ca="1" si="36"/>
        <v>0</v>
      </c>
    </row>
    <row r="117" spans="1:44" ht="12.4">
      <c r="A117" s="158" t="s">
        <v>248</v>
      </c>
      <c r="B117" s="237" t="e">
        <f t="shared" ca="1" si="31"/>
        <v>#N/A</v>
      </c>
      <c r="C117" s="64" t="s">
        <v>50</v>
      </c>
      <c r="D117" s="258">
        <f t="shared" ca="1" si="47"/>
        <v>0</v>
      </c>
      <c r="E117" s="258">
        <f t="shared" ca="1" si="47"/>
        <v>0</v>
      </c>
      <c r="F117" s="258">
        <f t="shared" ca="1" si="47"/>
        <v>0</v>
      </c>
      <c r="G117" s="258">
        <f t="shared" ca="1" si="47"/>
        <v>0</v>
      </c>
      <c r="H117" s="258">
        <f t="shared" ca="1" si="47"/>
        <v>0</v>
      </c>
      <c r="I117" s="258">
        <f t="shared" ca="1" si="47"/>
        <v>0</v>
      </c>
      <c r="J117" s="258">
        <f t="shared" ca="1" si="47"/>
        <v>0</v>
      </c>
      <c r="K117" s="258">
        <f t="shared" ca="1" si="47"/>
        <v>0</v>
      </c>
      <c r="L117" s="258">
        <f t="shared" ca="1" si="47"/>
        <v>0</v>
      </c>
      <c r="M117" s="258">
        <f t="shared" ca="1" si="47"/>
        <v>0</v>
      </c>
      <c r="N117" s="258">
        <f t="shared" ca="1" si="48"/>
        <v>0</v>
      </c>
      <c r="O117" s="258">
        <f t="shared" ca="1" si="48"/>
        <v>0</v>
      </c>
      <c r="P117" s="258">
        <f t="shared" ca="1" si="48"/>
        <v>0</v>
      </c>
      <c r="Q117" s="258">
        <f t="shared" ca="1" si="48"/>
        <v>0</v>
      </c>
      <c r="R117" s="258">
        <f t="shared" ca="1" si="48"/>
        <v>0</v>
      </c>
      <c r="S117" s="258">
        <f t="shared" ca="1" si="48"/>
        <v>0</v>
      </c>
      <c r="T117" s="258">
        <f t="shared" ca="1" si="48"/>
        <v>0</v>
      </c>
      <c r="U117" s="258">
        <f t="shared" ca="1" si="48"/>
        <v>0</v>
      </c>
      <c r="V117" s="258">
        <f t="shared" ca="1" si="48"/>
        <v>0</v>
      </c>
      <c r="W117" s="258">
        <f t="shared" ca="1" si="48"/>
        <v>0</v>
      </c>
      <c r="X117" s="258">
        <f t="shared" ca="1" si="49"/>
        <v>0</v>
      </c>
      <c r="Y117" s="258">
        <f t="shared" ca="1" si="49"/>
        <v>0</v>
      </c>
      <c r="Z117" s="258">
        <f t="shared" ca="1" si="49"/>
        <v>0</v>
      </c>
      <c r="AA117" s="258">
        <f t="shared" ca="1" si="49"/>
        <v>0</v>
      </c>
      <c r="AB117" s="258">
        <f t="shared" ca="1" si="49"/>
        <v>0</v>
      </c>
      <c r="AC117" s="258">
        <f t="shared" ca="1" si="49"/>
        <v>0</v>
      </c>
      <c r="AD117" s="258">
        <f t="shared" ca="1" si="49"/>
        <v>0</v>
      </c>
      <c r="AE117" s="258">
        <f t="shared" ca="1" si="49"/>
        <v>0</v>
      </c>
      <c r="AF117" s="258">
        <f t="shared" ca="1" si="49"/>
        <v>0</v>
      </c>
      <c r="AG117" s="258">
        <f t="shared" ca="1" si="49"/>
        <v>0</v>
      </c>
      <c r="AH117" s="258">
        <f t="shared" ca="1" si="49"/>
        <v>0</v>
      </c>
      <c r="AI117" s="258">
        <f t="shared" ca="1" si="49"/>
        <v>0</v>
      </c>
      <c r="AJ117" s="258">
        <f t="shared" ca="1" si="49"/>
        <v>0</v>
      </c>
      <c r="AL117" s="258">
        <f t="shared" ca="1" si="46"/>
        <v>0</v>
      </c>
      <c r="AN117" s="84">
        <f t="shared" ca="1" si="32"/>
        <v>0</v>
      </c>
      <c r="AO117" s="84">
        <f t="shared" ca="1" si="33"/>
        <v>0</v>
      </c>
      <c r="AP117" s="84">
        <f t="shared" ca="1" si="34"/>
        <v>0</v>
      </c>
      <c r="AQ117" s="84">
        <f t="shared" ca="1" si="35"/>
        <v>0</v>
      </c>
      <c r="AR117" s="84">
        <f t="shared" ca="1" si="36"/>
        <v>0</v>
      </c>
    </row>
    <row r="118" spans="1:44" ht="12.4">
      <c r="A118" s="158" t="s">
        <v>249</v>
      </c>
      <c r="B118" s="237" t="e">
        <f t="shared" ca="1" si="31"/>
        <v>#N/A</v>
      </c>
      <c r="C118" s="64" t="s">
        <v>50</v>
      </c>
      <c r="D118" s="258">
        <f t="shared" ca="1" si="47"/>
        <v>0</v>
      </c>
      <c r="E118" s="258">
        <f t="shared" ca="1" si="47"/>
        <v>0</v>
      </c>
      <c r="F118" s="258">
        <f t="shared" ca="1" si="47"/>
        <v>0</v>
      </c>
      <c r="G118" s="258">
        <f t="shared" ca="1" si="47"/>
        <v>0</v>
      </c>
      <c r="H118" s="258">
        <f t="shared" ca="1" si="47"/>
        <v>0</v>
      </c>
      <c r="I118" s="258">
        <f t="shared" ca="1" si="47"/>
        <v>0</v>
      </c>
      <c r="J118" s="258">
        <f t="shared" ca="1" si="47"/>
        <v>0</v>
      </c>
      <c r="K118" s="258">
        <f t="shared" ca="1" si="47"/>
        <v>0</v>
      </c>
      <c r="L118" s="258">
        <f t="shared" ca="1" si="47"/>
        <v>0</v>
      </c>
      <c r="M118" s="258">
        <f t="shared" ca="1" si="47"/>
        <v>0</v>
      </c>
      <c r="N118" s="258">
        <f t="shared" ca="1" si="48"/>
        <v>0</v>
      </c>
      <c r="O118" s="258">
        <f t="shared" ca="1" si="48"/>
        <v>0</v>
      </c>
      <c r="P118" s="258">
        <f t="shared" ca="1" si="48"/>
        <v>0</v>
      </c>
      <c r="Q118" s="258">
        <f t="shared" ca="1" si="48"/>
        <v>0</v>
      </c>
      <c r="R118" s="258">
        <f t="shared" ca="1" si="48"/>
        <v>0</v>
      </c>
      <c r="S118" s="258">
        <f t="shared" ca="1" si="48"/>
        <v>0</v>
      </c>
      <c r="T118" s="258">
        <f t="shared" ca="1" si="48"/>
        <v>0</v>
      </c>
      <c r="U118" s="258">
        <f t="shared" ca="1" si="48"/>
        <v>0</v>
      </c>
      <c r="V118" s="258">
        <f t="shared" ca="1" si="48"/>
        <v>0</v>
      </c>
      <c r="W118" s="258">
        <f t="shared" ca="1" si="48"/>
        <v>0</v>
      </c>
      <c r="X118" s="258">
        <f t="shared" ca="1" si="49"/>
        <v>0</v>
      </c>
      <c r="Y118" s="258">
        <f t="shared" ca="1" si="49"/>
        <v>0</v>
      </c>
      <c r="Z118" s="258">
        <f t="shared" ca="1" si="49"/>
        <v>0</v>
      </c>
      <c r="AA118" s="258">
        <f t="shared" ca="1" si="49"/>
        <v>0</v>
      </c>
      <c r="AB118" s="258">
        <f t="shared" ca="1" si="49"/>
        <v>0</v>
      </c>
      <c r="AC118" s="258">
        <f t="shared" ca="1" si="49"/>
        <v>0</v>
      </c>
      <c r="AD118" s="258">
        <f t="shared" ca="1" si="49"/>
        <v>0</v>
      </c>
      <c r="AE118" s="258">
        <f t="shared" ca="1" si="49"/>
        <v>0</v>
      </c>
      <c r="AF118" s="258">
        <f t="shared" ca="1" si="49"/>
        <v>0</v>
      </c>
      <c r="AG118" s="258">
        <f t="shared" ca="1" si="49"/>
        <v>0</v>
      </c>
      <c r="AH118" s="258">
        <f t="shared" ca="1" si="49"/>
        <v>0</v>
      </c>
      <c r="AI118" s="258">
        <f t="shared" ca="1" si="49"/>
        <v>0</v>
      </c>
      <c r="AJ118" s="258">
        <f t="shared" ca="1" si="49"/>
        <v>0</v>
      </c>
      <c r="AL118" s="258">
        <f t="shared" ca="1" si="46"/>
        <v>0</v>
      </c>
      <c r="AN118" s="84">
        <f t="shared" ca="1" si="32"/>
        <v>0</v>
      </c>
      <c r="AO118" s="84">
        <f t="shared" ca="1" si="33"/>
        <v>0</v>
      </c>
      <c r="AP118" s="84">
        <f t="shared" ca="1" si="34"/>
        <v>0</v>
      </c>
      <c r="AQ118" s="84">
        <f t="shared" ca="1" si="35"/>
        <v>0</v>
      </c>
      <c r="AR118" s="84">
        <f t="shared" ca="1" si="36"/>
        <v>0</v>
      </c>
    </row>
    <row r="119" spans="1:44" ht="12.4">
      <c r="A119" s="158" t="s">
        <v>250</v>
      </c>
      <c r="B119" s="237" t="e">
        <f t="shared" ca="1" si="31"/>
        <v>#N/A</v>
      </c>
      <c r="C119" s="64" t="s">
        <v>50</v>
      </c>
      <c r="D119" s="258">
        <f t="shared" ca="1" si="47"/>
        <v>0</v>
      </c>
      <c r="E119" s="258">
        <f t="shared" ca="1" si="47"/>
        <v>0</v>
      </c>
      <c r="F119" s="258">
        <f t="shared" ca="1" si="47"/>
        <v>0</v>
      </c>
      <c r="G119" s="258">
        <f t="shared" ca="1" si="47"/>
        <v>0</v>
      </c>
      <c r="H119" s="258">
        <f t="shared" ca="1" si="47"/>
        <v>0</v>
      </c>
      <c r="I119" s="258">
        <f t="shared" ca="1" si="47"/>
        <v>0</v>
      </c>
      <c r="J119" s="258">
        <f t="shared" ca="1" si="47"/>
        <v>0</v>
      </c>
      <c r="K119" s="258">
        <f t="shared" ca="1" si="47"/>
        <v>0</v>
      </c>
      <c r="L119" s="258">
        <f t="shared" ca="1" si="47"/>
        <v>0</v>
      </c>
      <c r="M119" s="258">
        <f t="shared" ca="1" si="47"/>
        <v>0</v>
      </c>
      <c r="N119" s="258">
        <f t="shared" ca="1" si="48"/>
        <v>0</v>
      </c>
      <c r="O119" s="258">
        <f t="shared" ca="1" si="48"/>
        <v>0</v>
      </c>
      <c r="P119" s="258">
        <f t="shared" ca="1" si="48"/>
        <v>0</v>
      </c>
      <c r="Q119" s="258">
        <f t="shared" ca="1" si="48"/>
        <v>0</v>
      </c>
      <c r="R119" s="258">
        <f t="shared" ca="1" si="48"/>
        <v>0</v>
      </c>
      <c r="S119" s="258">
        <f t="shared" ca="1" si="48"/>
        <v>0</v>
      </c>
      <c r="T119" s="258">
        <f t="shared" ca="1" si="48"/>
        <v>0</v>
      </c>
      <c r="U119" s="258">
        <f t="shared" ca="1" si="48"/>
        <v>0</v>
      </c>
      <c r="V119" s="258">
        <f t="shared" ca="1" si="48"/>
        <v>0</v>
      </c>
      <c r="W119" s="258">
        <f t="shared" ca="1" si="48"/>
        <v>0</v>
      </c>
      <c r="X119" s="258">
        <f t="shared" ca="1" si="49"/>
        <v>0</v>
      </c>
      <c r="Y119" s="258">
        <f t="shared" ca="1" si="49"/>
        <v>0</v>
      </c>
      <c r="Z119" s="258">
        <f t="shared" ca="1" si="49"/>
        <v>0</v>
      </c>
      <c r="AA119" s="258">
        <f t="shared" ca="1" si="49"/>
        <v>0</v>
      </c>
      <c r="AB119" s="258">
        <f t="shared" ca="1" si="49"/>
        <v>0</v>
      </c>
      <c r="AC119" s="258">
        <f t="shared" ca="1" si="49"/>
        <v>0</v>
      </c>
      <c r="AD119" s="258">
        <f t="shared" ca="1" si="49"/>
        <v>0</v>
      </c>
      <c r="AE119" s="258">
        <f t="shared" ca="1" si="49"/>
        <v>0</v>
      </c>
      <c r="AF119" s="258">
        <f t="shared" ca="1" si="49"/>
        <v>0</v>
      </c>
      <c r="AG119" s="258">
        <f t="shared" ca="1" si="49"/>
        <v>0</v>
      </c>
      <c r="AH119" s="258">
        <f t="shared" ca="1" si="49"/>
        <v>0</v>
      </c>
      <c r="AI119" s="258">
        <f t="shared" ca="1" si="49"/>
        <v>0</v>
      </c>
      <c r="AJ119" s="258">
        <f t="shared" ca="1" si="49"/>
        <v>0</v>
      </c>
      <c r="AL119" s="258">
        <f t="shared" ca="1" si="46"/>
        <v>0</v>
      </c>
      <c r="AN119" s="84">
        <f t="shared" ca="1" si="32"/>
        <v>0</v>
      </c>
      <c r="AO119" s="84">
        <f t="shared" ca="1" si="33"/>
        <v>0</v>
      </c>
      <c r="AP119" s="84">
        <f t="shared" ca="1" si="34"/>
        <v>0</v>
      </c>
      <c r="AQ119" s="84">
        <f t="shared" ca="1" si="35"/>
        <v>0</v>
      </c>
      <c r="AR119" s="84">
        <f t="shared" ca="1" si="36"/>
        <v>0</v>
      </c>
    </row>
    <row r="120" spans="1:44" ht="12.4">
      <c r="A120" s="158" t="s">
        <v>435</v>
      </c>
      <c r="B120" s="237" t="e">
        <f t="shared" ca="1" si="31"/>
        <v>#N/A</v>
      </c>
      <c r="C120" s="64" t="s">
        <v>50</v>
      </c>
      <c r="D120" s="258">
        <f t="shared" ca="1" si="47"/>
        <v>0</v>
      </c>
      <c r="E120" s="258">
        <f t="shared" ca="1" si="47"/>
        <v>0</v>
      </c>
      <c r="F120" s="258">
        <f t="shared" ca="1" si="47"/>
        <v>0</v>
      </c>
      <c r="G120" s="258">
        <f t="shared" ca="1" si="47"/>
        <v>0</v>
      </c>
      <c r="H120" s="258">
        <f t="shared" ca="1" si="47"/>
        <v>0</v>
      </c>
      <c r="I120" s="258">
        <f t="shared" ca="1" si="47"/>
        <v>0</v>
      </c>
      <c r="J120" s="258">
        <f t="shared" ca="1" si="47"/>
        <v>0</v>
      </c>
      <c r="K120" s="258">
        <f t="shared" ca="1" si="47"/>
        <v>0</v>
      </c>
      <c r="L120" s="258">
        <f t="shared" ca="1" si="47"/>
        <v>0</v>
      </c>
      <c r="M120" s="258">
        <f t="shared" ca="1" si="47"/>
        <v>0</v>
      </c>
      <c r="N120" s="258">
        <f t="shared" ca="1" si="48"/>
        <v>0</v>
      </c>
      <c r="O120" s="258">
        <f t="shared" ca="1" si="48"/>
        <v>0</v>
      </c>
      <c r="P120" s="258">
        <f t="shared" ca="1" si="48"/>
        <v>0</v>
      </c>
      <c r="Q120" s="258">
        <f t="shared" ca="1" si="48"/>
        <v>0</v>
      </c>
      <c r="R120" s="258">
        <f t="shared" ca="1" si="48"/>
        <v>0</v>
      </c>
      <c r="S120" s="258">
        <f t="shared" ca="1" si="48"/>
        <v>0</v>
      </c>
      <c r="T120" s="258">
        <f t="shared" ca="1" si="48"/>
        <v>0</v>
      </c>
      <c r="U120" s="258">
        <f t="shared" ca="1" si="48"/>
        <v>0</v>
      </c>
      <c r="V120" s="258">
        <f t="shared" ca="1" si="48"/>
        <v>0</v>
      </c>
      <c r="W120" s="258">
        <f t="shared" ca="1" si="48"/>
        <v>0</v>
      </c>
      <c r="X120" s="258">
        <f t="shared" ca="1" si="49"/>
        <v>0</v>
      </c>
      <c r="Y120" s="258">
        <f t="shared" ca="1" si="49"/>
        <v>0</v>
      </c>
      <c r="Z120" s="258">
        <f t="shared" ca="1" si="49"/>
        <v>0</v>
      </c>
      <c r="AA120" s="258">
        <f t="shared" ca="1" si="49"/>
        <v>0</v>
      </c>
      <c r="AB120" s="258">
        <f t="shared" ca="1" si="49"/>
        <v>0</v>
      </c>
      <c r="AC120" s="258">
        <f t="shared" ca="1" si="49"/>
        <v>0</v>
      </c>
      <c r="AD120" s="258">
        <f t="shared" ca="1" si="49"/>
        <v>0</v>
      </c>
      <c r="AE120" s="258">
        <f t="shared" ca="1" si="49"/>
        <v>0</v>
      </c>
      <c r="AF120" s="258">
        <f t="shared" ca="1" si="49"/>
        <v>0</v>
      </c>
      <c r="AG120" s="258">
        <f t="shared" ca="1" si="49"/>
        <v>0</v>
      </c>
      <c r="AH120" s="258">
        <f t="shared" ca="1" si="49"/>
        <v>0</v>
      </c>
      <c r="AI120" s="258">
        <f t="shared" ca="1" si="49"/>
        <v>0</v>
      </c>
      <c r="AJ120" s="258">
        <f t="shared" ca="1" si="49"/>
        <v>0</v>
      </c>
      <c r="AL120" s="258">
        <f t="shared" ca="1" si="46"/>
        <v>0</v>
      </c>
      <c r="AN120" s="84">
        <f t="shared" ca="1" si="32"/>
        <v>0</v>
      </c>
      <c r="AO120" s="84">
        <f t="shared" ca="1" si="33"/>
        <v>0</v>
      </c>
      <c r="AP120" s="84">
        <f t="shared" ca="1" si="34"/>
        <v>0</v>
      </c>
      <c r="AQ120" s="84">
        <f t="shared" ca="1" si="35"/>
        <v>0</v>
      </c>
      <c r="AR120" s="84">
        <f t="shared" ca="1" si="36"/>
        <v>0</v>
      </c>
    </row>
    <row r="121" spans="1:44" ht="12.4">
      <c r="A121" s="158" t="s">
        <v>436</v>
      </c>
      <c r="B121" s="237" t="e">
        <f t="shared" ca="1" si="31"/>
        <v>#N/A</v>
      </c>
      <c r="C121" s="64" t="s">
        <v>50</v>
      </c>
      <c r="D121" s="258">
        <f t="shared" ca="1" si="47"/>
        <v>0</v>
      </c>
      <c r="E121" s="258">
        <f t="shared" ca="1" si="47"/>
        <v>0</v>
      </c>
      <c r="F121" s="258">
        <f t="shared" ca="1" si="47"/>
        <v>0</v>
      </c>
      <c r="G121" s="258">
        <f t="shared" ca="1" si="47"/>
        <v>0</v>
      </c>
      <c r="H121" s="258">
        <f t="shared" ca="1" si="47"/>
        <v>0</v>
      </c>
      <c r="I121" s="258">
        <f t="shared" ca="1" si="47"/>
        <v>0</v>
      </c>
      <c r="J121" s="258">
        <f t="shared" ca="1" si="47"/>
        <v>0</v>
      </c>
      <c r="K121" s="258">
        <f t="shared" ca="1" si="47"/>
        <v>0</v>
      </c>
      <c r="L121" s="258">
        <f t="shared" ca="1" si="47"/>
        <v>0</v>
      </c>
      <c r="M121" s="258">
        <f t="shared" ca="1" si="47"/>
        <v>0</v>
      </c>
      <c r="N121" s="258">
        <f t="shared" ca="1" si="48"/>
        <v>0</v>
      </c>
      <c r="O121" s="258">
        <f t="shared" ca="1" si="48"/>
        <v>0</v>
      </c>
      <c r="P121" s="258">
        <f t="shared" ca="1" si="48"/>
        <v>0</v>
      </c>
      <c r="Q121" s="258">
        <f t="shared" ca="1" si="48"/>
        <v>0</v>
      </c>
      <c r="R121" s="258">
        <f t="shared" ca="1" si="48"/>
        <v>0</v>
      </c>
      <c r="S121" s="258">
        <f t="shared" ca="1" si="48"/>
        <v>0</v>
      </c>
      <c r="T121" s="258">
        <f t="shared" ca="1" si="48"/>
        <v>0</v>
      </c>
      <c r="U121" s="258">
        <f t="shared" ca="1" si="48"/>
        <v>0</v>
      </c>
      <c r="V121" s="258">
        <f t="shared" ca="1" si="48"/>
        <v>0</v>
      </c>
      <c r="W121" s="258">
        <f t="shared" ca="1" si="48"/>
        <v>0</v>
      </c>
      <c r="X121" s="258">
        <f t="shared" ca="1" si="49"/>
        <v>0</v>
      </c>
      <c r="Y121" s="258">
        <f t="shared" ca="1" si="49"/>
        <v>0</v>
      </c>
      <c r="Z121" s="258">
        <f t="shared" ca="1" si="49"/>
        <v>0</v>
      </c>
      <c r="AA121" s="258">
        <f t="shared" ca="1" si="49"/>
        <v>0</v>
      </c>
      <c r="AB121" s="258">
        <f t="shared" ca="1" si="49"/>
        <v>0</v>
      </c>
      <c r="AC121" s="258">
        <f t="shared" ca="1" si="49"/>
        <v>0</v>
      </c>
      <c r="AD121" s="258">
        <f t="shared" ca="1" si="49"/>
        <v>0</v>
      </c>
      <c r="AE121" s="258">
        <f t="shared" ca="1" si="49"/>
        <v>0</v>
      </c>
      <c r="AF121" s="258">
        <f t="shared" ca="1" si="49"/>
        <v>0</v>
      </c>
      <c r="AG121" s="258">
        <f t="shared" ca="1" si="49"/>
        <v>0</v>
      </c>
      <c r="AH121" s="258">
        <f t="shared" ca="1" si="49"/>
        <v>0</v>
      </c>
      <c r="AI121" s="258">
        <f t="shared" ca="1" si="49"/>
        <v>0</v>
      </c>
      <c r="AJ121" s="258">
        <f t="shared" ca="1" si="49"/>
        <v>0</v>
      </c>
      <c r="AL121" s="258">
        <f t="shared" ca="1" si="46"/>
        <v>0</v>
      </c>
      <c r="AN121" s="84">
        <f t="shared" ca="1" si="32"/>
        <v>0</v>
      </c>
      <c r="AO121" s="84">
        <f t="shared" ca="1" si="33"/>
        <v>0</v>
      </c>
      <c r="AP121" s="84">
        <f t="shared" ca="1" si="34"/>
        <v>0</v>
      </c>
      <c r="AQ121" s="84">
        <f t="shared" ca="1" si="35"/>
        <v>0</v>
      </c>
      <c r="AR121" s="84">
        <f t="shared" ca="1" si="36"/>
        <v>0</v>
      </c>
    </row>
    <row r="122" spans="1:44" ht="12.4">
      <c r="A122" s="158" t="s">
        <v>437</v>
      </c>
      <c r="B122" s="237" t="e">
        <f t="shared" ca="1" si="31"/>
        <v>#N/A</v>
      </c>
      <c r="C122" s="64" t="s">
        <v>50</v>
      </c>
      <c r="D122" s="258">
        <f t="shared" ca="1" si="47"/>
        <v>0</v>
      </c>
      <c r="E122" s="258">
        <f t="shared" ca="1" si="47"/>
        <v>0</v>
      </c>
      <c r="F122" s="258">
        <f t="shared" ca="1" si="47"/>
        <v>0</v>
      </c>
      <c r="G122" s="258">
        <f t="shared" ca="1" si="47"/>
        <v>0</v>
      </c>
      <c r="H122" s="258">
        <f t="shared" ca="1" si="47"/>
        <v>0</v>
      </c>
      <c r="I122" s="258">
        <f t="shared" ca="1" si="47"/>
        <v>0</v>
      </c>
      <c r="J122" s="258">
        <f t="shared" ca="1" si="47"/>
        <v>0</v>
      </c>
      <c r="K122" s="258">
        <f t="shared" ca="1" si="47"/>
        <v>0</v>
      </c>
      <c r="L122" s="258">
        <f t="shared" ca="1" si="47"/>
        <v>0</v>
      </c>
      <c r="M122" s="258">
        <f t="shared" ca="1" si="47"/>
        <v>0</v>
      </c>
      <c r="N122" s="258">
        <f t="shared" ca="1" si="48"/>
        <v>0</v>
      </c>
      <c r="O122" s="258">
        <f t="shared" ca="1" si="48"/>
        <v>0</v>
      </c>
      <c r="P122" s="258">
        <f t="shared" ca="1" si="48"/>
        <v>0</v>
      </c>
      <c r="Q122" s="258">
        <f t="shared" ca="1" si="48"/>
        <v>0</v>
      </c>
      <c r="R122" s="258">
        <f t="shared" ca="1" si="48"/>
        <v>0</v>
      </c>
      <c r="S122" s="258">
        <f t="shared" ca="1" si="48"/>
        <v>0</v>
      </c>
      <c r="T122" s="258">
        <f t="shared" ca="1" si="48"/>
        <v>0</v>
      </c>
      <c r="U122" s="258">
        <f t="shared" ca="1" si="48"/>
        <v>0</v>
      </c>
      <c r="V122" s="258">
        <f t="shared" ca="1" si="48"/>
        <v>0</v>
      </c>
      <c r="W122" s="258">
        <f t="shared" ca="1" si="48"/>
        <v>0</v>
      </c>
      <c r="X122" s="258">
        <f t="shared" ca="1" si="49"/>
        <v>0</v>
      </c>
      <c r="Y122" s="258">
        <f t="shared" ca="1" si="49"/>
        <v>0</v>
      </c>
      <c r="Z122" s="258">
        <f t="shared" ca="1" si="49"/>
        <v>0</v>
      </c>
      <c r="AA122" s="258">
        <f t="shared" ca="1" si="49"/>
        <v>0</v>
      </c>
      <c r="AB122" s="258">
        <f t="shared" ca="1" si="49"/>
        <v>0</v>
      </c>
      <c r="AC122" s="258">
        <f t="shared" ca="1" si="49"/>
        <v>0</v>
      </c>
      <c r="AD122" s="258">
        <f t="shared" ca="1" si="49"/>
        <v>0</v>
      </c>
      <c r="AE122" s="258">
        <f t="shared" ca="1" si="49"/>
        <v>0</v>
      </c>
      <c r="AF122" s="258">
        <f t="shared" ca="1" si="49"/>
        <v>0</v>
      </c>
      <c r="AG122" s="258">
        <f t="shared" ca="1" si="49"/>
        <v>0</v>
      </c>
      <c r="AH122" s="258">
        <f t="shared" ca="1" si="49"/>
        <v>0</v>
      </c>
      <c r="AI122" s="258">
        <f t="shared" ca="1" si="49"/>
        <v>0</v>
      </c>
      <c r="AJ122" s="258">
        <f t="shared" ca="1" si="49"/>
        <v>0</v>
      </c>
      <c r="AL122" s="258">
        <f t="shared" ca="1" si="46"/>
        <v>0</v>
      </c>
      <c r="AN122" s="84">
        <f t="shared" ca="1" si="32"/>
        <v>0</v>
      </c>
      <c r="AO122" s="84">
        <f t="shared" ca="1" si="33"/>
        <v>0</v>
      </c>
      <c r="AP122" s="84">
        <f t="shared" ca="1" si="34"/>
        <v>0</v>
      </c>
      <c r="AQ122" s="84">
        <f t="shared" ca="1" si="35"/>
        <v>0</v>
      </c>
      <c r="AR122" s="84">
        <f t="shared" ca="1" si="36"/>
        <v>0</v>
      </c>
    </row>
    <row r="123" spans="1:44" ht="12.4">
      <c r="A123" s="18"/>
      <c r="B123" s="19"/>
      <c r="C123" s="64"/>
      <c r="D123" s="250" t="s">
        <v>77</v>
      </c>
      <c r="E123" s="250" t="s">
        <v>77</v>
      </c>
      <c r="F123" s="250" t="s">
        <v>77</v>
      </c>
      <c r="G123" s="250" t="s">
        <v>77</v>
      </c>
      <c r="H123" s="250" t="s">
        <v>77</v>
      </c>
      <c r="I123" s="250" t="s">
        <v>77</v>
      </c>
      <c r="J123" s="250" t="s">
        <v>77</v>
      </c>
      <c r="K123" s="250" t="s">
        <v>77</v>
      </c>
      <c r="L123" s="250" t="s">
        <v>77</v>
      </c>
      <c r="M123" s="250" t="s">
        <v>77</v>
      </c>
      <c r="N123" s="250" t="s">
        <v>77</v>
      </c>
      <c r="O123" s="250" t="s">
        <v>77</v>
      </c>
      <c r="P123" s="250" t="s">
        <v>77</v>
      </c>
      <c r="Q123" s="250" t="s">
        <v>77</v>
      </c>
      <c r="R123" s="250" t="s">
        <v>77</v>
      </c>
      <c r="S123" s="250" t="s">
        <v>77</v>
      </c>
      <c r="T123" s="250" t="s">
        <v>77</v>
      </c>
      <c r="U123" s="250" t="s">
        <v>77</v>
      </c>
      <c r="V123" s="250" t="s">
        <v>77</v>
      </c>
      <c r="W123" s="250" t="s">
        <v>77</v>
      </c>
      <c r="X123" s="250" t="s">
        <v>77</v>
      </c>
      <c r="Y123" s="250" t="s">
        <v>77</v>
      </c>
      <c r="Z123" s="250" t="s">
        <v>77</v>
      </c>
      <c r="AA123" s="250" t="s">
        <v>77</v>
      </c>
      <c r="AB123" s="250" t="s">
        <v>77</v>
      </c>
      <c r="AC123" s="250" t="s">
        <v>77</v>
      </c>
      <c r="AD123" s="250" t="s">
        <v>77</v>
      </c>
      <c r="AE123" s="250" t="s">
        <v>77</v>
      </c>
      <c r="AF123" s="250" t="s">
        <v>77</v>
      </c>
      <c r="AG123" s="250" t="s">
        <v>77</v>
      </c>
      <c r="AH123" s="250" t="s">
        <v>77</v>
      </c>
      <c r="AI123" s="250" t="s">
        <v>77</v>
      </c>
      <c r="AJ123" s="250" t="s">
        <v>77</v>
      </c>
      <c r="AL123" s="250" t="s">
        <v>77</v>
      </c>
      <c r="AN123" s="250" t="s">
        <v>77</v>
      </c>
      <c r="AO123" s="250" t="s">
        <v>77</v>
      </c>
      <c r="AP123" s="250" t="s">
        <v>77</v>
      </c>
      <c r="AQ123" s="250" t="s">
        <v>77</v>
      </c>
      <c r="AR123" s="250" t="s">
        <v>77</v>
      </c>
    </row>
    <row r="126" spans="1:44" ht="17.649999999999999">
      <c r="A126" s="9" t="s">
        <v>424</v>
      </c>
      <c r="C126" s="3"/>
    </row>
    <row r="127" spans="1:44">
      <c r="C127" s="3"/>
    </row>
    <row r="128" spans="1:44" ht="249.4">
      <c r="A128" s="157"/>
      <c r="B128" s="157" t="s">
        <v>3</v>
      </c>
      <c r="C128" s="210" t="s">
        <v>49</v>
      </c>
      <c r="D128" s="255" t="str">
        <f>'N3.01'!$A$15</f>
        <v>Stage1: RIIO-1 Closeout Position</v>
      </c>
      <c r="E128" s="105" t="str">
        <f>'N3.01'!$C$16</f>
        <v>Data Revision</v>
      </c>
      <c r="F128" s="105" t="str">
        <f>'N3.01'!$C$17</f>
        <v>Methodological Change</v>
      </c>
      <c r="G128" s="105" t="str">
        <f>'N3.01'!$C$18</f>
        <v>Optional entry 1</v>
      </c>
      <c r="H128" s="105" t="str">
        <f>'N3.01'!$C$19</f>
        <v>Optional entry 2</v>
      </c>
      <c r="I128" s="255" t="str">
        <f>'N3.01'!$A$20</f>
        <v>Stage 2: RIIO-2 Start Position 2020/21</v>
      </c>
      <c r="J128" s="105" t="str">
        <f>'N3.01'!$C$21</f>
        <v>Original Forecast Deterioration</v>
      </c>
      <c r="K128" s="105" t="str">
        <f>'N3.01'!$C$22</f>
        <v>Revised Forecast Deterioration</v>
      </c>
      <c r="L128" s="105" t="str">
        <f>'N3.01'!$C$23</f>
        <v>Deterioration Change Impact</v>
      </c>
      <c r="M128" s="105" t="str">
        <f>'N3.01'!$C$24</f>
        <v>Revised Forecast Methodology Change</v>
      </c>
      <c r="N128" s="105" t="str">
        <f>'N3.01'!$C$25</f>
        <v>Methodology Change Impact</v>
      </c>
      <c r="O128" s="105" t="str">
        <f>'N3.01'!$C$26</f>
        <v>Asset Additions (not part of replace or refurb)</v>
      </c>
      <c r="P128" s="105" t="str">
        <f>'N3.01'!$C$27</f>
        <v>Asset Disposals  (not part of replace or refurb)</v>
      </c>
      <c r="Q128" s="105" t="str">
        <f>'N3.01'!$C$28</f>
        <v>Changes in Maintenance Programme</v>
      </c>
      <c r="R128" s="105" t="str">
        <f>'N3.01'!$C$29</f>
        <v>Manual Over-ride on PoF or CoF</v>
      </c>
      <c r="S128" s="105" t="str">
        <f>'N3.01'!$C$30</f>
        <v>Extension of Expected Asset Life</v>
      </c>
      <c r="T128" s="105" t="str">
        <f>'N3.01'!$C$31</f>
        <v>Consequential Interventions</v>
      </c>
      <c r="U128" s="105" t="str">
        <f>'N3.01'!$C$32</f>
        <v>Optional entry 3</v>
      </c>
      <c r="V128" s="255" t="str">
        <f>'N3.01'!$A$33</f>
        <v>Stage 3: RIIO-2 Without Intervention Position 2025/26</v>
      </c>
      <c r="W128" s="105" t="str">
        <f>'N3.01'!$C$34</f>
        <v>Methodology Change Impact</v>
      </c>
      <c r="X128" s="105" t="str">
        <f>'N3.01'!$C$35</f>
        <v>Data Revision Impact</v>
      </c>
      <c r="Y128" s="105" t="str">
        <f>'N3.01'!$C$36</f>
        <v>Manual Over-ride on PoF or CoF</v>
      </c>
      <c r="Z128" s="105" t="str">
        <f>'N3.01'!$C$37</f>
        <v>Extension of Expected Asset Life</v>
      </c>
      <c r="AA128" s="105" t="str">
        <f>'N3.01'!$C$38</f>
        <v>Consequential Interventions</v>
      </c>
      <c r="AB128" s="105" t="str">
        <f>'N3.01'!$C$39</f>
        <v>Asset Replacement (PoF Driven)</v>
      </c>
      <c r="AC128" s="105" t="str">
        <f>'N3.01'!$C$40</f>
        <v>Asset Replacement (CoF Driven)</v>
      </c>
      <c r="AD128" s="105" t="str">
        <f>'N3.01'!$C$41</f>
        <v>Asset Replacement (Other Driven)</v>
      </c>
      <c r="AE128" s="105" t="str">
        <f>'N3.01'!$C$42</f>
        <v>Asset Refurbishment (PoF Driven)</v>
      </c>
      <c r="AF128" s="105" t="str">
        <f>'N3.01'!$C$43</f>
        <v>Asset Refurbishment (CoF Driven)</v>
      </c>
      <c r="AG128" s="105" t="str">
        <f>'N3.01'!$C$44</f>
        <v>Asset Refurbishment (Other Driven)</v>
      </c>
      <c r="AH128" s="105" t="str">
        <f>'N3.01'!$C$45</f>
        <v>Asset Replacement Due To Early Life Failures</v>
      </c>
      <c r="AI128" s="105" t="str">
        <f>'N3.01'!$C$46</f>
        <v>Optional entry 4</v>
      </c>
      <c r="AJ128" s="255" t="str">
        <f>'N3.01'!$A$47</f>
        <v>Stage 3: RIIO-2 With Intervention Position 2025/26</v>
      </c>
      <c r="AL128" s="255" t="str">
        <f>'N3.01'!$C$55</f>
        <v>Total Long Term Risk Benefit</v>
      </c>
      <c r="AN128" s="255" t="s">
        <v>54</v>
      </c>
      <c r="AO128" s="255" t="s">
        <v>55</v>
      </c>
      <c r="AP128" s="255" t="s">
        <v>117</v>
      </c>
      <c r="AQ128" s="255" t="s">
        <v>675</v>
      </c>
      <c r="AR128" s="255" t="s">
        <v>676</v>
      </c>
    </row>
    <row r="129" spans="1:44" ht="12.4">
      <c r="A129" s="158" t="s">
        <v>203</v>
      </c>
      <c r="B129" s="237" t="e">
        <f ca="1">INDIRECT("N3." &amp;$A129 &amp; "!$A$12")</f>
        <v>#N/A</v>
      </c>
      <c r="C129" s="64" t="s">
        <v>318</v>
      </c>
      <c r="D129" s="258">
        <f t="shared" ref="D129:M138" ca="1" si="50">INDIRECT("N3." &amp; $A129 &amp;"!AT" &amp; D$10)</f>
        <v>0</v>
      </c>
      <c r="E129" s="258">
        <f t="shared" ca="1" si="50"/>
        <v>0</v>
      </c>
      <c r="F129" s="258">
        <f t="shared" ca="1" si="50"/>
        <v>0</v>
      </c>
      <c r="G129" s="258">
        <f t="shared" ca="1" si="50"/>
        <v>0</v>
      </c>
      <c r="H129" s="258">
        <f t="shared" ca="1" si="50"/>
        <v>0</v>
      </c>
      <c r="I129" s="258">
        <f t="shared" ca="1" si="50"/>
        <v>0</v>
      </c>
      <c r="J129" s="258">
        <f t="shared" ca="1" si="50"/>
        <v>0</v>
      </c>
      <c r="K129" s="258">
        <f t="shared" ca="1" si="50"/>
        <v>0</v>
      </c>
      <c r="L129" s="258">
        <f t="shared" ca="1" si="50"/>
        <v>0</v>
      </c>
      <c r="M129" s="258">
        <f t="shared" ca="1" si="50"/>
        <v>0</v>
      </c>
      <c r="N129" s="258">
        <f t="shared" ref="N129:W138" ca="1" si="51">INDIRECT("N3." &amp; $A129 &amp;"!AT" &amp; N$10)</f>
        <v>0</v>
      </c>
      <c r="O129" s="258">
        <f t="shared" ca="1" si="51"/>
        <v>0</v>
      </c>
      <c r="P129" s="258">
        <f t="shared" ca="1" si="51"/>
        <v>0</v>
      </c>
      <c r="Q129" s="258">
        <f t="shared" ca="1" si="51"/>
        <v>0</v>
      </c>
      <c r="R129" s="258">
        <f t="shared" ca="1" si="51"/>
        <v>0</v>
      </c>
      <c r="S129" s="258">
        <f t="shared" ca="1" si="51"/>
        <v>0</v>
      </c>
      <c r="T129" s="258">
        <f t="shared" ca="1" si="51"/>
        <v>0</v>
      </c>
      <c r="U129" s="258">
        <f t="shared" ca="1" si="51"/>
        <v>0</v>
      </c>
      <c r="V129" s="258">
        <f t="shared" ca="1" si="51"/>
        <v>0</v>
      </c>
      <c r="W129" s="258">
        <f t="shared" ca="1" si="51"/>
        <v>0</v>
      </c>
      <c r="X129" s="258">
        <f t="shared" ref="X129:AJ138" ca="1" si="52">INDIRECT("N3." &amp; $A129 &amp;"!AT" &amp; X$10)</f>
        <v>0</v>
      </c>
      <c r="Y129" s="258">
        <f t="shared" ca="1" si="52"/>
        <v>0</v>
      </c>
      <c r="Z129" s="258">
        <f t="shared" ca="1" si="52"/>
        <v>0</v>
      </c>
      <c r="AA129" s="258">
        <f t="shared" ca="1" si="52"/>
        <v>0</v>
      </c>
      <c r="AB129" s="258">
        <f t="shared" ca="1" si="52"/>
        <v>0</v>
      </c>
      <c r="AC129" s="258">
        <f t="shared" ca="1" si="52"/>
        <v>0</v>
      </c>
      <c r="AD129" s="258">
        <f t="shared" ca="1" si="52"/>
        <v>0</v>
      </c>
      <c r="AE129" s="258">
        <f t="shared" ca="1" si="52"/>
        <v>0</v>
      </c>
      <c r="AF129" s="258">
        <f t="shared" ca="1" si="52"/>
        <v>0</v>
      </c>
      <c r="AG129" s="258">
        <f t="shared" ca="1" si="52"/>
        <v>0</v>
      </c>
      <c r="AH129" s="258">
        <f t="shared" ca="1" si="52"/>
        <v>0</v>
      </c>
      <c r="AI129" s="258">
        <f t="shared" ca="1" si="52"/>
        <v>0</v>
      </c>
      <c r="AJ129" s="258">
        <f t="shared" ca="1" si="52"/>
        <v>0</v>
      </c>
      <c r="AL129" s="258">
        <f ca="1">INDIRECT("N3." &amp; $A129 &amp;"!AT" &amp; AL$10)</f>
        <v>0</v>
      </c>
      <c r="AN129" s="84">
        <f ca="1">SUM(AB129:AD129)</f>
        <v>0</v>
      </c>
      <c r="AO129" s="84">
        <f ca="1">SUM(AE129:AG129)</f>
        <v>0</v>
      </c>
      <c r="AP129" s="84">
        <f ca="1">SUM(O129:Q129,AH129)</f>
        <v>0</v>
      </c>
      <c r="AQ129" s="84">
        <f ca="1">SUM(E129:H129)</f>
        <v>0</v>
      </c>
      <c r="AR129" s="84">
        <f ca="1">SUM(L129,N129,R129:T129,W129:AA129)</f>
        <v>0</v>
      </c>
    </row>
    <row r="130" spans="1:44" ht="12.4">
      <c r="A130" s="158" t="s">
        <v>204</v>
      </c>
      <c r="B130" s="237" t="e">
        <f t="shared" ref="B130:B178" ca="1" si="53">INDIRECT("N3." &amp;$A130 &amp; "!$A$12")</f>
        <v>#N/A</v>
      </c>
      <c r="C130" s="64" t="s">
        <v>318</v>
      </c>
      <c r="D130" s="258">
        <f t="shared" ca="1" si="50"/>
        <v>0</v>
      </c>
      <c r="E130" s="258">
        <f t="shared" ca="1" si="50"/>
        <v>0</v>
      </c>
      <c r="F130" s="258">
        <f t="shared" ca="1" si="50"/>
        <v>0</v>
      </c>
      <c r="G130" s="258">
        <f t="shared" ca="1" si="50"/>
        <v>0</v>
      </c>
      <c r="H130" s="258">
        <f t="shared" ca="1" si="50"/>
        <v>0</v>
      </c>
      <c r="I130" s="258">
        <f t="shared" ca="1" si="50"/>
        <v>0</v>
      </c>
      <c r="J130" s="258">
        <f t="shared" ca="1" si="50"/>
        <v>0</v>
      </c>
      <c r="K130" s="258">
        <f t="shared" ca="1" si="50"/>
        <v>0</v>
      </c>
      <c r="L130" s="258">
        <f t="shared" ca="1" si="50"/>
        <v>0</v>
      </c>
      <c r="M130" s="258">
        <f t="shared" ca="1" si="50"/>
        <v>0</v>
      </c>
      <c r="N130" s="258">
        <f t="shared" ca="1" si="51"/>
        <v>0</v>
      </c>
      <c r="O130" s="258">
        <f t="shared" ca="1" si="51"/>
        <v>0</v>
      </c>
      <c r="P130" s="258">
        <f t="shared" ca="1" si="51"/>
        <v>0</v>
      </c>
      <c r="Q130" s="258">
        <f t="shared" ca="1" si="51"/>
        <v>0</v>
      </c>
      <c r="R130" s="258">
        <f t="shared" ca="1" si="51"/>
        <v>0</v>
      </c>
      <c r="S130" s="258">
        <f t="shared" ca="1" si="51"/>
        <v>0</v>
      </c>
      <c r="T130" s="258">
        <f t="shared" ca="1" si="51"/>
        <v>0</v>
      </c>
      <c r="U130" s="258">
        <f t="shared" ca="1" si="51"/>
        <v>0</v>
      </c>
      <c r="V130" s="258">
        <f t="shared" ca="1" si="51"/>
        <v>0</v>
      </c>
      <c r="W130" s="258">
        <f t="shared" ca="1" si="51"/>
        <v>0</v>
      </c>
      <c r="X130" s="258">
        <f t="shared" ca="1" si="52"/>
        <v>0</v>
      </c>
      <c r="Y130" s="258">
        <f t="shared" ca="1" si="52"/>
        <v>0</v>
      </c>
      <c r="Z130" s="258">
        <f t="shared" ca="1" si="52"/>
        <v>0</v>
      </c>
      <c r="AA130" s="258">
        <f t="shared" ca="1" si="52"/>
        <v>0</v>
      </c>
      <c r="AB130" s="258">
        <f t="shared" ca="1" si="52"/>
        <v>0</v>
      </c>
      <c r="AC130" s="258">
        <f t="shared" ca="1" si="52"/>
        <v>0</v>
      </c>
      <c r="AD130" s="258">
        <f t="shared" ca="1" si="52"/>
        <v>0</v>
      </c>
      <c r="AE130" s="258">
        <f t="shared" ca="1" si="52"/>
        <v>0</v>
      </c>
      <c r="AF130" s="258">
        <f t="shared" ca="1" si="52"/>
        <v>0</v>
      </c>
      <c r="AG130" s="258">
        <f t="shared" ca="1" si="52"/>
        <v>0</v>
      </c>
      <c r="AH130" s="258">
        <f t="shared" ca="1" si="52"/>
        <v>0</v>
      </c>
      <c r="AI130" s="258">
        <f t="shared" ca="1" si="52"/>
        <v>0</v>
      </c>
      <c r="AJ130" s="258">
        <f t="shared" ca="1" si="52"/>
        <v>0</v>
      </c>
      <c r="AL130" s="258">
        <f t="shared" ref="AL130:AL160" ca="1" si="54">INDIRECT("N3." &amp; $A130 &amp;"!AT" &amp; AL$10)</f>
        <v>0</v>
      </c>
      <c r="AN130" s="84">
        <f t="shared" ref="AN130:AN178" ca="1" si="55">SUM(AB130:AD130)</f>
        <v>0</v>
      </c>
      <c r="AO130" s="84">
        <f t="shared" ref="AO130:AO178" ca="1" si="56">SUM(AE130:AG130)</f>
        <v>0</v>
      </c>
      <c r="AP130" s="84">
        <f t="shared" ref="AP130:AP178" ca="1" si="57">SUM(O130:Q130,AH130)</f>
        <v>0</v>
      </c>
      <c r="AQ130" s="84">
        <f t="shared" ref="AQ130:AQ178" ca="1" si="58">SUM(E130:H130)</f>
        <v>0</v>
      </c>
      <c r="AR130" s="84">
        <f t="shared" ref="AR130:AR178" ca="1" si="59">SUM(L130,N130,R130:T130,W130:AA130)</f>
        <v>0</v>
      </c>
    </row>
    <row r="131" spans="1:44" ht="12.4">
      <c r="A131" s="158" t="s">
        <v>205</v>
      </c>
      <c r="B131" s="237" t="e">
        <f t="shared" ca="1" si="53"/>
        <v>#N/A</v>
      </c>
      <c r="C131" s="64" t="s">
        <v>318</v>
      </c>
      <c r="D131" s="258">
        <f t="shared" ca="1" si="50"/>
        <v>0</v>
      </c>
      <c r="E131" s="258">
        <f t="shared" ca="1" si="50"/>
        <v>0</v>
      </c>
      <c r="F131" s="258">
        <f t="shared" ca="1" si="50"/>
        <v>0</v>
      </c>
      <c r="G131" s="258">
        <f t="shared" ca="1" si="50"/>
        <v>0</v>
      </c>
      <c r="H131" s="258">
        <f t="shared" ca="1" si="50"/>
        <v>0</v>
      </c>
      <c r="I131" s="258">
        <f t="shared" ca="1" si="50"/>
        <v>0</v>
      </c>
      <c r="J131" s="258">
        <f t="shared" ca="1" si="50"/>
        <v>0</v>
      </c>
      <c r="K131" s="258">
        <f t="shared" ca="1" si="50"/>
        <v>0</v>
      </c>
      <c r="L131" s="258">
        <f t="shared" ca="1" si="50"/>
        <v>0</v>
      </c>
      <c r="M131" s="258">
        <f t="shared" ca="1" si="50"/>
        <v>0</v>
      </c>
      <c r="N131" s="258">
        <f t="shared" ca="1" si="51"/>
        <v>0</v>
      </c>
      <c r="O131" s="258">
        <f t="shared" ca="1" si="51"/>
        <v>0</v>
      </c>
      <c r="P131" s="258">
        <f t="shared" ca="1" si="51"/>
        <v>0</v>
      </c>
      <c r="Q131" s="258">
        <f t="shared" ca="1" si="51"/>
        <v>0</v>
      </c>
      <c r="R131" s="258">
        <f t="shared" ca="1" si="51"/>
        <v>0</v>
      </c>
      <c r="S131" s="258">
        <f t="shared" ca="1" si="51"/>
        <v>0</v>
      </c>
      <c r="T131" s="258">
        <f t="shared" ca="1" si="51"/>
        <v>0</v>
      </c>
      <c r="U131" s="258">
        <f t="shared" ca="1" si="51"/>
        <v>0</v>
      </c>
      <c r="V131" s="258">
        <f t="shared" ca="1" si="51"/>
        <v>0</v>
      </c>
      <c r="W131" s="258">
        <f t="shared" ca="1" si="51"/>
        <v>0</v>
      </c>
      <c r="X131" s="258">
        <f t="shared" ca="1" si="52"/>
        <v>0</v>
      </c>
      <c r="Y131" s="258">
        <f t="shared" ca="1" si="52"/>
        <v>0</v>
      </c>
      <c r="Z131" s="258">
        <f t="shared" ca="1" si="52"/>
        <v>0</v>
      </c>
      <c r="AA131" s="258">
        <f t="shared" ca="1" si="52"/>
        <v>0</v>
      </c>
      <c r="AB131" s="258">
        <f t="shared" ca="1" si="52"/>
        <v>0</v>
      </c>
      <c r="AC131" s="258">
        <f t="shared" ca="1" si="52"/>
        <v>0</v>
      </c>
      <c r="AD131" s="258">
        <f t="shared" ca="1" si="52"/>
        <v>0</v>
      </c>
      <c r="AE131" s="258">
        <f t="shared" ca="1" si="52"/>
        <v>0</v>
      </c>
      <c r="AF131" s="258">
        <f t="shared" ca="1" si="52"/>
        <v>0</v>
      </c>
      <c r="AG131" s="258">
        <f t="shared" ca="1" si="52"/>
        <v>0</v>
      </c>
      <c r="AH131" s="258">
        <f t="shared" ca="1" si="52"/>
        <v>0</v>
      </c>
      <c r="AI131" s="258">
        <f t="shared" ca="1" si="52"/>
        <v>0</v>
      </c>
      <c r="AJ131" s="258">
        <f t="shared" ca="1" si="52"/>
        <v>0</v>
      </c>
      <c r="AL131" s="258">
        <f t="shared" ca="1" si="54"/>
        <v>0</v>
      </c>
      <c r="AN131" s="84">
        <f t="shared" ca="1" si="55"/>
        <v>0</v>
      </c>
      <c r="AO131" s="84">
        <f t="shared" ca="1" si="56"/>
        <v>0</v>
      </c>
      <c r="AP131" s="84">
        <f t="shared" ca="1" si="57"/>
        <v>0</v>
      </c>
      <c r="AQ131" s="84">
        <f t="shared" ca="1" si="58"/>
        <v>0</v>
      </c>
      <c r="AR131" s="84">
        <f t="shared" ca="1" si="59"/>
        <v>0</v>
      </c>
    </row>
    <row r="132" spans="1:44" ht="12.4">
      <c r="A132" s="158" t="s">
        <v>206</v>
      </c>
      <c r="B132" s="237" t="e">
        <f t="shared" ca="1" si="53"/>
        <v>#N/A</v>
      </c>
      <c r="C132" s="64" t="s">
        <v>318</v>
      </c>
      <c r="D132" s="258">
        <f t="shared" ca="1" si="50"/>
        <v>0</v>
      </c>
      <c r="E132" s="258">
        <f t="shared" ca="1" si="50"/>
        <v>0</v>
      </c>
      <c r="F132" s="258">
        <f t="shared" ca="1" si="50"/>
        <v>0</v>
      </c>
      <c r="G132" s="258">
        <f t="shared" ca="1" si="50"/>
        <v>0</v>
      </c>
      <c r="H132" s="258">
        <f t="shared" ca="1" si="50"/>
        <v>0</v>
      </c>
      <c r="I132" s="258">
        <f t="shared" ca="1" si="50"/>
        <v>0</v>
      </c>
      <c r="J132" s="258">
        <f t="shared" ca="1" si="50"/>
        <v>0</v>
      </c>
      <c r="K132" s="258">
        <f t="shared" ca="1" si="50"/>
        <v>0</v>
      </c>
      <c r="L132" s="258">
        <f t="shared" ca="1" si="50"/>
        <v>0</v>
      </c>
      <c r="M132" s="258">
        <f t="shared" ca="1" si="50"/>
        <v>0</v>
      </c>
      <c r="N132" s="258">
        <f t="shared" ca="1" si="51"/>
        <v>0</v>
      </c>
      <c r="O132" s="258">
        <f t="shared" ca="1" si="51"/>
        <v>0</v>
      </c>
      <c r="P132" s="258">
        <f t="shared" ca="1" si="51"/>
        <v>0</v>
      </c>
      <c r="Q132" s="258">
        <f t="shared" ca="1" si="51"/>
        <v>0</v>
      </c>
      <c r="R132" s="258">
        <f t="shared" ca="1" si="51"/>
        <v>0</v>
      </c>
      <c r="S132" s="258">
        <f t="shared" ca="1" si="51"/>
        <v>0</v>
      </c>
      <c r="T132" s="258">
        <f t="shared" ca="1" si="51"/>
        <v>0</v>
      </c>
      <c r="U132" s="258">
        <f t="shared" ca="1" si="51"/>
        <v>0</v>
      </c>
      <c r="V132" s="258">
        <f t="shared" ca="1" si="51"/>
        <v>0</v>
      </c>
      <c r="W132" s="258">
        <f t="shared" ca="1" si="51"/>
        <v>0</v>
      </c>
      <c r="X132" s="258">
        <f t="shared" ca="1" si="52"/>
        <v>0</v>
      </c>
      <c r="Y132" s="258">
        <f t="shared" ca="1" si="52"/>
        <v>0</v>
      </c>
      <c r="Z132" s="258">
        <f t="shared" ca="1" si="52"/>
        <v>0</v>
      </c>
      <c r="AA132" s="258">
        <f t="shared" ca="1" si="52"/>
        <v>0</v>
      </c>
      <c r="AB132" s="258">
        <f t="shared" ca="1" si="52"/>
        <v>0</v>
      </c>
      <c r="AC132" s="258">
        <f t="shared" ca="1" si="52"/>
        <v>0</v>
      </c>
      <c r="AD132" s="258">
        <f t="shared" ca="1" si="52"/>
        <v>0</v>
      </c>
      <c r="AE132" s="258">
        <f t="shared" ca="1" si="52"/>
        <v>0</v>
      </c>
      <c r="AF132" s="258">
        <f t="shared" ca="1" si="52"/>
        <v>0</v>
      </c>
      <c r="AG132" s="258">
        <f t="shared" ca="1" si="52"/>
        <v>0</v>
      </c>
      <c r="AH132" s="258">
        <f t="shared" ca="1" si="52"/>
        <v>0</v>
      </c>
      <c r="AI132" s="258">
        <f t="shared" ca="1" si="52"/>
        <v>0</v>
      </c>
      <c r="AJ132" s="258">
        <f t="shared" ca="1" si="52"/>
        <v>0</v>
      </c>
      <c r="AL132" s="258">
        <f t="shared" ca="1" si="54"/>
        <v>0</v>
      </c>
      <c r="AN132" s="84">
        <f t="shared" ca="1" si="55"/>
        <v>0</v>
      </c>
      <c r="AO132" s="84">
        <f t="shared" ca="1" si="56"/>
        <v>0</v>
      </c>
      <c r="AP132" s="84">
        <f t="shared" ca="1" si="57"/>
        <v>0</v>
      </c>
      <c r="AQ132" s="84">
        <f t="shared" ca="1" si="58"/>
        <v>0</v>
      </c>
      <c r="AR132" s="84">
        <f t="shared" ca="1" si="59"/>
        <v>0</v>
      </c>
    </row>
    <row r="133" spans="1:44" ht="12.4">
      <c r="A133" s="158" t="s">
        <v>207</v>
      </c>
      <c r="B133" s="237" t="e">
        <f t="shared" ca="1" si="53"/>
        <v>#N/A</v>
      </c>
      <c r="C133" s="64" t="s">
        <v>318</v>
      </c>
      <c r="D133" s="258">
        <f t="shared" ca="1" si="50"/>
        <v>0</v>
      </c>
      <c r="E133" s="258">
        <f t="shared" ca="1" si="50"/>
        <v>0</v>
      </c>
      <c r="F133" s="258">
        <f t="shared" ca="1" si="50"/>
        <v>0</v>
      </c>
      <c r="G133" s="258">
        <f t="shared" ca="1" si="50"/>
        <v>0</v>
      </c>
      <c r="H133" s="258">
        <f t="shared" ca="1" si="50"/>
        <v>0</v>
      </c>
      <c r="I133" s="258">
        <f t="shared" ca="1" si="50"/>
        <v>0</v>
      </c>
      <c r="J133" s="258">
        <f t="shared" ca="1" si="50"/>
        <v>0</v>
      </c>
      <c r="K133" s="258">
        <f t="shared" ca="1" si="50"/>
        <v>0</v>
      </c>
      <c r="L133" s="258">
        <f t="shared" ca="1" si="50"/>
        <v>0</v>
      </c>
      <c r="M133" s="258">
        <f t="shared" ca="1" si="50"/>
        <v>0</v>
      </c>
      <c r="N133" s="258">
        <f t="shared" ca="1" si="51"/>
        <v>0</v>
      </c>
      <c r="O133" s="258">
        <f t="shared" ca="1" si="51"/>
        <v>0</v>
      </c>
      <c r="P133" s="258">
        <f t="shared" ca="1" si="51"/>
        <v>0</v>
      </c>
      <c r="Q133" s="258">
        <f t="shared" ca="1" si="51"/>
        <v>0</v>
      </c>
      <c r="R133" s="258">
        <f t="shared" ca="1" si="51"/>
        <v>0</v>
      </c>
      <c r="S133" s="258">
        <f t="shared" ca="1" si="51"/>
        <v>0</v>
      </c>
      <c r="T133" s="258">
        <f t="shared" ca="1" si="51"/>
        <v>0</v>
      </c>
      <c r="U133" s="258">
        <f t="shared" ca="1" si="51"/>
        <v>0</v>
      </c>
      <c r="V133" s="258">
        <f t="shared" ca="1" si="51"/>
        <v>0</v>
      </c>
      <c r="W133" s="258">
        <f t="shared" ca="1" si="51"/>
        <v>0</v>
      </c>
      <c r="X133" s="258">
        <f t="shared" ca="1" si="52"/>
        <v>0</v>
      </c>
      <c r="Y133" s="258">
        <f t="shared" ca="1" si="52"/>
        <v>0</v>
      </c>
      <c r="Z133" s="258">
        <f t="shared" ca="1" si="52"/>
        <v>0</v>
      </c>
      <c r="AA133" s="258">
        <f t="shared" ca="1" si="52"/>
        <v>0</v>
      </c>
      <c r="AB133" s="258">
        <f t="shared" ca="1" si="52"/>
        <v>0</v>
      </c>
      <c r="AC133" s="258">
        <f t="shared" ca="1" si="52"/>
        <v>0</v>
      </c>
      <c r="AD133" s="258">
        <f t="shared" ca="1" si="52"/>
        <v>0</v>
      </c>
      <c r="AE133" s="258">
        <f t="shared" ca="1" si="52"/>
        <v>0</v>
      </c>
      <c r="AF133" s="258">
        <f t="shared" ca="1" si="52"/>
        <v>0</v>
      </c>
      <c r="AG133" s="258">
        <f t="shared" ca="1" si="52"/>
        <v>0</v>
      </c>
      <c r="AH133" s="258">
        <f t="shared" ca="1" si="52"/>
        <v>0</v>
      </c>
      <c r="AI133" s="258">
        <f t="shared" ca="1" si="52"/>
        <v>0</v>
      </c>
      <c r="AJ133" s="258">
        <f t="shared" ca="1" si="52"/>
        <v>0</v>
      </c>
      <c r="AL133" s="258">
        <f t="shared" ca="1" si="54"/>
        <v>0</v>
      </c>
      <c r="AN133" s="84">
        <f t="shared" ca="1" si="55"/>
        <v>0</v>
      </c>
      <c r="AO133" s="84">
        <f t="shared" ca="1" si="56"/>
        <v>0</v>
      </c>
      <c r="AP133" s="84">
        <f t="shared" ca="1" si="57"/>
        <v>0</v>
      </c>
      <c r="AQ133" s="84">
        <f t="shared" ca="1" si="58"/>
        <v>0</v>
      </c>
      <c r="AR133" s="84">
        <f t="shared" ca="1" si="59"/>
        <v>0</v>
      </c>
    </row>
    <row r="134" spans="1:44" ht="12.4">
      <c r="A134" s="158" t="s">
        <v>208</v>
      </c>
      <c r="B134" s="237" t="e">
        <f t="shared" ca="1" si="53"/>
        <v>#N/A</v>
      </c>
      <c r="C134" s="64" t="s">
        <v>318</v>
      </c>
      <c r="D134" s="258">
        <f t="shared" ca="1" si="50"/>
        <v>0</v>
      </c>
      <c r="E134" s="258">
        <f t="shared" ca="1" si="50"/>
        <v>0</v>
      </c>
      <c r="F134" s="258">
        <f t="shared" ca="1" si="50"/>
        <v>0</v>
      </c>
      <c r="G134" s="258">
        <f t="shared" ca="1" si="50"/>
        <v>0</v>
      </c>
      <c r="H134" s="258">
        <f t="shared" ca="1" si="50"/>
        <v>0</v>
      </c>
      <c r="I134" s="258">
        <f t="shared" ca="1" si="50"/>
        <v>0</v>
      </c>
      <c r="J134" s="258">
        <f t="shared" ca="1" si="50"/>
        <v>0</v>
      </c>
      <c r="K134" s="258">
        <f t="shared" ca="1" si="50"/>
        <v>0</v>
      </c>
      <c r="L134" s="258">
        <f t="shared" ca="1" si="50"/>
        <v>0</v>
      </c>
      <c r="M134" s="258">
        <f t="shared" ca="1" si="50"/>
        <v>0</v>
      </c>
      <c r="N134" s="258">
        <f t="shared" ca="1" si="51"/>
        <v>0</v>
      </c>
      <c r="O134" s="258">
        <f t="shared" ca="1" si="51"/>
        <v>0</v>
      </c>
      <c r="P134" s="258">
        <f t="shared" ca="1" si="51"/>
        <v>0</v>
      </c>
      <c r="Q134" s="258">
        <f t="shared" ca="1" si="51"/>
        <v>0</v>
      </c>
      <c r="R134" s="258">
        <f t="shared" ca="1" si="51"/>
        <v>0</v>
      </c>
      <c r="S134" s="258">
        <f t="shared" ca="1" si="51"/>
        <v>0</v>
      </c>
      <c r="T134" s="258">
        <f t="shared" ca="1" si="51"/>
        <v>0</v>
      </c>
      <c r="U134" s="258">
        <f t="shared" ca="1" si="51"/>
        <v>0</v>
      </c>
      <c r="V134" s="258">
        <f t="shared" ca="1" si="51"/>
        <v>0</v>
      </c>
      <c r="W134" s="258">
        <f t="shared" ca="1" si="51"/>
        <v>0</v>
      </c>
      <c r="X134" s="258">
        <f t="shared" ca="1" si="52"/>
        <v>0</v>
      </c>
      <c r="Y134" s="258">
        <f t="shared" ca="1" si="52"/>
        <v>0</v>
      </c>
      <c r="Z134" s="258">
        <f t="shared" ca="1" si="52"/>
        <v>0</v>
      </c>
      <c r="AA134" s="258">
        <f t="shared" ca="1" si="52"/>
        <v>0</v>
      </c>
      <c r="AB134" s="258">
        <f t="shared" ca="1" si="52"/>
        <v>0</v>
      </c>
      <c r="AC134" s="258">
        <f t="shared" ca="1" si="52"/>
        <v>0</v>
      </c>
      <c r="AD134" s="258">
        <f t="shared" ca="1" si="52"/>
        <v>0</v>
      </c>
      <c r="AE134" s="258">
        <f t="shared" ca="1" si="52"/>
        <v>0</v>
      </c>
      <c r="AF134" s="258">
        <f t="shared" ca="1" si="52"/>
        <v>0</v>
      </c>
      <c r="AG134" s="258">
        <f t="shared" ca="1" si="52"/>
        <v>0</v>
      </c>
      <c r="AH134" s="258">
        <f t="shared" ca="1" si="52"/>
        <v>0</v>
      </c>
      <c r="AI134" s="258">
        <f t="shared" ca="1" si="52"/>
        <v>0</v>
      </c>
      <c r="AJ134" s="258">
        <f t="shared" ca="1" si="52"/>
        <v>0</v>
      </c>
      <c r="AL134" s="258">
        <f t="shared" ca="1" si="54"/>
        <v>0</v>
      </c>
      <c r="AN134" s="84">
        <f t="shared" ca="1" si="55"/>
        <v>0</v>
      </c>
      <c r="AO134" s="84">
        <f t="shared" ca="1" si="56"/>
        <v>0</v>
      </c>
      <c r="AP134" s="84">
        <f t="shared" ca="1" si="57"/>
        <v>0</v>
      </c>
      <c r="AQ134" s="84">
        <f t="shared" ca="1" si="58"/>
        <v>0</v>
      </c>
      <c r="AR134" s="84">
        <f t="shared" ca="1" si="59"/>
        <v>0</v>
      </c>
    </row>
    <row r="135" spans="1:44" ht="12.4">
      <c r="A135" s="158" t="s">
        <v>425</v>
      </c>
      <c r="B135" s="237" t="e">
        <f t="shared" ca="1" si="53"/>
        <v>#N/A</v>
      </c>
      <c r="C135" s="64" t="s">
        <v>318</v>
      </c>
      <c r="D135" s="258">
        <f t="shared" ca="1" si="50"/>
        <v>0</v>
      </c>
      <c r="E135" s="258">
        <f t="shared" ca="1" si="50"/>
        <v>0</v>
      </c>
      <c r="F135" s="258">
        <f t="shared" ca="1" si="50"/>
        <v>0</v>
      </c>
      <c r="G135" s="258">
        <f t="shared" ca="1" si="50"/>
        <v>0</v>
      </c>
      <c r="H135" s="258">
        <f t="shared" ca="1" si="50"/>
        <v>0</v>
      </c>
      <c r="I135" s="258">
        <f t="shared" ca="1" si="50"/>
        <v>0</v>
      </c>
      <c r="J135" s="258">
        <f t="shared" ca="1" si="50"/>
        <v>0</v>
      </c>
      <c r="K135" s="258">
        <f t="shared" ca="1" si="50"/>
        <v>0</v>
      </c>
      <c r="L135" s="258">
        <f t="shared" ca="1" si="50"/>
        <v>0</v>
      </c>
      <c r="M135" s="258">
        <f t="shared" ca="1" si="50"/>
        <v>0</v>
      </c>
      <c r="N135" s="258">
        <f t="shared" ca="1" si="51"/>
        <v>0</v>
      </c>
      <c r="O135" s="258">
        <f t="shared" ca="1" si="51"/>
        <v>0</v>
      </c>
      <c r="P135" s="258">
        <f t="shared" ca="1" si="51"/>
        <v>0</v>
      </c>
      <c r="Q135" s="258">
        <f t="shared" ca="1" si="51"/>
        <v>0</v>
      </c>
      <c r="R135" s="258">
        <f t="shared" ca="1" si="51"/>
        <v>0</v>
      </c>
      <c r="S135" s="258">
        <f t="shared" ca="1" si="51"/>
        <v>0</v>
      </c>
      <c r="T135" s="258">
        <f t="shared" ca="1" si="51"/>
        <v>0</v>
      </c>
      <c r="U135" s="258">
        <f t="shared" ca="1" si="51"/>
        <v>0</v>
      </c>
      <c r="V135" s="258">
        <f t="shared" ca="1" si="51"/>
        <v>0</v>
      </c>
      <c r="W135" s="258">
        <f t="shared" ca="1" si="51"/>
        <v>0</v>
      </c>
      <c r="X135" s="258">
        <f t="shared" ca="1" si="52"/>
        <v>0</v>
      </c>
      <c r="Y135" s="258">
        <f t="shared" ca="1" si="52"/>
        <v>0</v>
      </c>
      <c r="Z135" s="258">
        <f t="shared" ca="1" si="52"/>
        <v>0</v>
      </c>
      <c r="AA135" s="258">
        <f t="shared" ca="1" si="52"/>
        <v>0</v>
      </c>
      <c r="AB135" s="258">
        <f t="shared" ca="1" si="52"/>
        <v>0</v>
      </c>
      <c r="AC135" s="258">
        <f t="shared" ca="1" si="52"/>
        <v>0</v>
      </c>
      <c r="AD135" s="258">
        <f t="shared" ca="1" si="52"/>
        <v>0</v>
      </c>
      <c r="AE135" s="258">
        <f t="shared" ca="1" si="52"/>
        <v>0</v>
      </c>
      <c r="AF135" s="258">
        <f t="shared" ca="1" si="52"/>
        <v>0</v>
      </c>
      <c r="AG135" s="258">
        <f t="shared" ca="1" si="52"/>
        <v>0</v>
      </c>
      <c r="AH135" s="258">
        <f t="shared" ca="1" si="52"/>
        <v>0</v>
      </c>
      <c r="AI135" s="258">
        <f t="shared" ca="1" si="52"/>
        <v>0</v>
      </c>
      <c r="AJ135" s="258">
        <f t="shared" ca="1" si="52"/>
        <v>0</v>
      </c>
      <c r="AL135" s="258">
        <f t="shared" ca="1" si="54"/>
        <v>0</v>
      </c>
      <c r="AN135" s="84">
        <f t="shared" ca="1" si="55"/>
        <v>0</v>
      </c>
      <c r="AO135" s="84">
        <f t="shared" ca="1" si="56"/>
        <v>0</v>
      </c>
      <c r="AP135" s="84">
        <f t="shared" ca="1" si="57"/>
        <v>0</v>
      </c>
      <c r="AQ135" s="84">
        <f t="shared" ca="1" si="58"/>
        <v>0</v>
      </c>
      <c r="AR135" s="84">
        <f t="shared" ca="1" si="59"/>
        <v>0</v>
      </c>
    </row>
    <row r="136" spans="1:44" ht="12.4">
      <c r="A136" s="158" t="s">
        <v>426</v>
      </c>
      <c r="B136" s="237" t="e">
        <f t="shared" ca="1" si="53"/>
        <v>#N/A</v>
      </c>
      <c r="C136" s="64" t="s">
        <v>318</v>
      </c>
      <c r="D136" s="258">
        <f t="shared" ca="1" si="50"/>
        <v>0</v>
      </c>
      <c r="E136" s="258">
        <f t="shared" ca="1" si="50"/>
        <v>0</v>
      </c>
      <c r="F136" s="258">
        <f t="shared" ca="1" si="50"/>
        <v>0</v>
      </c>
      <c r="G136" s="258">
        <f t="shared" ca="1" si="50"/>
        <v>0</v>
      </c>
      <c r="H136" s="258">
        <f t="shared" ca="1" si="50"/>
        <v>0</v>
      </c>
      <c r="I136" s="258">
        <f t="shared" ca="1" si="50"/>
        <v>0</v>
      </c>
      <c r="J136" s="258">
        <f t="shared" ca="1" si="50"/>
        <v>0</v>
      </c>
      <c r="K136" s="258">
        <f t="shared" ca="1" si="50"/>
        <v>0</v>
      </c>
      <c r="L136" s="258">
        <f t="shared" ca="1" si="50"/>
        <v>0</v>
      </c>
      <c r="M136" s="258">
        <f t="shared" ca="1" si="50"/>
        <v>0</v>
      </c>
      <c r="N136" s="258">
        <f t="shared" ca="1" si="51"/>
        <v>0</v>
      </c>
      <c r="O136" s="258">
        <f t="shared" ca="1" si="51"/>
        <v>0</v>
      </c>
      <c r="P136" s="258">
        <f t="shared" ca="1" si="51"/>
        <v>0</v>
      </c>
      <c r="Q136" s="258">
        <f t="shared" ca="1" si="51"/>
        <v>0</v>
      </c>
      <c r="R136" s="258">
        <f t="shared" ca="1" si="51"/>
        <v>0</v>
      </c>
      <c r="S136" s="258">
        <f t="shared" ca="1" si="51"/>
        <v>0</v>
      </c>
      <c r="T136" s="258">
        <f t="shared" ca="1" si="51"/>
        <v>0</v>
      </c>
      <c r="U136" s="258">
        <f t="shared" ca="1" si="51"/>
        <v>0</v>
      </c>
      <c r="V136" s="258">
        <f t="shared" ca="1" si="51"/>
        <v>0</v>
      </c>
      <c r="W136" s="258">
        <f t="shared" ca="1" si="51"/>
        <v>0</v>
      </c>
      <c r="X136" s="258">
        <f t="shared" ca="1" si="52"/>
        <v>0</v>
      </c>
      <c r="Y136" s="258">
        <f t="shared" ca="1" si="52"/>
        <v>0</v>
      </c>
      <c r="Z136" s="258">
        <f t="shared" ca="1" si="52"/>
        <v>0</v>
      </c>
      <c r="AA136" s="258">
        <f t="shared" ca="1" si="52"/>
        <v>0</v>
      </c>
      <c r="AB136" s="258">
        <f t="shared" ca="1" si="52"/>
        <v>0</v>
      </c>
      <c r="AC136" s="258">
        <f t="shared" ca="1" si="52"/>
        <v>0</v>
      </c>
      <c r="AD136" s="258">
        <f t="shared" ca="1" si="52"/>
        <v>0</v>
      </c>
      <c r="AE136" s="258">
        <f t="shared" ca="1" si="52"/>
        <v>0</v>
      </c>
      <c r="AF136" s="258">
        <f t="shared" ca="1" si="52"/>
        <v>0</v>
      </c>
      <c r="AG136" s="258">
        <f t="shared" ca="1" si="52"/>
        <v>0</v>
      </c>
      <c r="AH136" s="258">
        <f t="shared" ca="1" si="52"/>
        <v>0</v>
      </c>
      <c r="AI136" s="258">
        <f t="shared" ca="1" si="52"/>
        <v>0</v>
      </c>
      <c r="AJ136" s="258">
        <f t="shared" ca="1" si="52"/>
        <v>0</v>
      </c>
      <c r="AL136" s="258">
        <f t="shared" ca="1" si="54"/>
        <v>0</v>
      </c>
      <c r="AN136" s="84">
        <f t="shared" ca="1" si="55"/>
        <v>0</v>
      </c>
      <c r="AO136" s="84">
        <f t="shared" ca="1" si="56"/>
        <v>0</v>
      </c>
      <c r="AP136" s="84">
        <f t="shared" ca="1" si="57"/>
        <v>0</v>
      </c>
      <c r="AQ136" s="84">
        <f t="shared" ca="1" si="58"/>
        <v>0</v>
      </c>
      <c r="AR136" s="84">
        <f t="shared" ca="1" si="59"/>
        <v>0</v>
      </c>
    </row>
    <row r="137" spans="1:44" ht="12.4">
      <c r="A137" s="158" t="s">
        <v>427</v>
      </c>
      <c r="B137" s="237" t="e">
        <f t="shared" ca="1" si="53"/>
        <v>#N/A</v>
      </c>
      <c r="C137" s="64" t="s">
        <v>318</v>
      </c>
      <c r="D137" s="258">
        <f t="shared" ca="1" si="50"/>
        <v>0</v>
      </c>
      <c r="E137" s="258">
        <f t="shared" ca="1" si="50"/>
        <v>0</v>
      </c>
      <c r="F137" s="258">
        <f t="shared" ca="1" si="50"/>
        <v>0</v>
      </c>
      <c r="G137" s="258">
        <f t="shared" ca="1" si="50"/>
        <v>0</v>
      </c>
      <c r="H137" s="258">
        <f t="shared" ca="1" si="50"/>
        <v>0</v>
      </c>
      <c r="I137" s="258">
        <f t="shared" ca="1" si="50"/>
        <v>0</v>
      </c>
      <c r="J137" s="258">
        <f t="shared" ca="1" si="50"/>
        <v>0</v>
      </c>
      <c r="K137" s="258">
        <f t="shared" ca="1" si="50"/>
        <v>0</v>
      </c>
      <c r="L137" s="258">
        <f t="shared" ca="1" si="50"/>
        <v>0</v>
      </c>
      <c r="M137" s="258">
        <f t="shared" ca="1" si="50"/>
        <v>0</v>
      </c>
      <c r="N137" s="258">
        <f t="shared" ca="1" si="51"/>
        <v>0</v>
      </c>
      <c r="O137" s="258">
        <f t="shared" ca="1" si="51"/>
        <v>0</v>
      </c>
      <c r="P137" s="258">
        <f t="shared" ca="1" si="51"/>
        <v>0</v>
      </c>
      <c r="Q137" s="258">
        <f t="shared" ca="1" si="51"/>
        <v>0</v>
      </c>
      <c r="R137" s="258">
        <f t="shared" ca="1" si="51"/>
        <v>0</v>
      </c>
      <c r="S137" s="258">
        <f t="shared" ca="1" si="51"/>
        <v>0</v>
      </c>
      <c r="T137" s="258">
        <f t="shared" ca="1" si="51"/>
        <v>0</v>
      </c>
      <c r="U137" s="258">
        <f t="shared" ca="1" si="51"/>
        <v>0</v>
      </c>
      <c r="V137" s="258">
        <f t="shared" ca="1" si="51"/>
        <v>0</v>
      </c>
      <c r="W137" s="258">
        <f t="shared" ca="1" si="51"/>
        <v>0</v>
      </c>
      <c r="X137" s="258">
        <f t="shared" ca="1" si="52"/>
        <v>0</v>
      </c>
      <c r="Y137" s="258">
        <f t="shared" ca="1" si="52"/>
        <v>0</v>
      </c>
      <c r="Z137" s="258">
        <f t="shared" ca="1" si="52"/>
        <v>0</v>
      </c>
      <c r="AA137" s="258">
        <f t="shared" ca="1" si="52"/>
        <v>0</v>
      </c>
      <c r="AB137" s="258">
        <f t="shared" ca="1" si="52"/>
        <v>0</v>
      </c>
      <c r="AC137" s="258">
        <f t="shared" ca="1" si="52"/>
        <v>0</v>
      </c>
      <c r="AD137" s="258">
        <f t="shared" ca="1" si="52"/>
        <v>0</v>
      </c>
      <c r="AE137" s="258">
        <f t="shared" ca="1" si="52"/>
        <v>0</v>
      </c>
      <c r="AF137" s="258">
        <f t="shared" ca="1" si="52"/>
        <v>0</v>
      </c>
      <c r="AG137" s="258">
        <f t="shared" ca="1" si="52"/>
        <v>0</v>
      </c>
      <c r="AH137" s="258">
        <f t="shared" ca="1" si="52"/>
        <v>0</v>
      </c>
      <c r="AI137" s="258">
        <f t="shared" ca="1" si="52"/>
        <v>0</v>
      </c>
      <c r="AJ137" s="258">
        <f t="shared" ca="1" si="52"/>
        <v>0</v>
      </c>
      <c r="AL137" s="258">
        <f t="shared" ca="1" si="54"/>
        <v>0</v>
      </c>
      <c r="AN137" s="84">
        <f t="shared" ca="1" si="55"/>
        <v>0</v>
      </c>
      <c r="AO137" s="84">
        <f t="shared" ca="1" si="56"/>
        <v>0</v>
      </c>
      <c r="AP137" s="84">
        <f t="shared" ca="1" si="57"/>
        <v>0</v>
      </c>
      <c r="AQ137" s="84">
        <f t="shared" ca="1" si="58"/>
        <v>0</v>
      </c>
      <c r="AR137" s="84">
        <f t="shared" ca="1" si="59"/>
        <v>0</v>
      </c>
    </row>
    <row r="138" spans="1:44" ht="12.4">
      <c r="A138" s="158" t="s">
        <v>428</v>
      </c>
      <c r="B138" s="237" t="e">
        <f t="shared" ca="1" si="53"/>
        <v>#N/A</v>
      </c>
      <c r="C138" s="64" t="s">
        <v>318</v>
      </c>
      <c r="D138" s="258">
        <f t="shared" ca="1" si="50"/>
        <v>0</v>
      </c>
      <c r="E138" s="258">
        <f t="shared" ca="1" si="50"/>
        <v>0</v>
      </c>
      <c r="F138" s="258">
        <f t="shared" ca="1" si="50"/>
        <v>0</v>
      </c>
      <c r="G138" s="258">
        <f t="shared" ca="1" si="50"/>
        <v>0</v>
      </c>
      <c r="H138" s="258">
        <f t="shared" ca="1" si="50"/>
        <v>0</v>
      </c>
      <c r="I138" s="258">
        <f t="shared" ca="1" si="50"/>
        <v>0</v>
      </c>
      <c r="J138" s="258">
        <f t="shared" ca="1" si="50"/>
        <v>0</v>
      </c>
      <c r="K138" s="258">
        <f t="shared" ca="1" si="50"/>
        <v>0</v>
      </c>
      <c r="L138" s="258">
        <f t="shared" ca="1" si="50"/>
        <v>0</v>
      </c>
      <c r="M138" s="258">
        <f t="shared" ca="1" si="50"/>
        <v>0</v>
      </c>
      <c r="N138" s="258">
        <f t="shared" ca="1" si="51"/>
        <v>0</v>
      </c>
      <c r="O138" s="258">
        <f t="shared" ca="1" si="51"/>
        <v>0</v>
      </c>
      <c r="P138" s="258">
        <f t="shared" ca="1" si="51"/>
        <v>0</v>
      </c>
      <c r="Q138" s="258">
        <f t="shared" ca="1" si="51"/>
        <v>0</v>
      </c>
      <c r="R138" s="258">
        <f t="shared" ca="1" si="51"/>
        <v>0</v>
      </c>
      <c r="S138" s="258">
        <f t="shared" ca="1" si="51"/>
        <v>0</v>
      </c>
      <c r="T138" s="258">
        <f t="shared" ca="1" si="51"/>
        <v>0</v>
      </c>
      <c r="U138" s="258">
        <f t="shared" ca="1" si="51"/>
        <v>0</v>
      </c>
      <c r="V138" s="258">
        <f t="shared" ca="1" si="51"/>
        <v>0</v>
      </c>
      <c r="W138" s="258">
        <f t="shared" ca="1" si="51"/>
        <v>0</v>
      </c>
      <c r="X138" s="258">
        <f t="shared" ca="1" si="52"/>
        <v>0</v>
      </c>
      <c r="Y138" s="258">
        <f t="shared" ca="1" si="52"/>
        <v>0</v>
      </c>
      <c r="Z138" s="258">
        <f t="shared" ca="1" si="52"/>
        <v>0</v>
      </c>
      <c r="AA138" s="258">
        <f t="shared" ca="1" si="52"/>
        <v>0</v>
      </c>
      <c r="AB138" s="258">
        <f t="shared" ca="1" si="52"/>
        <v>0</v>
      </c>
      <c r="AC138" s="258">
        <f t="shared" ca="1" si="52"/>
        <v>0</v>
      </c>
      <c r="AD138" s="258">
        <f t="shared" ca="1" si="52"/>
        <v>0</v>
      </c>
      <c r="AE138" s="258">
        <f t="shared" ca="1" si="52"/>
        <v>0</v>
      </c>
      <c r="AF138" s="258">
        <f t="shared" ca="1" si="52"/>
        <v>0</v>
      </c>
      <c r="AG138" s="258">
        <f t="shared" ca="1" si="52"/>
        <v>0</v>
      </c>
      <c r="AH138" s="258">
        <f t="shared" ca="1" si="52"/>
        <v>0</v>
      </c>
      <c r="AI138" s="258">
        <f t="shared" ca="1" si="52"/>
        <v>0</v>
      </c>
      <c r="AJ138" s="258">
        <f t="shared" ca="1" si="52"/>
        <v>0</v>
      </c>
      <c r="AL138" s="258">
        <f t="shared" ca="1" si="54"/>
        <v>0</v>
      </c>
      <c r="AN138" s="84">
        <f t="shared" ca="1" si="55"/>
        <v>0</v>
      </c>
      <c r="AO138" s="84">
        <f t="shared" ca="1" si="56"/>
        <v>0</v>
      </c>
      <c r="AP138" s="84">
        <f t="shared" ca="1" si="57"/>
        <v>0</v>
      </c>
      <c r="AQ138" s="84">
        <f t="shared" ca="1" si="58"/>
        <v>0</v>
      </c>
      <c r="AR138" s="84">
        <f t="shared" ca="1" si="59"/>
        <v>0</v>
      </c>
    </row>
    <row r="139" spans="1:44" ht="12.4">
      <c r="A139" s="158" t="s">
        <v>429</v>
      </c>
      <c r="B139" s="237" t="e">
        <f t="shared" ca="1" si="53"/>
        <v>#N/A</v>
      </c>
      <c r="C139" s="64" t="s">
        <v>318</v>
      </c>
      <c r="D139" s="258">
        <f t="shared" ref="D139:M148" ca="1" si="60">INDIRECT("N3." &amp; $A139 &amp;"!AT" &amp; D$10)</f>
        <v>0</v>
      </c>
      <c r="E139" s="258">
        <f t="shared" ca="1" si="60"/>
        <v>0</v>
      </c>
      <c r="F139" s="258">
        <f t="shared" ca="1" si="60"/>
        <v>0</v>
      </c>
      <c r="G139" s="258">
        <f t="shared" ca="1" si="60"/>
        <v>0</v>
      </c>
      <c r="H139" s="258">
        <f t="shared" ca="1" si="60"/>
        <v>0</v>
      </c>
      <c r="I139" s="258">
        <f t="shared" ca="1" si="60"/>
        <v>0</v>
      </c>
      <c r="J139" s="258">
        <f t="shared" ca="1" si="60"/>
        <v>0</v>
      </c>
      <c r="K139" s="258">
        <f t="shared" ca="1" si="60"/>
        <v>0</v>
      </c>
      <c r="L139" s="258">
        <f t="shared" ca="1" si="60"/>
        <v>0</v>
      </c>
      <c r="M139" s="258">
        <f t="shared" ca="1" si="60"/>
        <v>0</v>
      </c>
      <c r="N139" s="258">
        <f t="shared" ref="N139:W148" ca="1" si="61">INDIRECT("N3." &amp; $A139 &amp;"!AT" &amp; N$10)</f>
        <v>0</v>
      </c>
      <c r="O139" s="258">
        <f t="shared" ca="1" si="61"/>
        <v>0</v>
      </c>
      <c r="P139" s="258">
        <f t="shared" ca="1" si="61"/>
        <v>0</v>
      </c>
      <c r="Q139" s="258">
        <f t="shared" ca="1" si="61"/>
        <v>0</v>
      </c>
      <c r="R139" s="258">
        <f t="shared" ca="1" si="61"/>
        <v>0</v>
      </c>
      <c r="S139" s="258">
        <f t="shared" ca="1" si="61"/>
        <v>0</v>
      </c>
      <c r="T139" s="258">
        <f t="shared" ca="1" si="61"/>
        <v>0</v>
      </c>
      <c r="U139" s="258">
        <f t="shared" ca="1" si="61"/>
        <v>0</v>
      </c>
      <c r="V139" s="258">
        <f t="shared" ca="1" si="61"/>
        <v>0</v>
      </c>
      <c r="W139" s="258">
        <f t="shared" ca="1" si="61"/>
        <v>0</v>
      </c>
      <c r="X139" s="258">
        <f t="shared" ref="X139:AJ148" ca="1" si="62">INDIRECT("N3." &amp; $A139 &amp;"!AT" &amp; X$10)</f>
        <v>0</v>
      </c>
      <c r="Y139" s="258">
        <f t="shared" ca="1" si="62"/>
        <v>0</v>
      </c>
      <c r="Z139" s="258">
        <f t="shared" ca="1" si="62"/>
        <v>0</v>
      </c>
      <c r="AA139" s="258">
        <f t="shared" ca="1" si="62"/>
        <v>0</v>
      </c>
      <c r="AB139" s="258">
        <f t="shared" ca="1" si="62"/>
        <v>0</v>
      </c>
      <c r="AC139" s="258">
        <f t="shared" ca="1" si="62"/>
        <v>0</v>
      </c>
      <c r="AD139" s="258">
        <f t="shared" ca="1" si="62"/>
        <v>0</v>
      </c>
      <c r="AE139" s="258">
        <f t="shared" ca="1" si="62"/>
        <v>0</v>
      </c>
      <c r="AF139" s="258">
        <f t="shared" ca="1" si="62"/>
        <v>0</v>
      </c>
      <c r="AG139" s="258">
        <f t="shared" ca="1" si="62"/>
        <v>0</v>
      </c>
      <c r="AH139" s="258">
        <f t="shared" ca="1" si="62"/>
        <v>0</v>
      </c>
      <c r="AI139" s="258">
        <f t="shared" ca="1" si="62"/>
        <v>0</v>
      </c>
      <c r="AJ139" s="258">
        <f t="shared" ca="1" si="62"/>
        <v>0</v>
      </c>
      <c r="AL139" s="258">
        <f t="shared" ca="1" si="54"/>
        <v>0</v>
      </c>
      <c r="AN139" s="84">
        <f t="shared" ca="1" si="55"/>
        <v>0</v>
      </c>
      <c r="AO139" s="84">
        <f t="shared" ca="1" si="56"/>
        <v>0</v>
      </c>
      <c r="AP139" s="84">
        <f t="shared" ca="1" si="57"/>
        <v>0</v>
      </c>
      <c r="AQ139" s="84">
        <f t="shared" ca="1" si="58"/>
        <v>0</v>
      </c>
      <c r="AR139" s="84">
        <f t="shared" ca="1" si="59"/>
        <v>0</v>
      </c>
    </row>
    <row r="140" spans="1:44" ht="12.4">
      <c r="A140" s="158" t="s">
        <v>430</v>
      </c>
      <c r="B140" s="237" t="e">
        <f t="shared" ca="1" si="53"/>
        <v>#N/A</v>
      </c>
      <c r="C140" s="64" t="s">
        <v>318</v>
      </c>
      <c r="D140" s="258">
        <f t="shared" ca="1" si="60"/>
        <v>0</v>
      </c>
      <c r="E140" s="258">
        <f t="shared" ca="1" si="60"/>
        <v>0</v>
      </c>
      <c r="F140" s="258">
        <f t="shared" ca="1" si="60"/>
        <v>0</v>
      </c>
      <c r="G140" s="258">
        <f t="shared" ca="1" si="60"/>
        <v>0</v>
      </c>
      <c r="H140" s="258">
        <f t="shared" ca="1" si="60"/>
        <v>0</v>
      </c>
      <c r="I140" s="258">
        <f t="shared" ca="1" si="60"/>
        <v>0</v>
      </c>
      <c r="J140" s="258">
        <f t="shared" ca="1" si="60"/>
        <v>0</v>
      </c>
      <c r="K140" s="258">
        <f t="shared" ca="1" si="60"/>
        <v>0</v>
      </c>
      <c r="L140" s="258">
        <f t="shared" ca="1" si="60"/>
        <v>0</v>
      </c>
      <c r="M140" s="258">
        <f t="shared" ca="1" si="60"/>
        <v>0</v>
      </c>
      <c r="N140" s="258">
        <f t="shared" ca="1" si="61"/>
        <v>0</v>
      </c>
      <c r="O140" s="258">
        <f t="shared" ca="1" si="61"/>
        <v>0</v>
      </c>
      <c r="P140" s="258">
        <f t="shared" ca="1" si="61"/>
        <v>0</v>
      </c>
      <c r="Q140" s="258">
        <f t="shared" ca="1" si="61"/>
        <v>0</v>
      </c>
      <c r="R140" s="258">
        <f t="shared" ca="1" si="61"/>
        <v>0</v>
      </c>
      <c r="S140" s="258">
        <f t="shared" ca="1" si="61"/>
        <v>0</v>
      </c>
      <c r="T140" s="258">
        <f t="shared" ca="1" si="61"/>
        <v>0</v>
      </c>
      <c r="U140" s="258">
        <f t="shared" ca="1" si="61"/>
        <v>0</v>
      </c>
      <c r="V140" s="258">
        <f t="shared" ca="1" si="61"/>
        <v>0</v>
      </c>
      <c r="W140" s="258">
        <f t="shared" ca="1" si="61"/>
        <v>0</v>
      </c>
      <c r="X140" s="258">
        <f t="shared" ca="1" si="62"/>
        <v>0</v>
      </c>
      <c r="Y140" s="258">
        <f t="shared" ca="1" si="62"/>
        <v>0</v>
      </c>
      <c r="Z140" s="258">
        <f t="shared" ca="1" si="62"/>
        <v>0</v>
      </c>
      <c r="AA140" s="258">
        <f t="shared" ca="1" si="62"/>
        <v>0</v>
      </c>
      <c r="AB140" s="258">
        <f t="shared" ca="1" si="62"/>
        <v>0</v>
      </c>
      <c r="AC140" s="258">
        <f t="shared" ca="1" si="62"/>
        <v>0</v>
      </c>
      <c r="AD140" s="258">
        <f t="shared" ca="1" si="62"/>
        <v>0</v>
      </c>
      <c r="AE140" s="258">
        <f t="shared" ca="1" si="62"/>
        <v>0</v>
      </c>
      <c r="AF140" s="258">
        <f t="shared" ca="1" si="62"/>
        <v>0</v>
      </c>
      <c r="AG140" s="258">
        <f t="shared" ca="1" si="62"/>
        <v>0</v>
      </c>
      <c r="AH140" s="258">
        <f t="shared" ca="1" si="62"/>
        <v>0</v>
      </c>
      <c r="AI140" s="258">
        <f t="shared" ca="1" si="62"/>
        <v>0</v>
      </c>
      <c r="AJ140" s="258">
        <f t="shared" ca="1" si="62"/>
        <v>0</v>
      </c>
      <c r="AL140" s="258">
        <f t="shared" ca="1" si="54"/>
        <v>0</v>
      </c>
      <c r="AN140" s="84">
        <f t="shared" ca="1" si="55"/>
        <v>0</v>
      </c>
      <c r="AO140" s="84">
        <f t="shared" ca="1" si="56"/>
        <v>0</v>
      </c>
      <c r="AP140" s="84">
        <f t="shared" ca="1" si="57"/>
        <v>0</v>
      </c>
      <c r="AQ140" s="84">
        <f t="shared" ca="1" si="58"/>
        <v>0</v>
      </c>
      <c r="AR140" s="84">
        <f t="shared" ca="1" si="59"/>
        <v>0</v>
      </c>
    </row>
    <row r="141" spans="1:44" ht="12.4">
      <c r="A141" s="158" t="s">
        <v>209</v>
      </c>
      <c r="B141" s="237" t="e">
        <f t="shared" ca="1" si="53"/>
        <v>#N/A</v>
      </c>
      <c r="C141" s="64" t="s">
        <v>318</v>
      </c>
      <c r="D141" s="258">
        <f t="shared" ca="1" si="60"/>
        <v>0</v>
      </c>
      <c r="E141" s="258">
        <f t="shared" ca="1" si="60"/>
        <v>0</v>
      </c>
      <c r="F141" s="258">
        <f t="shared" ca="1" si="60"/>
        <v>0</v>
      </c>
      <c r="G141" s="258">
        <f t="shared" ca="1" si="60"/>
        <v>0</v>
      </c>
      <c r="H141" s="258">
        <f t="shared" ca="1" si="60"/>
        <v>0</v>
      </c>
      <c r="I141" s="258">
        <f t="shared" ca="1" si="60"/>
        <v>0</v>
      </c>
      <c r="J141" s="258">
        <f t="shared" ca="1" si="60"/>
        <v>0</v>
      </c>
      <c r="K141" s="258">
        <f t="shared" ca="1" si="60"/>
        <v>0</v>
      </c>
      <c r="L141" s="258">
        <f t="shared" ca="1" si="60"/>
        <v>0</v>
      </c>
      <c r="M141" s="258">
        <f t="shared" ca="1" si="60"/>
        <v>0</v>
      </c>
      <c r="N141" s="258">
        <f t="shared" ca="1" si="61"/>
        <v>0</v>
      </c>
      <c r="O141" s="258">
        <f t="shared" ca="1" si="61"/>
        <v>0</v>
      </c>
      <c r="P141" s="258">
        <f t="shared" ca="1" si="61"/>
        <v>0</v>
      </c>
      <c r="Q141" s="258">
        <f t="shared" ca="1" si="61"/>
        <v>0</v>
      </c>
      <c r="R141" s="258">
        <f t="shared" ca="1" si="61"/>
        <v>0</v>
      </c>
      <c r="S141" s="258">
        <f t="shared" ca="1" si="61"/>
        <v>0</v>
      </c>
      <c r="T141" s="258">
        <f t="shared" ca="1" si="61"/>
        <v>0</v>
      </c>
      <c r="U141" s="258">
        <f t="shared" ca="1" si="61"/>
        <v>0</v>
      </c>
      <c r="V141" s="258">
        <f t="shared" ca="1" si="61"/>
        <v>0</v>
      </c>
      <c r="W141" s="258">
        <f t="shared" ca="1" si="61"/>
        <v>0</v>
      </c>
      <c r="X141" s="258">
        <f t="shared" ca="1" si="62"/>
        <v>0</v>
      </c>
      <c r="Y141" s="258">
        <f t="shared" ca="1" si="62"/>
        <v>0</v>
      </c>
      <c r="Z141" s="258">
        <f t="shared" ca="1" si="62"/>
        <v>0</v>
      </c>
      <c r="AA141" s="258">
        <f t="shared" ca="1" si="62"/>
        <v>0</v>
      </c>
      <c r="AB141" s="258">
        <f t="shared" ca="1" si="62"/>
        <v>0</v>
      </c>
      <c r="AC141" s="258">
        <f t="shared" ca="1" si="62"/>
        <v>0</v>
      </c>
      <c r="AD141" s="258">
        <f t="shared" ca="1" si="62"/>
        <v>0</v>
      </c>
      <c r="AE141" s="258">
        <f t="shared" ca="1" si="62"/>
        <v>0</v>
      </c>
      <c r="AF141" s="258">
        <f t="shared" ca="1" si="62"/>
        <v>0</v>
      </c>
      <c r="AG141" s="258">
        <f t="shared" ca="1" si="62"/>
        <v>0</v>
      </c>
      <c r="AH141" s="258">
        <f t="shared" ca="1" si="62"/>
        <v>0</v>
      </c>
      <c r="AI141" s="258">
        <f t="shared" ca="1" si="62"/>
        <v>0</v>
      </c>
      <c r="AJ141" s="258">
        <f t="shared" ca="1" si="62"/>
        <v>0</v>
      </c>
      <c r="AL141" s="258">
        <f t="shared" ca="1" si="54"/>
        <v>0</v>
      </c>
      <c r="AN141" s="84">
        <f t="shared" ca="1" si="55"/>
        <v>0</v>
      </c>
      <c r="AO141" s="84">
        <f t="shared" ca="1" si="56"/>
        <v>0</v>
      </c>
      <c r="AP141" s="84">
        <f t="shared" ca="1" si="57"/>
        <v>0</v>
      </c>
      <c r="AQ141" s="84">
        <f t="shared" ca="1" si="58"/>
        <v>0</v>
      </c>
      <c r="AR141" s="84">
        <f t="shared" ca="1" si="59"/>
        <v>0</v>
      </c>
    </row>
    <row r="142" spans="1:44" ht="12.4">
      <c r="A142" s="158" t="s">
        <v>210</v>
      </c>
      <c r="B142" s="237" t="e">
        <f t="shared" ca="1" si="53"/>
        <v>#N/A</v>
      </c>
      <c r="C142" s="64" t="s">
        <v>318</v>
      </c>
      <c r="D142" s="258">
        <f t="shared" ca="1" si="60"/>
        <v>0</v>
      </c>
      <c r="E142" s="258">
        <f t="shared" ca="1" si="60"/>
        <v>0</v>
      </c>
      <c r="F142" s="258">
        <f t="shared" ca="1" si="60"/>
        <v>0</v>
      </c>
      <c r="G142" s="258">
        <f t="shared" ca="1" si="60"/>
        <v>0</v>
      </c>
      <c r="H142" s="258">
        <f t="shared" ca="1" si="60"/>
        <v>0</v>
      </c>
      <c r="I142" s="258">
        <f t="shared" ca="1" si="60"/>
        <v>0</v>
      </c>
      <c r="J142" s="258">
        <f t="shared" ca="1" si="60"/>
        <v>0</v>
      </c>
      <c r="K142" s="258">
        <f t="shared" ca="1" si="60"/>
        <v>0</v>
      </c>
      <c r="L142" s="258">
        <f t="shared" ca="1" si="60"/>
        <v>0</v>
      </c>
      <c r="M142" s="258">
        <f t="shared" ca="1" si="60"/>
        <v>0</v>
      </c>
      <c r="N142" s="258">
        <f t="shared" ca="1" si="61"/>
        <v>0</v>
      </c>
      <c r="O142" s="258">
        <f t="shared" ca="1" si="61"/>
        <v>0</v>
      </c>
      <c r="P142" s="258">
        <f t="shared" ca="1" si="61"/>
        <v>0</v>
      </c>
      <c r="Q142" s="258">
        <f t="shared" ca="1" si="61"/>
        <v>0</v>
      </c>
      <c r="R142" s="258">
        <f t="shared" ca="1" si="61"/>
        <v>0</v>
      </c>
      <c r="S142" s="258">
        <f t="shared" ca="1" si="61"/>
        <v>0</v>
      </c>
      <c r="T142" s="258">
        <f t="shared" ca="1" si="61"/>
        <v>0</v>
      </c>
      <c r="U142" s="258">
        <f t="shared" ca="1" si="61"/>
        <v>0</v>
      </c>
      <c r="V142" s="258">
        <f t="shared" ca="1" si="61"/>
        <v>0</v>
      </c>
      <c r="W142" s="258">
        <f t="shared" ca="1" si="61"/>
        <v>0</v>
      </c>
      <c r="X142" s="258">
        <f t="shared" ca="1" si="62"/>
        <v>0</v>
      </c>
      <c r="Y142" s="258">
        <f t="shared" ca="1" si="62"/>
        <v>0</v>
      </c>
      <c r="Z142" s="258">
        <f t="shared" ca="1" si="62"/>
        <v>0</v>
      </c>
      <c r="AA142" s="258">
        <f t="shared" ca="1" si="62"/>
        <v>0</v>
      </c>
      <c r="AB142" s="258">
        <f t="shared" ca="1" si="62"/>
        <v>0</v>
      </c>
      <c r="AC142" s="258">
        <f t="shared" ca="1" si="62"/>
        <v>0</v>
      </c>
      <c r="AD142" s="258">
        <f t="shared" ca="1" si="62"/>
        <v>0</v>
      </c>
      <c r="AE142" s="258">
        <f t="shared" ca="1" si="62"/>
        <v>0</v>
      </c>
      <c r="AF142" s="258">
        <f t="shared" ca="1" si="62"/>
        <v>0</v>
      </c>
      <c r="AG142" s="258">
        <f t="shared" ca="1" si="62"/>
        <v>0</v>
      </c>
      <c r="AH142" s="258">
        <f t="shared" ca="1" si="62"/>
        <v>0</v>
      </c>
      <c r="AI142" s="258">
        <f t="shared" ca="1" si="62"/>
        <v>0</v>
      </c>
      <c r="AJ142" s="258">
        <f t="shared" ca="1" si="62"/>
        <v>0</v>
      </c>
      <c r="AL142" s="258">
        <f t="shared" ca="1" si="54"/>
        <v>0</v>
      </c>
      <c r="AN142" s="84">
        <f t="shared" ca="1" si="55"/>
        <v>0</v>
      </c>
      <c r="AO142" s="84">
        <f t="shared" ca="1" si="56"/>
        <v>0</v>
      </c>
      <c r="AP142" s="84">
        <f t="shared" ca="1" si="57"/>
        <v>0</v>
      </c>
      <c r="AQ142" s="84">
        <f t="shared" ca="1" si="58"/>
        <v>0</v>
      </c>
      <c r="AR142" s="84">
        <f t="shared" ca="1" si="59"/>
        <v>0</v>
      </c>
    </row>
    <row r="143" spans="1:44" ht="12.4">
      <c r="A143" s="158" t="s">
        <v>211</v>
      </c>
      <c r="B143" s="237" t="e">
        <f t="shared" ca="1" si="53"/>
        <v>#N/A</v>
      </c>
      <c r="C143" s="64" t="s">
        <v>318</v>
      </c>
      <c r="D143" s="258">
        <f t="shared" ca="1" si="60"/>
        <v>0</v>
      </c>
      <c r="E143" s="258">
        <f t="shared" ca="1" si="60"/>
        <v>0</v>
      </c>
      <c r="F143" s="258">
        <f t="shared" ca="1" si="60"/>
        <v>0</v>
      </c>
      <c r="G143" s="258">
        <f t="shared" ca="1" si="60"/>
        <v>0</v>
      </c>
      <c r="H143" s="258">
        <f t="shared" ca="1" si="60"/>
        <v>0</v>
      </c>
      <c r="I143" s="258">
        <f t="shared" ca="1" si="60"/>
        <v>0</v>
      </c>
      <c r="J143" s="258">
        <f t="shared" ca="1" si="60"/>
        <v>0</v>
      </c>
      <c r="K143" s="258">
        <f t="shared" ca="1" si="60"/>
        <v>0</v>
      </c>
      <c r="L143" s="258">
        <f t="shared" ca="1" si="60"/>
        <v>0</v>
      </c>
      <c r="M143" s="258">
        <f t="shared" ca="1" si="60"/>
        <v>0</v>
      </c>
      <c r="N143" s="258">
        <f t="shared" ca="1" si="61"/>
        <v>0</v>
      </c>
      <c r="O143" s="258">
        <f t="shared" ca="1" si="61"/>
        <v>0</v>
      </c>
      <c r="P143" s="258">
        <f t="shared" ca="1" si="61"/>
        <v>0</v>
      </c>
      <c r="Q143" s="258">
        <f t="shared" ca="1" si="61"/>
        <v>0</v>
      </c>
      <c r="R143" s="258">
        <f t="shared" ca="1" si="61"/>
        <v>0</v>
      </c>
      <c r="S143" s="258">
        <f t="shared" ca="1" si="61"/>
        <v>0</v>
      </c>
      <c r="T143" s="258">
        <f t="shared" ca="1" si="61"/>
        <v>0</v>
      </c>
      <c r="U143" s="258">
        <f t="shared" ca="1" si="61"/>
        <v>0</v>
      </c>
      <c r="V143" s="258">
        <f t="shared" ca="1" si="61"/>
        <v>0</v>
      </c>
      <c r="W143" s="258">
        <f t="shared" ca="1" si="61"/>
        <v>0</v>
      </c>
      <c r="X143" s="258">
        <f t="shared" ca="1" si="62"/>
        <v>0</v>
      </c>
      <c r="Y143" s="258">
        <f t="shared" ca="1" si="62"/>
        <v>0</v>
      </c>
      <c r="Z143" s="258">
        <f t="shared" ca="1" si="62"/>
        <v>0</v>
      </c>
      <c r="AA143" s="258">
        <f t="shared" ca="1" si="62"/>
        <v>0</v>
      </c>
      <c r="AB143" s="258">
        <f t="shared" ca="1" si="62"/>
        <v>0</v>
      </c>
      <c r="AC143" s="258">
        <f t="shared" ca="1" si="62"/>
        <v>0</v>
      </c>
      <c r="AD143" s="258">
        <f t="shared" ca="1" si="62"/>
        <v>0</v>
      </c>
      <c r="AE143" s="258">
        <f t="shared" ca="1" si="62"/>
        <v>0</v>
      </c>
      <c r="AF143" s="258">
        <f t="shared" ca="1" si="62"/>
        <v>0</v>
      </c>
      <c r="AG143" s="258">
        <f t="shared" ca="1" si="62"/>
        <v>0</v>
      </c>
      <c r="AH143" s="258">
        <f t="shared" ca="1" si="62"/>
        <v>0</v>
      </c>
      <c r="AI143" s="258">
        <f t="shared" ca="1" si="62"/>
        <v>0</v>
      </c>
      <c r="AJ143" s="258">
        <f t="shared" ca="1" si="62"/>
        <v>0</v>
      </c>
      <c r="AL143" s="258">
        <f t="shared" ca="1" si="54"/>
        <v>0</v>
      </c>
      <c r="AN143" s="84">
        <f t="shared" ca="1" si="55"/>
        <v>0</v>
      </c>
      <c r="AO143" s="84">
        <f t="shared" ca="1" si="56"/>
        <v>0</v>
      </c>
      <c r="AP143" s="84">
        <f t="shared" ca="1" si="57"/>
        <v>0</v>
      </c>
      <c r="AQ143" s="84">
        <f t="shared" ca="1" si="58"/>
        <v>0</v>
      </c>
      <c r="AR143" s="84">
        <f t="shared" ca="1" si="59"/>
        <v>0</v>
      </c>
    </row>
    <row r="144" spans="1:44" ht="12.4">
      <c r="A144" s="158" t="s">
        <v>212</v>
      </c>
      <c r="B144" s="237" t="e">
        <f t="shared" ca="1" si="53"/>
        <v>#N/A</v>
      </c>
      <c r="C144" s="64" t="s">
        <v>318</v>
      </c>
      <c r="D144" s="258">
        <f t="shared" ca="1" si="60"/>
        <v>0</v>
      </c>
      <c r="E144" s="258">
        <f t="shared" ca="1" si="60"/>
        <v>0</v>
      </c>
      <c r="F144" s="258">
        <f t="shared" ca="1" si="60"/>
        <v>0</v>
      </c>
      <c r="G144" s="258">
        <f t="shared" ca="1" si="60"/>
        <v>0</v>
      </c>
      <c r="H144" s="258">
        <f t="shared" ca="1" si="60"/>
        <v>0</v>
      </c>
      <c r="I144" s="258">
        <f t="shared" ca="1" si="60"/>
        <v>0</v>
      </c>
      <c r="J144" s="258">
        <f t="shared" ca="1" si="60"/>
        <v>0</v>
      </c>
      <c r="K144" s="258">
        <f t="shared" ca="1" si="60"/>
        <v>0</v>
      </c>
      <c r="L144" s="258">
        <f t="shared" ca="1" si="60"/>
        <v>0</v>
      </c>
      <c r="M144" s="258">
        <f t="shared" ca="1" si="60"/>
        <v>0</v>
      </c>
      <c r="N144" s="258">
        <f t="shared" ca="1" si="61"/>
        <v>0</v>
      </c>
      <c r="O144" s="258">
        <f t="shared" ca="1" si="61"/>
        <v>0</v>
      </c>
      <c r="P144" s="258">
        <f t="shared" ca="1" si="61"/>
        <v>0</v>
      </c>
      <c r="Q144" s="258">
        <f t="shared" ca="1" si="61"/>
        <v>0</v>
      </c>
      <c r="R144" s="258">
        <f t="shared" ca="1" si="61"/>
        <v>0</v>
      </c>
      <c r="S144" s="258">
        <f t="shared" ca="1" si="61"/>
        <v>0</v>
      </c>
      <c r="T144" s="258">
        <f t="shared" ca="1" si="61"/>
        <v>0</v>
      </c>
      <c r="U144" s="258">
        <f t="shared" ca="1" si="61"/>
        <v>0</v>
      </c>
      <c r="V144" s="258">
        <f t="shared" ca="1" si="61"/>
        <v>0</v>
      </c>
      <c r="W144" s="258">
        <f t="shared" ca="1" si="61"/>
        <v>0</v>
      </c>
      <c r="X144" s="258">
        <f t="shared" ca="1" si="62"/>
        <v>0</v>
      </c>
      <c r="Y144" s="258">
        <f t="shared" ca="1" si="62"/>
        <v>0</v>
      </c>
      <c r="Z144" s="258">
        <f t="shared" ca="1" si="62"/>
        <v>0</v>
      </c>
      <c r="AA144" s="258">
        <f t="shared" ca="1" si="62"/>
        <v>0</v>
      </c>
      <c r="AB144" s="258">
        <f t="shared" ca="1" si="62"/>
        <v>0</v>
      </c>
      <c r="AC144" s="258">
        <f t="shared" ca="1" si="62"/>
        <v>0</v>
      </c>
      <c r="AD144" s="258">
        <f t="shared" ca="1" si="62"/>
        <v>0</v>
      </c>
      <c r="AE144" s="258">
        <f t="shared" ca="1" si="62"/>
        <v>0</v>
      </c>
      <c r="AF144" s="258">
        <f t="shared" ca="1" si="62"/>
        <v>0</v>
      </c>
      <c r="AG144" s="258">
        <f t="shared" ca="1" si="62"/>
        <v>0</v>
      </c>
      <c r="AH144" s="258">
        <f t="shared" ca="1" si="62"/>
        <v>0</v>
      </c>
      <c r="AI144" s="258">
        <f t="shared" ca="1" si="62"/>
        <v>0</v>
      </c>
      <c r="AJ144" s="258">
        <f t="shared" ca="1" si="62"/>
        <v>0</v>
      </c>
      <c r="AL144" s="258">
        <f t="shared" ca="1" si="54"/>
        <v>0</v>
      </c>
      <c r="AN144" s="84">
        <f t="shared" ca="1" si="55"/>
        <v>0</v>
      </c>
      <c r="AO144" s="84">
        <f t="shared" ca="1" si="56"/>
        <v>0</v>
      </c>
      <c r="AP144" s="84">
        <f t="shared" ca="1" si="57"/>
        <v>0</v>
      </c>
      <c r="AQ144" s="84">
        <f t="shared" ca="1" si="58"/>
        <v>0</v>
      </c>
      <c r="AR144" s="84">
        <f t="shared" ca="1" si="59"/>
        <v>0</v>
      </c>
    </row>
    <row r="145" spans="1:44" ht="12.4">
      <c r="A145" s="158" t="s">
        <v>213</v>
      </c>
      <c r="B145" s="237" t="e">
        <f t="shared" ca="1" si="53"/>
        <v>#N/A</v>
      </c>
      <c r="C145" s="64" t="s">
        <v>318</v>
      </c>
      <c r="D145" s="258">
        <f t="shared" ca="1" si="60"/>
        <v>0</v>
      </c>
      <c r="E145" s="258">
        <f t="shared" ca="1" si="60"/>
        <v>0</v>
      </c>
      <c r="F145" s="258">
        <f t="shared" ca="1" si="60"/>
        <v>0</v>
      </c>
      <c r="G145" s="258">
        <f t="shared" ca="1" si="60"/>
        <v>0</v>
      </c>
      <c r="H145" s="258">
        <f t="shared" ca="1" si="60"/>
        <v>0</v>
      </c>
      <c r="I145" s="258">
        <f t="shared" ca="1" si="60"/>
        <v>0</v>
      </c>
      <c r="J145" s="258">
        <f t="shared" ca="1" si="60"/>
        <v>0</v>
      </c>
      <c r="K145" s="258">
        <f t="shared" ca="1" si="60"/>
        <v>0</v>
      </c>
      <c r="L145" s="258">
        <f t="shared" ca="1" si="60"/>
        <v>0</v>
      </c>
      <c r="M145" s="258">
        <f t="shared" ca="1" si="60"/>
        <v>0</v>
      </c>
      <c r="N145" s="258">
        <f t="shared" ca="1" si="61"/>
        <v>0</v>
      </c>
      <c r="O145" s="258">
        <f t="shared" ca="1" si="61"/>
        <v>0</v>
      </c>
      <c r="P145" s="258">
        <f t="shared" ca="1" si="61"/>
        <v>0</v>
      </c>
      <c r="Q145" s="258">
        <f t="shared" ca="1" si="61"/>
        <v>0</v>
      </c>
      <c r="R145" s="258">
        <f t="shared" ca="1" si="61"/>
        <v>0</v>
      </c>
      <c r="S145" s="258">
        <f t="shared" ca="1" si="61"/>
        <v>0</v>
      </c>
      <c r="T145" s="258">
        <f t="shared" ca="1" si="61"/>
        <v>0</v>
      </c>
      <c r="U145" s="258">
        <f t="shared" ca="1" si="61"/>
        <v>0</v>
      </c>
      <c r="V145" s="258">
        <f t="shared" ca="1" si="61"/>
        <v>0</v>
      </c>
      <c r="W145" s="258">
        <f t="shared" ca="1" si="61"/>
        <v>0</v>
      </c>
      <c r="X145" s="258">
        <f t="shared" ca="1" si="62"/>
        <v>0</v>
      </c>
      <c r="Y145" s="258">
        <f t="shared" ca="1" si="62"/>
        <v>0</v>
      </c>
      <c r="Z145" s="258">
        <f t="shared" ca="1" si="62"/>
        <v>0</v>
      </c>
      <c r="AA145" s="258">
        <f t="shared" ca="1" si="62"/>
        <v>0</v>
      </c>
      <c r="AB145" s="258">
        <f t="shared" ca="1" si="62"/>
        <v>0</v>
      </c>
      <c r="AC145" s="258">
        <f t="shared" ca="1" si="62"/>
        <v>0</v>
      </c>
      <c r="AD145" s="258">
        <f t="shared" ca="1" si="62"/>
        <v>0</v>
      </c>
      <c r="AE145" s="258">
        <f t="shared" ca="1" si="62"/>
        <v>0</v>
      </c>
      <c r="AF145" s="258">
        <f t="shared" ca="1" si="62"/>
        <v>0</v>
      </c>
      <c r="AG145" s="258">
        <f t="shared" ca="1" si="62"/>
        <v>0</v>
      </c>
      <c r="AH145" s="258">
        <f t="shared" ca="1" si="62"/>
        <v>0</v>
      </c>
      <c r="AI145" s="258">
        <f t="shared" ca="1" si="62"/>
        <v>0</v>
      </c>
      <c r="AJ145" s="258">
        <f t="shared" ca="1" si="62"/>
        <v>0</v>
      </c>
      <c r="AL145" s="258">
        <f t="shared" ca="1" si="54"/>
        <v>0</v>
      </c>
      <c r="AN145" s="84">
        <f t="shared" ca="1" si="55"/>
        <v>0</v>
      </c>
      <c r="AO145" s="84">
        <f t="shared" ca="1" si="56"/>
        <v>0</v>
      </c>
      <c r="AP145" s="84">
        <f t="shared" ca="1" si="57"/>
        <v>0</v>
      </c>
      <c r="AQ145" s="84">
        <f t="shared" ca="1" si="58"/>
        <v>0</v>
      </c>
      <c r="AR145" s="84">
        <f t="shared" ca="1" si="59"/>
        <v>0</v>
      </c>
    </row>
    <row r="146" spans="1:44" ht="12.4">
      <c r="A146" s="158" t="s">
        <v>214</v>
      </c>
      <c r="B146" s="237" t="e">
        <f t="shared" ca="1" si="53"/>
        <v>#N/A</v>
      </c>
      <c r="C146" s="64" t="s">
        <v>318</v>
      </c>
      <c r="D146" s="258">
        <f t="shared" ca="1" si="60"/>
        <v>0</v>
      </c>
      <c r="E146" s="258">
        <f t="shared" ca="1" si="60"/>
        <v>0</v>
      </c>
      <c r="F146" s="258">
        <f t="shared" ca="1" si="60"/>
        <v>0</v>
      </c>
      <c r="G146" s="258">
        <f t="shared" ca="1" si="60"/>
        <v>0</v>
      </c>
      <c r="H146" s="258">
        <f t="shared" ca="1" si="60"/>
        <v>0</v>
      </c>
      <c r="I146" s="258">
        <f t="shared" ca="1" si="60"/>
        <v>0</v>
      </c>
      <c r="J146" s="258">
        <f t="shared" ca="1" si="60"/>
        <v>0</v>
      </c>
      <c r="K146" s="258">
        <f t="shared" ca="1" si="60"/>
        <v>0</v>
      </c>
      <c r="L146" s="258">
        <f t="shared" ca="1" si="60"/>
        <v>0</v>
      </c>
      <c r="M146" s="258">
        <f t="shared" ca="1" si="60"/>
        <v>0</v>
      </c>
      <c r="N146" s="258">
        <f t="shared" ca="1" si="61"/>
        <v>0</v>
      </c>
      <c r="O146" s="258">
        <f t="shared" ca="1" si="61"/>
        <v>0</v>
      </c>
      <c r="P146" s="258">
        <f t="shared" ca="1" si="61"/>
        <v>0</v>
      </c>
      <c r="Q146" s="258">
        <f t="shared" ca="1" si="61"/>
        <v>0</v>
      </c>
      <c r="R146" s="258">
        <f t="shared" ca="1" si="61"/>
        <v>0</v>
      </c>
      <c r="S146" s="258">
        <f t="shared" ca="1" si="61"/>
        <v>0</v>
      </c>
      <c r="T146" s="258">
        <f t="shared" ca="1" si="61"/>
        <v>0</v>
      </c>
      <c r="U146" s="258">
        <f t="shared" ca="1" si="61"/>
        <v>0</v>
      </c>
      <c r="V146" s="258">
        <f t="shared" ca="1" si="61"/>
        <v>0</v>
      </c>
      <c r="W146" s="258">
        <f t="shared" ca="1" si="61"/>
        <v>0</v>
      </c>
      <c r="X146" s="258">
        <f t="shared" ca="1" si="62"/>
        <v>0</v>
      </c>
      <c r="Y146" s="258">
        <f t="shared" ca="1" si="62"/>
        <v>0</v>
      </c>
      <c r="Z146" s="258">
        <f t="shared" ca="1" si="62"/>
        <v>0</v>
      </c>
      <c r="AA146" s="258">
        <f t="shared" ca="1" si="62"/>
        <v>0</v>
      </c>
      <c r="AB146" s="258">
        <f t="shared" ca="1" si="62"/>
        <v>0</v>
      </c>
      <c r="AC146" s="258">
        <f t="shared" ca="1" si="62"/>
        <v>0</v>
      </c>
      <c r="AD146" s="258">
        <f t="shared" ca="1" si="62"/>
        <v>0</v>
      </c>
      <c r="AE146" s="258">
        <f t="shared" ca="1" si="62"/>
        <v>0</v>
      </c>
      <c r="AF146" s="258">
        <f t="shared" ca="1" si="62"/>
        <v>0</v>
      </c>
      <c r="AG146" s="258">
        <f t="shared" ca="1" si="62"/>
        <v>0</v>
      </c>
      <c r="AH146" s="258">
        <f t="shared" ca="1" si="62"/>
        <v>0</v>
      </c>
      <c r="AI146" s="258">
        <f t="shared" ca="1" si="62"/>
        <v>0</v>
      </c>
      <c r="AJ146" s="258">
        <f t="shared" ca="1" si="62"/>
        <v>0</v>
      </c>
      <c r="AL146" s="258">
        <f t="shared" ca="1" si="54"/>
        <v>0</v>
      </c>
      <c r="AN146" s="84">
        <f t="shared" ca="1" si="55"/>
        <v>0</v>
      </c>
      <c r="AO146" s="84">
        <f t="shared" ca="1" si="56"/>
        <v>0</v>
      </c>
      <c r="AP146" s="84">
        <f t="shared" ca="1" si="57"/>
        <v>0</v>
      </c>
      <c r="AQ146" s="84">
        <f t="shared" ca="1" si="58"/>
        <v>0</v>
      </c>
      <c r="AR146" s="84">
        <f t="shared" ca="1" si="59"/>
        <v>0</v>
      </c>
    </row>
    <row r="147" spans="1:44" ht="12.4">
      <c r="A147" s="158" t="s">
        <v>215</v>
      </c>
      <c r="B147" s="237" t="e">
        <f t="shared" ca="1" si="53"/>
        <v>#N/A</v>
      </c>
      <c r="C147" s="64" t="s">
        <v>318</v>
      </c>
      <c r="D147" s="258">
        <f t="shared" ca="1" si="60"/>
        <v>0</v>
      </c>
      <c r="E147" s="258">
        <f t="shared" ca="1" si="60"/>
        <v>0</v>
      </c>
      <c r="F147" s="258">
        <f t="shared" ca="1" si="60"/>
        <v>0</v>
      </c>
      <c r="G147" s="258">
        <f t="shared" ca="1" si="60"/>
        <v>0</v>
      </c>
      <c r="H147" s="258">
        <f t="shared" ca="1" si="60"/>
        <v>0</v>
      </c>
      <c r="I147" s="258">
        <f t="shared" ca="1" si="60"/>
        <v>0</v>
      </c>
      <c r="J147" s="258">
        <f t="shared" ca="1" si="60"/>
        <v>0</v>
      </c>
      <c r="K147" s="258">
        <f t="shared" ca="1" si="60"/>
        <v>0</v>
      </c>
      <c r="L147" s="258">
        <f t="shared" ca="1" si="60"/>
        <v>0</v>
      </c>
      <c r="M147" s="258">
        <f t="shared" ca="1" si="60"/>
        <v>0</v>
      </c>
      <c r="N147" s="258">
        <f t="shared" ca="1" si="61"/>
        <v>0</v>
      </c>
      <c r="O147" s="258">
        <f t="shared" ca="1" si="61"/>
        <v>0</v>
      </c>
      <c r="P147" s="258">
        <f t="shared" ca="1" si="61"/>
        <v>0</v>
      </c>
      <c r="Q147" s="258">
        <f t="shared" ca="1" si="61"/>
        <v>0</v>
      </c>
      <c r="R147" s="258">
        <f t="shared" ca="1" si="61"/>
        <v>0</v>
      </c>
      <c r="S147" s="258">
        <f t="shared" ca="1" si="61"/>
        <v>0</v>
      </c>
      <c r="T147" s="258">
        <f t="shared" ca="1" si="61"/>
        <v>0</v>
      </c>
      <c r="U147" s="258">
        <f t="shared" ca="1" si="61"/>
        <v>0</v>
      </c>
      <c r="V147" s="258">
        <f t="shared" ca="1" si="61"/>
        <v>0</v>
      </c>
      <c r="W147" s="258">
        <f t="shared" ca="1" si="61"/>
        <v>0</v>
      </c>
      <c r="X147" s="258">
        <f t="shared" ca="1" si="62"/>
        <v>0</v>
      </c>
      <c r="Y147" s="258">
        <f t="shared" ca="1" si="62"/>
        <v>0</v>
      </c>
      <c r="Z147" s="258">
        <f t="shared" ca="1" si="62"/>
        <v>0</v>
      </c>
      <c r="AA147" s="258">
        <f t="shared" ca="1" si="62"/>
        <v>0</v>
      </c>
      <c r="AB147" s="258">
        <f t="shared" ca="1" si="62"/>
        <v>0</v>
      </c>
      <c r="AC147" s="258">
        <f t="shared" ca="1" si="62"/>
        <v>0</v>
      </c>
      <c r="AD147" s="258">
        <f t="shared" ca="1" si="62"/>
        <v>0</v>
      </c>
      <c r="AE147" s="258">
        <f t="shared" ca="1" si="62"/>
        <v>0</v>
      </c>
      <c r="AF147" s="258">
        <f t="shared" ca="1" si="62"/>
        <v>0</v>
      </c>
      <c r="AG147" s="258">
        <f t="shared" ca="1" si="62"/>
        <v>0</v>
      </c>
      <c r="AH147" s="258">
        <f t="shared" ca="1" si="62"/>
        <v>0</v>
      </c>
      <c r="AI147" s="258">
        <f t="shared" ca="1" si="62"/>
        <v>0</v>
      </c>
      <c r="AJ147" s="258">
        <f t="shared" ca="1" si="62"/>
        <v>0</v>
      </c>
      <c r="AL147" s="258">
        <f t="shared" ca="1" si="54"/>
        <v>0</v>
      </c>
      <c r="AN147" s="84">
        <f t="shared" ca="1" si="55"/>
        <v>0</v>
      </c>
      <c r="AO147" s="84">
        <f t="shared" ca="1" si="56"/>
        <v>0</v>
      </c>
      <c r="AP147" s="84">
        <f t="shared" ca="1" si="57"/>
        <v>0</v>
      </c>
      <c r="AQ147" s="84">
        <f t="shared" ca="1" si="58"/>
        <v>0</v>
      </c>
      <c r="AR147" s="84">
        <f t="shared" ca="1" si="59"/>
        <v>0</v>
      </c>
    </row>
    <row r="148" spans="1:44" ht="12.4">
      <c r="A148" s="158" t="s">
        <v>216</v>
      </c>
      <c r="B148" s="237" t="e">
        <f t="shared" ca="1" si="53"/>
        <v>#N/A</v>
      </c>
      <c r="C148" s="64" t="s">
        <v>318</v>
      </c>
      <c r="D148" s="258">
        <f t="shared" ca="1" si="60"/>
        <v>0</v>
      </c>
      <c r="E148" s="258">
        <f t="shared" ca="1" si="60"/>
        <v>0</v>
      </c>
      <c r="F148" s="258">
        <f t="shared" ca="1" si="60"/>
        <v>0</v>
      </c>
      <c r="G148" s="258">
        <f t="shared" ca="1" si="60"/>
        <v>0</v>
      </c>
      <c r="H148" s="258">
        <f t="shared" ca="1" si="60"/>
        <v>0</v>
      </c>
      <c r="I148" s="258">
        <f t="shared" ca="1" si="60"/>
        <v>0</v>
      </c>
      <c r="J148" s="258">
        <f t="shared" ca="1" si="60"/>
        <v>0</v>
      </c>
      <c r="K148" s="258">
        <f t="shared" ca="1" si="60"/>
        <v>0</v>
      </c>
      <c r="L148" s="258">
        <f t="shared" ca="1" si="60"/>
        <v>0</v>
      </c>
      <c r="M148" s="258">
        <f t="shared" ca="1" si="60"/>
        <v>0</v>
      </c>
      <c r="N148" s="258">
        <f t="shared" ca="1" si="61"/>
        <v>0</v>
      </c>
      <c r="O148" s="258">
        <f t="shared" ca="1" si="61"/>
        <v>0</v>
      </c>
      <c r="P148" s="258">
        <f t="shared" ca="1" si="61"/>
        <v>0</v>
      </c>
      <c r="Q148" s="258">
        <f t="shared" ca="1" si="61"/>
        <v>0</v>
      </c>
      <c r="R148" s="258">
        <f t="shared" ca="1" si="61"/>
        <v>0</v>
      </c>
      <c r="S148" s="258">
        <f t="shared" ca="1" si="61"/>
        <v>0</v>
      </c>
      <c r="T148" s="258">
        <f t="shared" ca="1" si="61"/>
        <v>0</v>
      </c>
      <c r="U148" s="258">
        <f t="shared" ca="1" si="61"/>
        <v>0</v>
      </c>
      <c r="V148" s="258">
        <f t="shared" ca="1" si="61"/>
        <v>0</v>
      </c>
      <c r="W148" s="258">
        <f t="shared" ca="1" si="61"/>
        <v>0</v>
      </c>
      <c r="X148" s="258">
        <f t="shared" ca="1" si="62"/>
        <v>0</v>
      </c>
      <c r="Y148" s="258">
        <f t="shared" ca="1" si="62"/>
        <v>0</v>
      </c>
      <c r="Z148" s="258">
        <f t="shared" ca="1" si="62"/>
        <v>0</v>
      </c>
      <c r="AA148" s="258">
        <f t="shared" ca="1" si="62"/>
        <v>0</v>
      </c>
      <c r="AB148" s="258">
        <f t="shared" ca="1" si="62"/>
        <v>0</v>
      </c>
      <c r="AC148" s="258">
        <f t="shared" ca="1" si="62"/>
        <v>0</v>
      </c>
      <c r="AD148" s="258">
        <f t="shared" ca="1" si="62"/>
        <v>0</v>
      </c>
      <c r="AE148" s="258">
        <f t="shared" ca="1" si="62"/>
        <v>0</v>
      </c>
      <c r="AF148" s="258">
        <f t="shared" ca="1" si="62"/>
        <v>0</v>
      </c>
      <c r="AG148" s="258">
        <f t="shared" ca="1" si="62"/>
        <v>0</v>
      </c>
      <c r="AH148" s="258">
        <f t="shared" ca="1" si="62"/>
        <v>0</v>
      </c>
      <c r="AI148" s="258">
        <f t="shared" ca="1" si="62"/>
        <v>0</v>
      </c>
      <c r="AJ148" s="258">
        <f t="shared" ca="1" si="62"/>
        <v>0</v>
      </c>
      <c r="AL148" s="258">
        <f t="shared" ca="1" si="54"/>
        <v>0</v>
      </c>
      <c r="AN148" s="84">
        <f t="shared" ca="1" si="55"/>
        <v>0</v>
      </c>
      <c r="AO148" s="84">
        <f t="shared" ca="1" si="56"/>
        <v>0</v>
      </c>
      <c r="AP148" s="84">
        <f t="shared" ca="1" si="57"/>
        <v>0</v>
      </c>
      <c r="AQ148" s="84">
        <f t="shared" ca="1" si="58"/>
        <v>0</v>
      </c>
      <c r="AR148" s="84">
        <f t="shared" ca="1" si="59"/>
        <v>0</v>
      </c>
    </row>
    <row r="149" spans="1:44" ht="12.4">
      <c r="A149" s="158" t="s">
        <v>217</v>
      </c>
      <c r="B149" s="237" t="e">
        <f t="shared" ca="1" si="53"/>
        <v>#N/A</v>
      </c>
      <c r="C149" s="64" t="s">
        <v>318</v>
      </c>
      <c r="D149" s="258">
        <f t="shared" ref="D149:M158" ca="1" si="63">INDIRECT("N3." &amp; $A149 &amp;"!AT" &amp; D$10)</f>
        <v>0</v>
      </c>
      <c r="E149" s="258">
        <f t="shared" ca="1" si="63"/>
        <v>0</v>
      </c>
      <c r="F149" s="258">
        <f t="shared" ca="1" si="63"/>
        <v>0</v>
      </c>
      <c r="G149" s="258">
        <f t="shared" ca="1" si="63"/>
        <v>0</v>
      </c>
      <c r="H149" s="258">
        <f t="shared" ca="1" si="63"/>
        <v>0</v>
      </c>
      <c r="I149" s="258">
        <f t="shared" ca="1" si="63"/>
        <v>0</v>
      </c>
      <c r="J149" s="258">
        <f t="shared" ca="1" si="63"/>
        <v>0</v>
      </c>
      <c r="K149" s="258">
        <f t="shared" ca="1" si="63"/>
        <v>0</v>
      </c>
      <c r="L149" s="258">
        <f t="shared" ca="1" si="63"/>
        <v>0</v>
      </c>
      <c r="M149" s="258">
        <f t="shared" ca="1" si="63"/>
        <v>0</v>
      </c>
      <c r="N149" s="258">
        <f t="shared" ref="N149:W158" ca="1" si="64">INDIRECT("N3." &amp; $A149 &amp;"!AT" &amp; N$10)</f>
        <v>0</v>
      </c>
      <c r="O149" s="258">
        <f t="shared" ca="1" si="64"/>
        <v>0</v>
      </c>
      <c r="P149" s="258">
        <f t="shared" ca="1" si="64"/>
        <v>0</v>
      </c>
      <c r="Q149" s="258">
        <f t="shared" ca="1" si="64"/>
        <v>0</v>
      </c>
      <c r="R149" s="258">
        <f t="shared" ca="1" si="64"/>
        <v>0</v>
      </c>
      <c r="S149" s="258">
        <f t="shared" ca="1" si="64"/>
        <v>0</v>
      </c>
      <c r="T149" s="258">
        <f t="shared" ca="1" si="64"/>
        <v>0</v>
      </c>
      <c r="U149" s="258">
        <f t="shared" ca="1" si="64"/>
        <v>0</v>
      </c>
      <c r="V149" s="258">
        <f t="shared" ca="1" si="64"/>
        <v>0</v>
      </c>
      <c r="W149" s="258">
        <f t="shared" ca="1" si="64"/>
        <v>0</v>
      </c>
      <c r="X149" s="258">
        <f t="shared" ref="X149:AJ158" ca="1" si="65">INDIRECT("N3." &amp; $A149 &amp;"!AT" &amp; X$10)</f>
        <v>0</v>
      </c>
      <c r="Y149" s="258">
        <f t="shared" ca="1" si="65"/>
        <v>0</v>
      </c>
      <c r="Z149" s="258">
        <f t="shared" ca="1" si="65"/>
        <v>0</v>
      </c>
      <c r="AA149" s="258">
        <f t="shared" ca="1" si="65"/>
        <v>0</v>
      </c>
      <c r="AB149" s="258">
        <f t="shared" ca="1" si="65"/>
        <v>0</v>
      </c>
      <c r="AC149" s="258">
        <f t="shared" ca="1" si="65"/>
        <v>0</v>
      </c>
      <c r="AD149" s="258">
        <f t="shared" ca="1" si="65"/>
        <v>0</v>
      </c>
      <c r="AE149" s="258">
        <f t="shared" ca="1" si="65"/>
        <v>0</v>
      </c>
      <c r="AF149" s="258">
        <f t="shared" ca="1" si="65"/>
        <v>0</v>
      </c>
      <c r="AG149" s="258">
        <f t="shared" ca="1" si="65"/>
        <v>0</v>
      </c>
      <c r="AH149" s="258">
        <f t="shared" ca="1" si="65"/>
        <v>0</v>
      </c>
      <c r="AI149" s="258">
        <f t="shared" ca="1" si="65"/>
        <v>0</v>
      </c>
      <c r="AJ149" s="258">
        <f t="shared" ca="1" si="65"/>
        <v>0</v>
      </c>
      <c r="AL149" s="258">
        <f t="shared" ca="1" si="54"/>
        <v>0</v>
      </c>
      <c r="AN149" s="84">
        <f t="shared" ca="1" si="55"/>
        <v>0</v>
      </c>
      <c r="AO149" s="84">
        <f t="shared" ca="1" si="56"/>
        <v>0</v>
      </c>
      <c r="AP149" s="84">
        <f t="shared" ca="1" si="57"/>
        <v>0</v>
      </c>
      <c r="AQ149" s="84">
        <f t="shared" ca="1" si="58"/>
        <v>0</v>
      </c>
      <c r="AR149" s="84">
        <f t="shared" ca="1" si="59"/>
        <v>0</v>
      </c>
    </row>
    <row r="150" spans="1:44" ht="12.4">
      <c r="A150" s="158" t="s">
        <v>218</v>
      </c>
      <c r="B150" s="237" t="e">
        <f t="shared" ca="1" si="53"/>
        <v>#N/A</v>
      </c>
      <c r="C150" s="64" t="s">
        <v>318</v>
      </c>
      <c r="D150" s="258">
        <f t="shared" ca="1" si="63"/>
        <v>0</v>
      </c>
      <c r="E150" s="258">
        <f t="shared" ca="1" si="63"/>
        <v>0</v>
      </c>
      <c r="F150" s="258">
        <f t="shared" ca="1" si="63"/>
        <v>0</v>
      </c>
      <c r="G150" s="258">
        <f t="shared" ca="1" si="63"/>
        <v>0</v>
      </c>
      <c r="H150" s="258">
        <f t="shared" ca="1" si="63"/>
        <v>0</v>
      </c>
      <c r="I150" s="258">
        <f t="shared" ca="1" si="63"/>
        <v>0</v>
      </c>
      <c r="J150" s="258">
        <f t="shared" ca="1" si="63"/>
        <v>0</v>
      </c>
      <c r="K150" s="258">
        <f t="shared" ca="1" si="63"/>
        <v>0</v>
      </c>
      <c r="L150" s="258">
        <f t="shared" ca="1" si="63"/>
        <v>0</v>
      </c>
      <c r="M150" s="258">
        <f t="shared" ca="1" si="63"/>
        <v>0</v>
      </c>
      <c r="N150" s="258">
        <f t="shared" ca="1" si="64"/>
        <v>0</v>
      </c>
      <c r="O150" s="258">
        <f t="shared" ca="1" si="64"/>
        <v>0</v>
      </c>
      <c r="P150" s="258">
        <f t="shared" ca="1" si="64"/>
        <v>0</v>
      </c>
      <c r="Q150" s="258">
        <f t="shared" ca="1" si="64"/>
        <v>0</v>
      </c>
      <c r="R150" s="258">
        <f t="shared" ca="1" si="64"/>
        <v>0</v>
      </c>
      <c r="S150" s="258">
        <f t="shared" ca="1" si="64"/>
        <v>0</v>
      </c>
      <c r="T150" s="258">
        <f t="shared" ca="1" si="64"/>
        <v>0</v>
      </c>
      <c r="U150" s="258">
        <f t="shared" ca="1" si="64"/>
        <v>0</v>
      </c>
      <c r="V150" s="258">
        <f t="shared" ca="1" si="64"/>
        <v>0</v>
      </c>
      <c r="W150" s="258">
        <f t="shared" ca="1" si="64"/>
        <v>0</v>
      </c>
      <c r="X150" s="258">
        <f t="shared" ca="1" si="65"/>
        <v>0</v>
      </c>
      <c r="Y150" s="258">
        <f t="shared" ca="1" si="65"/>
        <v>0</v>
      </c>
      <c r="Z150" s="258">
        <f t="shared" ca="1" si="65"/>
        <v>0</v>
      </c>
      <c r="AA150" s="258">
        <f t="shared" ca="1" si="65"/>
        <v>0</v>
      </c>
      <c r="AB150" s="258">
        <f t="shared" ca="1" si="65"/>
        <v>0</v>
      </c>
      <c r="AC150" s="258">
        <f t="shared" ca="1" si="65"/>
        <v>0</v>
      </c>
      <c r="AD150" s="258">
        <f t="shared" ca="1" si="65"/>
        <v>0</v>
      </c>
      <c r="AE150" s="258">
        <f t="shared" ca="1" si="65"/>
        <v>0</v>
      </c>
      <c r="AF150" s="258">
        <f t="shared" ca="1" si="65"/>
        <v>0</v>
      </c>
      <c r="AG150" s="258">
        <f t="shared" ca="1" si="65"/>
        <v>0</v>
      </c>
      <c r="AH150" s="258">
        <f t="shared" ca="1" si="65"/>
        <v>0</v>
      </c>
      <c r="AI150" s="258">
        <f t="shared" ca="1" si="65"/>
        <v>0</v>
      </c>
      <c r="AJ150" s="258">
        <f t="shared" ca="1" si="65"/>
        <v>0</v>
      </c>
      <c r="AL150" s="258">
        <f t="shared" ca="1" si="54"/>
        <v>0</v>
      </c>
      <c r="AN150" s="84">
        <f t="shared" ca="1" si="55"/>
        <v>0</v>
      </c>
      <c r="AO150" s="84">
        <f t="shared" ca="1" si="56"/>
        <v>0</v>
      </c>
      <c r="AP150" s="84">
        <f t="shared" ca="1" si="57"/>
        <v>0</v>
      </c>
      <c r="AQ150" s="84">
        <f t="shared" ca="1" si="58"/>
        <v>0</v>
      </c>
      <c r="AR150" s="84">
        <f t="shared" ca="1" si="59"/>
        <v>0</v>
      </c>
    </row>
    <row r="151" spans="1:44" ht="12.4">
      <c r="A151" s="158" t="s">
        <v>219</v>
      </c>
      <c r="B151" s="237" t="e">
        <f t="shared" ca="1" si="53"/>
        <v>#N/A</v>
      </c>
      <c r="C151" s="64" t="s">
        <v>318</v>
      </c>
      <c r="D151" s="258">
        <f t="shared" ca="1" si="63"/>
        <v>0</v>
      </c>
      <c r="E151" s="258">
        <f t="shared" ca="1" si="63"/>
        <v>0</v>
      </c>
      <c r="F151" s="258">
        <f t="shared" ca="1" si="63"/>
        <v>0</v>
      </c>
      <c r="G151" s="258">
        <f t="shared" ca="1" si="63"/>
        <v>0</v>
      </c>
      <c r="H151" s="258">
        <f t="shared" ca="1" si="63"/>
        <v>0</v>
      </c>
      <c r="I151" s="258">
        <f t="shared" ca="1" si="63"/>
        <v>0</v>
      </c>
      <c r="J151" s="258">
        <f t="shared" ca="1" si="63"/>
        <v>0</v>
      </c>
      <c r="K151" s="258">
        <f t="shared" ca="1" si="63"/>
        <v>0</v>
      </c>
      <c r="L151" s="258">
        <f t="shared" ca="1" si="63"/>
        <v>0</v>
      </c>
      <c r="M151" s="258">
        <f t="shared" ca="1" si="63"/>
        <v>0</v>
      </c>
      <c r="N151" s="258">
        <f t="shared" ca="1" si="64"/>
        <v>0</v>
      </c>
      <c r="O151" s="258">
        <f t="shared" ca="1" si="64"/>
        <v>0</v>
      </c>
      <c r="P151" s="258">
        <f t="shared" ca="1" si="64"/>
        <v>0</v>
      </c>
      <c r="Q151" s="258">
        <f t="shared" ca="1" si="64"/>
        <v>0</v>
      </c>
      <c r="R151" s="258">
        <f t="shared" ca="1" si="64"/>
        <v>0</v>
      </c>
      <c r="S151" s="258">
        <f t="shared" ca="1" si="64"/>
        <v>0</v>
      </c>
      <c r="T151" s="258">
        <f t="shared" ca="1" si="64"/>
        <v>0</v>
      </c>
      <c r="U151" s="258">
        <f t="shared" ca="1" si="64"/>
        <v>0</v>
      </c>
      <c r="V151" s="258">
        <f t="shared" ca="1" si="64"/>
        <v>0</v>
      </c>
      <c r="W151" s="258">
        <f t="shared" ca="1" si="64"/>
        <v>0</v>
      </c>
      <c r="X151" s="258">
        <f t="shared" ca="1" si="65"/>
        <v>0</v>
      </c>
      <c r="Y151" s="258">
        <f t="shared" ca="1" si="65"/>
        <v>0</v>
      </c>
      <c r="Z151" s="258">
        <f t="shared" ca="1" si="65"/>
        <v>0</v>
      </c>
      <c r="AA151" s="258">
        <f t="shared" ca="1" si="65"/>
        <v>0</v>
      </c>
      <c r="AB151" s="258">
        <f t="shared" ca="1" si="65"/>
        <v>0</v>
      </c>
      <c r="AC151" s="258">
        <f t="shared" ca="1" si="65"/>
        <v>0</v>
      </c>
      <c r="AD151" s="258">
        <f t="shared" ca="1" si="65"/>
        <v>0</v>
      </c>
      <c r="AE151" s="258">
        <f t="shared" ca="1" si="65"/>
        <v>0</v>
      </c>
      <c r="AF151" s="258">
        <f t="shared" ca="1" si="65"/>
        <v>0</v>
      </c>
      <c r="AG151" s="258">
        <f t="shared" ca="1" si="65"/>
        <v>0</v>
      </c>
      <c r="AH151" s="258">
        <f t="shared" ca="1" si="65"/>
        <v>0</v>
      </c>
      <c r="AI151" s="258">
        <f t="shared" ca="1" si="65"/>
        <v>0</v>
      </c>
      <c r="AJ151" s="258">
        <f t="shared" ca="1" si="65"/>
        <v>0</v>
      </c>
      <c r="AL151" s="258">
        <f t="shared" ca="1" si="54"/>
        <v>0</v>
      </c>
      <c r="AN151" s="84">
        <f t="shared" ca="1" si="55"/>
        <v>0</v>
      </c>
      <c r="AO151" s="84">
        <f t="shared" ca="1" si="56"/>
        <v>0</v>
      </c>
      <c r="AP151" s="84">
        <f t="shared" ca="1" si="57"/>
        <v>0</v>
      </c>
      <c r="AQ151" s="84">
        <f t="shared" ca="1" si="58"/>
        <v>0</v>
      </c>
      <c r="AR151" s="84">
        <f t="shared" ca="1" si="59"/>
        <v>0</v>
      </c>
    </row>
    <row r="152" spans="1:44" ht="12.4">
      <c r="A152" s="158" t="s">
        <v>431</v>
      </c>
      <c r="B152" s="237" t="e">
        <f t="shared" ca="1" si="53"/>
        <v>#N/A</v>
      </c>
      <c r="C152" s="64" t="s">
        <v>318</v>
      </c>
      <c r="D152" s="258">
        <f t="shared" ca="1" si="63"/>
        <v>0</v>
      </c>
      <c r="E152" s="258">
        <f t="shared" ca="1" si="63"/>
        <v>0</v>
      </c>
      <c r="F152" s="258">
        <f t="shared" ca="1" si="63"/>
        <v>0</v>
      </c>
      <c r="G152" s="258">
        <f t="shared" ca="1" si="63"/>
        <v>0</v>
      </c>
      <c r="H152" s="258">
        <f t="shared" ca="1" si="63"/>
        <v>0</v>
      </c>
      <c r="I152" s="258">
        <f t="shared" ca="1" si="63"/>
        <v>0</v>
      </c>
      <c r="J152" s="258">
        <f t="shared" ca="1" si="63"/>
        <v>0</v>
      </c>
      <c r="K152" s="258">
        <f t="shared" ca="1" si="63"/>
        <v>0</v>
      </c>
      <c r="L152" s="258">
        <f t="shared" ca="1" si="63"/>
        <v>0</v>
      </c>
      <c r="M152" s="258">
        <f t="shared" ca="1" si="63"/>
        <v>0</v>
      </c>
      <c r="N152" s="258">
        <f t="shared" ca="1" si="64"/>
        <v>0</v>
      </c>
      <c r="O152" s="258">
        <f t="shared" ca="1" si="64"/>
        <v>0</v>
      </c>
      <c r="P152" s="258">
        <f t="shared" ca="1" si="64"/>
        <v>0</v>
      </c>
      <c r="Q152" s="258">
        <f t="shared" ca="1" si="64"/>
        <v>0</v>
      </c>
      <c r="R152" s="258">
        <f t="shared" ca="1" si="64"/>
        <v>0</v>
      </c>
      <c r="S152" s="258">
        <f t="shared" ca="1" si="64"/>
        <v>0</v>
      </c>
      <c r="T152" s="258">
        <f t="shared" ca="1" si="64"/>
        <v>0</v>
      </c>
      <c r="U152" s="258">
        <f t="shared" ca="1" si="64"/>
        <v>0</v>
      </c>
      <c r="V152" s="258">
        <f t="shared" ca="1" si="64"/>
        <v>0</v>
      </c>
      <c r="W152" s="258">
        <f t="shared" ca="1" si="64"/>
        <v>0</v>
      </c>
      <c r="X152" s="258">
        <f t="shared" ca="1" si="65"/>
        <v>0</v>
      </c>
      <c r="Y152" s="258">
        <f t="shared" ca="1" si="65"/>
        <v>0</v>
      </c>
      <c r="Z152" s="258">
        <f t="shared" ca="1" si="65"/>
        <v>0</v>
      </c>
      <c r="AA152" s="258">
        <f t="shared" ca="1" si="65"/>
        <v>0</v>
      </c>
      <c r="AB152" s="258">
        <f t="shared" ca="1" si="65"/>
        <v>0</v>
      </c>
      <c r="AC152" s="258">
        <f t="shared" ca="1" si="65"/>
        <v>0</v>
      </c>
      <c r="AD152" s="258">
        <f t="shared" ca="1" si="65"/>
        <v>0</v>
      </c>
      <c r="AE152" s="258">
        <f t="shared" ca="1" si="65"/>
        <v>0</v>
      </c>
      <c r="AF152" s="258">
        <f t="shared" ca="1" si="65"/>
        <v>0</v>
      </c>
      <c r="AG152" s="258">
        <f t="shared" ca="1" si="65"/>
        <v>0</v>
      </c>
      <c r="AH152" s="258">
        <f t="shared" ca="1" si="65"/>
        <v>0</v>
      </c>
      <c r="AI152" s="258">
        <f t="shared" ca="1" si="65"/>
        <v>0</v>
      </c>
      <c r="AJ152" s="258">
        <f t="shared" ca="1" si="65"/>
        <v>0</v>
      </c>
      <c r="AL152" s="258">
        <f t="shared" ca="1" si="54"/>
        <v>0</v>
      </c>
      <c r="AN152" s="84">
        <f t="shared" ca="1" si="55"/>
        <v>0</v>
      </c>
      <c r="AO152" s="84">
        <f t="shared" ca="1" si="56"/>
        <v>0</v>
      </c>
      <c r="AP152" s="84">
        <f t="shared" ca="1" si="57"/>
        <v>0</v>
      </c>
      <c r="AQ152" s="84">
        <f t="shared" ca="1" si="58"/>
        <v>0</v>
      </c>
      <c r="AR152" s="84">
        <f t="shared" ca="1" si="59"/>
        <v>0</v>
      </c>
    </row>
    <row r="153" spans="1:44" ht="12.4">
      <c r="A153" s="158" t="s">
        <v>432</v>
      </c>
      <c r="B153" s="237" t="e">
        <f t="shared" ca="1" si="53"/>
        <v>#N/A</v>
      </c>
      <c r="C153" s="64" t="s">
        <v>318</v>
      </c>
      <c r="D153" s="258">
        <f t="shared" ca="1" si="63"/>
        <v>0</v>
      </c>
      <c r="E153" s="258">
        <f t="shared" ca="1" si="63"/>
        <v>0</v>
      </c>
      <c r="F153" s="258">
        <f t="shared" ca="1" si="63"/>
        <v>0</v>
      </c>
      <c r="G153" s="258">
        <f t="shared" ca="1" si="63"/>
        <v>0</v>
      </c>
      <c r="H153" s="258">
        <f t="shared" ca="1" si="63"/>
        <v>0</v>
      </c>
      <c r="I153" s="258">
        <f t="shared" ca="1" si="63"/>
        <v>0</v>
      </c>
      <c r="J153" s="258">
        <f t="shared" ca="1" si="63"/>
        <v>0</v>
      </c>
      <c r="K153" s="258">
        <f t="shared" ca="1" si="63"/>
        <v>0</v>
      </c>
      <c r="L153" s="258">
        <f t="shared" ca="1" si="63"/>
        <v>0</v>
      </c>
      <c r="M153" s="258">
        <f t="shared" ca="1" si="63"/>
        <v>0</v>
      </c>
      <c r="N153" s="258">
        <f t="shared" ca="1" si="64"/>
        <v>0</v>
      </c>
      <c r="O153" s="258">
        <f t="shared" ca="1" si="64"/>
        <v>0</v>
      </c>
      <c r="P153" s="258">
        <f t="shared" ca="1" si="64"/>
        <v>0</v>
      </c>
      <c r="Q153" s="258">
        <f t="shared" ca="1" si="64"/>
        <v>0</v>
      </c>
      <c r="R153" s="258">
        <f t="shared" ca="1" si="64"/>
        <v>0</v>
      </c>
      <c r="S153" s="258">
        <f t="shared" ca="1" si="64"/>
        <v>0</v>
      </c>
      <c r="T153" s="258">
        <f t="shared" ca="1" si="64"/>
        <v>0</v>
      </c>
      <c r="U153" s="258">
        <f t="shared" ca="1" si="64"/>
        <v>0</v>
      </c>
      <c r="V153" s="258">
        <f t="shared" ca="1" si="64"/>
        <v>0</v>
      </c>
      <c r="W153" s="258">
        <f t="shared" ca="1" si="64"/>
        <v>0</v>
      </c>
      <c r="X153" s="258">
        <f t="shared" ca="1" si="65"/>
        <v>0</v>
      </c>
      <c r="Y153" s="258">
        <f t="shared" ca="1" si="65"/>
        <v>0</v>
      </c>
      <c r="Z153" s="258">
        <f t="shared" ca="1" si="65"/>
        <v>0</v>
      </c>
      <c r="AA153" s="258">
        <f t="shared" ca="1" si="65"/>
        <v>0</v>
      </c>
      <c r="AB153" s="258">
        <f t="shared" ca="1" si="65"/>
        <v>0</v>
      </c>
      <c r="AC153" s="258">
        <f t="shared" ca="1" si="65"/>
        <v>0</v>
      </c>
      <c r="AD153" s="258">
        <f t="shared" ca="1" si="65"/>
        <v>0</v>
      </c>
      <c r="AE153" s="258">
        <f t="shared" ca="1" si="65"/>
        <v>0</v>
      </c>
      <c r="AF153" s="258">
        <f t="shared" ca="1" si="65"/>
        <v>0</v>
      </c>
      <c r="AG153" s="258">
        <f t="shared" ca="1" si="65"/>
        <v>0</v>
      </c>
      <c r="AH153" s="258">
        <f t="shared" ca="1" si="65"/>
        <v>0</v>
      </c>
      <c r="AI153" s="258">
        <f t="shared" ca="1" si="65"/>
        <v>0</v>
      </c>
      <c r="AJ153" s="258">
        <f t="shared" ca="1" si="65"/>
        <v>0</v>
      </c>
      <c r="AL153" s="258">
        <f t="shared" ca="1" si="54"/>
        <v>0</v>
      </c>
      <c r="AN153" s="84">
        <f t="shared" ca="1" si="55"/>
        <v>0</v>
      </c>
      <c r="AO153" s="84">
        <f t="shared" ca="1" si="56"/>
        <v>0</v>
      </c>
      <c r="AP153" s="84">
        <f t="shared" ca="1" si="57"/>
        <v>0</v>
      </c>
      <c r="AQ153" s="84">
        <f t="shared" ca="1" si="58"/>
        <v>0</v>
      </c>
      <c r="AR153" s="84">
        <f t="shared" ca="1" si="59"/>
        <v>0</v>
      </c>
    </row>
    <row r="154" spans="1:44" ht="12.4">
      <c r="A154" s="158" t="s">
        <v>433</v>
      </c>
      <c r="B154" s="237" t="e">
        <f t="shared" ca="1" si="53"/>
        <v>#N/A</v>
      </c>
      <c r="C154" s="64" t="s">
        <v>318</v>
      </c>
      <c r="D154" s="258">
        <f t="shared" ca="1" si="63"/>
        <v>0</v>
      </c>
      <c r="E154" s="258">
        <f t="shared" ca="1" si="63"/>
        <v>0</v>
      </c>
      <c r="F154" s="258">
        <f t="shared" ca="1" si="63"/>
        <v>0</v>
      </c>
      <c r="G154" s="258">
        <f t="shared" ca="1" si="63"/>
        <v>0</v>
      </c>
      <c r="H154" s="258">
        <f t="shared" ca="1" si="63"/>
        <v>0</v>
      </c>
      <c r="I154" s="258">
        <f t="shared" ca="1" si="63"/>
        <v>0</v>
      </c>
      <c r="J154" s="258">
        <f t="shared" ca="1" si="63"/>
        <v>0</v>
      </c>
      <c r="K154" s="258">
        <f t="shared" ca="1" si="63"/>
        <v>0</v>
      </c>
      <c r="L154" s="258">
        <f t="shared" ca="1" si="63"/>
        <v>0</v>
      </c>
      <c r="M154" s="258">
        <f t="shared" ca="1" si="63"/>
        <v>0</v>
      </c>
      <c r="N154" s="258">
        <f t="shared" ca="1" si="64"/>
        <v>0</v>
      </c>
      <c r="O154" s="258">
        <f t="shared" ca="1" si="64"/>
        <v>0</v>
      </c>
      <c r="P154" s="258">
        <f t="shared" ca="1" si="64"/>
        <v>0</v>
      </c>
      <c r="Q154" s="258">
        <f t="shared" ca="1" si="64"/>
        <v>0</v>
      </c>
      <c r="R154" s="258">
        <f t="shared" ca="1" si="64"/>
        <v>0</v>
      </c>
      <c r="S154" s="258">
        <f t="shared" ca="1" si="64"/>
        <v>0</v>
      </c>
      <c r="T154" s="258">
        <f t="shared" ca="1" si="64"/>
        <v>0</v>
      </c>
      <c r="U154" s="258">
        <f t="shared" ca="1" si="64"/>
        <v>0</v>
      </c>
      <c r="V154" s="258">
        <f t="shared" ca="1" si="64"/>
        <v>0</v>
      </c>
      <c r="W154" s="258">
        <f t="shared" ca="1" si="64"/>
        <v>0</v>
      </c>
      <c r="X154" s="258">
        <f t="shared" ca="1" si="65"/>
        <v>0</v>
      </c>
      <c r="Y154" s="258">
        <f t="shared" ca="1" si="65"/>
        <v>0</v>
      </c>
      <c r="Z154" s="258">
        <f t="shared" ca="1" si="65"/>
        <v>0</v>
      </c>
      <c r="AA154" s="258">
        <f t="shared" ca="1" si="65"/>
        <v>0</v>
      </c>
      <c r="AB154" s="258">
        <f t="shared" ca="1" si="65"/>
        <v>0</v>
      </c>
      <c r="AC154" s="258">
        <f t="shared" ca="1" si="65"/>
        <v>0</v>
      </c>
      <c r="AD154" s="258">
        <f t="shared" ca="1" si="65"/>
        <v>0</v>
      </c>
      <c r="AE154" s="258">
        <f t="shared" ca="1" si="65"/>
        <v>0</v>
      </c>
      <c r="AF154" s="258">
        <f t="shared" ca="1" si="65"/>
        <v>0</v>
      </c>
      <c r="AG154" s="258">
        <f t="shared" ca="1" si="65"/>
        <v>0</v>
      </c>
      <c r="AH154" s="258">
        <f t="shared" ca="1" si="65"/>
        <v>0</v>
      </c>
      <c r="AI154" s="258">
        <f t="shared" ca="1" si="65"/>
        <v>0</v>
      </c>
      <c r="AJ154" s="258">
        <f t="shared" ca="1" si="65"/>
        <v>0</v>
      </c>
      <c r="AL154" s="258">
        <f t="shared" ca="1" si="54"/>
        <v>0</v>
      </c>
      <c r="AN154" s="84">
        <f t="shared" ca="1" si="55"/>
        <v>0</v>
      </c>
      <c r="AO154" s="84">
        <f t="shared" ca="1" si="56"/>
        <v>0</v>
      </c>
      <c r="AP154" s="84">
        <f t="shared" ca="1" si="57"/>
        <v>0</v>
      </c>
      <c r="AQ154" s="84">
        <f t="shared" ca="1" si="58"/>
        <v>0</v>
      </c>
      <c r="AR154" s="84">
        <f t="shared" ca="1" si="59"/>
        <v>0</v>
      </c>
    </row>
    <row r="155" spans="1:44" ht="12.4">
      <c r="A155" s="158" t="s">
        <v>220</v>
      </c>
      <c r="B155" s="237" t="e">
        <f t="shared" ca="1" si="53"/>
        <v>#N/A</v>
      </c>
      <c r="C155" s="64" t="s">
        <v>318</v>
      </c>
      <c r="D155" s="258">
        <f t="shared" ca="1" si="63"/>
        <v>0</v>
      </c>
      <c r="E155" s="258">
        <f t="shared" ca="1" si="63"/>
        <v>0</v>
      </c>
      <c r="F155" s="258">
        <f t="shared" ca="1" si="63"/>
        <v>0</v>
      </c>
      <c r="G155" s="258">
        <f t="shared" ca="1" si="63"/>
        <v>0</v>
      </c>
      <c r="H155" s="258">
        <f t="shared" ca="1" si="63"/>
        <v>0</v>
      </c>
      <c r="I155" s="258">
        <f t="shared" ca="1" si="63"/>
        <v>0</v>
      </c>
      <c r="J155" s="258">
        <f t="shared" ca="1" si="63"/>
        <v>0</v>
      </c>
      <c r="K155" s="258">
        <f t="shared" ca="1" si="63"/>
        <v>0</v>
      </c>
      <c r="L155" s="258">
        <f t="shared" ca="1" si="63"/>
        <v>0</v>
      </c>
      <c r="M155" s="258">
        <f t="shared" ca="1" si="63"/>
        <v>0</v>
      </c>
      <c r="N155" s="258">
        <f t="shared" ca="1" si="64"/>
        <v>0</v>
      </c>
      <c r="O155" s="258">
        <f t="shared" ca="1" si="64"/>
        <v>0</v>
      </c>
      <c r="P155" s="258">
        <f t="shared" ca="1" si="64"/>
        <v>0</v>
      </c>
      <c r="Q155" s="258">
        <f t="shared" ca="1" si="64"/>
        <v>0</v>
      </c>
      <c r="R155" s="258">
        <f t="shared" ca="1" si="64"/>
        <v>0</v>
      </c>
      <c r="S155" s="258">
        <f t="shared" ca="1" si="64"/>
        <v>0</v>
      </c>
      <c r="T155" s="258">
        <f t="shared" ca="1" si="64"/>
        <v>0</v>
      </c>
      <c r="U155" s="258">
        <f t="shared" ca="1" si="64"/>
        <v>0</v>
      </c>
      <c r="V155" s="258">
        <f t="shared" ca="1" si="64"/>
        <v>0</v>
      </c>
      <c r="W155" s="258">
        <f t="shared" ca="1" si="64"/>
        <v>0</v>
      </c>
      <c r="X155" s="258">
        <f t="shared" ca="1" si="65"/>
        <v>0</v>
      </c>
      <c r="Y155" s="258">
        <f t="shared" ca="1" si="65"/>
        <v>0</v>
      </c>
      <c r="Z155" s="258">
        <f t="shared" ca="1" si="65"/>
        <v>0</v>
      </c>
      <c r="AA155" s="258">
        <f t="shared" ca="1" si="65"/>
        <v>0</v>
      </c>
      <c r="AB155" s="258">
        <f t="shared" ca="1" si="65"/>
        <v>0</v>
      </c>
      <c r="AC155" s="258">
        <f t="shared" ca="1" si="65"/>
        <v>0</v>
      </c>
      <c r="AD155" s="258">
        <f t="shared" ca="1" si="65"/>
        <v>0</v>
      </c>
      <c r="AE155" s="258">
        <f t="shared" ca="1" si="65"/>
        <v>0</v>
      </c>
      <c r="AF155" s="258">
        <f t="shared" ca="1" si="65"/>
        <v>0</v>
      </c>
      <c r="AG155" s="258">
        <f t="shared" ca="1" si="65"/>
        <v>0</v>
      </c>
      <c r="AH155" s="258">
        <f t="shared" ca="1" si="65"/>
        <v>0</v>
      </c>
      <c r="AI155" s="258">
        <f t="shared" ca="1" si="65"/>
        <v>0</v>
      </c>
      <c r="AJ155" s="258">
        <f t="shared" ca="1" si="65"/>
        <v>0</v>
      </c>
      <c r="AL155" s="258">
        <f t="shared" ca="1" si="54"/>
        <v>0</v>
      </c>
      <c r="AN155" s="84">
        <f t="shared" ca="1" si="55"/>
        <v>0</v>
      </c>
      <c r="AO155" s="84">
        <f t="shared" ca="1" si="56"/>
        <v>0</v>
      </c>
      <c r="AP155" s="84">
        <f t="shared" ca="1" si="57"/>
        <v>0</v>
      </c>
      <c r="AQ155" s="84">
        <f t="shared" ca="1" si="58"/>
        <v>0</v>
      </c>
      <c r="AR155" s="84">
        <f t="shared" ca="1" si="59"/>
        <v>0</v>
      </c>
    </row>
    <row r="156" spans="1:44" ht="12.4">
      <c r="A156" s="158" t="s">
        <v>221</v>
      </c>
      <c r="B156" s="237" t="e">
        <f t="shared" ca="1" si="53"/>
        <v>#N/A</v>
      </c>
      <c r="C156" s="64" t="s">
        <v>318</v>
      </c>
      <c r="D156" s="258">
        <f t="shared" ca="1" si="63"/>
        <v>0</v>
      </c>
      <c r="E156" s="258">
        <f t="shared" ca="1" si="63"/>
        <v>0</v>
      </c>
      <c r="F156" s="258">
        <f t="shared" ca="1" si="63"/>
        <v>0</v>
      </c>
      <c r="G156" s="258">
        <f t="shared" ca="1" si="63"/>
        <v>0</v>
      </c>
      <c r="H156" s="258">
        <f t="shared" ca="1" si="63"/>
        <v>0</v>
      </c>
      <c r="I156" s="258">
        <f t="shared" ca="1" si="63"/>
        <v>0</v>
      </c>
      <c r="J156" s="258">
        <f t="shared" ca="1" si="63"/>
        <v>0</v>
      </c>
      <c r="K156" s="258">
        <f t="shared" ca="1" si="63"/>
        <v>0</v>
      </c>
      <c r="L156" s="258">
        <f t="shared" ca="1" si="63"/>
        <v>0</v>
      </c>
      <c r="M156" s="258">
        <f t="shared" ca="1" si="63"/>
        <v>0</v>
      </c>
      <c r="N156" s="258">
        <f t="shared" ca="1" si="64"/>
        <v>0</v>
      </c>
      <c r="O156" s="258">
        <f t="shared" ca="1" si="64"/>
        <v>0</v>
      </c>
      <c r="P156" s="258">
        <f t="shared" ca="1" si="64"/>
        <v>0</v>
      </c>
      <c r="Q156" s="258">
        <f t="shared" ca="1" si="64"/>
        <v>0</v>
      </c>
      <c r="R156" s="258">
        <f t="shared" ca="1" si="64"/>
        <v>0</v>
      </c>
      <c r="S156" s="258">
        <f t="shared" ca="1" si="64"/>
        <v>0</v>
      </c>
      <c r="T156" s="258">
        <f t="shared" ca="1" si="64"/>
        <v>0</v>
      </c>
      <c r="U156" s="258">
        <f t="shared" ca="1" si="64"/>
        <v>0</v>
      </c>
      <c r="V156" s="258">
        <f t="shared" ca="1" si="64"/>
        <v>0</v>
      </c>
      <c r="W156" s="258">
        <f t="shared" ca="1" si="64"/>
        <v>0</v>
      </c>
      <c r="X156" s="258">
        <f t="shared" ca="1" si="65"/>
        <v>0</v>
      </c>
      <c r="Y156" s="258">
        <f t="shared" ca="1" si="65"/>
        <v>0</v>
      </c>
      <c r="Z156" s="258">
        <f t="shared" ca="1" si="65"/>
        <v>0</v>
      </c>
      <c r="AA156" s="258">
        <f t="shared" ca="1" si="65"/>
        <v>0</v>
      </c>
      <c r="AB156" s="258">
        <f t="shared" ca="1" si="65"/>
        <v>0</v>
      </c>
      <c r="AC156" s="258">
        <f t="shared" ca="1" si="65"/>
        <v>0</v>
      </c>
      <c r="AD156" s="258">
        <f t="shared" ca="1" si="65"/>
        <v>0</v>
      </c>
      <c r="AE156" s="258">
        <f t="shared" ca="1" si="65"/>
        <v>0</v>
      </c>
      <c r="AF156" s="258">
        <f t="shared" ca="1" si="65"/>
        <v>0</v>
      </c>
      <c r="AG156" s="258">
        <f t="shared" ca="1" si="65"/>
        <v>0</v>
      </c>
      <c r="AH156" s="258">
        <f t="shared" ca="1" si="65"/>
        <v>0</v>
      </c>
      <c r="AI156" s="258">
        <f t="shared" ca="1" si="65"/>
        <v>0</v>
      </c>
      <c r="AJ156" s="258">
        <f t="shared" ca="1" si="65"/>
        <v>0</v>
      </c>
      <c r="AL156" s="258">
        <f t="shared" ca="1" si="54"/>
        <v>0</v>
      </c>
      <c r="AN156" s="84">
        <f t="shared" ca="1" si="55"/>
        <v>0</v>
      </c>
      <c r="AO156" s="84">
        <f t="shared" ca="1" si="56"/>
        <v>0</v>
      </c>
      <c r="AP156" s="84">
        <f t="shared" ca="1" si="57"/>
        <v>0</v>
      </c>
      <c r="AQ156" s="84">
        <f t="shared" ca="1" si="58"/>
        <v>0</v>
      </c>
      <c r="AR156" s="84">
        <f t="shared" ca="1" si="59"/>
        <v>0</v>
      </c>
    </row>
    <row r="157" spans="1:44" ht="12.4">
      <c r="A157" s="158" t="s">
        <v>222</v>
      </c>
      <c r="B157" s="237" t="e">
        <f t="shared" ca="1" si="53"/>
        <v>#N/A</v>
      </c>
      <c r="C157" s="64" t="s">
        <v>318</v>
      </c>
      <c r="D157" s="258">
        <f t="shared" ca="1" si="63"/>
        <v>0</v>
      </c>
      <c r="E157" s="258">
        <f t="shared" ca="1" si="63"/>
        <v>0</v>
      </c>
      <c r="F157" s="258">
        <f t="shared" ca="1" si="63"/>
        <v>0</v>
      </c>
      <c r="G157" s="258">
        <f t="shared" ca="1" si="63"/>
        <v>0</v>
      </c>
      <c r="H157" s="258">
        <f t="shared" ca="1" si="63"/>
        <v>0</v>
      </c>
      <c r="I157" s="258">
        <f t="shared" ca="1" si="63"/>
        <v>0</v>
      </c>
      <c r="J157" s="258">
        <f t="shared" ca="1" si="63"/>
        <v>0</v>
      </c>
      <c r="K157" s="258">
        <f t="shared" ca="1" si="63"/>
        <v>0</v>
      </c>
      <c r="L157" s="258">
        <f t="shared" ca="1" si="63"/>
        <v>0</v>
      </c>
      <c r="M157" s="258">
        <f t="shared" ca="1" si="63"/>
        <v>0</v>
      </c>
      <c r="N157" s="258">
        <f t="shared" ca="1" si="64"/>
        <v>0</v>
      </c>
      <c r="O157" s="258">
        <f t="shared" ca="1" si="64"/>
        <v>0</v>
      </c>
      <c r="P157" s="258">
        <f t="shared" ca="1" si="64"/>
        <v>0</v>
      </c>
      <c r="Q157" s="258">
        <f t="shared" ca="1" si="64"/>
        <v>0</v>
      </c>
      <c r="R157" s="258">
        <f t="shared" ca="1" si="64"/>
        <v>0</v>
      </c>
      <c r="S157" s="258">
        <f t="shared" ca="1" si="64"/>
        <v>0</v>
      </c>
      <c r="T157" s="258">
        <f t="shared" ca="1" si="64"/>
        <v>0</v>
      </c>
      <c r="U157" s="258">
        <f t="shared" ca="1" si="64"/>
        <v>0</v>
      </c>
      <c r="V157" s="258">
        <f t="shared" ca="1" si="64"/>
        <v>0</v>
      </c>
      <c r="W157" s="258">
        <f t="shared" ca="1" si="64"/>
        <v>0</v>
      </c>
      <c r="X157" s="258">
        <f t="shared" ca="1" si="65"/>
        <v>0</v>
      </c>
      <c r="Y157" s="258">
        <f t="shared" ca="1" si="65"/>
        <v>0</v>
      </c>
      <c r="Z157" s="258">
        <f t="shared" ca="1" si="65"/>
        <v>0</v>
      </c>
      <c r="AA157" s="258">
        <f t="shared" ca="1" si="65"/>
        <v>0</v>
      </c>
      <c r="AB157" s="258">
        <f t="shared" ca="1" si="65"/>
        <v>0</v>
      </c>
      <c r="AC157" s="258">
        <f t="shared" ca="1" si="65"/>
        <v>0</v>
      </c>
      <c r="AD157" s="258">
        <f t="shared" ca="1" si="65"/>
        <v>0</v>
      </c>
      <c r="AE157" s="258">
        <f t="shared" ca="1" si="65"/>
        <v>0</v>
      </c>
      <c r="AF157" s="258">
        <f t="shared" ca="1" si="65"/>
        <v>0</v>
      </c>
      <c r="AG157" s="258">
        <f t="shared" ca="1" si="65"/>
        <v>0</v>
      </c>
      <c r="AH157" s="258">
        <f t="shared" ca="1" si="65"/>
        <v>0</v>
      </c>
      <c r="AI157" s="258">
        <f t="shared" ca="1" si="65"/>
        <v>0</v>
      </c>
      <c r="AJ157" s="258">
        <f t="shared" ca="1" si="65"/>
        <v>0</v>
      </c>
      <c r="AL157" s="258">
        <f t="shared" ca="1" si="54"/>
        <v>0</v>
      </c>
      <c r="AN157" s="84">
        <f t="shared" ca="1" si="55"/>
        <v>0</v>
      </c>
      <c r="AO157" s="84">
        <f t="shared" ca="1" si="56"/>
        <v>0</v>
      </c>
      <c r="AP157" s="84">
        <f t="shared" ca="1" si="57"/>
        <v>0</v>
      </c>
      <c r="AQ157" s="84">
        <f t="shared" ca="1" si="58"/>
        <v>0</v>
      </c>
      <c r="AR157" s="84">
        <f t="shared" ca="1" si="59"/>
        <v>0</v>
      </c>
    </row>
    <row r="158" spans="1:44" ht="12.4">
      <c r="A158" s="158" t="s">
        <v>223</v>
      </c>
      <c r="B158" s="237" t="e">
        <f t="shared" ca="1" si="53"/>
        <v>#N/A</v>
      </c>
      <c r="C158" s="64" t="s">
        <v>318</v>
      </c>
      <c r="D158" s="258">
        <f t="shared" ca="1" si="63"/>
        <v>0</v>
      </c>
      <c r="E158" s="258">
        <f t="shared" ca="1" si="63"/>
        <v>0</v>
      </c>
      <c r="F158" s="258">
        <f t="shared" ca="1" si="63"/>
        <v>0</v>
      </c>
      <c r="G158" s="258">
        <f t="shared" ca="1" si="63"/>
        <v>0</v>
      </c>
      <c r="H158" s="258">
        <f t="shared" ca="1" si="63"/>
        <v>0</v>
      </c>
      <c r="I158" s="258">
        <f t="shared" ca="1" si="63"/>
        <v>0</v>
      </c>
      <c r="J158" s="258">
        <f t="shared" ca="1" si="63"/>
        <v>0</v>
      </c>
      <c r="K158" s="258">
        <f t="shared" ca="1" si="63"/>
        <v>0</v>
      </c>
      <c r="L158" s="258">
        <f t="shared" ca="1" si="63"/>
        <v>0</v>
      </c>
      <c r="M158" s="258">
        <f t="shared" ca="1" si="63"/>
        <v>0</v>
      </c>
      <c r="N158" s="258">
        <f t="shared" ca="1" si="64"/>
        <v>0</v>
      </c>
      <c r="O158" s="258">
        <f t="shared" ca="1" si="64"/>
        <v>0</v>
      </c>
      <c r="P158" s="258">
        <f t="shared" ca="1" si="64"/>
        <v>0</v>
      </c>
      <c r="Q158" s="258">
        <f t="shared" ca="1" si="64"/>
        <v>0</v>
      </c>
      <c r="R158" s="258">
        <f t="shared" ca="1" si="64"/>
        <v>0</v>
      </c>
      <c r="S158" s="258">
        <f t="shared" ca="1" si="64"/>
        <v>0</v>
      </c>
      <c r="T158" s="258">
        <f t="shared" ca="1" si="64"/>
        <v>0</v>
      </c>
      <c r="U158" s="258">
        <f t="shared" ca="1" si="64"/>
        <v>0</v>
      </c>
      <c r="V158" s="258">
        <f t="shared" ca="1" si="64"/>
        <v>0</v>
      </c>
      <c r="W158" s="258">
        <f t="shared" ca="1" si="64"/>
        <v>0</v>
      </c>
      <c r="X158" s="258">
        <f t="shared" ca="1" si="65"/>
        <v>0</v>
      </c>
      <c r="Y158" s="258">
        <f t="shared" ca="1" si="65"/>
        <v>0</v>
      </c>
      <c r="Z158" s="258">
        <f t="shared" ca="1" si="65"/>
        <v>0</v>
      </c>
      <c r="AA158" s="258">
        <f t="shared" ca="1" si="65"/>
        <v>0</v>
      </c>
      <c r="AB158" s="258">
        <f t="shared" ca="1" si="65"/>
        <v>0</v>
      </c>
      <c r="AC158" s="258">
        <f t="shared" ca="1" si="65"/>
        <v>0</v>
      </c>
      <c r="AD158" s="258">
        <f t="shared" ca="1" si="65"/>
        <v>0</v>
      </c>
      <c r="AE158" s="258">
        <f t="shared" ca="1" si="65"/>
        <v>0</v>
      </c>
      <c r="AF158" s="258">
        <f t="shared" ca="1" si="65"/>
        <v>0</v>
      </c>
      <c r="AG158" s="258">
        <f t="shared" ca="1" si="65"/>
        <v>0</v>
      </c>
      <c r="AH158" s="258">
        <f t="shared" ca="1" si="65"/>
        <v>0</v>
      </c>
      <c r="AI158" s="258">
        <f t="shared" ca="1" si="65"/>
        <v>0</v>
      </c>
      <c r="AJ158" s="258">
        <f t="shared" ca="1" si="65"/>
        <v>0</v>
      </c>
      <c r="AL158" s="258">
        <f t="shared" ca="1" si="54"/>
        <v>0</v>
      </c>
      <c r="AN158" s="84">
        <f t="shared" ca="1" si="55"/>
        <v>0</v>
      </c>
      <c r="AO158" s="84">
        <f t="shared" ca="1" si="56"/>
        <v>0</v>
      </c>
      <c r="AP158" s="84">
        <f t="shared" ca="1" si="57"/>
        <v>0</v>
      </c>
      <c r="AQ158" s="84">
        <f t="shared" ca="1" si="58"/>
        <v>0</v>
      </c>
      <c r="AR158" s="84">
        <f t="shared" ca="1" si="59"/>
        <v>0</v>
      </c>
    </row>
    <row r="159" spans="1:44" ht="12.4">
      <c r="A159" s="158" t="s">
        <v>224</v>
      </c>
      <c r="B159" s="237" t="e">
        <f t="shared" ca="1" si="53"/>
        <v>#N/A</v>
      </c>
      <c r="C159" s="64" t="s">
        <v>318</v>
      </c>
      <c r="D159" s="258">
        <f t="shared" ref="D159:M168" ca="1" si="66">INDIRECT("N3." &amp; $A159 &amp;"!AT" &amp; D$10)</f>
        <v>0</v>
      </c>
      <c r="E159" s="258">
        <f t="shared" ca="1" si="66"/>
        <v>0</v>
      </c>
      <c r="F159" s="258">
        <f t="shared" ca="1" si="66"/>
        <v>0</v>
      </c>
      <c r="G159" s="258">
        <f t="shared" ca="1" si="66"/>
        <v>0</v>
      </c>
      <c r="H159" s="258">
        <f t="shared" ca="1" si="66"/>
        <v>0</v>
      </c>
      <c r="I159" s="258">
        <f t="shared" ca="1" si="66"/>
        <v>0</v>
      </c>
      <c r="J159" s="258">
        <f t="shared" ca="1" si="66"/>
        <v>0</v>
      </c>
      <c r="K159" s="258">
        <f t="shared" ca="1" si="66"/>
        <v>0</v>
      </c>
      <c r="L159" s="258">
        <f t="shared" ca="1" si="66"/>
        <v>0</v>
      </c>
      <c r="M159" s="258">
        <f t="shared" ca="1" si="66"/>
        <v>0</v>
      </c>
      <c r="N159" s="258">
        <f t="shared" ref="N159:W168" ca="1" si="67">INDIRECT("N3." &amp; $A159 &amp;"!AT" &amp; N$10)</f>
        <v>0</v>
      </c>
      <c r="O159" s="258">
        <f t="shared" ca="1" si="67"/>
        <v>0</v>
      </c>
      <c r="P159" s="258">
        <f t="shared" ca="1" si="67"/>
        <v>0</v>
      </c>
      <c r="Q159" s="258">
        <f t="shared" ca="1" si="67"/>
        <v>0</v>
      </c>
      <c r="R159" s="258">
        <f t="shared" ca="1" si="67"/>
        <v>0</v>
      </c>
      <c r="S159" s="258">
        <f t="shared" ca="1" si="67"/>
        <v>0</v>
      </c>
      <c r="T159" s="258">
        <f t="shared" ca="1" si="67"/>
        <v>0</v>
      </c>
      <c r="U159" s="258">
        <f t="shared" ca="1" si="67"/>
        <v>0</v>
      </c>
      <c r="V159" s="258">
        <f t="shared" ca="1" si="67"/>
        <v>0</v>
      </c>
      <c r="W159" s="258">
        <f t="shared" ca="1" si="67"/>
        <v>0</v>
      </c>
      <c r="X159" s="258">
        <f t="shared" ref="X159:AJ168" ca="1" si="68">INDIRECT("N3." &amp; $A159 &amp;"!AT" &amp; X$10)</f>
        <v>0</v>
      </c>
      <c r="Y159" s="258">
        <f t="shared" ca="1" si="68"/>
        <v>0</v>
      </c>
      <c r="Z159" s="258">
        <f t="shared" ca="1" si="68"/>
        <v>0</v>
      </c>
      <c r="AA159" s="258">
        <f t="shared" ca="1" si="68"/>
        <v>0</v>
      </c>
      <c r="AB159" s="258">
        <f t="shared" ca="1" si="68"/>
        <v>0</v>
      </c>
      <c r="AC159" s="258">
        <f t="shared" ca="1" si="68"/>
        <v>0</v>
      </c>
      <c r="AD159" s="258">
        <f t="shared" ca="1" si="68"/>
        <v>0</v>
      </c>
      <c r="AE159" s="258">
        <f t="shared" ca="1" si="68"/>
        <v>0</v>
      </c>
      <c r="AF159" s="258">
        <f t="shared" ca="1" si="68"/>
        <v>0</v>
      </c>
      <c r="AG159" s="258">
        <f t="shared" ca="1" si="68"/>
        <v>0</v>
      </c>
      <c r="AH159" s="258">
        <f t="shared" ca="1" si="68"/>
        <v>0</v>
      </c>
      <c r="AI159" s="258">
        <f t="shared" ca="1" si="68"/>
        <v>0</v>
      </c>
      <c r="AJ159" s="258">
        <f t="shared" ca="1" si="68"/>
        <v>0</v>
      </c>
      <c r="AL159" s="258">
        <f t="shared" ca="1" si="54"/>
        <v>0</v>
      </c>
      <c r="AN159" s="84">
        <f t="shared" ca="1" si="55"/>
        <v>0</v>
      </c>
      <c r="AO159" s="84">
        <f t="shared" ca="1" si="56"/>
        <v>0</v>
      </c>
      <c r="AP159" s="84">
        <f t="shared" ca="1" si="57"/>
        <v>0</v>
      </c>
      <c r="AQ159" s="84">
        <f t="shared" ca="1" si="58"/>
        <v>0</v>
      </c>
      <c r="AR159" s="84">
        <f t="shared" ca="1" si="59"/>
        <v>0</v>
      </c>
    </row>
    <row r="160" spans="1:44" ht="12.4">
      <c r="A160" s="158" t="s">
        <v>225</v>
      </c>
      <c r="B160" s="237" t="e">
        <f t="shared" ca="1" si="53"/>
        <v>#N/A</v>
      </c>
      <c r="C160" s="64" t="s">
        <v>318</v>
      </c>
      <c r="D160" s="258">
        <f t="shared" ca="1" si="66"/>
        <v>0</v>
      </c>
      <c r="E160" s="258">
        <f t="shared" ca="1" si="66"/>
        <v>0</v>
      </c>
      <c r="F160" s="258">
        <f t="shared" ca="1" si="66"/>
        <v>0</v>
      </c>
      <c r="G160" s="258">
        <f t="shared" ca="1" si="66"/>
        <v>0</v>
      </c>
      <c r="H160" s="258">
        <f t="shared" ca="1" si="66"/>
        <v>0</v>
      </c>
      <c r="I160" s="258">
        <f t="shared" ca="1" si="66"/>
        <v>0</v>
      </c>
      <c r="J160" s="258">
        <f t="shared" ca="1" si="66"/>
        <v>0</v>
      </c>
      <c r="K160" s="258">
        <f t="shared" ca="1" si="66"/>
        <v>0</v>
      </c>
      <c r="L160" s="258">
        <f t="shared" ca="1" si="66"/>
        <v>0</v>
      </c>
      <c r="M160" s="258">
        <f t="shared" ca="1" si="66"/>
        <v>0</v>
      </c>
      <c r="N160" s="258">
        <f t="shared" ca="1" si="67"/>
        <v>0</v>
      </c>
      <c r="O160" s="258">
        <f t="shared" ca="1" si="67"/>
        <v>0</v>
      </c>
      <c r="P160" s="258">
        <f t="shared" ca="1" si="67"/>
        <v>0</v>
      </c>
      <c r="Q160" s="258">
        <f t="shared" ca="1" si="67"/>
        <v>0</v>
      </c>
      <c r="R160" s="258">
        <f t="shared" ca="1" si="67"/>
        <v>0</v>
      </c>
      <c r="S160" s="258">
        <f t="shared" ca="1" si="67"/>
        <v>0</v>
      </c>
      <c r="T160" s="258">
        <f t="shared" ca="1" si="67"/>
        <v>0</v>
      </c>
      <c r="U160" s="258">
        <f t="shared" ca="1" si="67"/>
        <v>0</v>
      </c>
      <c r="V160" s="258">
        <f t="shared" ca="1" si="67"/>
        <v>0</v>
      </c>
      <c r="W160" s="258">
        <f t="shared" ca="1" si="67"/>
        <v>0</v>
      </c>
      <c r="X160" s="258">
        <f t="shared" ca="1" si="68"/>
        <v>0</v>
      </c>
      <c r="Y160" s="258">
        <f t="shared" ca="1" si="68"/>
        <v>0</v>
      </c>
      <c r="Z160" s="258">
        <f t="shared" ca="1" si="68"/>
        <v>0</v>
      </c>
      <c r="AA160" s="258">
        <f t="shared" ca="1" si="68"/>
        <v>0</v>
      </c>
      <c r="AB160" s="258">
        <f t="shared" ca="1" si="68"/>
        <v>0</v>
      </c>
      <c r="AC160" s="258">
        <f t="shared" ca="1" si="68"/>
        <v>0</v>
      </c>
      <c r="AD160" s="258">
        <f t="shared" ca="1" si="68"/>
        <v>0</v>
      </c>
      <c r="AE160" s="258">
        <f t="shared" ca="1" si="68"/>
        <v>0</v>
      </c>
      <c r="AF160" s="258">
        <f t="shared" ca="1" si="68"/>
        <v>0</v>
      </c>
      <c r="AG160" s="258">
        <f t="shared" ca="1" si="68"/>
        <v>0</v>
      </c>
      <c r="AH160" s="258">
        <f t="shared" ca="1" si="68"/>
        <v>0</v>
      </c>
      <c r="AI160" s="258">
        <f t="shared" ca="1" si="68"/>
        <v>0</v>
      </c>
      <c r="AJ160" s="258">
        <f t="shared" ca="1" si="68"/>
        <v>0</v>
      </c>
      <c r="AL160" s="258">
        <f t="shared" ca="1" si="54"/>
        <v>0</v>
      </c>
      <c r="AN160" s="84">
        <f t="shared" ca="1" si="55"/>
        <v>0</v>
      </c>
      <c r="AO160" s="84">
        <f t="shared" ca="1" si="56"/>
        <v>0</v>
      </c>
      <c r="AP160" s="84">
        <f t="shared" ca="1" si="57"/>
        <v>0</v>
      </c>
      <c r="AQ160" s="84">
        <f t="shared" ca="1" si="58"/>
        <v>0</v>
      </c>
      <c r="AR160" s="84">
        <f t="shared" ca="1" si="59"/>
        <v>0</v>
      </c>
    </row>
    <row r="161" spans="1:44" ht="12.4">
      <c r="A161" s="158" t="s">
        <v>226</v>
      </c>
      <c r="B161" s="237" t="e">
        <f t="shared" ca="1" si="53"/>
        <v>#N/A</v>
      </c>
      <c r="C161" s="64" t="s">
        <v>318</v>
      </c>
      <c r="D161" s="258">
        <f t="shared" ca="1" si="66"/>
        <v>0</v>
      </c>
      <c r="E161" s="258">
        <f t="shared" ca="1" si="66"/>
        <v>0</v>
      </c>
      <c r="F161" s="258">
        <f t="shared" ca="1" si="66"/>
        <v>0</v>
      </c>
      <c r="G161" s="258">
        <f t="shared" ca="1" si="66"/>
        <v>0</v>
      </c>
      <c r="H161" s="258">
        <f t="shared" ca="1" si="66"/>
        <v>0</v>
      </c>
      <c r="I161" s="258">
        <f t="shared" ca="1" si="66"/>
        <v>0</v>
      </c>
      <c r="J161" s="258">
        <f t="shared" ca="1" si="66"/>
        <v>0</v>
      </c>
      <c r="K161" s="258">
        <f t="shared" ca="1" si="66"/>
        <v>0</v>
      </c>
      <c r="L161" s="258">
        <f t="shared" ca="1" si="66"/>
        <v>0</v>
      </c>
      <c r="M161" s="258">
        <f t="shared" ca="1" si="66"/>
        <v>0</v>
      </c>
      <c r="N161" s="258">
        <f t="shared" ca="1" si="67"/>
        <v>0</v>
      </c>
      <c r="O161" s="258">
        <f t="shared" ca="1" si="67"/>
        <v>0</v>
      </c>
      <c r="P161" s="258">
        <f t="shared" ca="1" si="67"/>
        <v>0</v>
      </c>
      <c r="Q161" s="258">
        <f t="shared" ca="1" si="67"/>
        <v>0</v>
      </c>
      <c r="R161" s="258">
        <f t="shared" ca="1" si="67"/>
        <v>0</v>
      </c>
      <c r="S161" s="258">
        <f t="shared" ca="1" si="67"/>
        <v>0</v>
      </c>
      <c r="T161" s="258">
        <f t="shared" ca="1" si="67"/>
        <v>0</v>
      </c>
      <c r="U161" s="258">
        <f t="shared" ca="1" si="67"/>
        <v>0</v>
      </c>
      <c r="V161" s="258">
        <f t="shared" ca="1" si="67"/>
        <v>0</v>
      </c>
      <c r="W161" s="258">
        <f t="shared" ca="1" si="67"/>
        <v>0</v>
      </c>
      <c r="X161" s="258">
        <f t="shared" ca="1" si="68"/>
        <v>0</v>
      </c>
      <c r="Y161" s="258">
        <f t="shared" ca="1" si="68"/>
        <v>0</v>
      </c>
      <c r="Z161" s="258">
        <f t="shared" ca="1" si="68"/>
        <v>0</v>
      </c>
      <c r="AA161" s="258">
        <f t="shared" ca="1" si="68"/>
        <v>0</v>
      </c>
      <c r="AB161" s="258">
        <f t="shared" ca="1" si="68"/>
        <v>0</v>
      </c>
      <c r="AC161" s="258">
        <f t="shared" ca="1" si="68"/>
        <v>0</v>
      </c>
      <c r="AD161" s="258">
        <f t="shared" ca="1" si="68"/>
        <v>0</v>
      </c>
      <c r="AE161" s="258">
        <f t="shared" ca="1" si="68"/>
        <v>0</v>
      </c>
      <c r="AF161" s="258">
        <f t="shared" ca="1" si="68"/>
        <v>0</v>
      </c>
      <c r="AG161" s="258">
        <f t="shared" ca="1" si="68"/>
        <v>0</v>
      </c>
      <c r="AH161" s="258">
        <f t="shared" ca="1" si="68"/>
        <v>0</v>
      </c>
      <c r="AI161" s="258">
        <f t="shared" ca="1" si="68"/>
        <v>0</v>
      </c>
      <c r="AJ161" s="258">
        <f t="shared" ca="1" si="68"/>
        <v>0</v>
      </c>
      <c r="AL161" s="258">
        <f t="shared" ref="AL161:AL178" ca="1" si="69">INDIRECT("N3." &amp; $A161 &amp;"!AT" &amp; AL$10)</f>
        <v>0</v>
      </c>
      <c r="AN161" s="84">
        <f t="shared" ca="1" si="55"/>
        <v>0</v>
      </c>
      <c r="AO161" s="84">
        <f t="shared" ca="1" si="56"/>
        <v>0</v>
      </c>
      <c r="AP161" s="84">
        <f t="shared" ca="1" si="57"/>
        <v>0</v>
      </c>
      <c r="AQ161" s="84">
        <f t="shared" ca="1" si="58"/>
        <v>0</v>
      </c>
      <c r="AR161" s="84">
        <f t="shared" ca="1" si="59"/>
        <v>0</v>
      </c>
    </row>
    <row r="162" spans="1:44" ht="12.4">
      <c r="A162" s="158" t="s">
        <v>227</v>
      </c>
      <c r="B162" s="237" t="e">
        <f t="shared" ca="1" si="53"/>
        <v>#N/A</v>
      </c>
      <c r="C162" s="64" t="s">
        <v>318</v>
      </c>
      <c r="D162" s="258">
        <f t="shared" ca="1" si="66"/>
        <v>0</v>
      </c>
      <c r="E162" s="258">
        <f t="shared" ca="1" si="66"/>
        <v>0</v>
      </c>
      <c r="F162" s="258">
        <f t="shared" ca="1" si="66"/>
        <v>0</v>
      </c>
      <c r="G162" s="258">
        <f t="shared" ca="1" si="66"/>
        <v>0</v>
      </c>
      <c r="H162" s="258">
        <f t="shared" ca="1" si="66"/>
        <v>0</v>
      </c>
      <c r="I162" s="258">
        <f t="shared" ca="1" si="66"/>
        <v>0</v>
      </c>
      <c r="J162" s="258">
        <f t="shared" ca="1" si="66"/>
        <v>0</v>
      </c>
      <c r="K162" s="258">
        <f t="shared" ca="1" si="66"/>
        <v>0</v>
      </c>
      <c r="L162" s="258">
        <f t="shared" ca="1" si="66"/>
        <v>0</v>
      </c>
      <c r="M162" s="258">
        <f t="shared" ca="1" si="66"/>
        <v>0</v>
      </c>
      <c r="N162" s="258">
        <f t="shared" ca="1" si="67"/>
        <v>0</v>
      </c>
      <c r="O162" s="258">
        <f t="shared" ca="1" si="67"/>
        <v>0</v>
      </c>
      <c r="P162" s="258">
        <f t="shared" ca="1" si="67"/>
        <v>0</v>
      </c>
      <c r="Q162" s="258">
        <f t="shared" ca="1" si="67"/>
        <v>0</v>
      </c>
      <c r="R162" s="258">
        <f t="shared" ca="1" si="67"/>
        <v>0</v>
      </c>
      <c r="S162" s="258">
        <f t="shared" ca="1" si="67"/>
        <v>0</v>
      </c>
      <c r="T162" s="258">
        <f t="shared" ca="1" si="67"/>
        <v>0</v>
      </c>
      <c r="U162" s="258">
        <f t="shared" ca="1" si="67"/>
        <v>0</v>
      </c>
      <c r="V162" s="258">
        <f t="shared" ca="1" si="67"/>
        <v>0</v>
      </c>
      <c r="W162" s="258">
        <f t="shared" ca="1" si="67"/>
        <v>0</v>
      </c>
      <c r="X162" s="258">
        <f t="shared" ca="1" si="68"/>
        <v>0</v>
      </c>
      <c r="Y162" s="258">
        <f t="shared" ca="1" si="68"/>
        <v>0</v>
      </c>
      <c r="Z162" s="258">
        <f t="shared" ca="1" si="68"/>
        <v>0</v>
      </c>
      <c r="AA162" s="258">
        <f t="shared" ca="1" si="68"/>
        <v>0</v>
      </c>
      <c r="AB162" s="258">
        <f t="shared" ca="1" si="68"/>
        <v>0</v>
      </c>
      <c r="AC162" s="258">
        <f t="shared" ca="1" si="68"/>
        <v>0</v>
      </c>
      <c r="AD162" s="258">
        <f t="shared" ca="1" si="68"/>
        <v>0</v>
      </c>
      <c r="AE162" s="258">
        <f t="shared" ca="1" si="68"/>
        <v>0</v>
      </c>
      <c r="AF162" s="258">
        <f t="shared" ca="1" si="68"/>
        <v>0</v>
      </c>
      <c r="AG162" s="258">
        <f t="shared" ca="1" si="68"/>
        <v>0</v>
      </c>
      <c r="AH162" s="258">
        <f t="shared" ca="1" si="68"/>
        <v>0</v>
      </c>
      <c r="AI162" s="258">
        <f t="shared" ca="1" si="68"/>
        <v>0</v>
      </c>
      <c r="AJ162" s="258">
        <f t="shared" ca="1" si="68"/>
        <v>0</v>
      </c>
      <c r="AL162" s="258">
        <f t="shared" ca="1" si="69"/>
        <v>0</v>
      </c>
      <c r="AN162" s="84">
        <f t="shared" ca="1" si="55"/>
        <v>0</v>
      </c>
      <c r="AO162" s="84">
        <f t="shared" ca="1" si="56"/>
        <v>0</v>
      </c>
      <c r="AP162" s="84">
        <f t="shared" ca="1" si="57"/>
        <v>0</v>
      </c>
      <c r="AQ162" s="84">
        <f t="shared" ca="1" si="58"/>
        <v>0</v>
      </c>
      <c r="AR162" s="84">
        <f t="shared" ca="1" si="59"/>
        <v>0</v>
      </c>
    </row>
    <row r="163" spans="1:44" ht="12.4">
      <c r="A163" s="158" t="s">
        <v>228</v>
      </c>
      <c r="B163" s="237" t="e">
        <f t="shared" ca="1" si="53"/>
        <v>#N/A</v>
      </c>
      <c r="C163" s="64" t="s">
        <v>318</v>
      </c>
      <c r="D163" s="258">
        <f t="shared" ca="1" si="66"/>
        <v>0</v>
      </c>
      <c r="E163" s="258">
        <f t="shared" ca="1" si="66"/>
        <v>0</v>
      </c>
      <c r="F163" s="258">
        <f t="shared" ca="1" si="66"/>
        <v>0</v>
      </c>
      <c r="G163" s="258">
        <f t="shared" ca="1" si="66"/>
        <v>0</v>
      </c>
      <c r="H163" s="258">
        <f t="shared" ca="1" si="66"/>
        <v>0</v>
      </c>
      <c r="I163" s="258">
        <f t="shared" ca="1" si="66"/>
        <v>0</v>
      </c>
      <c r="J163" s="258">
        <f t="shared" ca="1" si="66"/>
        <v>0</v>
      </c>
      <c r="K163" s="258">
        <f t="shared" ca="1" si="66"/>
        <v>0</v>
      </c>
      <c r="L163" s="258">
        <f t="shared" ca="1" si="66"/>
        <v>0</v>
      </c>
      <c r="M163" s="258">
        <f t="shared" ca="1" si="66"/>
        <v>0</v>
      </c>
      <c r="N163" s="258">
        <f t="shared" ca="1" si="67"/>
        <v>0</v>
      </c>
      <c r="O163" s="258">
        <f t="shared" ca="1" si="67"/>
        <v>0</v>
      </c>
      <c r="P163" s="258">
        <f t="shared" ca="1" si="67"/>
        <v>0</v>
      </c>
      <c r="Q163" s="258">
        <f t="shared" ca="1" si="67"/>
        <v>0</v>
      </c>
      <c r="R163" s="258">
        <f t="shared" ca="1" si="67"/>
        <v>0</v>
      </c>
      <c r="S163" s="258">
        <f t="shared" ca="1" si="67"/>
        <v>0</v>
      </c>
      <c r="T163" s="258">
        <f t="shared" ca="1" si="67"/>
        <v>0</v>
      </c>
      <c r="U163" s="258">
        <f t="shared" ca="1" si="67"/>
        <v>0</v>
      </c>
      <c r="V163" s="258">
        <f t="shared" ca="1" si="67"/>
        <v>0</v>
      </c>
      <c r="W163" s="258">
        <f t="shared" ca="1" si="67"/>
        <v>0</v>
      </c>
      <c r="X163" s="258">
        <f t="shared" ca="1" si="68"/>
        <v>0</v>
      </c>
      <c r="Y163" s="258">
        <f t="shared" ca="1" si="68"/>
        <v>0</v>
      </c>
      <c r="Z163" s="258">
        <f t="shared" ca="1" si="68"/>
        <v>0</v>
      </c>
      <c r="AA163" s="258">
        <f t="shared" ca="1" si="68"/>
        <v>0</v>
      </c>
      <c r="AB163" s="258">
        <f t="shared" ca="1" si="68"/>
        <v>0</v>
      </c>
      <c r="AC163" s="258">
        <f t="shared" ca="1" si="68"/>
        <v>0</v>
      </c>
      <c r="AD163" s="258">
        <f t="shared" ca="1" si="68"/>
        <v>0</v>
      </c>
      <c r="AE163" s="258">
        <f t="shared" ca="1" si="68"/>
        <v>0</v>
      </c>
      <c r="AF163" s="258">
        <f t="shared" ca="1" si="68"/>
        <v>0</v>
      </c>
      <c r="AG163" s="258">
        <f t="shared" ca="1" si="68"/>
        <v>0</v>
      </c>
      <c r="AH163" s="258">
        <f t="shared" ca="1" si="68"/>
        <v>0</v>
      </c>
      <c r="AI163" s="258">
        <f t="shared" ca="1" si="68"/>
        <v>0</v>
      </c>
      <c r="AJ163" s="258">
        <f t="shared" ca="1" si="68"/>
        <v>0</v>
      </c>
      <c r="AL163" s="258">
        <f t="shared" ca="1" si="69"/>
        <v>0</v>
      </c>
      <c r="AN163" s="84">
        <f t="shared" ca="1" si="55"/>
        <v>0</v>
      </c>
      <c r="AO163" s="84">
        <f t="shared" ca="1" si="56"/>
        <v>0</v>
      </c>
      <c r="AP163" s="84">
        <f t="shared" ca="1" si="57"/>
        <v>0</v>
      </c>
      <c r="AQ163" s="84">
        <f t="shared" ca="1" si="58"/>
        <v>0</v>
      </c>
      <c r="AR163" s="84">
        <f t="shared" ca="1" si="59"/>
        <v>0</v>
      </c>
    </row>
    <row r="164" spans="1:44" ht="12.4">
      <c r="A164" s="158" t="s">
        <v>240</v>
      </c>
      <c r="B164" s="237" t="e">
        <f t="shared" ca="1" si="53"/>
        <v>#N/A</v>
      </c>
      <c r="C164" s="64" t="s">
        <v>318</v>
      </c>
      <c r="D164" s="258">
        <f t="shared" ca="1" si="66"/>
        <v>0</v>
      </c>
      <c r="E164" s="258">
        <f t="shared" ca="1" si="66"/>
        <v>0</v>
      </c>
      <c r="F164" s="258">
        <f t="shared" ca="1" si="66"/>
        <v>0</v>
      </c>
      <c r="G164" s="258">
        <f t="shared" ca="1" si="66"/>
        <v>0</v>
      </c>
      <c r="H164" s="258">
        <f t="shared" ca="1" si="66"/>
        <v>0</v>
      </c>
      <c r="I164" s="258">
        <f t="shared" ca="1" si="66"/>
        <v>0</v>
      </c>
      <c r="J164" s="258">
        <f t="shared" ca="1" si="66"/>
        <v>0</v>
      </c>
      <c r="K164" s="258">
        <f t="shared" ca="1" si="66"/>
        <v>0</v>
      </c>
      <c r="L164" s="258">
        <f t="shared" ca="1" si="66"/>
        <v>0</v>
      </c>
      <c r="M164" s="258">
        <f t="shared" ca="1" si="66"/>
        <v>0</v>
      </c>
      <c r="N164" s="258">
        <f t="shared" ca="1" si="67"/>
        <v>0</v>
      </c>
      <c r="O164" s="258">
        <f t="shared" ca="1" si="67"/>
        <v>0</v>
      </c>
      <c r="P164" s="258">
        <f t="shared" ca="1" si="67"/>
        <v>0</v>
      </c>
      <c r="Q164" s="258">
        <f t="shared" ca="1" si="67"/>
        <v>0</v>
      </c>
      <c r="R164" s="258">
        <f t="shared" ca="1" si="67"/>
        <v>0</v>
      </c>
      <c r="S164" s="258">
        <f t="shared" ca="1" si="67"/>
        <v>0</v>
      </c>
      <c r="T164" s="258">
        <f t="shared" ca="1" si="67"/>
        <v>0</v>
      </c>
      <c r="U164" s="258">
        <f t="shared" ca="1" si="67"/>
        <v>0</v>
      </c>
      <c r="V164" s="258">
        <f t="shared" ca="1" si="67"/>
        <v>0</v>
      </c>
      <c r="W164" s="258">
        <f t="shared" ca="1" si="67"/>
        <v>0</v>
      </c>
      <c r="X164" s="258">
        <f t="shared" ca="1" si="68"/>
        <v>0</v>
      </c>
      <c r="Y164" s="258">
        <f t="shared" ca="1" si="68"/>
        <v>0</v>
      </c>
      <c r="Z164" s="258">
        <f t="shared" ca="1" si="68"/>
        <v>0</v>
      </c>
      <c r="AA164" s="258">
        <f t="shared" ca="1" si="68"/>
        <v>0</v>
      </c>
      <c r="AB164" s="258">
        <f t="shared" ca="1" si="68"/>
        <v>0</v>
      </c>
      <c r="AC164" s="258">
        <f t="shared" ca="1" si="68"/>
        <v>0</v>
      </c>
      <c r="AD164" s="258">
        <f t="shared" ca="1" si="68"/>
        <v>0</v>
      </c>
      <c r="AE164" s="258">
        <f t="shared" ca="1" si="68"/>
        <v>0</v>
      </c>
      <c r="AF164" s="258">
        <f t="shared" ca="1" si="68"/>
        <v>0</v>
      </c>
      <c r="AG164" s="258">
        <f t="shared" ca="1" si="68"/>
        <v>0</v>
      </c>
      <c r="AH164" s="258">
        <f t="shared" ca="1" si="68"/>
        <v>0</v>
      </c>
      <c r="AI164" s="258">
        <f t="shared" ca="1" si="68"/>
        <v>0</v>
      </c>
      <c r="AJ164" s="258">
        <f t="shared" ca="1" si="68"/>
        <v>0</v>
      </c>
      <c r="AL164" s="258">
        <f t="shared" ca="1" si="69"/>
        <v>0</v>
      </c>
      <c r="AN164" s="84">
        <f t="shared" ca="1" si="55"/>
        <v>0</v>
      </c>
      <c r="AO164" s="84">
        <f t="shared" ca="1" si="56"/>
        <v>0</v>
      </c>
      <c r="AP164" s="84">
        <f t="shared" ca="1" si="57"/>
        <v>0</v>
      </c>
      <c r="AQ164" s="84">
        <f t="shared" ca="1" si="58"/>
        <v>0</v>
      </c>
      <c r="AR164" s="84">
        <f t="shared" ca="1" si="59"/>
        <v>0</v>
      </c>
    </row>
    <row r="165" spans="1:44" ht="12.4">
      <c r="A165" s="158" t="s">
        <v>241</v>
      </c>
      <c r="B165" s="237" t="e">
        <f t="shared" ca="1" si="53"/>
        <v>#N/A</v>
      </c>
      <c r="C165" s="64" t="s">
        <v>318</v>
      </c>
      <c r="D165" s="258">
        <f t="shared" ca="1" si="66"/>
        <v>0</v>
      </c>
      <c r="E165" s="258">
        <f t="shared" ca="1" si="66"/>
        <v>0</v>
      </c>
      <c r="F165" s="258">
        <f t="shared" ca="1" si="66"/>
        <v>0</v>
      </c>
      <c r="G165" s="258">
        <f t="shared" ca="1" si="66"/>
        <v>0</v>
      </c>
      <c r="H165" s="258">
        <f t="shared" ca="1" si="66"/>
        <v>0</v>
      </c>
      <c r="I165" s="258">
        <f t="shared" ca="1" si="66"/>
        <v>0</v>
      </c>
      <c r="J165" s="258">
        <f t="shared" ca="1" si="66"/>
        <v>0</v>
      </c>
      <c r="K165" s="258">
        <f t="shared" ca="1" si="66"/>
        <v>0</v>
      </c>
      <c r="L165" s="258">
        <f t="shared" ca="1" si="66"/>
        <v>0</v>
      </c>
      <c r="M165" s="258">
        <f t="shared" ca="1" si="66"/>
        <v>0</v>
      </c>
      <c r="N165" s="258">
        <f t="shared" ca="1" si="67"/>
        <v>0</v>
      </c>
      <c r="O165" s="258">
        <f t="shared" ca="1" si="67"/>
        <v>0</v>
      </c>
      <c r="P165" s="258">
        <f t="shared" ca="1" si="67"/>
        <v>0</v>
      </c>
      <c r="Q165" s="258">
        <f t="shared" ca="1" si="67"/>
        <v>0</v>
      </c>
      <c r="R165" s="258">
        <f t="shared" ca="1" si="67"/>
        <v>0</v>
      </c>
      <c r="S165" s="258">
        <f t="shared" ca="1" si="67"/>
        <v>0</v>
      </c>
      <c r="T165" s="258">
        <f t="shared" ca="1" si="67"/>
        <v>0</v>
      </c>
      <c r="U165" s="258">
        <f t="shared" ca="1" si="67"/>
        <v>0</v>
      </c>
      <c r="V165" s="258">
        <f t="shared" ca="1" si="67"/>
        <v>0</v>
      </c>
      <c r="W165" s="258">
        <f t="shared" ca="1" si="67"/>
        <v>0</v>
      </c>
      <c r="X165" s="258">
        <f t="shared" ca="1" si="68"/>
        <v>0</v>
      </c>
      <c r="Y165" s="258">
        <f t="shared" ca="1" si="68"/>
        <v>0</v>
      </c>
      <c r="Z165" s="258">
        <f t="shared" ca="1" si="68"/>
        <v>0</v>
      </c>
      <c r="AA165" s="258">
        <f t="shared" ca="1" si="68"/>
        <v>0</v>
      </c>
      <c r="AB165" s="258">
        <f t="shared" ca="1" si="68"/>
        <v>0</v>
      </c>
      <c r="AC165" s="258">
        <f t="shared" ca="1" si="68"/>
        <v>0</v>
      </c>
      <c r="AD165" s="258">
        <f t="shared" ca="1" si="68"/>
        <v>0</v>
      </c>
      <c r="AE165" s="258">
        <f t="shared" ca="1" si="68"/>
        <v>0</v>
      </c>
      <c r="AF165" s="258">
        <f t="shared" ca="1" si="68"/>
        <v>0</v>
      </c>
      <c r="AG165" s="258">
        <f t="shared" ca="1" si="68"/>
        <v>0</v>
      </c>
      <c r="AH165" s="258">
        <f t="shared" ca="1" si="68"/>
        <v>0</v>
      </c>
      <c r="AI165" s="258">
        <f t="shared" ca="1" si="68"/>
        <v>0</v>
      </c>
      <c r="AJ165" s="258">
        <f t="shared" ca="1" si="68"/>
        <v>0</v>
      </c>
      <c r="AL165" s="258">
        <f t="shared" ca="1" si="69"/>
        <v>0</v>
      </c>
      <c r="AN165" s="84">
        <f t="shared" ca="1" si="55"/>
        <v>0</v>
      </c>
      <c r="AO165" s="84">
        <f t="shared" ca="1" si="56"/>
        <v>0</v>
      </c>
      <c r="AP165" s="84">
        <f t="shared" ca="1" si="57"/>
        <v>0</v>
      </c>
      <c r="AQ165" s="84">
        <f t="shared" ca="1" si="58"/>
        <v>0</v>
      </c>
      <c r="AR165" s="84">
        <f t="shared" ca="1" si="59"/>
        <v>0</v>
      </c>
    </row>
    <row r="166" spans="1:44" ht="12.4">
      <c r="A166" s="158" t="s">
        <v>242</v>
      </c>
      <c r="B166" s="237" t="e">
        <f t="shared" ca="1" si="53"/>
        <v>#N/A</v>
      </c>
      <c r="C166" s="64" t="s">
        <v>318</v>
      </c>
      <c r="D166" s="258">
        <f t="shared" ca="1" si="66"/>
        <v>0</v>
      </c>
      <c r="E166" s="258">
        <f t="shared" ca="1" si="66"/>
        <v>0</v>
      </c>
      <c r="F166" s="258">
        <f t="shared" ca="1" si="66"/>
        <v>0</v>
      </c>
      <c r="G166" s="258">
        <f t="shared" ca="1" si="66"/>
        <v>0</v>
      </c>
      <c r="H166" s="258">
        <f t="shared" ca="1" si="66"/>
        <v>0</v>
      </c>
      <c r="I166" s="258">
        <f t="shared" ca="1" si="66"/>
        <v>0</v>
      </c>
      <c r="J166" s="258">
        <f t="shared" ca="1" si="66"/>
        <v>0</v>
      </c>
      <c r="K166" s="258">
        <f t="shared" ca="1" si="66"/>
        <v>0</v>
      </c>
      <c r="L166" s="258">
        <f t="shared" ca="1" si="66"/>
        <v>0</v>
      </c>
      <c r="M166" s="258">
        <f t="shared" ca="1" si="66"/>
        <v>0</v>
      </c>
      <c r="N166" s="258">
        <f t="shared" ca="1" si="67"/>
        <v>0</v>
      </c>
      <c r="O166" s="258">
        <f t="shared" ca="1" si="67"/>
        <v>0</v>
      </c>
      <c r="P166" s="258">
        <f t="shared" ca="1" si="67"/>
        <v>0</v>
      </c>
      <c r="Q166" s="258">
        <f t="shared" ca="1" si="67"/>
        <v>0</v>
      </c>
      <c r="R166" s="258">
        <f t="shared" ca="1" si="67"/>
        <v>0</v>
      </c>
      <c r="S166" s="258">
        <f t="shared" ca="1" si="67"/>
        <v>0</v>
      </c>
      <c r="T166" s="258">
        <f t="shared" ca="1" si="67"/>
        <v>0</v>
      </c>
      <c r="U166" s="258">
        <f t="shared" ca="1" si="67"/>
        <v>0</v>
      </c>
      <c r="V166" s="258">
        <f t="shared" ca="1" si="67"/>
        <v>0</v>
      </c>
      <c r="W166" s="258">
        <f t="shared" ca="1" si="67"/>
        <v>0</v>
      </c>
      <c r="X166" s="258">
        <f t="shared" ca="1" si="68"/>
        <v>0</v>
      </c>
      <c r="Y166" s="258">
        <f t="shared" ca="1" si="68"/>
        <v>0</v>
      </c>
      <c r="Z166" s="258">
        <f t="shared" ca="1" si="68"/>
        <v>0</v>
      </c>
      <c r="AA166" s="258">
        <f t="shared" ca="1" si="68"/>
        <v>0</v>
      </c>
      <c r="AB166" s="258">
        <f t="shared" ca="1" si="68"/>
        <v>0</v>
      </c>
      <c r="AC166" s="258">
        <f t="shared" ca="1" si="68"/>
        <v>0</v>
      </c>
      <c r="AD166" s="258">
        <f t="shared" ca="1" si="68"/>
        <v>0</v>
      </c>
      <c r="AE166" s="258">
        <f t="shared" ca="1" si="68"/>
        <v>0</v>
      </c>
      <c r="AF166" s="258">
        <f t="shared" ca="1" si="68"/>
        <v>0</v>
      </c>
      <c r="AG166" s="258">
        <f t="shared" ca="1" si="68"/>
        <v>0</v>
      </c>
      <c r="AH166" s="258">
        <f t="shared" ca="1" si="68"/>
        <v>0</v>
      </c>
      <c r="AI166" s="258">
        <f t="shared" ca="1" si="68"/>
        <v>0</v>
      </c>
      <c r="AJ166" s="258">
        <f t="shared" ca="1" si="68"/>
        <v>0</v>
      </c>
      <c r="AL166" s="258">
        <f t="shared" ca="1" si="69"/>
        <v>0</v>
      </c>
      <c r="AN166" s="84">
        <f t="shared" ca="1" si="55"/>
        <v>0</v>
      </c>
      <c r="AO166" s="84">
        <f t="shared" ca="1" si="56"/>
        <v>0</v>
      </c>
      <c r="AP166" s="84">
        <f t="shared" ca="1" si="57"/>
        <v>0</v>
      </c>
      <c r="AQ166" s="84">
        <f t="shared" ca="1" si="58"/>
        <v>0</v>
      </c>
      <c r="AR166" s="84">
        <f t="shared" ca="1" si="59"/>
        <v>0</v>
      </c>
    </row>
    <row r="167" spans="1:44" ht="12.4">
      <c r="A167" s="158" t="s">
        <v>434</v>
      </c>
      <c r="B167" s="237" t="e">
        <f t="shared" ca="1" si="53"/>
        <v>#N/A</v>
      </c>
      <c r="C167" s="64" t="s">
        <v>318</v>
      </c>
      <c r="D167" s="258">
        <f t="shared" ca="1" si="66"/>
        <v>0</v>
      </c>
      <c r="E167" s="258">
        <f t="shared" ca="1" si="66"/>
        <v>0</v>
      </c>
      <c r="F167" s="258">
        <f t="shared" ca="1" si="66"/>
        <v>0</v>
      </c>
      <c r="G167" s="258">
        <f t="shared" ca="1" si="66"/>
        <v>0</v>
      </c>
      <c r="H167" s="258">
        <f t="shared" ca="1" si="66"/>
        <v>0</v>
      </c>
      <c r="I167" s="258">
        <f t="shared" ca="1" si="66"/>
        <v>0</v>
      </c>
      <c r="J167" s="258">
        <f t="shared" ca="1" si="66"/>
        <v>0</v>
      </c>
      <c r="K167" s="258">
        <f t="shared" ca="1" si="66"/>
        <v>0</v>
      </c>
      <c r="L167" s="258">
        <f t="shared" ca="1" si="66"/>
        <v>0</v>
      </c>
      <c r="M167" s="258">
        <f t="shared" ca="1" si="66"/>
        <v>0</v>
      </c>
      <c r="N167" s="258">
        <f t="shared" ca="1" si="67"/>
        <v>0</v>
      </c>
      <c r="O167" s="258">
        <f t="shared" ca="1" si="67"/>
        <v>0</v>
      </c>
      <c r="P167" s="258">
        <f t="shared" ca="1" si="67"/>
        <v>0</v>
      </c>
      <c r="Q167" s="258">
        <f t="shared" ca="1" si="67"/>
        <v>0</v>
      </c>
      <c r="R167" s="258">
        <f t="shared" ca="1" si="67"/>
        <v>0</v>
      </c>
      <c r="S167" s="258">
        <f t="shared" ca="1" si="67"/>
        <v>0</v>
      </c>
      <c r="T167" s="258">
        <f t="shared" ca="1" si="67"/>
        <v>0</v>
      </c>
      <c r="U167" s="258">
        <f t="shared" ca="1" si="67"/>
        <v>0</v>
      </c>
      <c r="V167" s="258">
        <f t="shared" ca="1" si="67"/>
        <v>0</v>
      </c>
      <c r="W167" s="258">
        <f t="shared" ca="1" si="67"/>
        <v>0</v>
      </c>
      <c r="X167" s="258">
        <f t="shared" ca="1" si="68"/>
        <v>0</v>
      </c>
      <c r="Y167" s="258">
        <f t="shared" ca="1" si="68"/>
        <v>0</v>
      </c>
      <c r="Z167" s="258">
        <f t="shared" ca="1" si="68"/>
        <v>0</v>
      </c>
      <c r="AA167" s="258">
        <f t="shared" ca="1" si="68"/>
        <v>0</v>
      </c>
      <c r="AB167" s="258">
        <f t="shared" ca="1" si="68"/>
        <v>0</v>
      </c>
      <c r="AC167" s="258">
        <f t="shared" ca="1" si="68"/>
        <v>0</v>
      </c>
      <c r="AD167" s="258">
        <f t="shared" ca="1" si="68"/>
        <v>0</v>
      </c>
      <c r="AE167" s="258">
        <f t="shared" ca="1" si="68"/>
        <v>0</v>
      </c>
      <c r="AF167" s="258">
        <f t="shared" ca="1" si="68"/>
        <v>0</v>
      </c>
      <c r="AG167" s="258">
        <f t="shared" ca="1" si="68"/>
        <v>0</v>
      </c>
      <c r="AH167" s="258">
        <f t="shared" ca="1" si="68"/>
        <v>0</v>
      </c>
      <c r="AI167" s="258">
        <f t="shared" ca="1" si="68"/>
        <v>0</v>
      </c>
      <c r="AJ167" s="258">
        <f t="shared" ca="1" si="68"/>
        <v>0</v>
      </c>
      <c r="AL167" s="258">
        <f t="shared" ca="1" si="69"/>
        <v>0</v>
      </c>
      <c r="AN167" s="84">
        <f t="shared" ca="1" si="55"/>
        <v>0</v>
      </c>
      <c r="AO167" s="84">
        <f t="shared" ca="1" si="56"/>
        <v>0</v>
      </c>
      <c r="AP167" s="84">
        <f t="shared" ca="1" si="57"/>
        <v>0</v>
      </c>
      <c r="AQ167" s="84">
        <f t="shared" ca="1" si="58"/>
        <v>0</v>
      </c>
      <c r="AR167" s="84">
        <f t="shared" ca="1" si="59"/>
        <v>0</v>
      </c>
    </row>
    <row r="168" spans="1:44" ht="12.4">
      <c r="A168" s="158" t="s">
        <v>243</v>
      </c>
      <c r="B168" s="237" t="e">
        <f t="shared" ca="1" si="53"/>
        <v>#N/A</v>
      </c>
      <c r="C168" s="64" t="s">
        <v>318</v>
      </c>
      <c r="D168" s="258">
        <f t="shared" ca="1" si="66"/>
        <v>0</v>
      </c>
      <c r="E168" s="258">
        <f t="shared" ca="1" si="66"/>
        <v>0</v>
      </c>
      <c r="F168" s="258">
        <f t="shared" ca="1" si="66"/>
        <v>0</v>
      </c>
      <c r="G168" s="258">
        <f t="shared" ca="1" si="66"/>
        <v>0</v>
      </c>
      <c r="H168" s="258">
        <f t="shared" ca="1" si="66"/>
        <v>0</v>
      </c>
      <c r="I168" s="258">
        <f t="shared" ca="1" si="66"/>
        <v>0</v>
      </c>
      <c r="J168" s="258">
        <f t="shared" ca="1" si="66"/>
        <v>0</v>
      </c>
      <c r="K168" s="258">
        <f t="shared" ca="1" si="66"/>
        <v>0</v>
      </c>
      <c r="L168" s="258">
        <f t="shared" ca="1" si="66"/>
        <v>0</v>
      </c>
      <c r="M168" s="258">
        <f t="shared" ca="1" si="66"/>
        <v>0</v>
      </c>
      <c r="N168" s="258">
        <f t="shared" ca="1" si="67"/>
        <v>0</v>
      </c>
      <c r="O168" s="258">
        <f t="shared" ca="1" si="67"/>
        <v>0</v>
      </c>
      <c r="P168" s="258">
        <f t="shared" ca="1" si="67"/>
        <v>0</v>
      </c>
      <c r="Q168" s="258">
        <f t="shared" ca="1" si="67"/>
        <v>0</v>
      </c>
      <c r="R168" s="258">
        <f t="shared" ca="1" si="67"/>
        <v>0</v>
      </c>
      <c r="S168" s="258">
        <f t="shared" ca="1" si="67"/>
        <v>0</v>
      </c>
      <c r="T168" s="258">
        <f t="shared" ca="1" si="67"/>
        <v>0</v>
      </c>
      <c r="U168" s="258">
        <f t="shared" ca="1" si="67"/>
        <v>0</v>
      </c>
      <c r="V168" s="258">
        <f t="shared" ca="1" si="67"/>
        <v>0</v>
      </c>
      <c r="W168" s="258">
        <f t="shared" ca="1" si="67"/>
        <v>0</v>
      </c>
      <c r="X168" s="258">
        <f t="shared" ca="1" si="68"/>
        <v>0</v>
      </c>
      <c r="Y168" s="258">
        <f t="shared" ca="1" si="68"/>
        <v>0</v>
      </c>
      <c r="Z168" s="258">
        <f t="shared" ca="1" si="68"/>
        <v>0</v>
      </c>
      <c r="AA168" s="258">
        <f t="shared" ca="1" si="68"/>
        <v>0</v>
      </c>
      <c r="AB168" s="258">
        <f t="shared" ca="1" si="68"/>
        <v>0</v>
      </c>
      <c r="AC168" s="258">
        <f t="shared" ca="1" si="68"/>
        <v>0</v>
      </c>
      <c r="AD168" s="258">
        <f t="shared" ca="1" si="68"/>
        <v>0</v>
      </c>
      <c r="AE168" s="258">
        <f t="shared" ca="1" si="68"/>
        <v>0</v>
      </c>
      <c r="AF168" s="258">
        <f t="shared" ca="1" si="68"/>
        <v>0</v>
      </c>
      <c r="AG168" s="258">
        <f t="shared" ca="1" si="68"/>
        <v>0</v>
      </c>
      <c r="AH168" s="258">
        <f t="shared" ca="1" si="68"/>
        <v>0</v>
      </c>
      <c r="AI168" s="258">
        <f t="shared" ca="1" si="68"/>
        <v>0</v>
      </c>
      <c r="AJ168" s="258">
        <f t="shared" ca="1" si="68"/>
        <v>0</v>
      </c>
      <c r="AL168" s="258">
        <f t="shared" ca="1" si="69"/>
        <v>0</v>
      </c>
      <c r="AN168" s="84">
        <f t="shared" ca="1" si="55"/>
        <v>0</v>
      </c>
      <c r="AO168" s="84">
        <f t="shared" ca="1" si="56"/>
        <v>0</v>
      </c>
      <c r="AP168" s="84">
        <f t="shared" ca="1" si="57"/>
        <v>0</v>
      </c>
      <c r="AQ168" s="84">
        <f t="shared" ca="1" si="58"/>
        <v>0</v>
      </c>
      <c r="AR168" s="84">
        <f t="shared" ca="1" si="59"/>
        <v>0</v>
      </c>
    </row>
    <row r="169" spans="1:44" ht="12.4">
      <c r="A169" s="158" t="s">
        <v>244</v>
      </c>
      <c r="B169" s="237" t="e">
        <f t="shared" ca="1" si="53"/>
        <v>#N/A</v>
      </c>
      <c r="C169" s="64" t="s">
        <v>318</v>
      </c>
      <c r="D169" s="258">
        <f t="shared" ref="D169:M178" ca="1" si="70">INDIRECT("N3." &amp; $A169 &amp;"!AT" &amp; D$10)</f>
        <v>0</v>
      </c>
      <c r="E169" s="258">
        <f t="shared" ca="1" si="70"/>
        <v>0</v>
      </c>
      <c r="F169" s="258">
        <f t="shared" ca="1" si="70"/>
        <v>0</v>
      </c>
      <c r="G169" s="258">
        <f t="shared" ca="1" si="70"/>
        <v>0</v>
      </c>
      <c r="H169" s="258">
        <f t="shared" ca="1" si="70"/>
        <v>0</v>
      </c>
      <c r="I169" s="258">
        <f t="shared" ca="1" si="70"/>
        <v>0</v>
      </c>
      <c r="J169" s="258">
        <f t="shared" ca="1" si="70"/>
        <v>0</v>
      </c>
      <c r="K169" s="258">
        <f t="shared" ca="1" si="70"/>
        <v>0</v>
      </c>
      <c r="L169" s="258">
        <f t="shared" ca="1" si="70"/>
        <v>0</v>
      </c>
      <c r="M169" s="258">
        <f t="shared" ca="1" si="70"/>
        <v>0</v>
      </c>
      <c r="N169" s="258">
        <f t="shared" ref="N169:W178" ca="1" si="71">INDIRECT("N3." &amp; $A169 &amp;"!AT" &amp; N$10)</f>
        <v>0</v>
      </c>
      <c r="O169" s="258">
        <f t="shared" ca="1" si="71"/>
        <v>0</v>
      </c>
      <c r="P169" s="258">
        <f t="shared" ca="1" si="71"/>
        <v>0</v>
      </c>
      <c r="Q169" s="258">
        <f t="shared" ca="1" si="71"/>
        <v>0</v>
      </c>
      <c r="R169" s="258">
        <f t="shared" ca="1" si="71"/>
        <v>0</v>
      </c>
      <c r="S169" s="258">
        <f t="shared" ca="1" si="71"/>
        <v>0</v>
      </c>
      <c r="T169" s="258">
        <f t="shared" ca="1" si="71"/>
        <v>0</v>
      </c>
      <c r="U169" s="258">
        <f t="shared" ca="1" si="71"/>
        <v>0</v>
      </c>
      <c r="V169" s="258">
        <f t="shared" ca="1" si="71"/>
        <v>0</v>
      </c>
      <c r="W169" s="258">
        <f t="shared" ca="1" si="71"/>
        <v>0</v>
      </c>
      <c r="X169" s="258">
        <f t="shared" ref="X169:AJ178" ca="1" si="72">INDIRECT("N3." &amp; $A169 &amp;"!AT" &amp; X$10)</f>
        <v>0</v>
      </c>
      <c r="Y169" s="258">
        <f t="shared" ca="1" si="72"/>
        <v>0</v>
      </c>
      <c r="Z169" s="258">
        <f t="shared" ca="1" si="72"/>
        <v>0</v>
      </c>
      <c r="AA169" s="258">
        <f t="shared" ca="1" si="72"/>
        <v>0</v>
      </c>
      <c r="AB169" s="258">
        <f t="shared" ca="1" si="72"/>
        <v>0</v>
      </c>
      <c r="AC169" s="258">
        <f t="shared" ca="1" si="72"/>
        <v>0</v>
      </c>
      <c r="AD169" s="258">
        <f t="shared" ca="1" si="72"/>
        <v>0</v>
      </c>
      <c r="AE169" s="258">
        <f t="shared" ca="1" si="72"/>
        <v>0</v>
      </c>
      <c r="AF169" s="258">
        <f t="shared" ca="1" si="72"/>
        <v>0</v>
      </c>
      <c r="AG169" s="258">
        <f t="shared" ca="1" si="72"/>
        <v>0</v>
      </c>
      <c r="AH169" s="258">
        <f t="shared" ca="1" si="72"/>
        <v>0</v>
      </c>
      <c r="AI169" s="258">
        <f t="shared" ca="1" si="72"/>
        <v>0</v>
      </c>
      <c r="AJ169" s="258">
        <f t="shared" ca="1" si="72"/>
        <v>0</v>
      </c>
      <c r="AL169" s="258">
        <f t="shared" ca="1" si="69"/>
        <v>0</v>
      </c>
      <c r="AN169" s="84">
        <f t="shared" ca="1" si="55"/>
        <v>0</v>
      </c>
      <c r="AO169" s="84">
        <f t="shared" ca="1" si="56"/>
        <v>0</v>
      </c>
      <c r="AP169" s="84">
        <f t="shared" ca="1" si="57"/>
        <v>0</v>
      </c>
      <c r="AQ169" s="84">
        <f t="shared" ca="1" si="58"/>
        <v>0</v>
      </c>
      <c r="AR169" s="84">
        <f t="shared" ca="1" si="59"/>
        <v>0</v>
      </c>
    </row>
    <row r="170" spans="1:44" ht="12.4">
      <c r="A170" s="158" t="s">
        <v>245</v>
      </c>
      <c r="B170" s="237" t="e">
        <f t="shared" ca="1" si="53"/>
        <v>#N/A</v>
      </c>
      <c r="C170" s="64" t="s">
        <v>318</v>
      </c>
      <c r="D170" s="258">
        <f t="shared" ca="1" si="70"/>
        <v>0</v>
      </c>
      <c r="E170" s="258">
        <f t="shared" ca="1" si="70"/>
        <v>0</v>
      </c>
      <c r="F170" s="258">
        <f t="shared" ca="1" si="70"/>
        <v>0</v>
      </c>
      <c r="G170" s="258">
        <f t="shared" ca="1" si="70"/>
        <v>0</v>
      </c>
      <c r="H170" s="258">
        <f t="shared" ca="1" si="70"/>
        <v>0</v>
      </c>
      <c r="I170" s="258">
        <f t="shared" ca="1" si="70"/>
        <v>0</v>
      </c>
      <c r="J170" s="258">
        <f t="shared" ca="1" si="70"/>
        <v>0</v>
      </c>
      <c r="K170" s="258">
        <f t="shared" ca="1" si="70"/>
        <v>0</v>
      </c>
      <c r="L170" s="258">
        <f t="shared" ca="1" si="70"/>
        <v>0</v>
      </c>
      <c r="M170" s="258">
        <f t="shared" ca="1" si="70"/>
        <v>0</v>
      </c>
      <c r="N170" s="258">
        <f t="shared" ca="1" si="71"/>
        <v>0</v>
      </c>
      <c r="O170" s="258">
        <f t="shared" ca="1" si="71"/>
        <v>0</v>
      </c>
      <c r="P170" s="258">
        <f t="shared" ca="1" si="71"/>
        <v>0</v>
      </c>
      <c r="Q170" s="258">
        <f t="shared" ca="1" si="71"/>
        <v>0</v>
      </c>
      <c r="R170" s="258">
        <f t="shared" ca="1" si="71"/>
        <v>0</v>
      </c>
      <c r="S170" s="258">
        <f t="shared" ca="1" si="71"/>
        <v>0</v>
      </c>
      <c r="T170" s="258">
        <f t="shared" ca="1" si="71"/>
        <v>0</v>
      </c>
      <c r="U170" s="258">
        <f t="shared" ca="1" si="71"/>
        <v>0</v>
      </c>
      <c r="V170" s="258">
        <f t="shared" ca="1" si="71"/>
        <v>0</v>
      </c>
      <c r="W170" s="258">
        <f t="shared" ca="1" si="71"/>
        <v>0</v>
      </c>
      <c r="X170" s="258">
        <f t="shared" ca="1" si="72"/>
        <v>0</v>
      </c>
      <c r="Y170" s="258">
        <f t="shared" ca="1" si="72"/>
        <v>0</v>
      </c>
      <c r="Z170" s="258">
        <f t="shared" ca="1" si="72"/>
        <v>0</v>
      </c>
      <c r="AA170" s="258">
        <f t="shared" ca="1" si="72"/>
        <v>0</v>
      </c>
      <c r="AB170" s="258">
        <f t="shared" ca="1" si="72"/>
        <v>0</v>
      </c>
      <c r="AC170" s="258">
        <f t="shared" ca="1" si="72"/>
        <v>0</v>
      </c>
      <c r="AD170" s="258">
        <f t="shared" ca="1" si="72"/>
        <v>0</v>
      </c>
      <c r="AE170" s="258">
        <f t="shared" ca="1" si="72"/>
        <v>0</v>
      </c>
      <c r="AF170" s="258">
        <f t="shared" ca="1" si="72"/>
        <v>0</v>
      </c>
      <c r="AG170" s="258">
        <f t="shared" ca="1" si="72"/>
        <v>0</v>
      </c>
      <c r="AH170" s="258">
        <f t="shared" ca="1" si="72"/>
        <v>0</v>
      </c>
      <c r="AI170" s="258">
        <f t="shared" ca="1" si="72"/>
        <v>0</v>
      </c>
      <c r="AJ170" s="258">
        <f t="shared" ca="1" si="72"/>
        <v>0</v>
      </c>
      <c r="AL170" s="258">
        <f t="shared" ca="1" si="69"/>
        <v>0</v>
      </c>
      <c r="AN170" s="84">
        <f t="shared" ca="1" si="55"/>
        <v>0</v>
      </c>
      <c r="AO170" s="84">
        <f t="shared" ca="1" si="56"/>
        <v>0</v>
      </c>
      <c r="AP170" s="84">
        <f t="shared" ca="1" si="57"/>
        <v>0</v>
      </c>
      <c r="AQ170" s="84">
        <f t="shared" ca="1" si="58"/>
        <v>0</v>
      </c>
      <c r="AR170" s="84">
        <f t="shared" ca="1" si="59"/>
        <v>0</v>
      </c>
    </row>
    <row r="171" spans="1:44" ht="12.4">
      <c r="A171" s="158" t="s">
        <v>246</v>
      </c>
      <c r="B171" s="237" t="e">
        <f t="shared" ca="1" si="53"/>
        <v>#N/A</v>
      </c>
      <c r="C171" s="64" t="s">
        <v>318</v>
      </c>
      <c r="D171" s="258">
        <f t="shared" ca="1" si="70"/>
        <v>0</v>
      </c>
      <c r="E171" s="258">
        <f t="shared" ca="1" si="70"/>
        <v>0</v>
      </c>
      <c r="F171" s="258">
        <f t="shared" ca="1" si="70"/>
        <v>0</v>
      </c>
      <c r="G171" s="258">
        <f t="shared" ca="1" si="70"/>
        <v>0</v>
      </c>
      <c r="H171" s="258">
        <f t="shared" ca="1" si="70"/>
        <v>0</v>
      </c>
      <c r="I171" s="258">
        <f t="shared" ca="1" si="70"/>
        <v>0</v>
      </c>
      <c r="J171" s="258">
        <f t="shared" ca="1" si="70"/>
        <v>0</v>
      </c>
      <c r="K171" s="258">
        <f t="shared" ca="1" si="70"/>
        <v>0</v>
      </c>
      <c r="L171" s="258">
        <f t="shared" ca="1" si="70"/>
        <v>0</v>
      </c>
      <c r="M171" s="258">
        <f t="shared" ca="1" si="70"/>
        <v>0</v>
      </c>
      <c r="N171" s="258">
        <f t="shared" ca="1" si="71"/>
        <v>0</v>
      </c>
      <c r="O171" s="258">
        <f t="shared" ca="1" si="71"/>
        <v>0</v>
      </c>
      <c r="P171" s="258">
        <f t="shared" ca="1" si="71"/>
        <v>0</v>
      </c>
      <c r="Q171" s="258">
        <f t="shared" ca="1" si="71"/>
        <v>0</v>
      </c>
      <c r="R171" s="258">
        <f t="shared" ca="1" si="71"/>
        <v>0</v>
      </c>
      <c r="S171" s="258">
        <f t="shared" ca="1" si="71"/>
        <v>0</v>
      </c>
      <c r="T171" s="258">
        <f t="shared" ca="1" si="71"/>
        <v>0</v>
      </c>
      <c r="U171" s="258">
        <f t="shared" ca="1" si="71"/>
        <v>0</v>
      </c>
      <c r="V171" s="258">
        <f t="shared" ca="1" si="71"/>
        <v>0</v>
      </c>
      <c r="W171" s="258">
        <f t="shared" ca="1" si="71"/>
        <v>0</v>
      </c>
      <c r="X171" s="258">
        <f t="shared" ca="1" si="72"/>
        <v>0</v>
      </c>
      <c r="Y171" s="258">
        <f t="shared" ca="1" si="72"/>
        <v>0</v>
      </c>
      <c r="Z171" s="258">
        <f t="shared" ca="1" si="72"/>
        <v>0</v>
      </c>
      <c r="AA171" s="258">
        <f t="shared" ca="1" si="72"/>
        <v>0</v>
      </c>
      <c r="AB171" s="258">
        <f t="shared" ca="1" si="72"/>
        <v>0</v>
      </c>
      <c r="AC171" s="258">
        <f t="shared" ca="1" si="72"/>
        <v>0</v>
      </c>
      <c r="AD171" s="258">
        <f t="shared" ca="1" si="72"/>
        <v>0</v>
      </c>
      <c r="AE171" s="258">
        <f t="shared" ca="1" si="72"/>
        <v>0</v>
      </c>
      <c r="AF171" s="258">
        <f t="shared" ca="1" si="72"/>
        <v>0</v>
      </c>
      <c r="AG171" s="258">
        <f t="shared" ca="1" si="72"/>
        <v>0</v>
      </c>
      <c r="AH171" s="258">
        <f t="shared" ca="1" si="72"/>
        <v>0</v>
      </c>
      <c r="AI171" s="258">
        <f t="shared" ca="1" si="72"/>
        <v>0</v>
      </c>
      <c r="AJ171" s="258">
        <f t="shared" ca="1" si="72"/>
        <v>0</v>
      </c>
      <c r="AL171" s="258">
        <f t="shared" ca="1" si="69"/>
        <v>0</v>
      </c>
      <c r="AN171" s="84">
        <f t="shared" ca="1" si="55"/>
        <v>0</v>
      </c>
      <c r="AO171" s="84">
        <f t="shared" ca="1" si="56"/>
        <v>0</v>
      </c>
      <c r="AP171" s="84">
        <f t="shared" ca="1" si="57"/>
        <v>0</v>
      </c>
      <c r="AQ171" s="84">
        <f t="shared" ca="1" si="58"/>
        <v>0</v>
      </c>
      <c r="AR171" s="84">
        <f t="shared" ca="1" si="59"/>
        <v>0</v>
      </c>
    </row>
    <row r="172" spans="1:44" ht="12.4">
      <c r="A172" s="158" t="s">
        <v>247</v>
      </c>
      <c r="B172" s="237" t="e">
        <f t="shared" ca="1" si="53"/>
        <v>#N/A</v>
      </c>
      <c r="C172" s="64" t="s">
        <v>318</v>
      </c>
      <c r="D172" s="258">
        <f t="shared" ca="1" si="70"/>
        <v>0</v>
      </c>
      <c r="E172" s="258">
        <f t="shared" ca="1" si="70"/>
        <v>0</v>
      </c>
      <c r="F172" s="258">
        <f t="shared" ca="1" si="70"/>
        <v>0</v>
      </c>
      <c r="G172" s="258">
        <f t="shared" ca="1" si="70"/>
        <v>0</v>
      </c>
      <c r="H172" s="258">
        <f t="shared" ca="1" si="70"/>
        <v>0</v>
      </c>
      <c r="I172" s="258">
        <f t="shared" ca="1" si="70"/>
        <v>0</v>
      </c>
      <c r="J172" s="258">
        <f t="shared" ca="1" si="70"/>
        <v>0</v>
      </c>
      <c r="K172" s="258">
        <f t="shared" ca="1" si="70"/>
        <v>0</v>
      </c>
      <c r="L172" s="258">
        <f t="shared" ca="1" si="70"/>
        <v>0</v>
      </c>
      <c r="M172" s="258">
        <f t="shared" ca="1" si="70"/>
        <v>0</v>
      </c>
      <c r="N172" s="258">
        <f t="shared" ca="1" si="71"/>
        <v>0</v>
      </c>
      <c r="O172" s="258">
        <f t="shared" ca="1" si="71"/>
        <v>0</v>
      </c>
      <c r="P172" s="258">
        <f t="shared" ca="1" si="71"/>
        <v>0</v>
      </c>
      <c r="Q172" s="258">
        <f t="shared" ca="1" si="71"/>
        <v>0</v>
      </c>
      <c r="R172" s="258">
        <f t="shared" ca="1" si="71"/>
        <v>0</v>
      </c>
      <c r="S172" s="258">
        <f t="shared" ca="1" si="71"/>
        <v>0</v>
      </c>
      <c r="T172" s="258">
        <f t="shared" ca="1" si="71"/>
        <v>0</v>
      </c>
      <c r="U172" s="258">
        <f t="shared" ca="1" si="71"/>
        <v>0</v>
      </c>
      <c r="V172" s="258">
        <f t="shared" ca="1" si="71"/>
        <v>0</v>
      </c>
      <c r="W172" s="258">
        <f t="shared" ca="1" si="71"/>
        <v>0</v>
      </c>
      <c r="X172" s="258">
        <f t="shared" ca="1" si="72"/>
        <v>0</v>
      </c>
      <c r="Y172" s="258">
        <f t="shared" ca="1" si="72"/>
        <v>0</v>
      </c>
      <c r="Z172" s="258">
        <f t="shared" ca="1" si="72"/>
        <v>0</v>
      </c>
      <c r="AA172" s="258">
        <f t="shared" ca="1" si="72"/>
        <v>0</v>
      </c>
      <c r="AB172" s="258">
        <f t="shared" ca="1" si="72"/>
        <v>0</v>
      </c>
      <c r="AC172" s="258">
        <f t="shared" ca="1" si="72"/>
        <v>0</v>
      </c>
      <c r="AD172" s="258">
        <f t="shared" ca="1" si="72"/>
        <v>0</v>
      </c>
      <c r="AE172" s="258">
        <f t="shared" ca="1" si="72"/>
        <v>0</v>
      </c>
      <c r="AF172" s="258">
        <f t="shared" ca="1" si="72"/>
        <v>0</v>
      </c>
      <c r="AG172" s="258">
        <f t="shared" ca="1" si="72"/>
        <v>0</v>
      </c>
      <c r="AH172" s="258">
        <f t="shared" ca="1" si="72"/>
        <v>0</v>
      </c>
      <c r="AI172" s="258">
        <f t="shared" ca="1" si="72"/>
        <v>0</v>
      </c>
      <c r="AJ172" s="258">
        <f t="shared" ca="1" si="72"/>
        <v>0</v>
      </c>
      <c r="AL172" s="258">
        <f t="shared" ca="1" si="69"/>
        <v>0</v>
      </c>
      <c r="AN172" s="84">
        <f t="shared" ca="1" si="55"/>
        <v>0</v>
      </c>
      <c r="AO172" s="84">
        <f t="shared" ca="1" si="56"/>
        <v>0</v>
      </c>
      <c r="AP172" s="84">
        <f t="shared" ca="1" si="57"/>
        <v>0</v>
      </c>
      <c r="AQ172" s="84">
        <f t="shared" ca="1" si="58"/>
        <v>0</v>
      </c>
      <c r="AR172" s="84">
        <f t="shared" ca="1" si="59"/>
        <v>0</v>
      </c>
    </row>
    <row r="173" spans="1:44" ht="12.4">
      <c r="A173" s="158" t="s">
        <v>248</v>
      </c>
      <c r="B173" s="237" t="e">
        <f t="shared" ca="1" si="53"/>
        <v>#N/A</v>
      </c>
      <c r="C173" s="64" t="s">
        <v>318</v>
      </c>
      <c r="D173" s="258">
        <f t="shared" ca="1" si="70"/>
        <v>0</v>
      </c>
      <c r="E173" s="258">
        <f t="shared" ca="1" si="70"/>
        <v>0</v>
      </c>
      <c r="F173" s="258">
        <f t="shared" ca="1" si="70"/>
        <v>0</v>
      </c>
      <c r="G173" s="258">
        <f t="shared" ca="1" si="70"/>
        <v>0</v>
      </c>
      <c r="H173" s="258">
        <f t="shared" ca="1" si="70"/>
        <v>0</v>
      </c>
      <c r="I173" s="258">
        <f t="shared" ca="1" si="70"/>
        <v>0</v>
      </c>
      <c r="J173" s="258">
        <f t="shared" ca="1" si="70"/>
        <v>0</v>
      </c>
      <c r="K173" s="258">
        <f t="shared" ca="1" si="70"/>
        <v>0</v>
      </c>
      <c r="L173" s="258">
        <f t="shared" ca="1" si="70"/>
        <v>0</v>
      </c>
      <c r="M173" s="258">
        <f t="shared" ca="1" si="70"/>
        <v>0</v>
      </c>
      <c r="N173" s="258">
        <f t="shared" ca="1" si="71"/>
        <v>0</v>
      </c>
      <c r="O173" s="258">
        <f t="shared" ca="1" si="71"/>
        <v>0</v>
      </c>
      <c r="P173" s="258">
        <f t="shared" ca="1" si="71"/>
        <v>0</v>
      </c>
      <c r="Q173" s="258">
        <f t="shared" ca="1" si="71"/>
        <v>0</v>
      </c>
      <c r="R173" s="258">
        <f t="shared" ca="1" si="71"/>
        <v>0</v>
      </c>
      <c r="S173" s="258">
        <f t="shared" ca="1" si="71"/>
        <v>0</v>
      </c>
      <c r="T173" s="258">
        <f t="shared" ca="1" si="71"/>
        <v>0</v>
      </c>
      <c r="U173" s="258">
        <f t="shared" ca="1" si="71"/>
        <v>0</v>
      </c>
      <c r="V173" s="258">
        <f t="shared" ca="1" si="71"/>
        <v>0</v>
      </c>
      <c r="W173" s="258">
        <f t="shared" ca="1" si="71"/>
        <v>0</v>
      </c>
      <c r="X173" s="258">
        <f t="shared" ca="1" si="72"/>
        <v>0</v>
      </c>
      <c r="Y173" s="258">
        <f t="shared" ca="1" si="72"/>
        <v>0</v>
      </c>
      <c r="Z173" s="258">
        <f t="shared" ca="1" si="72"/>
        <v>0</v>
      </c>
      <c r="AA173" s="258">
        <f t="shared" ca="1" si="72"/>
        <v>0</v>
      </c>
      <c r="AB173" s="258">
        <f t="shared" ca="1" si="72"/>
        <v>0</v>
      </c>
      <c r="AC173" s="258">
        <f t="shared" ca="1" si="72"/>
        <v>0</v>
      </c>
      <c r="AD173" s="258">
        <f t="shared" ca="1" si="72"/>
        <v>0</v>
      </c>
      <c r="AE173" s="258">
        <f t="shared" ca="1" si="72"/>
        <v>0</v>
      </c>
      <c r="AF173" s="258">
        <f t="shared" ca="1" si="72"/>
        <v>0</v>
      </c>
      <c r="AG173" s="258">
        <f t="shared" ca="1" si="72"/>
        <v>0</v>
      </c>
      <c r="AH173" s="258">
        <f t="shared" ca="1" si="72"/>
        <v>0</v>
      </c>
      <c r="AI173" s="258">
        <f t="shared" ca="1" si="72"/>
        <v>0</v>
      </c>
      <c r="AJ173" s="258">
        <f t="shared" ca="1" si="72"/>
        <v>0</v>
      </c>
      <c r="AL173" s="258">
        <f t="shared" ca="1" si="69"/>
        <v>0</v>
      </c>
      <c r="AN173" s="84">
        <f t="shared" ca="1" si="55"/>
        <v>0</v>
      </c>
      <c r="AO173" s="84">
        <f t="shared" ca="1" si="56"/>
        <v>0</v>
      </c>
      <c r="AP173" s="84">
        <f t="shared" ca="1" si="57"/>
        <v>0</v>
      </c>
      <c r="AQ173" s="84">
        <f t="shared" ca="1" si="58"/>
        <v>0</v>
      </c>
      <c r="AR173" s="84">
        <f t="shared" ca="1" si="59"/>
        <v>0</v>
      </c>
    </row>
    <row r="174" spans="1:44" ht="12.4">
      <c r="A174" s="158" t="s">
        <v>249</v>
      </c>
      <c r="B174" s="237" t="e">
        <f t="shared" ca="1" si="53"/>
        <v>#N/A</v>
      </c>
      <c r="C174" s="64" t="s">
        <v>318</v>
      </c>
      <c r="D174" s="258">
        <f t="shared" ca="1" si="70"/>
        <v>0</v>
      </c>
      <c r="E174" s="258">
        <f t="shared" ca="1" si="70"/>
        <v>0</v>
      </c>
      <c r="F174" s="258">
        <f t="shared" ca="1" si="70"/>
        <v>0</v>
      </c>
      <c r="G174" s="258">
        <f t="shared" ca="1" si="70"/>
        <v>0</v>
      </c>
      <c r="H174" s="258">
        <f t="shared" ca="1" si="70"/>
        <v>0</v>
      </c>
      <c r="I174" s="258">
        <f t="shared" ca="1" si="70"/>
        <v>0</v>
      </c>
      <c r="J174" s="258">
        <f t="shared" ca="1" si="70"/>
        <v>0</v>
      </c>
      <c r="K174" s="258">
        <f t="shared" ca="1" si="70"/>
        <v>0</v>
      </c>
      <c r="L174" s="258">
        <f t="shared" ca="1" si="70"/>
        <v>0</v>
      </c>
      <c r="M174" s="258">
        <f t="shared" ca="1" si="70"/>
        <v>0</v>
      </c>
      <c r="N174" s="258">
        <f t="shared" ca="1" si="71"/>
        <v>0</v>
      </c>
      <c r="O174" s="258">
        <f t="shared" ca="1" si="71"/>
        <v>0</v>
      </c>
      <c r="P174" s="258">
        <f t="shared" ca="1" si="71"/>
        <v>0</v>
      </c>
      <c r="Q174" s="258">
        <f t="shared" ca="1" si="71"/>
        <v>0</v>
      </c>
      <c r="R174" s="258">
        <f t="shared" ca="1" si="71"/>
        <v>0</v>
      </c>
      <c r="S174" s="258">
        <f t="shared" ca="1" si="71"/>
        <v>0</v>
      </c>
      <c r="T174" s="258">
        <f t="shared" ca="1" si="71"/>
        <v>0</v>
      </c>
      <c r="U174" s="258">
        <f t="shared" ca="1" si="71"/>
        <v>0</v>
      </c>
      <c r="V174" s="258">
        <f t="shared" ca="1" si="71"/>
        <v>0</v>
      </c>
      <c r="W174" s="258">
        <f t="shared" ca="1" si="71"/>
        <v>0</v>
      </c>
      <c r="X174" s="258">
        <f t="shared" ca="1" si="72"/>
        <v>0</v>
      </c>
      <c r="Y174" s="258">
        <f t="shared" ca="1" si="72"/>
        <v>0</v>
      </c>
      <c r="Z174" s="258">
        <f t="shared" ca="1" si="72"/>
        <v>0</v>
      </c>
      <c r="AA174" s="258">
        <f t="shared" ca="1" si="72"/>
        <v>0</v>
      </c>
      <c r="AB174" s="258">
        <f t="shared" ca="1" si="72"/>
        <v>0</v>
      </c>
      <c r="AC174" s="258">
        <f t="shared" ca="1" si="72"/>
        <v>0</v>
      </c>
      <c r="AD174" s="258">
        <f t="shared" ca="1" si="72"/>
        <v>0</v>
      </c>
      <c r="AE174" s="258">
        <f t="shared" ca="1" si="72"/>
        <v>0</v>
      </c>
      <c r="AF174" s="258">
        <f t="shared" ca="1" si="72"/>
        <v>0</v>
      </c>
      <c r="AG174" s="258">
        <f t="shared" ca="1" si="72"/>
        <v>0</v>
      </c>
      <c r="AH174" s="258">
        <f t="shared" ca="1" si="72"/>
        <v>0</v>
      </c>
      <c r="AI174" s="258">
        <f t="shared" ca="1" si="72"/>
        <v>0</v>
      </c>
      <c r="AJ174" s="258">
        <f t="shared" ca="1" si="72"/>
        <v>0</v>
      </c>
      <c r="AL174" s="258">
        <f t="shared" ca="1" si="69"/>
        <v>0</v>
      </c>
      <c r="AN174" s="84">
        <f t="shared" ca="1" si="55"/>
        <v>0</v>
      </c>
      <c r="AO174" s="84">
        <f t="shared" ca="1" si="56"/>
        <v>0</v>
      </c>
      <c r="AP174" s="84">
        <f t="shared" ca="1" si="57"/>
        <v>0</v>
      </c>
      <c r="AQ174" s="84">
        <f t="shared" ca="1" si="58"/>
        <v>0</v>
      </c>
      <c r="AR174" s="84">
        <f t="shared" ca="1" si="59"/>
        <v>0</v>
      </c>
    </row>
    <row r="175" spans="1:44" ht="12.4">
      <c r="A175" s="158" t="s">
        <v>250</v>
      </c>
      <c r="B175" s="237" t="e">
        <f t="shared" ca="1" si="53"/>
        <v>#N/A</v>
      </c>
      <c r="C175" s="64" t="s">
        <v>318</v>
      </c>
      <c r="D175" s="258">
        <f t="shared" ca="1" si="70"/>
        <v>0</v>
      </c>
      <c r="E175" s="258">
        <f t="shared" ca="1" si="70"/>
        <v>0</v>
      </c>
      <c r="F175" s="258">
        <f t="shared" ca="1" si="70"/>
        <v>0</v>
      </c>
      <c r="G175" s="258">
        <f t="shared" ca="1" si="70"/>
        <v>0</v>
      </c>
      <c r="H175" s="258">
        <f t="shared" ca="1" si="70"/>
        <v>0</v>
      </c>
      <c r="I175" s="258">
        <f t="shared" ca="1" si="70"/>
        <v>0</v>
      </c>
      <c r="J175" s="258">
        <f t="shared" ca="1" si="70"/>
        <v>0</v>
      </c>
      <c r="K175" s="258">
        <f t="shared" ca="1" si="70"/>
        <v>0</v>
      </c>
      <c r="L175" s="258">
        <f t="shared" ca="1" si="70"/>
        <v>0</v>
      </c>
      <c r="M175" s="258">
        <f t="shared" ca="1" si="70"/>
        <v>0</v>
      </c>
      <c r="N175" s="258">
        <f t="shared" ca="1" si="71"/>
        <v>0</v>
      </c>
      <c r="O175" s="258">
        <f t="shared" ca="1" si="71"/>
        <v>0</v>
      </c>
      <c r="P175" s="258">
        <f t="shared" ca="1" si="71"/>
        <v>0</v>
      </c>
      <c r="Q175" s="258">
        <f t="shared" ca="1" si="71"/>
        <v>0</v>
      </c>
      <c r="R175" s="258">
        <f t="shared" ca="1" si="71"/>
        <v>0</v>
      </c>
      <c r="S175" s="258">
        <f t="shared" ca="1" si="71"/>
        <v>0</v>
      </c>
      <c r="T175" s="258">
        <f t="shared" ca="1" si="71"/>
        <v>0</v>
      </c>
      <c r="U175" s="258">
        <f t="shared" ca="1" si="71"/>
        <v>0</v>
      </c>
      <c r="V175" s="258">
        <f t="shared" ca="1" si="71"/>
        <v>0</v>
      </c>
      <c r="W175" s="258">
        <f t="shared" ca="1" si="71"/>
        <v>0</v>
      </c>
      <c r="X175" s="258">
        <f t="shared" ca="1" si="72"/>
        <v>0</v>
      </c>
      <c r="Y175" s="258">
        <f t="shared" ca="1" si="72"/>
        <v>0</v>
      </c>
      <c r="Z175" s="258">
        <f t="shared" ca="1" si="72"/>
        <v>0</v>
      </c>
      <c r="AA175" s="258">
        <f t="shared" ca="1" si="72"/>
        <v>0</v>
      </c>
      <c r="AB175" s="258">
        <f t="shared" ca="1" si="72"/>
        <v>0</v>
      </c>
      <c r="AC175" s="258">
        <f t="shared" ca="1" si="72"/>
        <v>0</v>
      </c>
      <c r="AD175" s="258">
        <f t="shared" ca="1" si="72"/>
        <v>0</v>
      </c>
      <c r="AE175" s="258">
        <f t="shared" ca="1" si="72"/>
        <v>0</v>
      </c>
      <c r="AF175" s="258">
        <f t="shared" ca="1" si="72"/>
        <v>0</v>
      </c>
      <c r="AG175" s="258">
        <f t="shared" ca="1" si="72"/>
        <v>0</v>
      </c>
      <c r="AH175" s="258">
        <f t="shared" ca="1" si="72"/>
        <v>0</v>
      </c>
      <c r="AI175" s="258">
        <f t="shared" ca="1" si="72"/>
        <v>0</v>
      </c>
      <c r="AJ175" s="258">
        <f t="shared" ca="1" si="72"/>
        <v>0</v>
      </c>
      <c r="AL175" s="258">
        <f t="shared" ca="1" si="69"/>
        <v>0</v>
      </c>
      <c r="AN175" s="84">
        <f t="shared" ca="1" si="55"/>
        <v>0</v>
      </c>
      <c r="AO175" s="84">
        <f t="shared" ca="1" si="56"/>
        <v>0</v>
      </c>
      <c r="AP175" s="84">
        <f t="shared" ca="1" si="57"/>
        <v>0</v>
      </c>
      <c r="AQ175" s="84">
        <f t="shared" ca="1" si="58"/>
        <v>0</v>
      </c>
      <c r="AR175" s="84">
        <f t="shared" ca="1" si="59"/>
        <v>0</v>
      </c>
    </row>
    <row r="176" spans="1:44" ht="12.4">
      <c r="A176" s="158" t="s">
        <v>435</v>
      </c>
      <c r="B176" s="237" t="e">
        <f t="shared" ca="1" si="53"/>
        <v>#N/A</v>
      </c>
      <c r="C176" s="64" t="s">
        <v>318</v>
      </c>
      <c r="D176" s="258">
        <f t="shared" ca="1" si="70"/>
        <v>0</v>
      </c>
      <c r="E176" s="258">
        <f t="shared" ca="1" si="70"/>
        <v>0</v>
      </c>
      <c r="F176" s="258">
        <f t="shared" ca="1" si="70"/>
        <v>0</v>
      </c>
      <c r="G176" s="258">
        <f t="shared" ca="1" si="70"/>
        <v>0</v>
      </c>
      <c r="H176" s="258">
        <f t="shared" ca="1" si="70"/>
        <v>0</v>
      </c>
      <c r="I176" s="258">
        <f t="shared" ca="1" si="70"/>
        <v>0</v>
      </c>
      <c r="J176" s="258">
        <f t="shared" ca="1" si="70"/>
        <v>0</v>
      </c>
      <c r="K176" s="258">
        <f t="shared" ca="1" si="70"/>
        <v>0</v>
      </c>
      <c r="L176" s="258">
        <f t="shared" ca="1" si="70"/>
        <v>0</v>
      </c>
      <c r="M176" s="258">
        <f t="shared" ca="1" si="70"/>
        <v>0</v>
      </c>
      <c r="N176" s="258">
        <f t="shared" ca="1" si="71"/>
        <v>0</v>
      </c>
      <c r="O176" s="258">
        <f t="shared" ca="1" si="71"/>
        <v>0</v>
      </c>
      <c r="P176" s="258">
        <f t="shared" ca="1" si="71"/>
        <v>0</v>
      </c>
      <c r="Q176" s="258">
        <f t="shared" ca="1" si="71"/>
        <v>0</v>
      </c>
      <c r="R176" s="258">
        <f t="shared" ca="1" si="71"/>
        <v>0</v>
      </c>
      <c r="S176" s="258">
        <f t="shared" ca="1" si="71"/>
        <v>0</v>
      </c>
      <c r="T176" s="258">
        <f t="shared" ca="1" si="71"/>
        <v>0</v>
      </c>
      <c r="U176" s="258">
        <f t="shared" ca="1" si="71"/>
        <v>0</v>
      </c>
      <c r="V176" s="258">
        <f t="shared" ca="1" si="71"/>
        <v>0</v>
      </c>
      <c r="W176" s="258">
        <f t="shared" ca="1" si="71"/>
        <v>0</v>
      </c>
      <c r="X176" s="258">
        <f t="shared" ca="1" si="72"/>
        <v>0</v>
      </c>
      <c r="Y176" s="258">
        <f t="shared" ca="1" si="72"/>
        <v>0</v>
      </c>
      <c r="Z176" s="258">
        <f t="shared" ca="1" si="72"/>
        <v>0</v>
      </c>
      <c r="AA176" s="258">
        <f t="shared" ca="1" si="72"/>
        <v>0</v>
      </c>
      <c r="AB176" s="258">
        <f t="shared" ca="1" si="72"/>
        <v>0</v>
      </c>
      <c r="AC176" s="258">
        <f t="shared" ca="1" si="72"/>
        <v>0</v>
      </c>
      <c r="AD176" s="258">
        <f t="shared" ca="1" si="72"/>
        <v>0</v>
      </c>
      <c r="AE176" s="258">
        <f t="shared" ca="1" si="72"/>
        <v>0</v>
      </c>
      <c r="AF176" s="258">
        <f t="shared" ca="1" si="72"/>
        <v>0</v>
      </c>
      <c r="AG176" s="258">
        <f t="shared" ca="1" si="72"/>
        <v>0</v>
      </c>
      <c r="AH176" s="258">
        <f t="shared" ca="1" si="72"/>
        <v>0</v>
      </c>
      <c r="AI176" s="258">
        <f t="shared" ca="1" si="72"/>
        <v>0</v>
      </c>
      <c r="AJ176" s="258">
        <f t="shared" ca="1" si="72"/>
        <v>0</v>
      </c>
      <c r="AL176" s="258">
        <f t="shared" ca="1" si="69"/>
        <v>0</v>
      </c>
      <c r="AN176" s="84">
        <f t="shared" ca="1" si="55"/>
        <v>0</v>
      </c>
      <c r="AO176" s="84">
        <f t="shared" ca="1" si="56"/>
        <v>0</v>
      </c>
      <c r="AP176" s="84">
        <f t="shared" ca="1" si="57"/>
        <v>0</v>
      </c>
      <c r="AQ176" s="84">
        <f t="shared" ca="1" si="58"/>
        <v>0</v>
      </c>
      <c r="AR176" s="84">
        <f t="shared" ca="1" si="59"/>
        <v>0</v>
      </c>
    </row>
    <row r="177" spans="1:44" ht="12.4">
      <c r="A177" s="158" t="s">
        <v>436</v>
      </c>
      <c r="B177" s="237" t="e">
        <f t="shared" ca="1" si="53"/>
        <v>#N/A</v>
      </c>
      <c r="C177" s="64" t="s">
        <v>318</v>
      </c>
      <c r="D177" s="258">
        <f t="shared" ca="1" si="70"/>
        <v>0</v>
      </c>
      <c r="E177" s="258">
        <f t="shared" ca="1" si="70"/>
        <v>0</v>
      </c>
      <c r="F177" s="258">
        <f t="shared" ca="1" si="70"/>
        <v>0</v>
      </c>
      <c r="G177" s="258">
        <f t="shared" ca="1" si="70"/>
        <v>0</v>
      </c>
      <c r="H177" s="258">
        <f t="shared" ca="1" si="70"/>
        <v>0</v>
      </c>
      <c r="I177" s="258">
        <f t="shared" ca="1" si="70"/>
        <v>0</v>
      </c>
      <c r="J177" s="258">
        <f t="shared" ca="1" si="70"/>
        <v>0</v>
      </c>
      <c r="K177" s="258">
        <f t="shared" ca="1" si="70"/>
        <v>0</v>
      </c>
      <c r="L177" s="258">
        <f t="shared" ca="1" si="70"/>
        <v>0</v>
      </c>
      <c r="M177" s="258">
        <f t="shared" ca="1" si="70"/>
        <v>0</v>
      </c>
      <c r="N177" s="258">
        <f t="shared" ca="1" si="71"/>
        <v>0</v>
      </c>
      <c r="O177" s="258">
        <f t="shared" ca="1" si="71"/>
        <v>0</v>
      </c>
      <c r="P177" s="258">
        <f t="shared" ca="1" si="71"/>
        <v>0</v>
      </c>
      <c r="Q177" s="258">
        <f t="shared" ca="1" si="71"/>
        <v>0</v>
      </c>
      <c r="R177" s="258">
        <f t="shared" ca="1" si="71"/>
        <v>0</v>
      </c>
      <c r="S177" s="258">
        <f t="shared" ca="1" si="71"/>
        <v>0</v>
      </c>
      <c r="T177" s="258">
        <f t="shared" ca="1" si="71"/>
        <v>0</v>
      </c>
      <c r="U177" s="258">
        <f t="shared" ca="1" si="71"/>
        <v>0</v>
      </c>
      <c r="V177" s="258">
        <f t="shared" ca="1" si="71"/>
        <v>0</v>
      </c>
      <c r="W177" s="258">
        <f t="shared" ca="1" si="71"/>
        <v>0</v>
      </c>
      <c r="X177" s="258">
        <f t="shared" ca="1" si="72"/>
        <v>0</v>
      </c>
      <c r="Y177" s="258">
        <f t="shared" ca="1" si="72"/>
        <v>0</v>
      </c>
      <c r="Z177" s="258">
        <f t="shared" ca="1" si="72"/>
        <v>0</v>
      </c>
      <c r="AA177" s="258">
        <f t="shared" ca="1" si="72"/>
        <v>0</v>
      </c>
      <c r="AB177" s="258">
        <f t="shared" ca="1" si="72"/>
        <v>0</v>
      </c>
      <c r="AC177" s="258">
        <f t="shared" ca="1" si="72"/>
        <v>0</v>
      </c>
      <c r="AD177" s="258">
        <f t="shared" ca="1" si="72"/>
        <v>0</v>
      </c>
      <c r="AE177" s="258">
        <f t="shared" ca="1" si="72"/>
        <v>0</v>
      </c>
      <c r="AF177" s="258">
        <f t="shared" ca="1" si="72"/>
        <v>0</v>
      </c>
      <c r="AG177" s="258">
        <f t="shared" ca="1" si="72"/>
        <v>0</v>
      </c>
      <c r="AH177" s="258">
        <f t="shared" ca="1" si="72"/>
        <v>0</v>
      </c>
      <c r="AI177" s="258">
        <f t="shared" ca="1" si="72"/>
        <v>0</v>
      </c>
      <c r="AJ177" s="258">
        <f t="shared" ca="1" si="72"/>
        <v>0</v>
      </c>
      <c r="AL177" s="258">
        <f t="shared" ca="1" si="69"/>
        <v>0</v>
      </c>
      <c r="AN177" s="84">
        <f t="shared" ca="1" si="55"/>
        <v>0</v>
      </c>
      <c r="AO177" s="84">
        <f t="shared" ca="1" si="56"/>
        <v>0</v>
      </c>
      <c r="AP177" s="84">
        <f t="shared" ca="1" si="57"/>
        <v>0</v>
      </c>
      <c r="AQ177" s="84">
        <f t="shared" ca="1" si="58"/>
        <v>0</v>
      </c>
      <c r="AR177" s="84">
        <f t="shared" ca="1" si="59"/>
        <v>0</v>
      </c>
    </row>
    <row r="178" spans="1:44" ht="12.4">
      <c r="A178" s="158" t="s">
        <v>437</v>
      </c>
      <c r="B178" s="237" t="e">
        <f t="shared" ca="1" si="53"/>
        <v>#N/A</v>
      </c>
      <c r="C178" s="64" t="s">
        <v>318</v>
      </c>
      <c r="D178" s="258">
        <f t="shared" ca="1" si="70"/>
        <v>0</v>
      </c>
      <c r="E178" s="258">
        <f t="shared" ca="1" si="70"/>
        <v>0</v>
      </c>
      <c r="F178" s="258">
        <f t="shared" ca="1" si="70"/>
        <v>0</v>
      </c>
      <c r="G178" s="258">
        <f t="shared" ca="1" si="70"/>
        <v>0</v>
      </c>
      <c r="H178" s="258">
        <f t="shared" ca="1" si="70"/>
        <v>0</v>
      </c>
      <c r="I178" s="258">
        <f t="shared" ca="1" si="70"/>
        <v>0</v>
      </c>
      <c r="J178" s="258">
        <f t="shared" ca="1" si="70"/>
        <v>0</v>
      </c>
      <c r="K178" s="258">
        <f t="shared" ca="1" si="70"/>
        <v>0</v>
      </c>
      <c r="L178" s="258">
        <f t="shared" ca="1" si="70"/>
        <v>0</v>
      </c>
      <c r="M178" s="258">
        <f t="shared" ca="1" si="70"/>
        <v>0</v>
      </c>
      <c r="N178" s="258">
        <f t="shared" ca="1" si="71"/>
        <v>0</v>
      </c>
      <c r="O178" s="258">
        <f t="shared" ca="1" si="71"/>
        <v>0</v>
      </c>
      <c r="P178" s="258">
        <f t="shared" ca="1" si="71"/>
        <v>0</v>
      </c>
      <c r="Q178" s="258">
        <f t="shared" ca="1" si="71"/>
        <v>0</v>
      </c>
      <c r="R178" s="258">
        <f t="shared" ca="1" si="71"/>
        <v>0</v>
      </c>
      <c r="S178" s="258">
        <f t="shared" ca="1" si="71"/>
        <v>0</v>
      </c>
      <c r="T178" s="258">
        <f t="shared" ca="1" si="71"/>
        <v>0</v>
      </c>
      <c r="U178" s="258">
        <f t="shared" ca="1" si="71"/>
        <v>0</v>
      </c>
      <c r="V178" s="258">
        <f t="shared" ca="1" si="71"/>
        <v>0</v>
      </c>
      <c r="W178" s="258">
        <f t="shared" ca="1" si="71"/>
        <v>0</v>
      </c>
      <c r="X178" s="258">
        <f t="shared" ca="1" si="72"/>
        <v>0</v>
      </c>
      <c r="Y178" s="258">
        <f t="shared" ca="1" si="72"/>
        <v>0</v>
      </c>
      <c r="Z178" s="258">
        <f t="shared" ca="1" si="72"/>
        <v>0</v>
      </c>
      <c r="AA178" s="258">
        <f t="shared" ca="1" si="72"/>
        <v>0</v>
      </c>
      <c r="AB178" s="258">
        <f t="shared" ca="1" si="72"/>
        <v>0</v>
      </c>
      <c r="AC178" s="258">
        <f t="shared" ca="1" si="72"/>
        <v>0</v>
      </c>
      <c r="AD178" s="258">
        <f t="shared" ca="1" si="72"/>
        <v>0</v>
      </c>
      <c r="AE178" s="258">
        <f t="shared" ca="1" si="72"/>
        <v>0</v>
      </c>
      <c r="AF178" s="258">
        <f t="shared" ca="1" si="72"/>
        <v>0</v>
      </c>
      <c r="AG178" s="258">
        <f t="shared" ca="1" si="72"/>
        <v>0</v>
      </c>
      <c r="AH178" s="258">
        <f t="shared" ca="1" si="72"/>
        <v>0</v>
      </c>
      <c r="AI178" s="258">
        <f t="shared" ca="1" si="72"/>
        <v>0</v>
      </c>
      <c r="AJ178" s="258">
        <f t="shared" ca="1" si="72"/>
        <v>0</v>
      </c>
      <c r="AL178" s="258">
        <f t="shared" ca="1" si="69"/>
        <v>0</v>
      </c>
      <c r="AN178" s="84">
        <f t="shared" ca="1" si="55"/>
        <v>0</v>
      </c>
      <c r="AO178" s="84">
        <f t="shared" ca="1" si="56"/>
        <v>0</v>
      </c>
      <c r="AP178" s="84">
        <f t="shared" ca="1" si="57"/>
        <v>0</v>
      </c>
      <c r="AQ178" s="84">
        <f t="shared" ca="1" si="58"/>
        <v>0</v>
      </c>
      <c r="AR178" s="84">
        <f t="shared" ca="1" si="59"/>
        <v>0</v>
      </c>
    </row>
    <row r="179" spans="1:44" ht="12.4">
      <c r="A179" s="18"/>
      <c r="B179" s="19"/>
      <c r="C179" s="64"/>
      <c r="D179" s="250" t="s">
        <v>77</v>
      </c>
      <c r="E179" s="250" t="s">
        <v>77</v>
      </c>
      <c r="F179" s="250" t="s">
        <v>77</v>
      </c>
      <c r="G179" s="250" t="s">
        <v>77</v>
      </c>
      <c r="H179" s="250" t="s">
        <v>77</v>
      </c>
      <c r="I179" s="250" t="s">
        <v>77</v>
      </c>
      <c r="J179" s="250" t="s">
        <v>77</v>
      </c>
      <c r="K179" s="250" t="s">
        <v>77</v>
      </c>
      <c r="L179" s="250" t="s">
        <v>77</v>
      </c>
      <c r="M179" s="250" t="s">
        <v>77</v>
      </c>
      <c r="N179" s="250" t="s">
        <v>77</v>
      </c>
      <c r="O179" s="250" t="s">
        <v>77</v>
      </c>
      <c r="P179" s="250" t="s">
        <v>77</v>
      </c>
      <c r="Q179" s="250" t="s">
        <v>77</v>
      </c>
      <c r="R179" s="250" t="s">
        <v>77</v>
      </c>
      <c r="S179" s="250" t="s">
        <v>77</v>
      </c>
      <c r="T179" s="250" t="s">
        <v>77</v>
      </c>
      <c r="U179" s="250" t="s">
        <v>77</v>
      </c>
      <c r="V179" s="250" t="s">
        <v>77</v>
      </c>
      <c r="W179" s="250" t="s">
        <v>77</v>
      </c>
      <c r="X179" s="250" t="s">
        <v>77</v>
      </c>
      <c r="Y179" s="250" t="s">
        <v>77</v>
      </c>
      <c r="Z179" s="250" t="s">
        <v>77</v>
      </c>
      <c r="AA179" s="250" t="s">
        <v>77</v>
      </c>
      <c r="AB179" s="250" t="s">
        <v>77</v>
      </c>
      <c r="AC179" s="250" t="s">
        <v>77</v>
      </c>
      <c r="AD179" s="250" t="s">
        <v>77</v>
      </c>
      <c r="AE179" s="250" t="s">
        <v>77</v>
      </c>
      <c r="AF179" s="250" t="s">
        <v>77</v>
      </c>
      <c r="AG179" s="250" t="s">
        <v>77</v>
      </c>
      <c r="AH179" s="250" t="s">
        <v>77</v>
      </c>
      <c r="AI179" s="250" t="s">
        <v>77</v>
      </c>
      <c r="AJ179" s="250" t="s">
        <v>77</v>
      </c>
      <c r="AL179" s="250" t="s">
        <v>77</v>
      </c>
      <c r="AN179" s="250" t="s">
        <v>77</v>
      </c>
      <c r="AO179" s="250" t="s">
        <v>77</v>
      </c>
      <c r="AP179" s="250" t="s">
        <v>77</v>
      </c>
      <c r="AQ179" s="250" t="s">
        <v>77</v>
      </c>
      <c r="AR179" s="250" t="s">
        <v>77</v>
      </c>
    </row>
  </sheetData>
  <mergeCells count="3">
    <mergeCell ref="D15:H15"/>
    <mergeCell ref="I15:U15"/>
    <mergeCell ref="V15:AJ15"/>
  </mergeCells>
  <phoneticPr fontId="56" type="noConversion"/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>
    <tabColor rgb="FF7030A0"/>
  </sheetPr>
  <dimension ref="A1:AU78"/>
  <sheetViews>
    <sheetView zoomScale="70" zoomScaleNormal="70" workbookViewId="0">
      <selection activeCell="Y51" sqref="Y51"/>
    </sheetView>
  </sheetViews>
  <sheetFormatPr defaultColWidth="9" defaultRowHeight="12.4"/>
  <cols>
    <col min="1" max="1" width="58" style="89" customWidth="1"/>
    <col min="2" max="2" width="48.796875" style="89" bestFit="1" customWidth="1"/>
    <col min="3" max="3" width="51.19921875" style="89" bestFit="1" customWidth="1"/>
    <col min="4" max="4" width="19.6640625" style="89" customWidth="1"/>
    <col min="5" max="5" width="1" style="207" customWidth="1"/>
    <col min="6" max="6" width="6.19921875" style="90" customWidth="1"/>
    <col min="7" max="7" width="9.796875" style="89" bestFit="1" customWidth="1"/>
    <col min="8" max="14" width="9.1328125" style="89" bestFit="1" customWidth="1"/>
    <col min="15" max="17" width="9" style="89"/>
    <col min="18" max="18" width="1" style="207" customWidth="1"/>
    <col min="19" max="19" width="6.19921875" style="90" customWidth="1"/>
    <col min="20" max="20" width="9" style="89"/>
    <col min="21" max="21" width="1" style="207" customWidth="1"/>
    <col min="22" max="22" width="6.19921875" style="90" customWidth="1"/>
    <col min="23" max="33" width="9" style="89"/>
    <col min="34" max="34" width="1" style="207" customWidth="1"/>
    <col min="35" max="35" width="6.19921875" style="90" customWidth="1"/>
    <col min="36" max="46" width="9" style="89"/>
    <col min="47" max="47" width="9.33203125" style="89" bestFit="1" customWidth="1"/>
    <col min="48" max="16384" width="9" style="89"/>
  </cols>
  <sheetData>
    <row r="1" spans="1:47" ht="25.15">
      <c r="A1" s="1" t="str">
        <f>N0_Cover!A1</f>
        <v>RIIO-2 Regulatory Reporting Pack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</row>
    <row r="2" spans="1:47" ht="22.9">
      <c r="A2" s="1">
        <f>N0_Cover!$B$12</f>
        <v>0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</row>
    <row r="3" spans="1:47" ht="19.899999999999999">
      <c r="A3" s="5" t="str">
        <f>"Workbook " &amp; N0_Cover!$B$12</f>
        <v xml:space="preserve">Workbook 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47" ht="17.649999999999999">
      <c r="A4" s="7" t="str">
        <f>"Submission Version " &amp; N0_Cover!$B$15 &amp; " - Submitted on " &amp; TEXT(N0_Cover!$B$16,"dd mmm yyyy")</f>
        <v>Submission Version  - Submitted on 00 Jan 1900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</row>
    <row r="5" spans="1:47" ht="17.649999999999999">
      <c r="A5" s="7" t="str">
        <f>"Template Version: " &amp; N0_Cover!$B$11</f>
        <v>Template Version: v1.0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</row>
    <row r="6" spans="1:47" ht="19.899999999999999">
      <c r="A6" s="5" t="e">
        <f ca="1">"Sheet: " &amp;VLOOKUP(RIGHT(CELL("filename",A1),LEN(CELL("filename",A1))-FIND("]",CELL("filename",A1))),'N0.1_Contents'!$A$11:$B$98,2,FALSE)</f>
        <v>#N/A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</row>
    <row r="7" spans="1:47" ht="17.649999999999999">
      <c r="A7" s="7" t="str">
        <f>"Prices Base: " &amp; 'N0.5_Data_Constants'!C13</f>
        <v>Prices Base: 2018/19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</row>
    <row r="8" spans="1:47" s="137" customFormat="1">
      <c r="A8" s="140" t="str">
        <f>"Error Checks: " &amp; IF(ISERROR(MATCH("Error",$A$9:$AU$9,0)),"OK","Error")</f>
        <v>Error Checks: OK</v>
      </c>
      <c r="B8" s="141"/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1"/>
      <c r="AE8" s="141"/>
      <c r="AF8" s="141"/>
      <c r="AG8" s="141"/>
      <c r="AH8" s="141"/>
      <c r="AI8" s="141"/>
      <c r="AJ8" s="141"/>
      <c r="AK8" s="141"/>
      <c r="AL8" s="141"/>
      <c r="AM8" s="141"/>
      <c r="AN8" s="141"/>
      <c r="AO8" s="141"/>
      <c r="AP8" s="141"/>
      <c r="AQ8" s="141"/>
      <c r="AR8" s="141"/>
      <c r="AS8" s="141"/>
      <c r="AT8" s="141"/>
      <c r="AU8" s="141"/>
    </row>
    <row r="9" spans="1:47" s="137" customFormat="1">
      <c r="A9" s="142" t="str">
        <f>IF(ISERROR(MATCH("Error",A10:A12,0)),"-","Error")</f>
        <v>-</v>
      </c>
      <c r="B9" s="142" t="str">
        <f>IF(ISERROR(MATCH("Error",B10:B12,0)),"-","Error")</f>
        <v>-</v>
      </c>
      <c r="C9" s="142" t="str">
        <f>IF(ISERROR(MATCH("Error",C10:C12,0)),"-","Error")</f>
        <v>-</v>
      </c>
      <c r="D9" s="142"/>
      <c r="E9" s="142" t="str">
        <f>IF(ISERROR(MATCH("Error",E10:E12,0)),"-","Error")</f>
        <v>-</v>
      </c>
      <c r="F9" s="142" t="str">
        <f>IF(ISERROR(MATCH("Error",F10:F12,0)),"-","Error")</f>
        <v>-</v>
      </c>
      <c r="G9" s="142" t="str">
        <f t="shared" ref="G9:AU9" si="0">IF(ISERROR(MATCH("Error",G10:G13,0)),"-","Error")</f>
        <v>-</v>
      </c>
      <c r="H9" s="142" t="str">
        <f t="shared" si="0"/>
        <v>-</v>
      </c>
      <c r="I9" s="142" t="str">
        <f t="shared" si="0"/>
        <v>-</v>
      </c>
      <c r="J9" s="142" t="str">
        <f t="shared" si="0"/>
        <v>-</v>
      </c>
      <c r="K9" s="142" t="str">
        <f t="shared" si="0"/>
        <v>-</v>
      </c>
      <c r="L9" s="142" t="str">
        <f t="shared" si="0"/>
        <v>-</v>
      </c>
      <c r="M9" s="142" t="str">
        <f t="shared" si="0"/>
        <v>-</v>
      </c>
      <c r="N9" s="142" t="str">
        <f t="shared" si="0"/>
        <v>-</v>
      </c>
      <c r="O9" s="142" t="str">
        <f t="shared" si="0"/>
        <v>-</v>
      </c>
      <c r="P9" s="142" t="str">
        <f t="shared" si="0"/>
        <v>-</v>
      </c>
      <c r="Q9" s="142" t="str">
        <f t="shared" si="0"/>
        <v>-</v>
      </c>
      <c r="R9" s="142" t="str">
        <f t="shared" si="0"/>
        <v>-</v>
      </c>
      <c r="S9" s="142" t="str">
        <f t="shared" si="0"/>
        <v>-</v>
      </c>
      <c r="T9" s="142" t="str">
        <f t="shared" si="0"/>
        <v>-</v>
      </c>
      <c r="U9" s="142" t="str">
        <f t="shared" si="0"/>
        <v>-</v>
      </c>
      <c r="V9" s="142" t="str">
        <f t="shared" si="0"/>
        <v>-</v>
      </c>
      <c r="W9" s="142" t="str">
        <f t="shared" si="0"/>
        <v>-</v>
      </c>
      <c r="X9" s="142" t="str">
        <f t="shared" si="0"/>
        <v>-</v>
      </c>
      <c r="Y9" s="142" t="str">
        <f t="shared" si="0"/>
        <v>-</v>
      </c>
      <c r="Z9" s="142" t="str">
        <f t="shared" si="0"/>
        <v>-</v>
      </c>
      <c r="AA9" s="142" t="str">
        <f t="shared" si="0"/>
        <v>-</v>
      </c>
      <c r="AB9" s="142" t="str">
        <f t="shared" si="0"/>
        <v>-</v>
      </c>
      <c r="AC9" s="142" t="str">
        <f t="shared" si="0"/>
        <v>-</v>
      </c>
      <c r="AD9" s="142" t="str">
        <f t="shared" si="0"/>
        <v>-</v>
      </c>
      <c r="AE9" s="142" t="str">
        <f t="shared" si="0"/>
        <v>-</v>
      </c>
      <c r="AF9" s="142" t="str">
        <f t="shared" si="0"/>
        <v>-</v>
      </c>
      <c r="AG9" s="142" t="str">
        <f t="shared" si="0"/>
        <v>-</v>
      </c>
      <c r="AH9" s="142" t="str">
        <f t="shared" si="0"/>
        <v>-</v>
      </c>
      <c r="AI9" s="142" t="str">
        <f t="shared" si="0"/>
        <v>-</v>
      </c>
      <c r="AJ9" s="142" t="str">
        <f t="shared" si="0"/>
        <v>-</v>
      </c>
      <c r="AK9" s="142" t="str">
        <f t="shared" si="0"/>
        <v>-</v>
      </c>
      <c r="AL9" s="142" t="str">
        <f t="shared" si="0"/>
        <v>-</v>
      </c>
      <c r="AM9" s="142" t="str">
        <f t="shared" si="0"/>
        <v>-</v>
      </c>
      <c r="AN9" s="142" t="str">
        <f t="shared" si="0"/>
        <v>-</v>
      </c>
      <c r="AO9" s="142" t="str">
        <f t="shared" si="0"/>
        <v>-</v>
      </c>
      <c r="AP9" s="142" t="str">
        <f t="shared" si="0"/>
        <v>-</v>
      </c>
      <c r="AQ9" s="142" t="str">
        <f t="shared" si="0"/>
        <v>-</v>
      </c>
      <c r="AR9" s="142" t="str">
        <f t="shared" si="0"/>
        <v>-</v>
      </c>
      <c r="AS9" s="142" t="str">
        <f t="shared" si="0"/>
        <v>-</v>
      </c>
      <c r="AT9" s="142" t="str">
        <f t="shared" si="0"/>
        <v>-</v>
      </c>
      <c r="AU9" s="142" t="str">
        <f t="shared" si="0"/>
        <v>-</v>
      </c>
    </row>
    <row r="12" spans="1:47" ht="19.899999999999999">
      <c r="A12" s="14" t="e">
        <f>'N0.6_Lookup_References'!B14</f>
        <v>#N/A</v>
      </c>
      <c r="F12" s="14" t="s">
        <v>0</v>
      </c>
      <c r="S12" s="200" t="s">
        <v>2</v>
      </c>
      <c r="W12" s="201" t="s">
        <v>229</v>
      </c>
      <c r="X12" s="202" t="s">
        <v>50</v>
      </c>
    </row>
    <row r="13" spans="1:47">
      <c r="S13" s="99" t="s">
        <v>112</v>
      </c>
      <c r="V13" s="99" t="s">
        <v>110</v>
      </c>
      <c r="AI13" s="99" t="s">
        <v>111</v>
      </c>
    </row>
    <row r="14" spans="1:47" ht="12.75" thickBot="1">
      <c r="A14" s="203" t="s">
        <v>413</v>
      </c>
      <c r="B14" s="203" t="s">
        <v>414</v>
      </c>
      <c r="C14" s="203" t="s">
        <v>415</v>
      </c>
      <c r="D14" s="203" t="s">
        <v>615</v>
      </c>
      <c r="F14" s="92" t="s">
        <v>49</v>
      </c>
      <c r="G14" s="91" t="s">
        <v>13</v>
      </c>
      <c r="H14" s="21" t="s">
        <v>14</v>
      </c>
      <c r="I14" s="22" t="s">
        <v>15</v>
      </c>
      <c r="J14" s="23" t="s">
        <v>16</v>
      </c>
      <c r="K14" s="24" t="s">
        <v>17</v>
      </c>
      <c r="L14" s="25" t="s">
        <v>18</v>
      </c>
      <c r="M14" s="26" t="s">
        <v>19</v>
      </c>
      <c r="N14" s="29" t="s">
        <v>20</v>
      </c>
      <c r="O14" s="27" t="s">
        <v>21</v>
      </c>
      <c r="P14" s="31" t="s">
        <v>22</v>
      </c>
      <c r="Q14" s="198" t="s">
        <v>26</v>
      </c>
      <c r="S14" s="92" t="s">
        <v>49</v>
      </c>
      <c r="T14" s="92" t="s">
        <v>76</v>
      </c>
      <c r="V14" s="92" t="s">
        <v>49</v>
      </c>
      <c r="W14" s="91" t="s">
        <v>13</v>
      </c>
      <c r="X14" s="21" t="s">
        <v>14</v>
      </c>
      <c r="Y14" s="22" t="s">
        <v>15</v>
      </c>
      <c r="Z14" s="23" t="s">
        <v>16</v>
      </c>
      <c r="AA14" s="24" t="s">
        <v>17</v>
      </c>
      <c r="AB14" s="25" t="s">
        <v>18</v>
      </c>
      <c r="AC14" s="26" t="s">
        <v>19</v>
      </c>
      <c r="AD14" s="29" t="s">
        <v>20</v>
      </c>
      <c r="AE14" s="27" t="s">
        <v>21</v>
      </c>
      <c r="AF14" s="31" t="s">
        <v>22</v>
      </c>
      <c r="AG14" s="198" t="s">
        <v>26</v>
      </c>
      <c r="AI14" s="92" t="s">
        <v>49</v>
      </c>
      <c r="AJ14" s="91" t="s">
        <v>4</v>
      </c>
      <c r="AK14" s="21" t="s">
        <v>5</v>
      </c>
      <c r="AL14" s="22" t="s">
        <v>6</v>
      </c>
      <c r="AM14" s="23" t="s">
        <v>7</v>
      </c>
      <c r="AN14" s="24" t="s">
        <v>8</v>
      </c>
      <c r="AO14" s="25" t="s">
        <v>91</v>
      </c>
      <c r="AP14" s="26" t="s">
        <v>92</v>
      </c>
      <c r="AQ14" s="29" t="s">
        <v>93</v>
      </c>
      <c r="AR14" s="27" t="s">
        <v>94</v>
      </c>
      <c r="AS14" s="31" t="s">
        <v>95</v>
      </c>
      <c r="AT14" s="198" t="s">
        <v>26</v>
      </c>
    </row>
    <row r="15" spans="1:47">
      <c r="A15" s="246" t="s">
        <v>656</v>
      </c>
      <c r="B15" s="246" t="s">
        <v>653</v>
      </c>
      <c r="C15" s="246" t="s">
        <v>679</v>
      </c>
      <c r="D15" s="246" t="s">
        <v>26</v>
      </c>
      <c r="F15" s="212" t="s">
        <v>51</v>
      </c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251">
        <f t="shared" ref="Q15:Q22" si="1">SUM(G15:P15)</f>
        <v>0</v>
      </c>
      <c r="S15" s="199" t="str">
        <f>$X$12</f>
        <v>#</v>
      </c>
      <c r="T15" s="120"/>
      <c r="V15" s="199" t="str">
        <f>$X$12</f>
        <v>#</v>
      </c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251">
        <f t="shared" ref="AG15:AG22" si="2">SUM(W15:AF15)</f>
        <v>0</v>
      </c>
      <c r="AI15" s="199" t="str">
        <f>$X$12</f>
        <v>#</v>
      </c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251">
        <f t="shared" ref="AT15:AT22" si="3">SUM(AJ15:AS15)</f>
        <v>0</v>
      </c>
    </row>
    <row r="16" spans="1:47">
      <c r="A16" s="244" t="s">
        <v>657</v>
      </c>
      <c r="B16" s="244" t="s">
        <v>661</v>
      </c>
      <c r="C16" s="204" t="s">
        <v>416</v>
      </c>
      <c r="D16" s="204" t="s">
        <v>78</v>
      </c>
      <c r="F16" s="212" t="s">
        <v>51</v>
      </c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251">
        <f t="shared" si="1"/>
        <v>0</v>
      </c>
      <c r="S16" s="199" t="str">
        <f>$X$12</f>
        <v>#</v>
      </c>
      <c r="T16" s="120"/>
      <c r="V16" s="199" t="str">
        <f>$X$12</f>
        <v>#</v>
      </c>
      <c r="W16" s="120"/>
      <c r="X16" s="120"/>
      <c r="Y16" s="120"/>
      <c r="Z16" s="120"/>
      <c r="AA16" s="120"/>
      <c r="AB16" s="120"/>
      <c r="AC16" s="120"/>
      <c r="AD16" s="120"/>
      <c r="AE16" s="120"/>
      <c r="AF16" s="120"/>
      <c r="AG16" s="251">
        <f t="shared" si="2"/>
        <v>0</v>
      </c>
      <c r="AI16" s="199" t="str">
        <f>$X$12</f>
        <v>#</v>
      </c>
      <c r="AJ16" s="120"/>
      <c r="AK16" s="120"/>
      <c r="AL16" s="120"/>
      <c r="AM16" s="120"/>
      <c r="AN16" s="120"/>
      <c r="AO16" s="120"/>
      <c r="AP16" s="120"/>
      <c r="AQ16" s="120"/>
      <c r="AR16" s="120"/>
      <c r="AS16" s="120"/>
      <c r="AT16" s="251">
        <f t="shared" si="3"/>
        <v>0</v>
      </c>
    </row>
    <row r="17" spans="1:46">
      <c r="A17" s="244" t="s">
        <v>657</v>
      </c>
      <c r="B17" s="244" t="s">
        <v>661</v>
      </c>
      <c r="C17" s="204" t="s">
        <v>418</v>
      </c>
      <c r="D17" s="204" t="s">
        <v>78</v>
      </c>
      <c r="F17" s="212" t="s">
        <v>51</v>
      </c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251">
        <f t="shared" si="1"/>
        <v>0</v>
      </c>
      <c r="S17" s="199" t="str">
        <f>$X$12</f>
        <v>#</v>
      </c>
      <c r="T17" s="120"/>
      <c r="V17" s="199" t="str">
        <f>$X$12</f>
        <v>#</v>
      </c>
      <c r="W17" s="120"/>
      <c r="X17" s="120"/>
      <c r="Y17" s="120"/>
      <c r="Z17" s="120"/>
      <c r="AA17" s="120"/>
      <c r="AB17" s="120"/>
      <c r="AC17" s="120"/>
      <c r="AD17" s="120"/>
      <c r="AE17" s="120"/>
      <c r="AF17" s="120"/>
      <c r="AG17" s="251">
        <f t="shared" si="2"/>
        <v>0</v>
      </c>
      <c r="AI17" s="199" t="str">
        <f>$X$12</f>
        <v>#</v>
      </c>
      <c r="AJ17" s="120"/>
      <c r="AK17" s="120"/>
      <c r="AL17" s="120"/>
      <c r="AM17" s="120"/>
      <c r="AN17" s="120"/>
      <c r="AO17" s="120"/>
      <c r="AP17" s="120"/>
      <c r="AQ17" s="120"/>
      <c r="AR17" s="120"/>
      <c r="AS17" s="120"/>
      <c r="AT17" s="251">
        <f t="shared" si="3"/>
        <v>0</v>
      </c>
    </row>
    <row r="18" spans="1:46">
      <c r="A18" s="244" t="s">
        <v>657</v>
      </c>
      <c r="B18" s="244" t="s">
        <v>661</v>
      </c>
      <c r="C18" s="249" t="s">
        <v>659</v>
      </c>
      <c r="D18" s="204" t="s">
        <v>78</v>
      </c>
      <c r="F18" s="212" t="s">
        <v>51</v>
      </c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251">
        <f t="shared" si="1"/>
        <v>0</v>
      </c>
      <c r="S18" s="199" t="str">
        <f>$X$12</f>
        <v>#</v>
      </c>
      <c r="T18" s="120"/>
      <c r="V18" s="199" t="str">
        <f>$X$12</f>
        <v>#</v>
      </c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251">
        <f t="shared" si="2"/>
        <v>0</v>
      </c>
      <c r="AI18" s="199" t="str">
        <f>$X$12</f>
        <v>#</v>
      </c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251">
        <f t="shared" si="3"/>
        <v>0</v>
      </c>
    </row>
    <row r="19" spans="1:46">
      <c r="A19" s="244" t="s">
        <v>657</v>
      </c>
      <c r="B19" s="244" t="s">
        <v>661</v>
      </c>
      <c r="C19" s="249" t="s">
        <v>660</v>
      </c>
      <c r="D19" s="204" t="s">
        <v>78</v>
      </c>
      <c r="F19" s="212" t="s">
        <v>51</v>
      </c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251">
        <f t="shared" si="1"/>
        <v>0</v>
      </c>
      <c r="S19" s="199" t="str">
        <f>$X$12</f>
        <v>#</v>
      </c>
      <c r="T19" s="120"/>
      <c r="V19" s="199" t="str">
        <f>$X$12</f>
        <v>#</v>
      </c>
      <c r="W19" s="120"/>
      <c r="X19" s="120"/>
      <c r="Y19" s="120"/>
      <c r="Z19" s="120"/>
      <c r="AA19" s="120"/>
      <c r="AB19" s="120"/>
      <c r="AC19" s="120"/>
      <c r="AD19" s="120"/>
      <c r="AE19" s="120"/>
      <c r="AF19" s="120"/>
      <c r="AG19" s="251">
        <f t="shared" si="2"/>
        <v>0</v>
      </c>
      <c r="AI19" s="199" t="str">
        <f>$X$12</f>
        <v>#</v>
      </c>
      <c r="AJ19" s="120"/>
      <c r="AK19" s="120"/>
      <c r="AL19" s="120"/>
      <c r="AM19" s="120"/>
      <c r="AN19" s="120"/>
      <c r="AO19" s="120"/>
      <c r="AP19" s="120"/>
      <c r="AQ19" s="120"/>
      <c r="AR19" s="120"/>
      <c r="AS19" s="120"/>
      <c r="AT19" s="251">
        <f t="shared" si="3"/>
        <v>0</v>
      </c>
    </row>
    <row r="20" spans="1:46">
      <c r="A20" s="246" t="s">
        <v>680</v>
      </c>
      <c r="B20" s="246" t="s">
        <v>653</v>
      </c>
      <c r="C20" s="246" t="s">
        <v>655</v>
      </c>
      <c r="D20" s="246" t="s">
        <v>26</v>
      </c>
      <c r="F20" s="212" t="s">
        <v>51</v>
      </c>
      <c r="G20" s="251">
        <f>SUM(G15:G19)</f>
        <v>0</v>
      </c>
      <c r="H20" s="251">
        <f t="shared" ref="H20:P20" si="4">SUM(H15:H19)</f>
        <v>0</v>
      </c>
      <c r="I20" s="251">
        <f t="shared" si="4"/>
        <v>0</v>
      </c>
      <c r="J20" s="251">
        <f t="shared" si="4"/>
        <v>0</v>
      </c>
      <c r="K20" s="251">
        <f t="shared" si="4"/>
        <v>0</v>
      </c>
      <c r="L20" s="251">
        <f t="shared" si="4"/>
        <v>0</v>
      </c>
      <c r="M20" s="251">
        <f t="shared" si="4"/>
        <v>0</v>
      </c>
      <c r="N20" s="251">
        <f t="shared" si="4"/>
        <v>0</v>
      </c>
      <c r="O20" s="251">
        <f t="shared" si="4"/>
        <v>0</v>
      </c>
      <c r="P20" s="251">
        <f t="shared" si="4"/>
        <v>0</v>
      </c>
      <c r="Q20" s="251">
        <f t="shared" si="1"/>
        <v>0</v>
      </c>
      <c r="S20" s="199" t="str">
        <f t="shared" ref="S20:S55" si="5">$X$12</f>
        <v>#</v>
      </c>
      <c r="T20" s="120"/>
      <c r="V20" s="199" t="str">
        <f t="shared" ref="V20:V33" si="6">$X$12</f>
        <v>#</v>
      </c>
      <c r="W20" s="251">
        <f t="shared" ref="W20:AF20" si="7">SUM(W15:W19)</f>
        <v>0</v>
      </c>
      <c r="X20" s="251">
        <f t="shared" si="7"/>
        <v>0</v>
      </c>
      <c r="Y20" s="251">
        <f t="shared" si="7"/>
        <v>0</v>
      </c>
      <c r="Z20" s="251">
        <f t="shared" si="7"/>
        <v>0</v>
      </c>
      <c r="AA20" s="251">
        <f t="shared" si="7"/>
        <v>0</v>
      </c>
      <c r="AB20" s="251">
        <f t="shared" si="7"/>
        <v>0</v>
      </c>
      <c r="AC20" s="251">
        <f t="shared" si="7"/>
        <v>0</v>
      </c>
      <c r="AD20" s="251">
        <f t="shared" si="7"/>
        <v>0</v>
      </c>
      <c r="AE20" s="251">
        <f t="shared" si="7"/>
        <v>0</v>
      </c>
      <c r="AF20" s="251">
        <f t="shared" si="7"/>
        <v>0</v>
      </c>
      <c r="AG20" s="251">
        <f t="shared" si="2"/>
        <v>0</v>
      </c>
      <c r="AI20" s="199" t="str">
        <f t="shared" ref="AI20:AI55" si="8">$X$12</f>
        <v>#</v>
      </c>
      <c r="AJ20" s="251">
        <f t="shared" ref="AJ20:AS20" si="9">SUM(AJ15:AJ19)</f>
        <v>0</v>
      </c>
      <c r="AK20" s="251">
        <f t="shared" si="9"/>
        <v>0</v>
      </c>
      <c r="AL20" s="251">
        <f t="shared" si="9"/>
        <v>0</v>
      </c>
      <c r="AM20" s="251">
        <f t="shared" si="9"/>
        <v>0</v>
      </c>
      <c r="AN20" s="251">
        <f t="shared" si="9"/>
        <v>0</v>
      </c>
      <c r="AO20" s="251">
        <f t="shared" si="9"/>
        <v>0</v>
      </c>
      <c r="AP20" s="251">
        <f t="shared" si="9"/>
        <v>0</v>
      </c>
      <c r="AQ20" s="251">
        <f t="shared" si="9"/>
        <v>0</v>
      </c>
      <c r="AR20" s="251">
        <f t="shared" si="9"/>
        <v>0</v>
      </c>
      <c r="AS20" s="251">
        <f t="shared" si="9"/>
        <v>0</v>
      </c>
      <c r="AT20" s="251">
        <f t="shared" si="3"/>
        <v>0</v>
      </c>
    </row>
    <row r="21" spans="1:46">
      <c r="A21" s="244" t="s">
        <v>658</v>
      </c>
      <c r="B21" s="244" t="s">
        <v>654</v>
      </c>
      <c r="C21" s="244" t="s">
        <v>662</v>
      </c>
      <c r="D21" s="204" t="s">
        <v>78</v>
      </c>
      <c r="F21" s="212" t="s">
        <v>51</v>
      </c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251">
        <f t="shared" si="1"/>
        <v>0</v>
      </c>
      <c r="S21" s="199" t="str">
        <f t="shared" si="5"/>
        <v>#</v>
      </c>
      <c r="T21" s="120"/>
      <c r="V21" s="199" t="str">
        <f t="shared" si="6"/>
        <v>#</v>
      </c>
      <c r="W21" s="120"/>
      <c r="X21" s="120"/>
      <c r="Y21" s="120"/>
      <c r="Z21" s="120"/>
      <c r="AA21" s="120"/>
      <c r="AB21" s="120"/>
      <c r="AC21" s="120"/>
      <c r="AD21" s="120"/>
      <c r="AE21" s="120"/>
      <c r="AF21" s="120"/>
      <c r="AG21" s="251">
        <f t="shared" si="2"/>
        <v>0</v>
      </c>
      <c r="AI21" s="199" t="str">
        <f t="shared" si="8"/>
        <v>#</v>
      </c>
      <c r="AJ21" s="120"/>
      <c r="AK21" s="120"/>
      <c r="AL21" s="120"/>
      <c r="AM21" s="120"/>
      <c r="AN21" s="120"/>
      <c r="AO21" s="120"/>
      <c r="AP21" s="120"/>
      <c r="AQ21" s="120"/>
      <c r="AR21" s="120"/>
      <c r="AS21" s="120"/>
      <c r="AT21" s="251">
        <f t="shared" si="3"/>
        <v>0</v>
      </c>
    </row>
    <row r="22" spans="1:46">
      <c r="A22" s="244" t="s">
        <v>658</v>
      </c>
      <c r="B22" s="204" t="s">
        <v>420</v>
      </c>
      <c r="C22" s="244" t="s">
        <v>663</v>
      </c>
      <c r="D22" s="204" t="s">
        <v>78</v>
      </c>
      <c r="F22" s="212" t="s">
        <v>51</v>
      </c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251">
        <f t="shared" si="1"/>
        <v>0</v>
      </c>
      <c r="S22" s="199" t="str">
        <f t="shared" si="5"/>
        <v>#</v>
      </c>
      <c r="T22" s="120"/>
      <c r="V22" s="199" t="str">
        <f t="shared" si="6"/>
        <v>#</v>
      </c>
      <c r="W22" s="120"/>
      <c r="X22" s="120"/>
      <c r="Y22" s="120"/>
      <c r="Z22" s="120"/>
      <c r="AA22" s="120"/>
      <c r="AB22" s="120"/>
      <c r="AC22" s="120"/>
      <c r="AD22" s="120"/>
      <c r="AE22" s="120"/>
      <c r="AF22" s="120"/>
      <c r="AG22" s="251">
        <f t="shared" si="2"/>
        <v>0</v>
      </c>
      <c r="AI22" s="199" t="str">
        <f t="shared" si="8"/>
        <v>#</v>
      </c>
      <c r="AJ22" s="120"/>
      <c r="AK22" s="120"/>
      <c r="AL22" s="120"/>
      <c r="AM22" s="120"/>
      <c r="AN22" s="120"/>
      <c r="AO22" s="120"/>
      <c r="AP22" s="120"/>
      <c r="AQ22" s="120"/>
      <c r="AR22" s="120"/>
      <c r="AS22" s="120"/>
      <c r="AT22" s="251">
        <f t="shared" si="3"/>
        <v>0</v>
      </c>
    </row>
    <row r="23" spans="1:46">
      <c r="A23" s="244" t="s">
        <v>658</v>
      </c>
      <c r="B23" s="204" t="s">
        <v>420</v>
      </c>
      <c r="C23" s="244" t="s">
        <v>666</v>
      </c>
      <c r="D23" s="204" t="s">
        <v>118</v>
      </c>
      <c r="F23" s="212" t="s">
        <v>51</v>
      </c>
      <c r="G23" s="84">
        <f>G$22-G$21</f>
        <v>0</v>
      </c>
      <c r="H23" s="84">
        <f t="shared" ref="H23:P23" si="10">H$22-H$21</f>
        <v>0</v>
      </c>
      <c r="I23" s="84">
        <f t="shared" si="10"/>
        <v>0</v>
      </c>
      <c r="J23" s="84">
        <f t="shared" si="10"/>
        <v>0</v>
      </c>
      <c r="K23" s="84">
        <f t="shared" si="10"/>
        <v>0</v>
      </c>
      <c r="L23" s="84">
        <f t="shared" si="10"/>
        <v>0</v>
      </c>
      <c r="M23" s="84">
        <f t="shared" si="10"/>
        <v>0</v>
      </c>
      <c r="N23" s="84">
        <f t="shared" si="10"/>
        <v>0</v>
      </c>
      <c r="O23" s="84">
        <f t="shared" si="10"/>
        <v>0</v>
      </c>
      <c r="P23" s="84">
        <f t="shared" si="10"/>
        <v>0</v>
      </c>
      <c r="Q23" s="251">
        <f t="shared" ref="Q23:Q32" si="11">SUM(G23:P23)</f>
        <v>0</v>
      </c>
      <c r="S23" s="199" t="str">
        <f t="shared" si="5"/>
        <v>#</v>
      </c>
      <c r="T23" s="120"/>
      <c r="V23" s="199" t="str">
        <f t="shared" si="6"/>
        <v>#</v>
      </c>
      <c r="W23" s="84">
        <f t="shared" ref="W23:AF23" si="12">W$22-W$21</f>
        <v>0</v>
      </c>
      <c r="X23" s="84">
        <f t="shared" si="12"/>
        <v>0</v>
      </c>
      <c r="Y23" s="84">
        <f t="shared" si="12"/>
        <v>0</v>
      </c>
      <c r="Z23" s="84">
        <f t="shared" si="12"/>
        <v>0</v>
      </c>
      <c r="AA23" s="84">
        <f t="shared" si="12"/>
        <v>0</v>
      </c>
      <c r="AB23" s="84">
        <f t="shared" si="12"/>
        <v>0</v>
      </c>
      <c r="AC23" s="84">
        <f t="shared" si="12"/>
        <v>0</v>
      </c>
      <c r="AD23" s="84">
        <f t="shared" si="12"/>
        <v>0</v>
      </c>
      <c r="AE23" s="84">
        <f t="shared" si="12"/>
        <v>0</v>
      </c>
      <c r="AF23" s="84">
        <f t="shared" si="12"/>
        <v>0</v>
      </c>
      <c r="AG23" s="251">
        <f t="shared" ref="AG23:AG32" si="13">SUM(W23:AF23)</f>
        <v>0</v>
      </c>
      <c r="AI23" s="199" t="str">
        <f t="shared" si="8"/>
        <v>#</v>
      </c>
      <c r="AJ23" s="84">
        <f t="shared" ref="AJ23:AS23" si="14">AJ$22-AJ$21</f>
        <v>0</v>
      </c>
      <c r="AK23" s="84">
        <f t="shared" si="14"/>
        <v>0</v>
      </c>
      <c r="AL23" s="84">
        <f t="shared" si="14"/>
        <v>0</v>
      </c>
      <c r="AM23" s="84">
        <f t="shared" si="14"/>
        <v>0</v>
      </c>
      <c r="AN23" s="84">
        <f t="shared" si="14"/>
        <v>0</v>
      </c>
      <c r="AO23" s="84">
        <f t="shared" si="14"/>
        <v>0</v>
      </c>
      <c r="AP23" s="84">
        <f t="shared" si="14"/>
        <v>0</v>
      </c>
      <c r="AQ23" s="84">
        <f t="shared" si="14"/>
        <v>0</v>
      </c>
      <c r="AR23" s="84">
        <f t="shared" si="14"/>
        <v>0</v>
      </c>
      <c r="AS23" s="84">
        <f t="shared" si="14"/>
        <v>0</v>
      </c>
      <c r="AT23" s="251">
        <f t="shared" ref="AT23:AT32" si="15">SUM(AJ23:AS23)</f>
        <v>0</v>
      </c>
    </row>
    <row r="24" spans="1:46">
      <c r="A24" s="244" t="s">
        <v>658</v>
      </c>
      <c r="B24" s="204" t="s">
        <v>420</v>
      </c>
      <c r="C24" s="244" t="s">
        <v>664</v>
      </c>
      <c r="D24" s="204" t="s">
        <v>78</v>
      </c>
      <c r="F24" s="212" t="s">
        <v>51</v>
      </c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251">
        <f>SUM(G24:P24)</f>
        <v>0</v>
      </c>
      <c r="S24" s="199" t="str">
        <f t="shared" si="5"/>
        <v>#</v>
      </c>
      <c r="T24" s="120"/>
      <c r="V24" s="199" t="str">
        <f t="shared" si="6"/>
        <v>#</v>
      </c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251">
        <f t="shared" si="13"/>
        <v>0</v>
      </c>
      <c r="AI24" s="199" t="str">
        <f t="shared" si="8"/>
        <v>#</v>
      </c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251">
        <f t="shared" si="15"/>
        <v>0</v>
      </c>
    </row>
    <row r="25" spans="1:46">
      <c r="A25" s="244" t="s">
        <v>658</v>
      </c>
      <c r="B25" s="204" t="s">
        <v>420</v>
      </c>
      <c r="C25" s="244" t="s">
        <v>667</v>
      </c>
      <c r="D25" s="204" t="s">
        <v>118</v>
      </c>
      <c r="F25" s="212" t="s">
        <v>51</v>
      </c>
      <c r="G25" s="84">
        <f t="shared" ref="G25:P25" si="16">G$24-G$22</f>
        <v>0</v>
      </c>
      <c r="H25" s="84">
        <f t="shared" si="16"/>
        <v>0</v>
      </c>
      <c r="I25" s="84">
        <f t="shared" si="16"/>
        <v>0</v>
      </c>
      <c r="J25" s="84">
        <f t="shared" si="16"/>
        <v>0</v>
      </c>
      <c r="K25" s="84">
        <f t="shared" si="16"/>
        <v>0</v>
      </c>
      <c r="L25" s="84">
        <f t="shared" si="16"/>
        <v>0</v>
      </c>
      <c r="M25" s="84">
        <f t="shared" si="16"/>
        <v>0</v>
      </c>
      <c r="N25" s="84">
        <f t="shared" si="16"/>
        <v>0</v>
      </c>
      <c r="O25" s="84">
        <f t="shared" si="16"/>
        <v>0</v>
      </c>
      <c r="P25" s="84">
        <f t="shared" si="16"/>
        <v>0</v>
      </c>
      <c r="Q25" s="251">
        <f t="shared" si="11"/>
        <v>0</v>
      </c>
      <c r="S25" s="199" t="str">
        <f t="shared" si="5"/>
        <v>#</v>
      </c>
      <c r="T25" s="120"/>
      <c r="V25" s="199" t="str">
        <f t="shared" si="6"/>
        <v>#</v>
      </c>
      <c r="W25" s="84">
        <f t="shared" ref="W25:AF25" si="17">W$24-W$22</f>
        <v>0</v>
      </c>
      <c r="X25" s="84">
        <f t="shared" si="17"/>
        <v>0</v>
      </c>
      <c r="Y25" s="84">
        <f t="shared" si="17"/>
        <v>0</v>
      </c>
      <c r="Z25" s="84">
        <f t="shared" si="17"/>
        <v>0</v>
      </c>
      <c r="AA25" s="84">
        <f t="shared" si="17"/>
        <v>0</v>
      </c>
      <c r="AB25" s="84">
        <f t="shared" si="17"/>
        <v>0</v>
      </c>
      <c r="AC25" s="84">
        <f t="shared" si="17"/>
        <v>0</v>
      </c>
      <c r="AD25" s="84">
        <f t="shared" si="17"/>
        <v>0</v>
      </c>
      <c r="AE25" s="84">
        <f t="shared" si="17"/>
        <v>0</v>
      </c>
      <c r="AF25" s="84">
        <f t="shared" si="17"/>
        <v>0</v>
      </c>
      <c r="AG25" s="251">
        <f t="shared" si="13"/>
        <v>0</v>
      </c>
      <c r="AI25" s="199" t="str">
        <f t="shared" si="8"/>
        <v>#</v>
      </c>
      <c r="AJ25" s="84">
        <f t="shared" ref="AJ25:AS25" si="18">AJ$24-AJ$22</f>
        <v>0</v>
      </c>
      <c r="AK25" s="84">
        <f t="shared" si="18"/>
        <v>0</v>
      </c>
      <c r="AL25" s="84">
        <f t="shared" si="18"/>
        <v>0</v>
      </c>
      <c r="AM25" s="84">
        <f t="shared" si="18"/>
        <v>0</v>
      </c>
      <c r="AN25" s="84">
        <f t="shared" si="18"/>
        <v>0</v>
      </c>
      <c r="AO25" s="84">
        <f t="shared" si="18"/>
        <v>0</v>
      </c>
      <c r="AP25" s="84">
        <f t="shared" si="18"/>
        <v>0</v>
      </c>
      <c r="AQ25" s="84">
        <f t="shared" si="18"/>
        <v>0</v>
      </c>
      <c r="AR25" s="84">
        <f t="shared" si="18"/>
        <v>0</v>
      </c>
      <c r="AS25" s="84">
        <f t="shared" si="18"/>
        <v>0</v>
      </c>
      <c r="AT25" s="251">
        <f t="shared" si="15"/>
        <v>0</v>
      </c>
    </row>
    <row r="26" spans="1:46">
      <c r="A26" s="244" t="s">
        <v>658</v>
      </c>
      <c r="B26" s="244" t="s">
        <v>665</v>
      </c>
      <c r="C26" s="204" t="s">
        <v>140</v>
      </c>
      <c r="D26" s="204" t="s">
        <v>117</v>
      </c>
      <c r="F26" s="212" t="s">
        <v>51</v>
      </c>
      <c r="G26" s="120"/>
      <c r="H26" s="120"/>
      <c r="I26" s="120"/>
      <c r="J26" s="120"/>
      <c r="K26" s="120"/>
      <c r="L26" s="120"/>
      <c r="M26" s="120"/>
      <c r="N26" s="120"/>
      <c r="O26" s="120"/>
      <c r="P26" s="120"/>
      <c r="Q26" s="251">
        <f t="shared" si="11"/>
        <v>0</v>
      </c>
      <c r="S26" s="199" t="str">
        <f t="shared" si="5"/>
        <v>#</v>
      </c>
      <c r="T26" s="120"/>
      <c r="V26" s="199" t="str">
        <f t="shared" si="6"/>
        <v>#</v>
      </c>
      <c r="W26" s="120"/>
      <c r="X26" s="120"/>
      <c r="Y26" s="120"/>
      <c r="Z26" s="120"/>
      <c r="AA26" s="120"/>
      <c r="AB26" s="120"/>
      <c r="AC26" s="120"/>
      <c r="AD26" s="120"/>
      <c r="AE26" s="120"/>
      <c r="AF26" s="120"/>
      <c r="AG26" s="251">
        <f t="shared" si="13"/>
        <v>0</v>
      </c>
      <c r="AI26" s="199" t="str">
        <f t="shared" si="8"/>
        <v>#</v>
      </c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251">
        <f t="shared" si="15"/>
        <v>0</v>
      </c>
    </row>
    <row r="27" spans="1:46">
      <c r="A27" s="244" t="s">
        <v>658</v>
      </c>
      <c r="B27" s="244" t="s">
        <v>665</v>
      </c>
      <c r="C27" s="205" t="s">
        <v>141</v>
      </c>
      <c r="D27" s="204" t="s">
        <v>117</v>
      </c>
      <c r="F27" s="212" t="s">
        <v>51</v>
      </c>
      <c r="G27" s="120"/>
      <c r="H27" s="120"/>
      <c r="I27" s="120"/>
      <c r="J27" s="120"/>
      <c r="K27" s="120"/>
      <c r="L27" s="120"/>
      <c r="M27" s="120"/>
      <c r="N27" s="120"/>
      <c r="O27" s="120"/>
      <c r="P27" s="120"/>
      <c r="Q27" s="251">
        <f t="shared" si="11"/>
        <v>0</v>
      </c>
      <c r="S27" s="199" t="str">
        <f t="shared" si="5"/>
        <v>#</v>
      </c>
      <c r="T27" s="120"/>
      <c r="V27" s="199" t="str">
        <f t="shared" si="6"/>
        <v>#</v>
      </c>
      <c r="W27" s="120"/>
      <c r="X27" s="120"/>
      <c r="Y27" s="120"/>
      <c r="Z27" s="120"/>
      <c r="AA27" s="120"/>
      <c r="AB27" s="120"/>
      <c r="AC27" s="120"/>
      <c r="AD27" s="120"/>
      <c r="AE27" s="120"/>
      <c r="AF27" s="120"/>
      <c r="AG27" s="251">
        <f t="shared" si="13"/>
        <v>0</v>
      </c>
      <c r="AI27" s="199" t="str">
        <f t="shared" si="8"/>
        <v>#</v>
      </c>
      <c r="AJ27" s="120"/>
      <c r="AK27" s="120"/>
      <c r="AL27" s="120"/>
      <c r="AM27" s="120"/>
      <c r="AN27" s="120"/>
      <c r="AO27" s="120"/>
      <c r="AP27" s="120"/>
      <c r="AQ27" s="120"/>
      <c r="AR27" s="120"/>
      <c r="AS27" s="120"/>
      <c r="AT27" s="251">
        <f t="shared" si="15"/>
        <v>0</v>
      </c>
    </row>
    <row r="28" spans="1:46">
      <c r="A28" s="244" t="s">
        <v>658</v>
      </c>
      <c r="B28" s="204" t="s">
        <v>417</v>
      </c>
      <c r="C28" s="205" t="s">
        <v>85</v>
      </c>
      <c r="D28" s="204" t="s">
        <v>117</v>
      </c>
      <c r="F28" s="212" t="s">
        <v>51</v>
      </c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251">
        <f t="shared" si="11"/>
        <v>0</v>
      </c>
      <c r="S28" s="199" t="str">
        <f t="shared" si="5"/>
        <v>#</v>
      </c>
      <c r="T28" s="120"/>
      <c r="V28" s="199" t="str">
        <f t="shared" si="6"/>
        <v>#</v>
      </c>
      <c r="W28" s="120"/>
      <c r="X28" s="120"/>
      <c r="Y28" s="120"/>
      <c r="Z28" s="120"/>
      <c r="AA28" s="120"/>
      <c r="AB28" s="120"/>
      <c r="AC28" s="120"/>
      <c r="AD28" s="120"/>
      <c r="AE28" s="120"/>
      <c r="AF28" s="120"/>
      <c r="AG28" s="251">
        <f t="shared" si="13"/>
        <v>0</v>
      </c>
      <c r="AI28" s="199" t="str">
        <f t="shared" si="8"/>
        <v>#</v>
      </c>
      <c r="AJ28" s="120"/>
      <c r="AK28" s="120"/>
      <c r="AL28" s="120"/>
      <c r="AM28" s="120"/>
      <c r="AN28" s="120"/>
      <c r="AO28" s="120"/>
      <c r="AP28" s="120"/>
      <c r="AQ28" s="120"/>
      <c r="AR28" s="120"/>
      <c r="AS28" s="120"/>
      <c r="AT28" s="251">
        <f t="shared" si="15"/>
        <v>0</v>
      </c>
    </row>
    <row r="29" spans="1:46">
      <c r="A29" s="244" t="s">
        <v>658</v>
      </c>
      <c r="B29" s="204" t="s">
        <v>417</v>
      </c>
      <c r="C29" s="205" t="s">
        <v>90</v>
      </c>
      <c r="D29" s="204" t="s">
        <v>118</v>
      </c>
      <c r="F29" s="212" t="s">
        <v>51</v>
      </c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251">
        <f t="shared" si="11"/>
        <v>0</v>
      </c>
      <c r="S29" s="199" t="str">
        <f t="shared" si="5"/>
        <v>#</v>
      </c>
      <c r="T29" s="120"/>
      <c r="V29" s="199" t="str">
        <f t="shared" si="6"/>
        <v>#</v>
      </c>
      <c r="W29" s="120"/>
      <c r="X29" s="120"/>
      <c r="Y29" s="120"/>
      <c r="Z29" s="120"/>
      <c r="AA29" s="120"/>
      <c r="AB29" s="120"/>
      <c r="AC29" s="120"/>
      <c r="AD29" s="120"/>
      <c r="AE29" s="120"/>
      <c r="AF29" s="120"/>
      <c r="AG29" s="251">
        <f t="shared" si="13"/>
        <v>0</v>
      </c>
      <c r="AI29" s="199" t="str">
        <f t="shared" si="8"/>
        <v>#</v>
      </c>
      <c r="AJ29" s="120"/>
      <c r="AK29" s="120"/>
      <c r="AL29" s="120"/>
      <c r="AM29" s="120"/>
      <c r="AN29" s="120"/>
      <c r="AO29" s="120"/>
      <c r="AP29" s="120"/>
      <c r="AQ29" s="120"/>
      <c r="AR29" s="120"/>
      <c r="AS29" s="120"/>
      <c r="AT29" s="251">
        <f t="shared" si="15"/>
        <v>0</v>
      </c>
    </row>
    <row r="30" spans="1:46">
      <c r="A30" s="244" t="s">
        <v>658</v>
      </c>
      <c r="B30" s="204" t="s">
        <v>417</v>
      </c>
      <c r="C30" s="205" t="s">
        <v>82</v>
      </c>
      <c r="D30" s="204" t="s">
        <v>118</v>
      </c>
      <c r="F30" s="212" t="s">
        <v>51</v>
      </c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251">
        <f t="shared" si="11"/>
        <v>0</v>
      </c>
      <c r="S30" s="199" t="str">
        <f t="shared" si="5"/>
        <v>#</v>
      </c>
      <c r="T30" s="120"/>
      <c r="V30" s="199" t="str">
        <f t="shared" si="6"/>
        <v>#</v>
      </c>
      <c r="W30" s="120"/>
      <c r="X30" s="120"/>
      <c r="Y30" s="120"/>
      <c r="Z30" s="120"/>
      <c r="AA30" s="120"/>
      <c r="AB30" s="120"/>
      <c r="AC30" s="120"/>
      <c r="AD30" s="120"/>
      <c r="AE30" s="120"/>
      <c r="AF30" s="120"/>
      <c r="AG30" s="251">
        <f t="shared" si="13"/>
        <v>0</v>
      </c>
      <c r="AI30" s="199" t="str">
        <f t="shared" si="8"/>
        <v>#</v>
      </c>
      <c r="AJ30" s="120"/>
      <c r="AK30" s="120"/>
      <c r="AL30" s="120"/>
      <c r="AM30" s="120"/>
      <c r="AN30" s="120"/>
      <c r="AO30" s="120"/>
      <c r="AP30" s="120"/>
      <c r="AQ30" s="120"/>
      <c r="AR30" s="120"/>
      <c r="AS30" s="120"/>
      <c r="AT30" s="251">
        <f t="shared" si="15"/>
        <v>0</v>
      </c>
    </row>
    <row r="31" spans="1:46">
      <c r="A31" s="244" t="s">
        <v>658</v>
      </c>
      <c r="B31" s="204" t="s">
        <v>417</v>
      </c>
      <c r="C31" s="205" t="s">
        <v>419</v>
      </c>
      <c r="D31" s="204" t="s">
        <v>118</v>
      </c>
      <c r="F31" s="212" t="s">
        <v>51</v>
      </c>
      <c r="G31" s="120"/>
      <c r="H31" s="120"/>
      <c r="I31" s="120"/>
      <c r="J31" s="120"/>
      <c r="K31" s="120"/>
      <c r="L31" s="120"/>
      <c r="M31" s="120"/>
      <c r="N31" s="120"/>
      <c r="O31" s="120"/>
      <c r="P31" s="120"/>
      <c r="Q31" s="251">
        <f t="shared" si="11"/>
        <v>0</v>
      </c>
      <c r="S31" s="199" t="str">
        <f t="shared" si="5"/>
        <v>#</v>
      </c>
      <c r="T31" s="120"/>
      <c r="V31" s="199" t="str">
        <f t="shared" si="6"/>
        <v>#</v>
      </c>
      <c r="W31" s="120"/>
      <c r="X31" s="120"/>
      <c r="Y31" s="120"/>
      <c r="Z31" s="120"/>
      <c r="AA31" s="120"/>
      <c r="AB31" s="120"/>
      <c r="AC31" s="120"/>
      <c r="AD31" s="120"/>
      <c r="AE31" s="120"/>
      <c r="AF31" s="120"/>
      <c r="AG31" s="251">
        <f t="shared" si="13"/>
        <v>0</v>
      </c>
      <c r="AI31" s="199" t="str">
        <f t="shared" si="8"/>
        <v>#</v>
      </c>
      <c r="AJ31" s="120"/>
      <c r="AK31" s="120"/>
      <c r="AL31" s="120"/>
      <c r="AM31" s="120"/>
      <c r="AN31" s="120"/>
      <c r="AO31" s="120"/>
      <c r="AP31" s="120"/>
      <c r="AQ31" s="120"/>
      <c r="AR31" s="120"/>
      <c r="AS31" s="120"/>
      <c r="AT31" s="251">
        <f t="shared" si="15"/>
        <v>0</v>
      </c>
    </row>
    <row r="32" spans="1:46">
      <c r="A32" s="244" t="s">
        <v>658</v>
      </c>
      <c r="B32" s="204" t="s">
        <v>417</v>
      </c>
      <c r="C32" s="249" t="s">
        <v>670</v>
      </c>
      <c r="D32" s="204" t="s">
        <v>78</v>
      </c>
      <c r="F32" s="212" t="s">
        <v>51</v>
      </c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251">
        <f t="shared" si="11"/>
        <v>0</v>
      </c>
      <c r="S32" s="199" t="str">
        <f t="shared" si="5"/>
        <v>#</v>
      </c>
      <c r="T32" s="120"/>
      <c r="V32" s="199" t="str">
        <f t="shared" si="6"/>
        <v>#</v>
      </c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251">
        <f t="shared" si="13"/>
        <v>0</v>
      </c>
      <c r="AI32" s="199" t="str">
        <f t="shared" si="8"/>
        <v>#</v>
      </c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251">
        <f t="shared" si="15"/>
        <v>0</v>
      </c>
    </row>
    <row r="33" spans="1:46">
      <c r="A33" s="246" t="s">
        <v>681</v>
      </c>
      <c r="B33" s="246" t="s">
        <v>653</v>
      </c>
      <c r="C33" s="246" t="s">
        <v>677</v>
      </c>
      <c r="D33" s="246" t="s">
        <v>26</v>
      </c>
      <c r="F33" s="212" t="s">
        <v>51</v>
      </c>
      <c r="G33" s="251">
        <f>SUM(G$20:G$21)+G$23+SUM(G$25:G$32)</f>
        <v>0</v>
      </c>
      <c r="H33" s="251">
        <f t="shared" ref="H33:P33" si="19">SUM(H$20:H$21)+H$23+SUM(H$25:H$32)</f>
        <v>0</v>
      </c>
      <c r="I33" s="251">
        <f t="shared" si="19"/>
        <v>0</v>
      </c>
      <c r="J33" s="251">
        <f t="shared" si="19"/>
        <v>0</v>
      </c>
      <c r="K33" s="251">
        <f t="shared" si="19"/>
        <v>0</v>
      </c>
      <c r="L33" s="251">
        <f t="shared" si="19"/>
        <v>0</v>
      </c>
      <c r="M33" s="251">
        <f t="shared" si="19"/>
        <v>0</v>
      </c>
      <c r="N33" s="251">
        <f t="shared" si="19"/>
        <v>0</v>
      </c>
      <c r="O33" s="251">
        <f t="shared" si="19"/>
        <v>0</v>
      </c>
      <c r="P33" s="251">
        <f t="shared" si="19"/>
        <v>0</v>
      </c>
      <c r="Q33" s="251">
        <f>SUM(G33:P33)</f>
        <v>0</v>
      </c>
      <c r="S33" s="199" t="str">
        <f t="shared" si="5"/>
        <v>#</v>
      </c>
      <c r="T33" s="120"/>
      <c r="V33" s="199" t="str">
        <f t="shared" si="6"/>
        <v>#</v>
      </c>
      <c r="W33" s="251">
        <f t="shared" ref="W33:AF33" si="20">SUM(W$20:W$21)+W$23+SUM(W$25:W$32)</f>
        <v>0</v>
      </c>
      <c r="X33" s="251">
        <f t="shared" si="20"/>
        <v>0</v>
      </c>
      <c r="Y33" s="251">
        <f t="shared" si="20"/>
        <v>0</v>
      </c>
      <c r="Z33" s="251">
        <f t="shared" si="20"/>
        <v>0</v>
      </c>
      <c r="AA33" s="251">
        <f t="shared" si="20"/>
        <v>0</v>
      </c>
      <c r="AB33" s="251">
        <f t="shared" si="20"/>
        <v>0</v>
      </c>
      <c r="AC33" s="251">
        <f t="shared" si="20"/>
        <v>0</v>
      </c>
      <c r="AD33" s="251">
        <f t="shared" si="20"/>
        <v>0</v>
      </c>
      <c r="AE33" s="251">
        <f t="shared" si="20"/>
        <v>0</v>
      </c>
      <c r="AF33" s="251">
        <f t="shared" si="20"/>
        <v>0</v>
      </c>
      <c r="AG33" s="251">
        <f>SUM(W33:AF33)</f>
        <v>0</v>
      </c>
      <c r="AI33" s="199" t="str">
        <f t="shared" si="8"/>
        <v>#</v>
      </c>
      <c r="AJ33" s="251">
        <f t="shared" ref="AJ33:AS33" si="21">SUM(AJ$20:AJ$21)+AJ$23+SUM(AJ$25:AJ$32)</f>
        <v>0</v>
      </c>
      <c r="AK33" s="251">
        <f t="shared" si="21"/>
        <v>0</v>
      </c>
      <c r="AL33" s="251">
        <f t="shared" si="21"/>
        <v>0</v>
      </c>
      <c r="AM33" s="251">
        <f t="shared" si="21"/>
        <v>0</v>
      </c>
      <c r="AN33" s="251">
        <f t="shared" si="21"/>
        <v>0</v>
      </c>
      <c r="AO33" s="251">
        <f t="shared" si="21"/>
        <v>0</v>
      </c>
      <c r="AP33" s="251">
        <f t="shared" si="21"/>
        <v>0</v>
      </c>
      <c r="AQ33" s="251">
        <f t="shared" si="21"/>
        <v>0</v>
      </c>
      <c r="AR33" s="251">
        <f t="shared" si="21"/>
        <v>0</v>
      </c>
      <c r="AS33" s="251">
        <f t="shared" si="21"/>
        <v>0</v>
      </c>
      <c r="AT33" s="251">
        <f>SUM(AJ33:AS33)</f>
        <v>0</v>
      </c>
    </row>
    <row r="34" spans="1:46">
      <c r="A34" s="244" t="s">
        <v>669</v>
      </c>
      <c r="B34" s="204" t="s">
        <v>420</v>
      </c>
      <c r="C34" s="244" t="s">
        <v>667</v>
      </c>
      <c r="D34" s="204" t="s">
        <v>118</v>
      </c>
      <c r="F34" s="212" t="s">
        <v>51</v>
      </c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251">
        <f t="shared" ref="Q34:Q47" si="22">SUM(G34:P34)</f>
        <v>0</v>
      </c>
      <c r="S34" s="199" t="str">
        <f t="shared" si="5"/>
        <v>#</v>
      </c>
      <c r="T34" s="120"/>
      <c r="V34" s="199" t="str">
        <f t="shared" ref="V34:V55" si="23">$X$12</f>
        <v>#</v>
      </c>
      <c r="W34" s="120"/>
      <c r="X34" s="120"/>
      <c r="Y34" s="120"/>
      <c r="Z34" s="120"/>
      <c r="AA34" s="120"/>
      <c r="AB34" s="120"/>
      <c r="AC34" s="120"/>
      <c r="AD34" s="120"/>
      <c r="AE34" s="120"/>
      <c r="AF34" s="120"/>
      <c r="AG34" s="251">
        <f t="shared" ref="AG34:AG47" si="24">SUM(W34:AF34)</f>
        <v>0</v>
      </c>
      <c r="AI34" s="199" t="str">
        <f t="shared" si="8"/>
        <v>#</v>
      </c>
      <c r="AJ34" s="120"/>
      <c r="AK34" s="120"/>
      <c r="AL34" s="120"/>
      <c r="AM34" s="120"/>
      <c r="AN34" s="120"/>
      <c r="AO34" s="120"/>
      <c r="AP34" s="120"/>
      <c r="AQ34" s="120"/>
      <c r="AR34" s="120"/>
      <c r="AS34" s="120"/>
      <c r="AT34" s="251">
        <f t="shared" ref="AT34:AT47" si="25">SUM(AJ34:AS34)</f>
        <v>0</v>
      </c>
    </row>
    <row r="35" spans="1:46">
      <c r="A35" s="244" t="s">
        <v>669</v>
      </c>
      <c r="B35" s="204" t="s">
        <v>420</v>
      </c>
      <c r="C35" s="244" t="s">
        <v>668</v>
      </c>
      <c r="D35" s="204" t="s">
        <v>118</v>
      </c>
      <c r="F35" s="212" t="s">
        <v>51</v>
      </c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251">
        <f t="shared" si="22"/>
        <v>0</v>
      </c>
      <c r="S35" s="199" t="str">
        <f t="shared" si="5"/>
        <v>#</v>
      </c>
      <c r="T35" s="120"/>
      <c r="V35" s="199" t="str">
        <f t="shared" si="23"/>
        <v>#</v>
      </c>
      <c r="W35" s="120"/>
      <c r="X35" s="120"/>
      <c r="Y35" s="120"/>
      <c r="Z35" s="120"/>
      <c r="AA35" s="120"/>
      <c r="AB35" s="120"/>
      <c r="AC35" s="120"/>
      <c r="AD35" s="120"/>
      <c r="AE35" s="120"/>
      <c r="AF35" s="120"/>
      <c r="AG35" s="251">
        <f t="shared" si="24"/>
        <v>0</v>
      </c>
      <c r="AI35" s="199" t="str">
        <f t="shared" si="8"/>
        <v>#</v>
      </c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251">
        <f t="shared" si="25"/>
        <v>0</v>
      </c>
    </row>
    <row r="36" spans="1:46">
      <c r="A36" s="244" t="s">
        <v>669</v>
      </c>
      <c r="B36" s="204" t="s">
        <v>420</v>
      </c>
      <c r="C36" s="205" t="s">
        <v>90</v>
      </c>
      <c r="D36" s="204" t="s">
        <v>118</v>
      </c>
      <c r="F36" s="212" t="s">
        <v>51</v>
      </c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251">
        <f t="shared" si="22"/>
        <v>0</v>
      </c>
      <c r="S36" s="199" t="str">
        <f t="shared" si="5"/>
        <v>#</v>
      </c>
      <c r="T36" s="120"/>
      <c r="V36" s="199" t="str">
        <f t="shared" si="23"/>
        <v>#</v>
      </c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251">
        <f t="shared" si="24"/>
        <v>0</v>
      </c>
      <c r="AI36" s="199" t="str">
        <f t="shared" si="8"/>
        <v>#</v>
      </c>
      <c r="AJ36" s="120"/>
      <c r="AK36" s="120"/>
      <c r="AL36" s="120"/>
      <c r="AM36" s="120"/>
      <c r="AN36" s="120"/>
      <c r="AO36" s="120"/>
      <c r="AP36" s="120"/>
      <c r="AQ36" s="120"/>
      <c r="AR36" s="120"/>
      <c r="AS36" s="120"/>
      <c r="AT36" s="251">
        <f t="shared" si="25"/>
        <v>0</v>
      </c>
    </row>
    <row r="37" spans="1:46">
      <c r="A37" s="244" t="s">
        <v>669</v>
      </c>
      <c r="B37" s="204" t="s">
        <v>420</v>
      </c>
      <c r="C37" s="205" t="s">
        <v>82</v>
      </c>
      <c r="D37" s="204" t="s">
        <v>118</v>
      </c>
      <c r="F37" s="212" t="s">
        <v>51</v>
      </c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251">
        <f t="shared" si="22"/>
        <v>0</v>
      </c>
      <c r="S37" s="199" t="str">
        <f t="shared" si="5"/>
        <v>#</v>
      </c>
      <c r="T37" s="120"/>
      <c r="V37" s="199" t="str">
        <f t="shared" si="23"/>
        <v>#</v>
      </c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251">
        <f t="shared" si="24"/>
        <v>0</v>
      </c>
      <c r="AI37" s="199" t="str">
        <f t="shared" si="8"/>
        <v>#</v>
      </c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251">
        <f t="shared" si="25"/>
        <v>0</v>
      </c>
    </row>
    <row r="38" spans="1:46">
      <c r="A38" s="244" t="s">
        <v>669</v>
      </c>
      <c r="B38" s="204" t="s">
        <v>420</v>
      </c>
      <c r="C38" s="211" t="s">
        <v>419</v>
      </c>
      <c r="D38" s="204" t="s">
        <v>118</v>
      </c>
      <c r="F38" s="212" t="s">
        <v>51</v>
      </c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251">
        <f t="shared" si="22"/>
        <v>0</v>
      </c>
      <c r="S38" s="199" t="str">
        <f t="shared" si="5"/>
        <v>#</v>
      </c>
      <c r="T38" s="120"/>
      <c r="V38" s="199" t="str">
        <f t="shared" si="23"/>
        <v>#</v>
      </c>
      <c r="W38" s="120"/>
      <c r="X38" s="120"/>
      <c r="Y38" s="120"/>
      <c r="Z38" s="120"/>
      <c r="AA38" s="120"/>
      <c r="AB38" s="120"/>
      <c r="AC38" s="120"/>
      <c r="AD38" s="120"/>
      <c r="AE38" s="120"/>
      <c r="AF38" s="120"/>
      <c r="AG38" s="251">
        <f t="shared" si="24"/>
        <v>0</v>
      </c>
      <c r="AI38" s="199" t="str">
        <f t="shared" si="8"/>
        <v>#</v>
      </c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251">
        <f t="shared" si="25"/>
        <v>0</v>
      </c>
    </row>
    <row r="39" spans="1:46">
      <c r="A39" s="244" t="s">
        <v>669</v>
      </c>
      <c r="B39" s="204" t="s">
        <v>421</v>
      </c>
      <c r="C39" s="205" t="s">
        <v>89</v>
      </c>
      <c r="D39" s="204" t="s">
        <v>54</v>
      </c>
      <c r="F39" s="212" t="s">
        <v>51</v>
      </c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251">
        <f t="shared" si="22"/>
        <v>0</v>
      </c>
      <c r="S39" s="199" t="str">
        <f t="shared" si="5"/>
        <v>#</v>
      </c>
      <c r="T39" s="120"/>
      <c r="V39" s="199" t="str">
        <f t="shared" si="23"/>
        <v>#</v>
      </c>
      <c r="W39" s="120"/>
      <c r="X39" s="120"/>
      <c r="Y39" s="120"/>
      <c r="Z39" s="120"/>
      <c r="AA39" s="120"/>
      <c r="AB39" s="120"/>
      <c r="AC39" s="120"/>
      <c r="AD39" s="120"/>
      <c r="AE39" s="120"/>
      <c r="AF39" s="120"/>
      <c r="AG39" s="251">
        <f t="shared" si="24"/>
        <v>0</v>
      </c>
      <c r="AI39" s="199" t="str">
        <f t="shared" si="8"/>
        <v>#</v>
      </c>
      <c r="AJ39" s="120"/>
      <c r="AK39" s="120"/>
      <c r="AL39" s="120"/>
      <c r="AM39" s="120"/>
      <c r="AN39" s="120"/>
      <c r="AO39" s="120"/>
      <c r="AP39" s="120"/>
      <c r="AQ39" s="120"/>
      <c r="AR39" s="120"/>
      <c r="AS39" s="120"/>
      <c r="AT39" s="251">
        <f t="shared" si="25"/>
        <v>0</v>
      </c>
    </row>
    <row r="40" spans="1:46">
      <c r="A40" s="244" t="s">
        <v>669</v>
      </c>
      <c r="B40" s="204" t="s">
        <v>421</v>
      </c>
      <c r="C40" s="205" t="s">
        <v>258</v>
      </c>
      <c r="D40" s="204" t="s">
        <v>54</v>
      </c>
      <c r="F40" s="212" t="s">
        <v>51</v>
      </c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251">
        <f t="shared" si="22"/>
        <v>0</v>
      </c>
      <c r="S40" s="199" t="str">
        <f t="shared" si="5"/>
        <v>#</v>
      </c>
      <c r="T40" s="120"/>
      <c r="V40" s="199" t="str">
        <f t="shared" si="23"/>
        <v>#</v>
      </c>
      <c r="W40" s="120"/>
      <c r="X40" s="120"/>
      <c r="Y40" s="120"/>
      <c r="Z40" s="120"/>
      <c r="AA40" s="120"/>
      <c r="AB40" s="120"/>
      <c r="AC40" s="120"/>
      <c r="AD40" s="120"/>
      <c r="AE40" s="120"/>
      <c r="AF40" s="120"/>
      <c r="AG40" s="251">
        <f t="shared" si="24"/>
        <v>0</v>
      </c>
      <c r="AI40" s="199" t="str">
        <f t="shared" si="8"/>
        <v>#</v>
      </c>
      <c r="AJ40" s="120"/>
      <c r="AK40" s="120"/>
      <c r="AL40" s="120"/>
      <c r="AM40" s="120"/>
      <c r="AN40" s="120"/>
      <c r="AO40" s="120"/>
      <c r="AP40" s="120"/>
      <c r="AQ40" s="120"/>
      <c r="AR40" s="120"/>
      <c r="AS40" s="120"/>
      <c r="AT40" s="251">
        <f t="shared" si="25"/>
        <v>0</v>
      </c>
    </row>
    <row r="41" spans="1:46">
      <c r="A41" s="244" t="s">
        <v>669</v>
      </c>
      <c r="B41" s="204" t="s">
        <v>421</v>
      </c>
      <c r="C41" s="205" t="s">
        <v>88</v>
      </c>
      <c r="D41" s="204" t="s">
        <v>54</v>
      </c>
      <c r="F41" s="212" t="s">
        <v>51</v>
      </c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251">
        <f t="shared" si="22"/>
        <v>0</v>
      </c>
      <c r="S41" s="199" t="str">
        <f t="shared" si="5"/>
        <v>#</v>
      </c>
      <c r="T41" s="120"/>
      <c r="V41" s="199" t="str">
        <f t="shared" si="23"/>
        <v>#</v>
      </c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251">
        <f t="shared" si="24"/>
        <v>0</v>
      </c>
      <c r="AI41" s="199" t="str">
        <f t="shared" si="8"/>
        <v>#</v>
      </c>
      <c r="AJ41" s="120"/>
      <c r="AK41" s="120"/>
      <c r="AL41" s="120"/>
      <c r="AM41" s="120"/>
      <c r="AN41" s="120"/>
      <c r="AO41" s="120"/>
      <c r="AP41" s="120"/>
      <c r="AQ41" s="120"/>
      <c r="AR41" s="120"/>
      <c r="AS41" s="120"/>
      <c r="AT41" s="251">
        <f t="shared" si="25"/>
        <v>0</v>
      </c>
    </row>
    <row r="42" spans="1:46">
      <c r="A42" s="244" t="s">
        <v>669</v>
      </c>
      <c r="B42" s="204" t="s">
        <v>421</v>
      </c>
      <c r="C42" s="205" t="s">
        <v>87</v>
      </c>
      <c r="D42" s="204" t="s">
        <v>55</v>
      </c>
      <c r="F42" s="212" t="s">
        <v>51</v>
      </c>
      <c r="G42" s="120"/>
      <c r="H42" s="120"/>
      <c r="I42" s="120"/>
      <c r="J42" s="120"/>
      <c r="K42" s="120"/>
      <c r="L42" s="120"/>
      <c r="M42" s="120"/>
      <c r="N42" s="120"/>
      <c r="O42" s="120"/>
      <c r="P42" s="120"/>
      <c r="Q42" s="251">
        <f t="shared" si="22"/>
        <v>0</v>
      </c>
      <c r="S42" s="199" t="str">
        <f t="shared" si="5"/>
        <v>#</v>
      </c>
      <c r="T42" s="120"/>
      <c r="V42" s="199" t="str">
        <f t="shared" si="23"/>
        <v>#</v>
      </c>
      <c r="W42" s="120"/>
      <c r="X42" s="120"/>
      <c r="Y42" s="120"/>
      <c r="Z42" s="120"/>
      <c r="AA42" s="120"/>
      <c r="AB42" s="120"/>
      <c r="AC42" s="120"/>
      <c r="AD42" s="120"/>
      <c r="AE42" s="120"/>
      <c r="AF42" s="120"/>
      <c r="AG42" s="251">
        <f t="shared" si="24"/>
        <v>0</v>
      </c>
      <c r="AI42" s="199" t="str">
        <f t="shared" si="8"/>
        <v>#</v>
      </c>
      <c r="AJ42" s="120"/>
      <c r="AK42" s="120"/>
      <c r="AL42" s="120"/>
      <c r="AM42" s="120"/>
      <c r="AN42" s="120"/>
      <c r="AO42" s="120"/>
      <c r="AP42" s="120"/>
      <c r="AQ42" s="120"/>
      <c r="AR42" s="120"/>
      <c r="AS42" s="120"/>
      <c r="AT42" s="251">
        <f t="shared" si="25"/>
        <v>0</v>
      </c>
    </row>
    <row r="43" spans="1:46">
      <c r="A43" s="244" t="s">
        <v>669</v>
      </c>
      <c r="B43" s="204" t="s">
        <v>421</v>
      </c>
      <c r="C43" s="205" t="s">
        <v>259</v>
      </c>
      <c r="D43" s="204" t="s">
        <v>55</v>
      </c>
      <c r="F43" s="212" t="s">
        <v>51</v>
      </c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251">
        <f t="shared" si="22"/>
        <v>0</v>
      </c>
      <c r="S43" s="199" t="str">
        <f t="shared" si="5"/>
        <v>#</v>
      </c>
      <c r="T43" s="120"/>
      <c r="V43" s="199" t="str">
        <f t="shared" si="23"/>
        <v>#</v>
      </c>
      <c r="W43" s="120"/>
      <c r="X43" s="120"/>
      <c r="Y43" s="120"/>
      <c r="Z43" s="120"/>
      <c r="AA43" s="120"/>
      <c r="AB43" s="120"/>
      <c r="AC43" s="120"/>
      <c r="AD43" s="120"/>
      <c r="AE43" s="120"/>
      <c r="AF43" s="120"/>
      <c r="AG43" s="251">
        <f t="shared" si="24"/>
        <v>0</v>
      </c>
      <c r="AI43" s="199" t="str">
        <f t="shared" si="8"/>
        <v>#</v>
      </c>
      <c r="AJ43" s="120"/>
      <c r="AK43" s="120"/>
      <c r="AL43" s="120"/>
      <c r="AM43" s="120"/>
      <c r="AN43" s="120"/>
      <c r="AO43" s="120"/>
      <c r="AP43" s="120"/>
      <c r="AQ43" s="120"/>
      <c r="AR43" s="120"/>
      <c r="AS43" s="120"/>
      <c r="AT43" s="251">
        <f t="shared" si="25"/>
        <v>0</v>
      </c>
    </row>
    <row r="44" spans="1:46">
      <c r="A44" s="244" t="s">
        <v>669</v>
      </c>
      <c r="B44" s="204" t="s">
        <v>421</v>
      </c>
      <c r="C44" s="205" t="s">
        <v>86</v>
      </c>
      <c r="D44" s="204" t="s">
        <v>55</v>
      </c>
      <c r="F44" s="212" t="s">
        <v>51</v>
      </c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251">
        <f t="shared" si="22"/>
        <v>0</v>
      </c>
      <c r="S44" s="199" t="str">
        <f t="shared" si="5"/>
        <v>#</v>
      </c>
      <c r="T44" s="120"/>
      <c r="V44" s="199" t="str">
        <f t="shared" si="23"/>
        <v>#</v>
      </c>
      <c r="W44" s="120"/>
      <c r="X44" s="120"/>
      <c r="Y44" s="120"/>
      <c r="Z44" s="120"/>
      <c r="AA44" s="120"/>
      <c r="AB44" s="120"/>
      <c r="AC44" s="120"/>
      <c r="AD44" s="120"/>
      <c r="AE44" s="120"/>
      <c r="AF44" s="120"/>
      <c r="AG44" s="251">
        <f t="shared" si="24"/>
        <v>0</v>
      </c>
      <c r="AI44" s="199" t="str">
        <f t="shared" si="8"/>
        <v>#</v>
      </c>
      <c r="AJ44" s="120"/>
      <c r="AK44" s="120"/>
      <c r="AL44" s="120"/>
      <c r="AM44" s="120"/>
      <c r="AN44" s="120"/>
      <c r="AO44" s="120"/>
      <c r="AP44" s="120"/>
      <c r="AQ44" s="120"/>
      <c r="AR44" s="120"/>
      <c r="AS44" s="120"/>
      <c r="AT44" s="251">
        <f t="shared" si="25"/>
        <v>0</v>
      </c>
    </row>
    <row r="45" spans="1:46">
      <c r="A45" s="244" t="s">
        <v>669</v>
      </c>
      <c r="B45" s="204" t="s">
        <v>421</v>
      </c>
      <c r="C45" s="205" t="s">
        <v>84</v>
      </c>
      <c r="D45" s="204" t="s">
        <v>117</v>
      </c>
      <c r="F45" s="212" t="s">
        <v>51</v>
      </c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251">
        <f t="shared" si="22"/>
        <v>0</v>
      </c>
      <c r="S45" s="199" t="str">
        <f t="shared" si="5"/>
        <v>#</v>
      </c>
      <c r="T45" s="120"/>
      <c r="V45" s="199" t="str">
        <f t="shared" si="23"/>
        <v>#</v>
      </c>
      <c r="W45" s="120"/>
      <c r="X45" s="120"/>
      <c r="Y45" s="120"/>
      <c r="Z45" s="120"/>
      <c r="AA45" s="120"/>
      <c r="AB45" s="120"/>
      <c r="AC45" s="120"/>
      <c r="AD45" s="120"/>
      <c r="AE45" s="120"/>
      <c r="AF45" s="120"/>
      <c r="AG45" s="251">
        <f t="shared" si="24"/>
        <v>0</v>
      </c>
      <c r="AI45" s="199" t="str">
        <f t="shared" si="8"/>
        <v>#</v>
      </c>
      <c r="AJ45" s="120"/>
      <c r="AK45" s="120"/>
      <c r="AL45" s="120"/>
      <c r="AM45" s="120"/>
      <c r="AN45" s="120"/>
      <c r="AO45" s="120"/>
      <c r="AP45" s="120"/>
      <c r="AQ45" s="120"/>
      <c r="AR45" s="120"/>
      <c r="AS45" s="120"/>
      <c r="AT45" s="251">
        <f t="shared" si="25"/>
        <v>0</v>
      </c>
    </row>
    <row r="46" spans="1:46">
      <c r="A46" s="244" t="s">
        <v>669</v>
      </c>
      <c r="B46" s="204" t="s">
        <v>417</v>
      </c>
      <c r="C46" s="249" t="s">
        <v>671</v>
      </c>
      <c r="D46" s="204" t="s">
        <v>78</v>
      </c>
      <c r="F46" s="212" t="s">
        <v>51</v>
      </c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51">
        <f t="shared" si="22"/>
        <v>0</v>
      </c>
      <c r="S46" s="199" t="str">
        <f t="shared" si="5"/>
        <v>#</v>
      </c>
      <c r="T46" s="120"/>
      <c r="V46" s="199" t="str">
        <f t="shared" si="23"/>
        <v>#</v>
      </c>
      <c r="W46" s="206"/>
      <c r="X46" s="206"/>
      <c r="Y46" s="206"/>
      <c r="Z46" s="206"/>
      <c r="AA46" s="206"/>
      <c r="AB46" s="206"/>
      <c r="AC46" s="206"/>
      <c r="AD46" s="206"/>
      <c r="AE46" s="206"/>
      <c r="AF46" s="206"/>
      <c r="AG46" s="251">
        <f t="shared" si="24"/>
        <v>0</v>
      </c>
      <c r="AI46" s="199" t="str">
        <f t="shared" si="8"/>
        <v>#</v>
      </c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51">
        <f t="shared" si="25"/>
        <v>0</v>
      </c>
    </row>
    <row r="47" spans="1:46">
      <c r="A47" s="246" t="s">
        <v>682</v>
      </c>
      <c r="B47" s="246" t="s">
        <v>653</v>
      </c>
      <c r="C47" s="246" t="s">
        <v>678</v>
      </c>
      <c r="D47" s="246" t="s">
        <v>26</v>
      </c>
      <c r="F47" s="212" t="s">
        <v>51</v>
      </c>
      <c r="G47" s="251">
        <f>SUM(G$33:G$46)</f>
        <v>0</v>
      </c>
      <c r="H47" s="251">
        <f t="shared" ref="H47:P47" si="26">SUM(H$33:H$46)</f>
        <v>0</v>
      </c>
      <c r="I47" s="251">
        <f t="shared" si="26"/>
        <v>0</v>
      </c>
      <c r="J47" s="251">
        <f t="shared" si="26"/>
        <v>0</v>
      </c>
      <c r="K47" s="251">
        <f t="shared" si="26"/>
        <v>0</v>
      </c>
      <c r="L47" s="251">
        <f t="shared" si="26"/>
        <v>0</v>
      </c>
      <c r="M47" s="251">
        <f t="shared" si="26"/>
        <v>0</v>
      </c>
      <c r="N47" s="251">
        <f t="shared" si="26"/>
        <v>0</v>
      </c>
      <c r="O47" s="251">
        <f t="shared" si="26"/>
        <v>0</v>
      </c>
      <c r="P47" s="251">
        <f t="shared" si="26"/>
        <v>0</v>
      </c>
      <c r="Q47" s="251">
        <f t="shared" si="22"/>
        <v>0</v>
      </c>
      <c r="S47" s="199" t="str">
        <f t="shared" si="5"/>
        <v>#</v>
      </c>
      <c r="T47" s="120"/>
      <c r="V47" s="199" t="str">
        <f t="shared" si="23"/>
        <v>#</v>
      </c>
      <c r="W47" s="251">
        <f t="shared" ref="W47:AF47" si="27">SUM(W$33:W$46)</f>
        <v>0</v>
      </c>
      <c r="X47" s="251">
        <f t="shared" si="27"/>
        <v>0</v>
      </c>
      <c r="Y47" s="251">
        <f t="shared" si="27"/>
        <v>0</v>
      </c>
      <c r="Z47" s="251">
        <f t="shared" si="27"/>
        <v>0</v>
      </c>
      <c r="AA47" s="251">
        <f t="shared" si="27"/>
        <v>0</v>
      </c>
      <c r="AB47" s="251">
        <f t="shared" si="27"/>
        <v>0</v>
      </c>
      <c r="AC47" s="251">
        <f t="shared" si="27"/>
        <v>0</v>
      </c>
      <c r="AD47" s="251">
        <f t="shared" si="27"/>
        <v>0</v>
      </c>
      <c r="AE47" s="251">
        <f t="shared" si="27"/>
        <v>0</v>
      </c>
      <c r="AF47" s="251">
        <f t="shared" si="27"/>
        <v>0</v>
      </c>
      <c r="AG47" s="251">
        <f t="shared" si="24"/>
        <v>0</v>
      </c>
      <c r="AI47" s="199" t="str">
        <f t="shared" si="8"/>
        <v>#</v>
      </c>
      <c r="AJ47" s="251">
        <f t="shared" ref="AJ47:AS47" si="28">SUM(AJ$33:AJ$46)</f>
        <v>0</v>
      </c>
      <c r="AK47" s="251">
        <f t="shared" si="28"/>
        <v>0</v>
      </c>
      <c r="AL47" s="251">
        <f t="shared" si="28"/>
        <v>0</v>
      </c>
      <c r="AM47" s="251">
        <f t="shared" si="28"/>
        <v>0</v>
      </c>
      <c r="AN47" s="251">
        <f t="shared" si="28"/>
        <v>0</v>
      </c>
      <c r="AO47" s="251">
        <f t="shared" si="28"/>
        <v>0</v>
      </c>
      <c r="AP47" s="251">
        <f t="shared" si="28"/>
        <v>0</v>
      </c>
      <c r="AQ47" s="251">
        <f t="shared" si="28"/>
        <v>0</v>
      </c>
      <c r="AR47" s="251">
        <f t="shared" si="28"/>
        <v>0</v>
      </c>
      <c r="AS47" s="251">
        <f t="shared" si="28"/>
        <v>0</v>
      </c>
      <c r="AT47" s="251">
        <f t="shared" si="25"/>
        <v>0</v>
      </c>
    </row>
    <row r="48" spans="1:46" s="207" customFormat="1" ht="5" customHeight="1">
      <c r="S48" s="208"/>
      <c r="V48" s="208"/>
      <c r="AI48" s="208"/>
    </row>
    <row r="49" spans="1:46">
      <c r="A49" s="204" t="s">
        <v>423</v>
      </c>
      <c r="B49" s="211" t="s">
        <v>421</v>
      </c>
      <c r="C49" s="205" t="s">
        <v>89</v>
      </c>
      <c r="D49" s="204" t="s">
        <v>78</v>
      </c>
      <c r="F49" s="212" t="s">
        <v>51</v>
      </c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251">
        <f t="shared" ref="Q49:Q55" si="29">SUM(G49:P49)</f>
        <v>0</v>
      </c>
      <c r="S49" s="199" t="str">
        <f t="shared" si="5"/>
        <v>#</v>
      </c>
      <c r="T49" s="120"/>
      <c r="V49" s="199" t="str">
        <f t="shared" si="23"/>
        <v>#</v>
      </c>
      <c r="W49" s="120"/>
      <c r="X49" s="120"/>
      <c r="Y49" s="120"/>
      <c r="Z49" s="120"/>
      <c r="AA49" s="120"/>
      <c r="AB49" s="120"/>
      <c r="AC49" s="120"/>
      <c r="AD49" s="120"/>
      <c r="AE49" s="120"/>
      <c r="AF49" s="120"/>
      <c r="AG49" s="251">
        <f t="shared" ref="AG49:AG55" si="30">SUM(W49:AF49)</f>
        <v>0</v>
      </c>
      <c r="AI49" s="199" t="str">
        <f t="shared" si="8"/>
        <v>#</v>
      </c>
      <c r="AJ49" s="120"/>
      <c r="AK49" s="120"/>
      <c r="AL49" s="120"/>
      <c r="AM49" s="120"/>
      <c r="AN49" s="120"/>
      <c r="AO49" s="120"/>
      <c r="AP49" s="120"/>
      <c r="AQ49" s="120"/>
      <c r="AR49" s="120"/>
      <c r="AS49" s="120"/>
      <c r="AT49" s="251">
        <f t="shared" ref="AT49:AT55" si="31">SUM(AJ49:AS49)</f>
        <v>0</v>
      </c>
    </row>
    <row r="50" spans="1:46">
      <c r="A50" s="204" t="s">
        <v>423</v>
      </c>
      <c r="B50" s="205" t="s">
        <v>421</v>
      </c>
      <c r="C50" s="205" t="s">
        <v>258</v>
      </c>
      <c r="D50" s="204" t="s">
        <v>78</v>
      </c>
      <c r="F50" s="212" t="s">
        <v>51</v>
      </c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251">
        <f t="shared" si="29"/>
        <v>0</v>
      </c>
      <c r="S50" s="199" t="str">
        <f t="shared" si="5"/>
        <v>#</v>
      </c>
      <c r="T50" s="120"/>
      <c r="V50" s="199" t="str">
        <f t="shared" si="23"/>
        <v>#</v>
      </c>
      <c r="W50" s="120"/>
      <c r="X50" s="120"/>
      <c r="Y50" s="120"/>
      <c r="Z50" s="120"/>
      <c r="AA50" s="120"/>
      <c r="AB50" s="120"/>
      <c r="AC50" s="120"/>
      <c r="AD50" s="120"/>
      <c r="AE50" s="120"/>
      <c r="AF50" s="120"/>
      <c r="AG50" s="251">
        <f t="shared" si="30"/>
        <v>0</v>
      </c>
      <c r="AI50" s="199" t="str">
        <f t="shared" si="8"/>
        <v>#</v>
      </c>
      <c r="AJ50" s="120"/>
      <c r="AK50" s="120"/>
      <c r="AL50" s="120"/>
      <c r="AM50" s="120"/>
      <c r="AN50" s="120"/>
      <c r="AO50" s="120"/>
      <c r="AP50" s="120"/>
      <c r="AQ50" s="120"/>
      <c r="AR50" s="120"/>
      <c r="AS50" s="120"/>
      <c r="AT50" s="251">
        <f t="shared" si="31"/>
        <v>0</v>
      </c>
    </row>
    <row r="51" spans="1:46">
      <c r="A51" s="204" t="s">
        <v>423</v>
      </c>
      <c r="B51" s="205" t="s">
        <v>421</v>
      </c>
      <c r="C51" s="205" t="s">
        <v>88</v>
      </c>
      <c r="D51" s="204" t="s">
        <v>78</v>
      </c>
      <c r="F51" s="212" t="s">
        <v>51</v>
      </c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251">
        <f t="shared" si="29"/>
        <v>0</v>
      </c>
      <c r="S51" s="199" t="str">
        <f t="shared" si="5"/>
        <v>#</v>
      </c>
      <c r="T51" s="120"/>
      <c r="V51" s="199" t="str">
        <f t="shared" si="23"/>
        <v>#</v>
      </c>
      <c r="W51" s="120"/>
      <c r="X51" s="120"/>
      <c r="Y51" s="120"/>
      <c r="Z51" s="120"/>
      <c r="AA51" s="120"/>
      <c r="AB51" s="120"/>
      <c r="AC51" s="120"/>
      <c r="AD51" s="120"/>
      <c r="AE51" s="120"/>
      <c r="AF51" s="120"/>
      <c r="AG51" s="251">
        <f t="shared" si="30"/>
        <v>0</v>
      </c>
      <c r="AI51" s="199" t="str">
        <f t="shared" si="8"/>
        <v>#</v>
      </c>
      <c r="AJ51" s="120"/>
      <c r="AK51" s="120"/>
      <c r="AL51" s="120"/>
      <c r="AM51" s="120"/>
      <c r="AN51" s="120"/>
      <c r="AO51" s="120"/>
      <c r="AP51" s="120"/>
      <c r="AQ51" s="120"/>
      <c r="AR51" s="120"/>
      <c r="AS51" s="120"/>
      <c r="AT51" s="251">
        <f t="shared" si="31"/>
        <v>0</v>
      </c>
    </row>
    <row r="52" spans="1:46">
      <c r="A52" s="204" t="s">
        <v>423</v>
      </c>
      <c r="B52" s="205" t="s">
        <v>421</v>
      </c>
      <c r="C52" s="205" t="s">
        <v>87</v>
      </c>
      <c r="D52" s="204" t="s">
        <v>78</v>
      </c>
      <c r="F52" s="212" t="s">
        <v>51</v>
      </c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251">
        <f t="shared" si="29"/>
        <v>0</v>
      </c>
      <c r="S52" s="199" t="str">
        <f t="shared" si="5"/>
        <v>#</v>
      </c>
      <c r="T52" s="120"/>
      <c r="V52" s="199" t="str">
        <f t="shared" si="23"/>
        <v>#</v>
      </c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251">
        <f t="shared" si="30"/>
        <v>0</v>
      </c>
      <c r="AI52" s="199" t="str">
        <f t="shared" si="8"/>
        <v>#</v>
      </c>
      <c r="AJ52" s="120"/>
      <c r="AK52" s="120"/>
      <c r="AL52" s="120"/>
      <c r="AM52" s="120"/>
      <c r="AN52" s="120"/>
      <c r="AO52" s="120"/>
      <c r="AP52" s="120"/>
      <c r="AQ52" s="120"/>
      <c r="AR52" s="120"/>
      <c r="AS52" s="120"/>
      <c r="AT52" s="251">
        <f t="shared" si="31"/>
        <v>0</v>
      </c>
    </row>
    <row r="53" spans="1:46">
      <c r="A53" s="204" t="s">
        <v>423</v>
      </c>
      <c r="B53" s="205" t="s">
        <v>421</v>
      </c>
      <c r="C53" s="205" t="s">
        <v>259</v>
      </c>
      <c r="D53" s="204" t="s">
        <v>78</v>
      </c>
      <c r="F53" s="212" t="s">
        <v>51</v>
      </c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251">
        <f t="shared" si="29"/>
        <v>0</v>
      </c>
      <c r="S53" s="199" t="str">
        <f t="shared" si="5"/>
        <v>#</v>
      </c>
      <c r="T53" s="120"/>
      <c r="V53" s="199" t="str">
        <f t="shared" si="23"/>
        <v>#</v>
      </c>
      <c r="W53" s="120"/>
      <c r="X53" s="120"/>
      <c r="Y53" s="120"/>
      <c r="Z53" s="120"/>
      <c r="AA53" s="120"/>
      <c r="AB53" s="120"/>
      <c r="AC53" s="120"/>
      <c r="AD53" s="120"/>
      <c r="AE53" s="120"/>
      <c r="AF53" s="120"/>
      <c r="AG53" s="251">
        <f t="shared" si="30"/>
        <v>0</v>
      </c>
      <c r="AI53" s="199" t="str">
        <f t="shared" si="8"/>
        <v>#</v>
      </c>
      <c r="AJ53" s="120"/>
      <c r="AK53" s="120"/>
      <c r="AL53" s="120"/>
      <c r="AM53" s="120"/>
      <c r="AN53" s="120"/>
      <c r="AO53" s="120"/>
      <c r="AP53" s="120"/>
      <c r="AQ53" s="120"/>
      <c r="AR53" s="120"/>
      <c r="AS53" s="120"/>
      <c r="AT53" s="251">
        <f t="shared" si="31"/>
        <v>0</v>
      </c>
    </row>
    <row r="54" spans="1:46">
      <c r="A54" s="204" t="s">
        <v>423</v>
      </c>
      <c r="B54" s="205" t="s">
        <v>421</v>
      </c>
      <c r="C54" s="205" t="s">
        <v>86</v>
      </c>
      <c r="D54" s="204" t="s">
        <v>78</v>
      </c>
      <c r="F54" s="212" t="s">
        <v>51</v>
      </c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251">
        <f t="shared" si="29"/>
        <v>0</v>
      </c>
      <c r="S54" s="199" t="str">
        <f t="shared" si="5"/>
        <v>#</v>
      </c>
      <c r="T54" s="120"/>
      <c r="V54" s="199" t="str">
        <f t="shared" si="23"/>
        <v>#</v>
      </c>
      <c r="W54" s="120"/>
      <c r="X54" s="120"/>
      <c r="Y54" s="120"/>
      <c r="Z54" s="120"/>
      <c r="AA54" s="120"/>
      <c r="AB54" s="120"/>
      <c r="AC54" s="120"/>
      <c r="AD54" s="120"/>
      <c r="AE54" s="120"/>
      <c r="AF54" s="120"/>
      <c r="AG54" s="251">
        <f t="shared" si="30"/>
        <v>0</v>
      </c>
      <c r="AI54" s="199" t="str">
        <f t="shared" si="8"/>
        <v>#</v>
      </c>
      <c r="AJ54" s="120"/>
      <c r="AK54" s="120"/>
      <c r="AL54" s="120"/>
      <c r="AM54" s="120"/>
      <c r="AN54" s="120"/>
      <c r="AO54" s="120"/>
      <c r="AP54" s="120"/>
      <c r="AQ54" s="120"/>
      <c r="AR54" s="120"/>
      <c r="AS54" s="120"/>
      <c r="AT54" s="251">
        <f t="shared" si="31"/>
        <v>0</v>
      </c>
    </row>
    <row r="55" spans="1:46">
      <c r="A55" s="204" t="s">
        <v>423</v>
      </c>
      <c r="B55" s="205" t="s">
        <v>421</v>
      </c>
      <c r="C55" s="205" t="s">
        <v>422</v>
      </c>
      <c r="D55" s="204" t="s">
        <v>617</v>
      </c>
      <c r="F55" s="212" t="s">
        <v>51</v>
      </c>
      <c r="G55" s="251">
        <f>SUM(G$49:G$54)</f>
        <v>0</v>
      </c>
      <c r="H55" s="251">
        <f t="shared" ref="H55:P55" si="32">SUM(H$49:H$54)</f>
        <v>0</v>
      </c>
      <c r="I55" s="251">
        <f t="shared" si="32"/>
        <v>0</v>
      </c>
      <c r="J55" s="251">
        <f t="shared" si="32"/>
        <v>0</v>
      </c>
      <c r="K55" s="251">
        <f t="shared" si="32"/>
        <v>0</v>
      </c>
      <c r="L55" s="251">
        <f t="shared" si="32"/>
        <v>0</v>
      </c>
      <c r="M55" s="251">
        <f t="shared" si="32"/>
        <v>0</v>
      </c>
      <c r="N55" s="251">
        <f t="shared" si="32"/>
        <v>0</v>
      </c>
      <c r="O55" s="251">
        <f t="shared" si="32"/>
        <v>0</v>
      </c>
      <c r="P55" s="251">
        <f t="shared" si="32"/>
        <v>0</v>
      </c>
      <c r="Q55" s="251">
        <f t="shared" si="29"/>
        <v>0</v>
      </c>
      <c r="S55" s="199" t="str">
        <f t="shared" si="5"/>
        <v>#</v>
      </c>
      <c r="T55" s="120"/>
      <c r="V55" s="199" t="str">
        <f t="shared" si="23"/>
        <v>#</v>
      </c>
      <c r="W55" s="251">
        <f t="shared" ref="W55:AF55" si="33">SUM(W$49:W$54)</f>
        <v>0</v>
      </c>
      <c r="X55" s="251">
        <f t="shared" si="33"/>
        <v>0</v>
      </c>
      <c r="Y55" s="251">
        <f t="shared" si="33"/>
        <v>0</v>
      </c>
      <c r="Z55" s="251">
        <f t="shared" si="33"/>
        <v>0</v>
      </c>
      <c r="AA55" s="251">
        <f t="shared" si="33"/>
        <v>0</v>
      </c>
      <c r="AB55" s="251">
        <f t="shared" si="33"/>
        <v>0</v>
      </c>
      <c r="AC55" s="251">
        <f t="shared" si="33"/>
        <v>0</v>
      </c>
      <c r="AD55" s="251">
        <f t="shared" si="33"/>
        <v>0</v>
      </c>
      <c r="AE55" s="251">
        <f t="shared" si="33"/>
        <v>0</v>
      </c>
      <c r="AF55" s="251">
        <f t="shared" si="33"/>
        <v>0</v>
      </c>
      <c r="AG55" s="251">
        <f t="shared" si="30"/>
        <v>0</v>
      </c>
      <c r="AI55" s="199" t="str">
        <f t="shared" si="8"/>
        <v>#</v>
      </c>
      <c r="AJ55" s="251">
        <f t="shared" ref="AJ55:AS55" si="34">SUM(AJ$49:AJ$54)</f>
        <v>0</v>
      </c>
      <c r="AK55" s="251">
        <f t="shared" si="34"/>
        <v>0</v>
      </c>
      <c r="AL55" s="251">
        <f t="shared" si="34"/>
        <v>0</v>
      </c>
      <c r="AM55" s="251">
        <f t="shared" si="34"/>
        <v>0</v>
      </c>
      <c r="AN55" s="251">
        <f t="shared" si="34"/>
        <v>0</v>
      </c>
      <c r="AO55" s="251">
        <f t="shared" si="34"/>
        <v>0</v>
      </c>
      <c r="AP55" s="251">
        <f t="shared" si="34"/>
        <v>0</v>
      </c>
      <c r="AQ55" s="251">
        <f t="shared" si="34"/>
        <v>0</v>
      </c>
      <c r="AR55" s="251">
        <f t="shared" si="34"/>
        <v>0</v>
      </c>
      <c r="AS55" s="251">
        <f t="shared" si="34"/>
        <v>0</v>
      </c>
      <c r="AT55" s="251">
        <f t="shared" si="31"/>
        <v>0</v>
      </c>
    </row>
    <row r="56" spans="1:46" s="207" customFormat="1" ht="5" customHeight="1">
      <c r="F56" s="208"/>
      <c r="S56" s="208"/>
      <c r="V56" s="208"/>
      <c r="AI56" s="208"/>
    </row>
    <row r="78" spans="5:5">
      <c r="E78" s="209"/>
    </row>
  </sheetData>
  <phoneticPr fontId="56" type="noConversion"/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D0EE3C03-0FD0-4BF9-A22F-06D8401F2234}">
          <x14:formula1>
            <xm:f>'N0.6_Lookup_References'!$S$14:$S$20</xm:f>
          </x14:formula1>
          <xm:sqref>D49:D55 D15:D47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>
    <tabColor rgb="FF7030A0"/>
  </sheetPr>
  <dimension ref="A1:AV78"/>
  <sheetViews>
    <sheetView zoomScale="85" zoomScaleNormal="85" workbookViewId="0">
      <selection activeCell="AB49" sqref="AB49"/>
    </sheetView>
  </sheetViews>
  <sheetFormatPr defaultColWidth="9" defaultRowHeight="12.4"/>
  <cols>
    <col min="1" max="1" width="51.19921875" style="89" customWidth="1"/>
    <col min="2" max="2" width="48.796875" style="89" bestFit="1" customWidth="1"/>
    <col min="3" max="3" width="51.19921875" style="89" bestFit="1" customWidth="1"/>
    <col min="4" max="4" width="11.796875" style="89" customWidth="1"/>
    <col min="5" max="5" width="1" style="207" customWidth="1"/>
    <col min="6" max="6" width="6.19921875" style="90" customWidth="1"/>
    <col min="7" max="7" width="9.796875" style="89" bestFit="1" customWidth="1"/>
    <col min="8" max="14" width="9.1328125" style="89" bestFit="1" customWidth="1"/>
    <col min="15" max="17" width="9" style="89"/>
    <col min="18" max="18" width="1" style="207" customWidth="1"/>
    <col min="19" max="19" width="6.19921875" style="90" customWidth="1"/>
    <col min="20" max="20" width="9" style="89"/>
    <col min="21" max="21" width="1" style="207" customWidth="1"/>
    <col min="22" max="22" width="6.19921875" style="90" customWidth="1"/>
    <col min="23" max="33" width="9" style="89"/>
    <col min="34" max="34" width="1" style="207" customWidth="1"/>
    <col min="35" max="35" width="6.19921875" style="90" customWidth="1"/>
    <col min="36" max="46" width="9" style="89"/>
    <col min="47" max="47" width="9.33203125" style="89" bestFit="1" customWidth="1"/>
    <col min="48" max="16384" width="9" style="89"/>
  </cols>
  <sheetData>
    <row r="1" spans="1:48" ht="25.15">
      <c r="A1" s="1" t="str">
        <f>N0_Cover!A1</f>
        <v>RIIO-2 Regulatory Reporting Pack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</row>
    <row r="2" spans="1:48" ht="22.9">
      <c r="A2" s="1">
        <f>N0_Cover!$B$12</f>
        <v>0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</row>
    <row r="3" spans="1:48" ht="19.899999999999999">
      <c r="A3" s="5" t="str">
        <f>"Workbook " &amp; N0_Cover!$B$12</f>
        <v xml:space="preserve">Workbook 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48" ht="17.649999999999999">
      <c r="A4" s="7" t="str">
        <f>"Submission Version " &amp; N0_Cover!$B$15 &amp; " - Submitted on " &amp; TEXT(N0_Cover!$B$16,"dd mmm yyyy")</f>
        <v>Submission Version  - Submitted on 00 Jan 1900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</row>
    <row r="5" spans="1:48" ht="17.649999999999999">
      <c r="A5" s="7" t="str">
        <f>"Template Version: " &amp; N0_Cover!$B$11</f>
        <v>Template Version: v1.0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</row>
    <row r="6" spans="1:48" ht="19.899999999999999">
      <c r="A6" s="5" t="e">
        <f ca="1">"Sheet: " &amp;VLOOKUP(RIGHT(CELL("filename",A1),LEN(CELL("filename",A1))-FIND("]",CELL("filename",A1))),'N0.1_Contents'!$A$11:$B$98,2,FALSE)</f>
        <v>#N/A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</row>
    <row r="7" spans="1:48" ht="17.649999999999999">
      <c r="A7" s="7" t="str">
        <f>"Prices Base: " &amp; 'N0.5_Data_Constants'!C13</f>
        <v>Prices Base: 2018/19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</row>
    <row r="8" spans="1:48" s="137" customFormat="1">
      <c r="A8" s="140" t="str">
        <f>"Error Checks: " &amp; IF(ISERROR(MATCH("Error",$A$9:$AV$9,0)),"OK","Error")</f>
        <v>Error Checks: OK</v>
      </c>
      <c r="B8" s="141"/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1"/>
      <c r="AE8" s="141"/>
      <c r="AF8" s="141"/>
      <c r="AG8" s="141"/>
      <c r="AH8" s="141"/>
      <c r="AI8" s="141"/>
      <c r="AJ8" s="141"/>
      <c r="AK8" s="141"/>
      <c r="AL8" s="141"/>
      <c r="AM8" s="141"/>
      <c r="AN8" s="141"/>
      <c r="AO8" s="141"/>
      <c r="AP8" s="141"/>
      <c r="AQ8" s="141"/>
      <c r="AR8" s="141"/>
      <c r="AS8" s="141"/>
      <c r="AT8" s="141"/>
      <c r="AU8" s="141"/>
    </row>
    <row r="9" spans="1:48" s="137" customFormat="1">
      <c r="A9" s="142" t="str">
        <f t="shared" ref="A9:AV9" si="0">IF(ISERROR(MATCH("Error",A10:A12,0)),"-","Error")</f>
        <v>-</v>
      </c>
      <c r="B9" s="142" t="str">
        <f t="shared" si="0"/>
        <v>-</v>
      </c>
      <c r="C9" s="142" t="str">
        <f t="shared" si="0"/>
        <v>-</v>
      </c>
      <c r="D9" s="142"/>
      <c r="E9" s="142" t="str">
        <f t="shared" si="0"/>
        <v>-</v>
      </c>
      <c r="F9" s="142" t="str">
        <f t="shared" si="0"/>
        <v>-</v>
      </c>
      <c r="G9" s="142" t="str">
        <f t="shared" si="0"/>
        <v>-</v>
      </c>
      <c r="H9" s="142" t="str">
        <f t="shared" si="0"/>
        <v>-</v>
      </c>
      <c r="I9" s="142" t="str">
        <f t="shared" si="0"/>
        <v>-</v>
      </c>
      <c r="J9" s="142" t="str">
        <f t="shared" si="0"/>
        <v>-</v>
      </c>
      <c r="K9" s="142" t="str">
        <f t="shared" si="0"/>
        <v>-</v>
      </c>
      <c r="L9" s="142" t="str">
        <f t="shared" si="0"/>
        <v>-</v>
      </c>
      <c r="M9" s="142" t="str">
        <f t="shared" si="0"/>
        <v>-</v>
      </c>
      <c r="N9" s="142" t="str">
        <f t="shared" si="0"/>
        <v>-</v>
      </c>
      <c r="O9" s="142" t="str">
        <f t="shared" si="0"/>
        <v>-</v>
      </c>
      <c r="P9" s="142" t="str">
        <f t="shared" si="0"/>
        <v>-</v>
      </c>
      <c r="Q9" s="142" t="str">
        <f t="shared" si="0"/>
        <v>-</v>
      </c>
      <c r="R9" s="142" t="str">
        <f t="shared" si="0"/>
        <v>-</v>
      </c>
      <c r="S9" s="142" t="str">
        <f t="shared" si="0"/>
        <v>-</v>
      </c>
      <c r="T9" s="142" t="str">
        <f t="shared" si="0"/>
        <v>-</v>
      </c>
      <c r="U9" s="142" t="str">
        <f t="shared" si="0"/>
        <v>-</v>
      </c>
      <c r="V9" s="142" t="str">
        <f t="shared" si="0"/>
        <v>-</v>
      </c>
      <c r="W9" s="142" t="str">
        <f t="shared" si="0"/>
        <v>-</v>
      </c>
      <c r="X9" s="142" t="str">
        <f t="shared" si="0"/>
        <v>-</v>
      </c>
      <c r="Y9" s="142" t="str">
        <f t="shared" si="0"/>
        <v>-</v>
      </c>
      <c r="Z9" s="142" t="str">
        <f t="shared" si="0"/>
        <v>-</v>
      </c>
      <c r="AA9" s="142" t="str">
        <f t="shared" si="0"/>
        <v>-</v>
      </c>
      <c r="AB9" s="142" t="str">
        <f t="shared" si="0"/>
        <v>-</v>
      </c>
      <c r="AC9" s="142" t="str">
        <f t="shared" si="0"/>
        <v>-</v>
      </c>
      <c r="AD9" s="142" t="str">
        <f t="shared" si="0"/>
        <v>-</v>
      </c>
      <c r="AE9" s="142" t="str">
        <f t="shared" si="0"/>
        <v>-</v>
      </c>
      <c r="AF9" s="142" t="str">
        <f t="shared" si="0"/>
        <v>-</v>
      </c>
      <c r="AG9" s="142" t="str">
        <f t="shared" si="0"/>
        <v>-</v>
      </c>
      <c r="AH9" s="142" t="str">
        <f t="shared" si="0"/>
        <v>-</v>
      </c>
      <c r="AI9" s="142" t="str">
        <f t="shared" si="0"/>
        <v>-</v>
      </c>
      <c r="AJ9" s="142" t="str">
        <f t="shared" si="0"/>
        <v>-</v>
      </c>
      <c r="AK9" s="142" t="str">
        <f t="shared" si="0"/>
        <v>-</v>
      </c>
      <c r="AL9" s="142" t="str">
        <f t="shared" si="0"/>
        <v>-</v>
      </c>
      <c r="AM9" s="142" t="str">
        <f t="shared" si="0"/>
        <v>-</v>
      </c>
      <c r="AN9" s="142" t="str">
        <f t="shared" si="0"/>
        <v>-</v>
      </c>
      <c r="AO9" s="142" t="str">
        <f t="shared" si="0"/>
        <v>-</v>
      </c>
      <c r="AP9" s="142" t="str">
        <f t="shared" si="0"/>
        <v>-</v>
      </c>
      <c r="AQ9" s="142" t="str">
        <f t="shared" si="0"/>
        <v>-</v>
      </c>
      <c r="AR9" s="142" t="str">
        <f t="shared" si="0"/>
        <v>-</v>
      </c>
      <c r="AS9" s="142" t="str">
        <f t="shared" si="0"/>
        <v>-</v>
      </c>
      <c r="AT9" s="142" t="str">
        <f t="shared" si="0"/>
        <v>-</v>
      </c>
      <c r="AU9" s="142" t="str">
        <f t="shared" si="0"/>
        <v>-</v>
      </c>
      <c r="AV9" s="137" t="str">
        <f t="shared" si="0"/>
        <v>-</v>
      </c>
    </row>
    <row r="12" spans="1:48" ht="19.899999999999999">
      <c r="A12" s="14" t="e">
        <f>'N0.6_Lookup_References'!B15</f>
        <v>#N/A</v>
      </c>
      <c r="B12" s="14"/>
      <c r="F12" s="14"/>
      <c r="G12" s="89" t="s">
        <v>0</v>
      </c>
      <c r="S12" s="200"/>
      <c r="T12" s="89" t="s">
        <v>2</v>
      </c>
      <c r="W12" s="201"/>
      <c r="X12" s="202" t="s">
        <v>229</v>
      </c>
      <c r="Y12" s="89" t="e">
        <f>VLOOKUP(A12, 'N0.6_Lookup_References'!B14:C63, 2, FALSE)</f>
        <v>#N/A</v>
      </c>
    </row>
    <row r="13" spans="1:48">
      <c r="S13" s="99" t="s">
        <v>112</v>
      </c>
      <c r="V13" s="99" t="s">
        <v>110</v>
      </c>
      <c r="AI13" s="99" t="s">
        <v>111</v>
      </c>
    </row>
    <row r="14" spans="1:48" ht="12.75" thickBot="1">
      <c r="A14" s="203" t="s">
        <v>413</v>
      </c>
      <c r="B14" s="203" t="s">
        <v>414</v>
      </c>
      <c r="C14" s="203" t="s">
        <v>415</v>
      </c>
      <c r="D14" s="203" t="s">
        <v>615</v>
      </c>
      <c r="F14" s="92" t="s">
        <v>49</v>
      </c>
      <c r="G14" s="91" t="s">
        <v>13</v>
      </c>
      <c r="H14" s="21" t="s">
        <v>14</v>
      </c>
      <c r="I14" s="22" t="s">
        <v>15</v>
      </c>
      <c r="J14" s="23" t="s">
        <v>16</v>
      </c>
      <c r="K14" s="24" t="s">
        <v>17</v>
      </c>
      <c r="L14" s="25" t="s">
        <v>18</v>
      </c>
      <c r="M14" s="26" t="s">
        <v>19</v>
      </c>
      <c r="N14" s="29" t="s">
        <v>20</v>
      </c>
      <c r="O14" s="27" t="s">
        <v>21</v>
      </c>
      <c r="P14" s="31" t="s">
        <v>22</v>
      </c>
      <c r="Q14" s="198" t="s">
        <v>26</v>
      </c>
      <c r="S14" s="92" t="s">
        <v>49</v>
      </c>
      <c r="T14" s="92" t="s">
        <v>76</v>
      </c>
      <c r="V14" s="92" t="s">
        <v>49</v>
      </c>
      <c r="W14" s="91" t="s">
        <v>13</v>
      </c>
      <c r="X14" s="21" t="s">
        <v>14</v>
      </c>
      <c r="Y14" s="22" t="s">
        <v>15</v>
      </c>
      <c r="Z14" s="23" t="s">
        <v>16</v>
      </c>
      <c r="AA14" s="24" t="s">
        <v>17</v>
      </c>
      <c r="AB14" s="25" t="s">
        <v>18</v>
      </c>
      <c r="AC14" s="26" t="s">
        <v>19</v>
      </c>
      <c r="AD14" s="29" t="s">
        <v>20</v>
      </c>
      <c r="AE14" s="27" t="s">
        <v>21</v>
      </c>
      <c r="AF14" s="31" t="s">
        <v>22</v>
      </c>
      <c r="AG14" s="198" t="s">
        <v>26</v>
      </c>
      <c r="AI14" s="92" t="s">
        <v>49</v>
      </c>
      <c r="AJ14" s="91" t="s">
        <v>4</v>
      </c>
      <c r="AK14" s="21" t="s">
        <v>5</v>
      </c>
      <c r="AL14" s="22" t="s">
        <v>6</v>
      </c>
      <c r="AM14" s="23" t="s">
        <v>7</v>
      </c>
      <c r="AN14" s="24" t="s">
        <v>8</v>
      </c>
      <c r="AO14" s="25" t="s">
        <v>91</v>
      </c>
      <c r="AP14" s="26" t="s">
        <v>92</v>
      </c>
      <c r="AQ14" s="29" t="s">
        <v>93</v>
      </c>
      <c r="AR14" s="27" t="s">
        <v>94</v>
      </c>
      <c r="AS14" s="31" t="s">
        <v>95</v>
      </c>
      <c r="AT14" s="198" t="s">
        <v>26</v>
      </c>
    </row>
    <row r="15" spans="1:48">
      <c r="A15" s="247" t="str">
        <f>'N3.01'!A15</f>
        <v>Stage1: RIIO-1 Closeout Position</v>
      </c>
      <c r="B15" s="247" t="str">
        <f>'N3.01'!B15</f>
        <v>Total Asset Category Risk</v>
      </c>
      <c r="C15" s="247" t="str">
        <f>'N3.01'!C15</f>
        <v>Closeout Position</v>
      </c>
      <c r="D15" s="247" t="str">
        <f>'N3.01'!D15</f>
        <v>Total</v>
      </c>
      <c r="F15" s="212" t="s">
        <v>51</v>
      </c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253">
        <f t="shared" ref="Q15:Q22" si="1">SUM(G15:P15)</f>
        <v>0</v>
      </c>
      <c r="S15" s="199" t="str">
        <f>$X$12</f>
        <v>Units:</v>
      </c>
      <c r="T15" s="120"/>
      <c r="V15" s="199" t="str">
        <f>$X$12</f>
        <v>Units:</v>
      </c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253">
        <f t="shared" ref="AG15:AG20" si="2">SUM(W15:AF15)</f>
        <v>0</v>
      </c>
      <c r="AI15" s="199" t="str">
        <f>$X$12</f>
        <v>Units:</v>
      </c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253">
        <f t="shared" ref="AT15:AT20" si="3">SUM(AJ15:AS15)</f>
        <v>0</v>
      </c>
    </row>
    <row r="16" spans="1:48">
      <c r="A16" s="204" t="str">
        <f>'N3.01'!A16</f>
        <v>Stage1: RIIO-1 to RIIO-2</v>
      </c>
      <c r="B16" s="204" t="str">
        <f>'N3.01'!B16</f>
        <v>Normalisation: True-Up</v>
      </c>
      <c r="C16" s="204" t="str">
        <f>'N3.01'!C16</f>
        <v>Data Revision</v>
      </c>
      <c r="D16" s="204" t="str">
        <f>'N3.01'!D16</f>
        <v>N/A</v>
      </c>
      <c r="F16" s="212" t="s">
        <v>51</v>
      </c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253">
        <f t="shared" si="1"/>
        <v>0</v>
      </c>
      <c r="S16" s="199" t="str">
        <f>$X$12</f>
        <v>Units:</v>
      </c>
      <c r="T16" s="120"/>
      <c r="V16" s="199" t="str">
        <f>$X$12</f>
        <v>Units:</v>
      </c>
      <c r="W16" s="120"/>
      <c r="X16" s="120"/>
      <c r="Y16" s="120"/>
      <c r="Z16" s="120"/>
      <c r="AA16" s="120"/>
      <c r="AB16" s="120"/>
      <c r="AC16" s="120"/>
      <c r="AD16" s="120"/>
      <c r="AE16" s="120"/>
      <c r="AF16" s="120"/>
      <c r="AG16" s="253">
        <f t="shared" si="2"/>
        <v>0</v>
      </c>
      <c r="AI16" s="199" t="str">
        <f>$X$12</f>
        <v>Units:</v>
      </c>
      <c r="AJ16" s="120"/>
      <c r="AK16" s="120"/>
      <c r="AL16" s="120"/>
      <c r="AM16" s="120"/>
      <c r="AN16" s="120"/>
      <c r="AO16" s="120"/>
      <c r="AP16" s="120"/>
      <c r="AQ16" s="120"/>
      <c r="AR16" s="120"/>
      <c r="AS16" s="120"/>
      <c r="AT16" s="253">
        <f t="shared" si="3"/>
        <v>0</v>
      </c>
    </row>
    <row r="17" spans="1:46">
      <c r="A17" s="204" t="str">
        <f>'N3.01'!A17</f>
        <v>Stage1: RIIO-1 to RIIO-2</v>
      </c>
      <c r="B17" s="204" t="str">
        <f>'N3.01'!B17</f>
        <v>Normalisation: True-Up</v>
      </c>
      <c r="C17" s="204" t="str">
        <f>'N3.01'!C17</f>
        <v>Methodological Change</v>
      </c>
      <c r="D17" s="204" t="str">
        <f>'N3.01'!D17</f>
        <v>N/A</v>
      </c>
      <c r="F17" s="212" t="s">
        <v>51</v>
      </c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253">
        <f t="shared" si="1"/>
        <v>0</v>
      </c>
      <c r="S17" s="199" t="str">
        <f>$X$12</f>
        <v>Units:</v>
      </c>
      <c r="T17" s="120"/>
      <c r="V17" s="199" t="str">
        <f>$X$12</f>
        <v>Units:</v>
      </c>
      <c r="W17" s="120"/>
      <c r="X17" s="120"/>
      <c r="Y17" s="120"/>
      <c r="Z17" s="120"/>
      <c r="AA17" s="120"/>
      <c r="AB17" s="120"/>
      <c r="AC17" s="120"/>
      <c r="AD17" s="120"/>
      <c r="AE17" s="120"/>
      <c r="AF17" s="120"/>
      <c r="AG17" s="253">
        <f t="shared" si="2"/>
        <v>0</v>
      </c>
      <c r="AI17" s="199" t="str">
        <f>$X$12</f>
        <v>Units:</v>
      </c>
      <c r="AJ17" s="120"/>
      <c r="AK17" s="120"/>
      <c r="AL17" s="120"/>
      <c r="AM17" s="120"/>
      <c r="AN17" s="120"/>
      <c r="AO17" s="120"/>
      <c r="AP17" s="120"/>
      <c r="AQ17" s="120"/>
      <c r="AR17" s="120"/>
      <c r="AS17" s="120"/>
      <c r="AT17" s="253">
        <f t="shared" si="3"/>
        <v>0</v>
      </c>
    </row>
    <row r="18" spans="1:46">
      <c r="A18" s="204" t="str">
        <f>'N3.01'!A18</f>
        <v>Stage1: RIIO-1 to RIIO-2</v>
      </c>
      <c r="B18" s="204" t="str">
        <f>'N3.01'!B18</f>
        <v>Normalisation: True-Up</v>
      </c>
      <c r="C18" s="248" t="str">
        <f>'N3.01'!C18</f>
        <v>Optional entry 1</v>
      </c>
      <c r="D18" s="204" t="str">
        <f>'N3.01'!D18</f>
        <v>N/A</v>
      </c>
      <c r="F18" s="212" t="s">
        <v>51</v>
      </c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253">
        <f t="shared" si="1"/>
        <v>0</v>
      </c>
      <c r="S18" s="199" t="str">
        <f>$X$12</f>
        <v>Units:</v>
      </c>
      <c r="T18" s="120"/>
      <c r="V18" s="199" t="str">
        <f>$X$12</f>
        <v>Units:</v>
      </c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253">
        <f t="shared" si="2"/>
        <v>0</v>
      </c>
      <c r="AI18" s="199" t="str">
        <f>$X$12</f>
        <v>Units:</v>
      </c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253">
        <f t="shared" si="3"/>
        <v>0</v>
      </c>
    </row>
    <row r="19" spans="1:46">
      <c r="A19" s="204" t="str">
        <f>'N3.01'!A19</f>
        <v>Stage1: RIIO-1 to RIIO-2</v>
      </c>
      <c r="B19" s="204" t="str">
        <f>'N3.01'!B19</f>
        <v>Normalisation: True-Up</v>
      </c>
      <c r="C19" s="248" t="str">
        <f>'N3.01'!C19</f>
        <v>Optional entry 2</v>
      </c>
      <c r="D19" s="204" t="str">
        <f>'N3.01'!D19</f>
        <v>N/A</v>
      </c>
      <c r="F19" s="212" t="s">
        <v>51</v>
      </c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252">
        <f t="shared" si="1"/>
        <v>0</v>
      </c>
      <c r="S19" s="199" t="str">
        <f>$X$12</f>
        <v>Units:</v>
      </c>
      <c r="T19" s="120"/>
      <c r="V19" s="199" t="str">
        <f>$X$12</f>
        <v>Units:</v>
      </c>
      <c r="W19" s="120"/>
      <c r="X19" s="120"/>
      <c r="Y19" s="120"/>
      <c r="Z19" s="120"/>
      <c r="AA19" s="120"/>
      <c r="AB19" s="120"/>
      <c r="AC19" s="120"/>
      <c r="AD19" s="120"/>
      <c r="AE19" s="120"/>
      <c r="AF19" s="120"/>
      <c r="AG19" s="252">
        <f t="shared" si="2"/>
        <v>0</v>
      </c>
      <c r="AI19" s="199" t="str">
        <f>$X$12</f>
        <v>Units:</v>
      </c>
      <c r="AJ19" s="120"/>
      <c r="AK19" s="120"/>
      <c r="AL19" s="120"/>
      <c r="AM19" s="120"/>
      <c r="AN19" s="120"/>
      <c r="AO19" s="120"/>
      <c r="AP19" s="120"/>
      <c r="AQ19" s="120"/>
      <c r="AR19" s="120"/>
      <c r="AS19" s="120"/>
      <c r="AT19" s="252">
        <f t="shared" si="3"/>
        <v>0</v>
      </c>
    </row>
    <row r="20" spans="1:46">
      <c r="A20" s="247" t="str">
        <f>'N3.01'!A20</f>
        <v>Stage 2: RIIO-2 Start Position 2020/21</v>
      </c>
      <c r="B20" s="247" t="str">
        <f>'N3.01'!B20</f>
        <v>Total Asset Category Risk</v>
      </c>
      <c r="C20" s="247" t="str">
        <f>'N3.01'!C20</f>
        <v>Start Position</v>
      </c>
      <c r="D20" s="247" t="str">
        <f>'N3.01'!D20</f>
        <v>Total</v>
      </c>
      <c r="F20" s="212" t="s">
        <v>51</v>
      </c>
      <c r="G20" s="252">
        <f>SUM(G15:G19)</f>
        <v>0</v>
      </c>
      <c r="H20" s="252">
        <f t="shared" ref="H20:P20" si="4">SUM(H15:H19)</f>
        <v>0</v>
      </c>
      <c r="I20" s="252">
        <f t="shared" si="4"/>
        <v>0</v>
      </c>
      <c r="J20" s="252">
        <f t="shared" si="4"/>
        <v>0</v>
      </c>
      <c r="K20" s="252">
        <f t="shared" si="4"/>
        <v>0</v>
      </c>
      <c r="L20" s="252">
        <f t="shared" si="4"/>
        <v>0</v>
      </c>
      <c r="M20" s="252">
        <f t="shared" si="4"/>
        <v>0</v>
      </c>
      <c r="N20" s="252">
        <f t="shared" si="4"/>
        <v>0</v>
      </c>
      <c r="O20" s="252">
        <f t="shared" si="4"/>
        <v>0</v>
      </c>
      <c r="P20" s="252">
        <f t="shared" si="4"/>
        <v>0</v>
      </c>
      <c r="Q20" s="252">
        <f t="shared" si="1"/>
        <v>0</v>
      </c>
      <c r="S20" s="199" t="str">
        <f t="shared" ref="S20:S55" si="5">$X$12</f>
        <v>Units:</v>
      </c>
      <c r="T20" s="120"/>
      <c r="V20" s="199" t="str">
        <f t="shared" ref="V20:V55" si="6">$X$12</f>
        <v>Units:</v>
      </c>
      <c r="W20" s="252">
        <f t="shared" ref="W20:AF20" si="7">SUM(W15:W19)</f>
        <v>0</v>
      </c>
      <c r="X20" s="252">
        <f t="shared" si="7"/>
        <v>0</v>
      </c>
      <c r="Y20" s="252">
        <f t="shared" si="7"/>
        <v>0</v>
      </c>
      <c r="Z20" s="252">
        <f t="shared" si="7"/>
        <v>0</v>
      </c>
      <c r="AA20" s="252">
        <f t="shared" si="7"/>
        <v>0</v>
      </c>
      <c r="AB20" s="252">
        <f t="shared" si="7"/>
        <v>0</v>
      </c>
      <c r="AC20" s="252">
        <f t="shared" si="7"/>
        <v>0</v>
      </c>
      <c r="AD20" s="252">
        <f t="shared" si="7"/>
        <v>0</v>
      </c>
      <c r="AE20" s="252">
        <f t="shared" si="7"/>
        <v>0</v>
      </c>
      <c r="AF20" s="252">
        <f t="shared" si="7"/>
        <v>0</v>
      </c>
      <c r="AG20" s="252">
        <f t="shared" si="2"/>
        <v>0</v>
      </c>
      <c r="AI20" s="199" t="str">
        <f t="shared" ref="AI20:AI55" si="8">$X$12</f>
        <v>Units:</v>
      </c>
      <c r="AJ20" s="252">
        <f t="shared" ref="AJ20:AS20" si="9">SUM(AJ15:AJ19)</f>
        <v>0</v>
      </c>
      <c r="AK20" s="252">
        <f t="shared" si="9"/>
        <v>0</v>
      </c>
      <c r="AL20" s="252">
        <f t="shared" si="9"/>
        <v>0</v>
      </c>
      <c r="AM20" s="252">
        <f t="shared" si="9"/>
        <v>0</v>
      </c>
      <c r="AN20" s="252">
        <f t="shared" si="9"/>
        <v>0</v>
      </c>
      <c r="AO20" s="252">
        <f t="shared" si="9"/>
        <v>0</v>
      </c>
      <c r="AP20" s="252">
        <f t="shared" si="9"/>
        <v>0</v>
      </c>
      <c r="AQ20" s="252">
        <f t="shared" si="9"/>
        <v>0</v>
      </c>
      <c r="AR20" s="252">
        <f t="shared" si="9"/>
        <v>0</v>
      </c>
      <c r="AS20" s="252">
        <f t="shared" si="9"/>
        <v>0</v>
      </c>
      <c r="AT20" s="252">
        <f t="shared" si="3"/>
        <v>0</v>
      </c>
    </row>
    <row r="21" spans="1:46">
      <c r="A21" s="204" t="str">
        <f>'N3.01'!A21</f>
        <v>Stage 2: Without Intervention Risk Change</v>
      </c>
      <c r="B21" s="204" t="str">
        <f>'N3.01'!B21</f>
        <v>Deterioration</v>
      </c>
      <c r="C21" s="204" t="str">
        <f>'N3.01'!C21</f>
        <v>Original Forecast Deterioration</v>
      </c>
      <c r="D21" s="204" t="str">
        <f>'N3.01'!D21</f>
        <v>N/A</v>
      </c>
      <c r="F21" s="212" t="s">
        <v>51</v>
      </c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253">
        <f t="shared" si="1"/>
        <v>0</v>
      </c>
      <c r="S21" s="199" t="str">
        <f t="shared" si="5"/>
        <v>Units:</v>
      </c>
      <c r="T21" s="120"/>
      <c r="V21" s="199" t="str">
        <f t="shared" si="6"/>
        <v>Units:</v>
      </c>
      <c r="W21" s="120"/>
      <c r="X21" s="120"/>
      <c r="Y21" s="120"/>
      <c r="Z21" s="120"/>
      <c r="AA21" s="120"/>
      <c r="AB21" s="120"/>
      <c r="AC21" s="120"/>
      <c r="AD21" s="120"/>
      <c r="AE21" s="120"/>
      <c r="AF21" s="120"/>
      <c r="AG21" s="253">
        <f t="shared" ref="AG21:AG32" si="10">SUM(W21:AF21)</f>
        <v>0</v>
      </c>
      <c r="AI21" s="199" t="str">
        <f t="shared" si="8"/>
        <v>Units:</v>
      </c>
      <c r="AJ21" s="120"/>
      <c r="AK21" s="120"/>
      <c r="AL21" s="120"/>
      <c r="AM21" s="120"/>
      <c r="AN21" s="120"/>
      <c r="AO21" s="120"/>
      <c r="AP21" s="120"/>
      <c r="AQ21" s="120"/>
      <c r="AR21" s="120"/>
      <c r="AS21" s="120"/>
      <c r="AT21" s="253">
        <f t="shared" ref="AT21:AT32" si="11">SUM(AJ21:AS21)</f>
        <v>0</v>
      </c>
    </row>
    <row r="22" spans="1:46">
      <c r="A22" s="204" t="str">
        <f>'N3.01'!A22</f>
        <v>Stage 2: Without Intervention Risk Change</v>
      </c>
      <c r="B22" s="204" t="str">
        <f>'N3.01'!B22</f>
        <v>Non-Intervention Impacts</v>
      </c>
      <c r="C22" s="204" t="str">
        <f>'N3.01'!C22</f>
        <v>Revised Forecast Deterioration</v>
      </c>
      <c r="D22" s="204" t="str">
        <f>'N3.01'!D22</f>
        <v>N/A</v>
      </c>
      <c r="F22" s="212" t="s">
        <v>51</v>
      </c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253">
        <f t="shared" si="1"/>
        <v>0</v>
      </c>
      <c r="S22" s="199" t="str">
        <f t="shared" si="5"/>
        <v>Units:</v>
      </c>
      <c r="T22" s="120"/>
      <c r="V22" s="199" t="str">
        <f t="shared" si="6"/>
        <v>Units:</v>
      </c>
      <c r="W22" s="120"/>
      <c r="X22" s="120"/>
      <c r="Y22" s="120"/>
      <c r="Z22" s="120"/>
      <c r="AA22" s="120"/>
      <c r="AB22" s="120"/>
      <c r="AC22" s="120"/>
      <c r="AD22" s="120"/>
      <c r="AE22" s="120"/>
      <c r="AF22" s="120"/>
      <c r="AG22" s="253">
        <f t="shared" si="10"/>
        <v>0</v>
      </c>
      <c r="AI22" s="199" t="str">
        <f t="shared" si="8"/>
        <v>Units:</v>
      </c>
      <c r="AJ22" s="120"/>
      <c r="AK22" s="120"/>
      <c r="AL22" s="120"/>
      <c r="AM22" s="120"/>
      <c r="AN22" s="120"/>
      <c r="AO22" s="120"/>
      <c r="AP22" s="120"/>
      <c r="AQ22" s="120"/>
      <c r="AR22" s="120"/>
      <c r="AS22" s="120"/>
      <c r="AT22" s="253">
        <f t="shared" si="11"/>
        <v>0</v>
      </c>
    </row>
    <row r="23" spans="1:46">
      <c r="A23" s="204" t="str">
        <f>'N3.01'!A23</f>
        <v>Stage 2: Without Intervention Risk Change</v>
      </c>
      <c r="B23" s="204" t="str">
        <f>'N3.01'!B23</f>
        <v>Non-Intervention Impacts</v>
      </c>
      <c r="C23" s="204" t="str">
        <f>'N3.01'!C23</f>
        <v>Deterioration Change Impact</v>
      </c>
      <c r="D23" s="204" t="str">
        <f>'N3.01'!D23</f>
        <v>Non-Intervention</v>
      </c>
      <c r="F23" s="212" t="s">
        <v>51</v>
      </c>
      <c r="G23" s="254">
        <f t="shared" ref="G23:P23" si="12">G$22-G$21</f>
        <v>0</v>
      </c>
      <c r="H23" s="254">
        <f t="shared" si="12"/>
        <v>0</v>
      </c>
      <c r="I23" s="254">
        <f t="shared" si="12"/>
        <v>0</v>
      </c>
      <c r="J23" s="254">
        <f t="shared" si="12"/>
        <v>0</v>
      </c>
      <c r="K23" s="254">
        <f t="shared" si="12"/>
        <v>0</v>
      </c>
      <c r="L23" s="254">
        <f t="shared" si="12"/>
        <v>0</v>
      </c>
      <c r="M23" s="254">
        <f t="shared" si="12"/>
        <v>0</v>
      </c>
      <c r="N23" s="254">
        <f t="shared" si="12"/>
        <v>0</v>
      </c>
      <c r="O23" s="254">
        <f t="shared" si="12"/>
        <v>0</v>
      </c>
      <c r="P23" s="254">
        <f t="shared" si="12"/>
        <v>0</v>
      </c>
      <c r="Q23" s="253">
        <f t="shared" ref="Q23:Q32" si="13">SUM(G23:P23)</f>
        <v>0</v>
      </c>
      <c r="S23" s="199" t="str">
        <f t="shared" si="5"/>
        <v>Units:</v>
      </c>
      <c r="T23" s="120"/>
      <c r="V23" s="199" t="str">
        <f t="shared" si="6"/>
        <v>Units:</v>
      </c>
      <c r="W23" s="254">
        <f t="shared" ref="W23:AF23" si="14">W$22-W$21</f>
        <v>0</v>
      </c>
      <c r="X23" s="254">
        <f t="shared" si="14"/>
        <v>0</v>
      </c>
      <c r="Y23" s="254">
        <f t="shared" si="14"/>
        <v>0</v>
      </c>
      <c r="Z23" s="254">
        <f t="shared" si="14"/>
        <v>0</v>
      </c>
      <c r="AA23" s="254">
        <f t="shared" si="14"/>
        <v>0</v>
      </c>
      <c r="AB23" s="254">
        <f t="shared" si="14"/>
        <v>0</v>
      </c>
      <c r="AC23" s="254">
        <f t="shared" si="14"/>
        <v>0</v>
      </c>
      <c r="AD23" s="254">
        <f t="shared" si="14"/>
        <v>0</v>
      </c>
      <c r="AE23" s="254">
        <f t="shared" si="14"/>
        <v>0</v>
      </c>
      <c r="AF23" s="254">
        <f t="shared" si="14"/>
        <v>0</v>
      </c>
      <c r="AG23" s="253">
        <f t="shared" si="10"/>
        <v>0</v>
      </c>
      <c r="AI23" s="199" t="str">
        <f t="shared" si="8"/>
        <v>Units:</v>
      </c>
      <c r="AJ23" s="254">
        <f t="shared" ref="AJ23:AS23" si="15">AJ$22-AJ$21</f>
        <v>0</v>
      </c>
      <c r="AK23" s="254">
        <f t="shared" si="15"/>
        <v>0</v>
      </c>
      <c r="AL23" s="254">
        <f t="shared" si="15"/>
        <v>0</v>
      </c>
      <c r="AM23" s="254">
        <f t="shared" si="15"/>
        <v>0</v>
      </c>
      <c r="AN23" s="254">
        <f t="shared" si="15"/>
        <v>0</v>
      </c>
      <c r="AO23" s="254">
        <f t="shared" si="15"/>
        <v>0</v>
      </c>
      <c r="AP23" s="254">
        <f t="shared" si="15"/>
        <v>0</v>
      </c>
      <c r="AQ23" s="254">
        <f t="shared" si="15"/>
        <v>0</v>
      </c>
      <c r="AR23" s="254">
        <f t="shared" si="15"/>
        <v>0</v>
      </c>
      <c r="AS23" s="254">
        <f t="shared" si="15"/>
        <v>0</v>
      </c>
      <c r="AT23" s="253">
        <f t="shared" si="11"/>
        <v>0</v>
      </c>
    </row>
    <row r="24" spans="1:46">
      <c r="A24" s="204" t="str">
        <f>'N3.01'!A24</f>
        <v>Stage 2: Without Intervention Risk Change</v>
      </c>
      <c r="B24" s="204" t="str">
        <f>'N3.01'!B24</f>
        <v>Non-Intervention Impacts</v>
      </c>
      <c r="C24" s="204" t="str">
        <f>'N3.01'!C24</f>
        <v>Revised Forecast Methodology Change</v>
      </c>
      <c r="D24" s="204" t="str">
        <f>'N3.01'!D24</f>
        <v>N/A</v>
      </c>
      <c r="F24" s="212" t="s">
        <v>51</v>
      </c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253">
        <f>SUM(G24:P24)</f>
        <v>0</v>
      </c>
      <c r="S24" s="199" t="str">
        <f t="shared" si="5"/>
        <v>Units:</v>
      </c>
      <c r="T24" s="120"/>
      <c r="V24" s="199" t="str">
        <f t="shared" si="6"/>
        <v>Units:</v>
      </c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253">
        <f t="shared" si="10"/>
        <v>0</v>
      </c>
      <c r="AI24" s="199" t="str">
        <f t="shared" si="8"/>
        <v>Units:</v>
      </c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253">
        <f t="shared" si="11"/>
        <v>0</v>
      </c>
    </row>
    <row r="25" spans="1:46">
      <c r="A25" s="204" t="str">
        <f>'N3.01'!A25</f>
        <v>Stage 2: Without Intervention Risk Change</v>
      </c>
      <c r="B25" s="204" t="str">
        <f>'N3.01'!B25</f>
        <v>Non-Intervention Impacts</v>
      </c>
      <c r="C25" s="204" t="str">
        <f>'N3.01'!C25</f>
        <v>Methodology Change Impact</v>
      </c>
      <c r="D25" s="204" t="str">
        <f>'N3.01'!D25</f>
        <v>Non-Intervention</v>
      </c>
      <c r="F25" s="212" t="s">
        <v>51</v>
      </c>
      <c r="G25" s="254">
        <f t="shared" ref="G25:P25" si="16">G$24-G$22</f>
        <v>0</v>
      </c>
      <c r="H25" s="254">
        <f t="shared" si="16"/>
        <v>0</v>
      </c>
      <c r="I25" s="254">
        <f t="shared" si="16"/>
        <v>0</v>
      </c>
      <c r="J25" s="254">
        <f t="shared" si="16"/>
        <v>0</v>
      </c>
      <c r="K25" s="254">
        <f t="shared" si="16"/>
        <v>0</v>
      </c>
      <c r="L25" s="254">
        <f t="shared" si="16"/>
        <v>0</v>
      </c>
      <c r="M25" s="254">
        <f t="shared" si="16"/>
        <v>0</v>
      </c>
      <c r="N25" s="254">
        <f t="shared" si="16"/>
        <v>0</v>
      </c>
      <c r="O25" s="254">
        <f t="shared" si="16"/>
        <v>0</v>
      </c>
      <c r="P25" s="254">
        <f t="shared" si="16"/>
        <v>0</v>
      </c>
      <c r="Q25" s="253">
        <f t="shared" si="13"/>
        <v>0</v>
      </c>
      <c r="S25" s="199" t="str">
        <f t="shared" si="5"/>
        <v>Units:</v>
      </c>
      <c r="T25" s="120"/>
      <c r="V25" s="199" t="str">
        <f t="shared" si="6"/>
        <v>Units:</v>
      </c>
      <c r="W25" s="254">
        <f t="shared" ref="W25:AF25" si="17">W$24-W$22</f>
        <v>0</v>
      </c>
      <c r="X25" s="254">
        <f t="shared" si="17"/>
        <v>0</v>
      </c>
      <c r="Y25" s="254">
        <f t="shared" si="17"/>
        <v>0</v>
      </c>
      <c r="Z25" s="254">
        <f t="shared" si="17"/>
        <v>0</v>
      </c>
      <c r="AA25" s="254">
        <f t="shared" si="17"/>
        <v>0</v>
      </c>
      <c r="AB25" s="254">
        <f t="shared" si="17"/>
        <v>0</v>
      </c>
      <c r="AC25" s="254">
        <f t="shared" si="17"/>
        <v>0</v>
      </c>
      <c r="AD25" s="254">
        <f t="shared" si="17"/>
        <v>0</v>
      </c>
      <c r="AE25" s="254">
        <f t="shared" si="17"/>
        <v>0</v>
      </c>
      <c r="AF25" s="254">
        <f t="shared" si="17"/>
        <v>0</v>
      </c>
      <c r="AG25" s="253">
        <f t="shared" si="10"/>
        <v>0</v>
      </c>
      <c r="AI25" s="199" t="str">
        <f t="shared" si="8"/>
        <v>Units:</v>
      </c>
      <c r="AJ25" s="254">
        <f t="shared" ref="AJ25:AS25" si="18">AJ$24-AJ$22</f>
        <v>0</v>
      </c>
      <c r="AK25" s="254">
        <f t="shared" si="18"/>
        <v>0</v>
      </c>
      <c r="AL25" s="254">
        <f t="shared" si="18"/>
        <v>0</v>
      </c>
      <c r="AM25" s="254">
        <f t="shared" si="18"/>
        <v>0</v>
      </c>
      <c r="AN25" s="254">
        <f t="shared" si="18"/>
        <v>0</v>
      </c>
      <c r="AO25" s="254">
        <f t="shared" si="18"/>
        <v>0</v>
      </c>
      <c r="AP25" s="254">
        <f t="shared" si="18"/>
        <v>0</v>
      </c>
      <c r="AQ25" s="254">
        <f t="shared" si="18"/>
        <v>0</v>
      </c>
      <c r="AR25" s="254">
        <f t="shared" si="18"/>
        <v>0</v>
      </c>
      <c r="AS25" s="254">
        <f t="shared" si="18"/>
        <v>0</v>
      </c>
      <c r="AT25" s="253">
        <f t="shared" si="11"/>
        <v>0</v>
      </c>
    </row>
    <row r="26" spans="1:46">
      <c r="A26" s="204" t="str">
        <f>'N3.01'!A26</f>
        <v>Stage 2: Without Intervention Risk Change</v>
      </c>
      <c r="B26" s="204" t="str">
        <f>'N3.01'!B26</f>
        <v>Load Related Work</v>
      </c>
      <c r="C26" s="204" t="str">
        <f>'N3.01'!C26</f>
        <v>Asset Additions (not part of replace or refurb)</v>
      </c>
      <c r="D26" s="204" t="str">
        <f>'N3.01'!D26</f>
        <v>Other Interventions</v>
      </c>
      <c r="F26" s="212" t="s">
        <v>51</v>
      </c>
      <c r="G26" s="120"/>
      <c r="H26" s="120"/>
      <c r="I26" s="120"/>
      <c r="J26" s="120"/>
      <c r="K26" s="120"/>
      <c r="L26" s="120"/>
      <c r="M26" s="120"/>
      <c r="N26" s="120"/>
      <c r="O26" s="120"/>
      <c r="P26" s="120"/>
      <c r="Q26" s="253">
        <f t="shared" si="13"/>
        <v>0</v>
      </c>
      <c r="S26" s="199" t="str">
        <f t="shared" si="5"/>
        <v>Units:</v>
      </c>
      <c r="T26" s="120"/>
      <c r="V26" s="199" t="str">
        <f t="shared" si="6"/>
        <v>Units:</v>
      </c>
      <c r="W26" s="120"/>
      <c r="X26" s="120"/>
      <c r="Y26" s="120"/>
      <c r="Z26" s="120"/>
      <c r="AA26" s="120"/>
      <c r="AB26" s="120"/>
      <c r="AC26" s="120"/>
      <c r="AD26" s="120"/>
      <c r="AE26" s="120"/>
      <c r="AF26" s="120"/>
      <c r="AG26" s="253">
        <f t="shared" si="10"/>
        <v>0</v>
      </c>
      <c r="AI26" s="199" t="str">
        <f t="shared" si="8"/>
        <v>Units:</v>
      </c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253">
        <f t="shared" si="11"/>
        <v>0</v>
      </c>
    </row>
    <row r="27" spans="1:46">
      <c r="A27" s="204" t="str">
        <f>'N3.01'!A27</f>
        <v>Stage 2: Without Intervention Risk Change</v>
      </c>
      <c r="B27" s="204" t="str">
        <f>'N3.01'!B27</f>
        <v>Load Related Work</v>
      </c>
      <c r="C27" s="204" t="str">
        <f>'N3.01'!C27</f>
        <v>Asset Disposals  (not part of replace or refurb)</v>
      </c>
      <c r="D27" s="204" t="str">
        <f>'N3.01'!D27</f>
        <v>Other Interventions</v>
      </c>
      <c r="F27" s="212" t="s">
        <v>51</v>
      </c>
      <c r="G27" s="120"/>
      <c r="H27" s="120"/>
      <c r="I27" s="120"/>
      <c r="J27" s="120"/>
      <c r="K27" s="120"/>
      <c r="L27" s="120"/>
      <c r="M27" s="120"/>
      <c r="N27" s="120"/>
      <c r="O27" s="120"/>
      <c r="P27" s="120"/>
      <c r="Q27" s="253">
        <f t="shared" si="13"/>
        <v>0</v>
      </c>
      <c r="S27" s="199" t="str">
        <f t="shared" si="5"/>
        <v>Units:</v>
      </c>
      <c r="T27" s="120"/>
      <c r="V27" s="199" t="str">
        <f t="shared" si="6"/>
        <v>Units:</v>
      </c>
      <c r="W27" s="120"/>
      <c r="X27" s="120"/>
      <c r="Y27" s="120"/>
      <c r="Z27" s="120"/>
      <c r="AA27" s="120"/>
      <c r="AB27" s="120"/>
      <c r="AC27" s="120"/>
      <c r="AD27" s="120"/>
      <c r="AE27" s="120"/>
      <c r="AF27" s="120"/>
      <c r="AG27" s="253">
        <f t="shared" si="10"/>
        <v>0</v>
      </c>
      <c r="AI27" s="199" t="str">
        <f t="shared" si="8"/>
        <v>Units:</v>
      </c>
      <c r="AJ27" s="120"/>
      <c r="AK27" s="120"/>
      <c r="AL27" s="120"/>
      <c r="AM27" s="120"/>
      <c r="AN27" s="120"/>
      <c r="AO27" s="120"/>
      <c r="AP27" s="120"/>
      <c r="AQ27" s="120"/>
      <c r="AR27" s="120"/>
      <c r="AS27" s="120"/>
      <c r="AT27" s="253">
        <f t="shared" si="11"/>
        <v>0</v>
      </c>
    </row>
    <row r="28" spans="1:46">
      <c r="A28" s="204" t="str">
        <f>'N3.01'!A28</f>
        <v>Stage 2: Without Intervention Risk Change</v>
      </c>
      <c r="B28" s="204" t="str">
        <f>'N3.01'!B28</f>
        <v>Risk Changes</v>
      </c>
      <c r="C28" s="204" t="str">
        <f>'N3.01'!C28</f>
        <v>Changes in Maintenance Programme</v>
      </c>
      <c r="D28" s="204" t="str">
        <f>'N3.01'!D28</f>
        <v>Other Interventions</v>
      </c>
      <c r="F28" s="212" t="s">
        <v>51</v>
      </c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253">
        <f t="shared" si="13"/>
        <v>0</v>
      </c>
      <c r="S28" s="199" t="str">
        <f t="shared" si="5"/>
        <v>Units:</v>
      </c>
      <c r="T28" s="120"/>
      <c r="V28" s="199" t="str">
        <f t="shared" si="6"/>
        <v>Units:</v>
      </c>
      <c r="W28" s="120"/>
      <c r="X28" s="120"/>
      <c r="Y28" s="120"/>
      <c r="Z28" s="120"/>
      <c r="AA28" s="120"/>
      <c r="AB28" s="120"/>
      <c r="AC28" s="120"/>
      <c r="AD28" s="120"/>
      <c r="AE28" s="120"/>
      <c r="AF28" s="120"/>
      <c r="AG28" s="253">
        <f t="shared" si="10"/>
        <v>0</v>
      </c>
      <c r="AI28" s="199" t="str">
        <f t="shared" si="8"/>
        <v>Units:</v>
      </c>
      <c r="AJ28" s="120"/>
      <c r="AK28" s="120"/>
      <c r="AL28" s="120"/>
      <c r="AM28" s="120"/>
      <c r="AN28" s="120"/>
      <c r="AO28" s="120"/>
      <c r="AP28" s="120"/>
      <c r="AQ28" s="120"/>
      <c r="AR28" s="120"/>
      <c r="AS28" s="120"/>
      <c r="AT28" s="253">
        <f t="shared" si="11"/>
        <v>0</v>
      </c>
    </row>
    <row r="29" spans="1:46">
      <c r="A29" s="204" t="str">
        <f>'N3.01'!A29</f>
        <v>Stage 2: Without Intervention Risk Change</v>
      </c>
      <c r="B29" s="204" t="str">
        <f>'N3.01'!B29</f>
        <v>Risk Changes</v>
      </c>
      <c r="C29" s="204" t="str">
        <f>'N3.01'!C29</f>
        <v>Manual Over-ride on PoF or CoF</v>
      </c>
      <c r="D29" s="204" t="str">
        <f>'N3.01'!D29</f>
        <v>Non-Intervention</v>
      </c>
      <c r="F29" s="212" t="s">
        <v>51</v>
      </c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253">
        <f t="shared" si="13"/>
        <v>0</v>
      </c>
      <c r="S29" s="199" t="str">
        <f t="shared" si="5"/>
        <v>Units:</v>
      </c>
      <c r="T29" s="120"/>
      <c r="V29" s="199" t="str">
        <f t="shared" si="6"/>
        <v>Units:</v>
      </c>
      <c r="W29" s="120"/>
      <c r="X29" s="120"/>
      <c r="Y29" s="120"/>
      <c r="Z29" s="120"/>
      <c r="AA29" s="120"/>
      <c r="AB29" s="120"/>
      <c r="AC29" s="120"/>
      <c r="AD29" s="120"/>
      <c r="AE29" s="120"/>
      <c r="AF29" s="120"/>
      <c r="AG29" s="253">
        <f t="shared" si="10"/>
        <v>0</v>
      </c>
      <c r="AI29" s="199" t="str">
        <f t="shared" si="8"/>
        <v>Units:</v>
      </c>
      <c r="AJ29" s="120"/>
      <c r="AK29" s="120"/>
      <c r="AL29" s="120"/>
      <c r="AM29" s="120"/>
      <c r="AN29" s="120"/>
      <c r="AO29" s="120"/>
      <c r="AP29" s="120"/>
      <c r="AQ29" s="120"/>
      <c r="AR29" s="120"/>
      <c r="AS29" s="120"/>
      <c r="AT29" s="253">
        <f t="shared" si="11"/>
        <v>0</v>
      </c>
    </row>
    <row r="30" spans="1:46">
      <c r="A30" s="204" t="str">
        <f>'N3.01'!A30</f>
        <v>Stage 2: Without Intervention Risk Change</v>
      </c>
      <c r="B30" s="204" t="str">
        <f>'N3.01'!B30</f>
        <v>Risk Changes</v>
      </c>
      <c r="C30" s="204" t="str">
        <f>'N3.01'!C30</f>
        <v>Extension of Expected Asset Life</v>
      </c>
      <c r="D30" s="204" t="str">
        <f>'N3.01'!D30</f>
        <v>Non-Intervention</v>
      </c>
      <c r="F30" s="212" t="s">
        <v>51</v>
      </c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253">
        <f t="shared" si="13"/>
        <v>0</v>
      </c>
      <c r="S30" s="199" t="str">
        <f t="shared" si="5"/>
        <v>Units:</v>
      </c>
      <c r="T30" s="120"/>
      <c r="V30" s="199" t="str">
        <f t="shared" si="6"/>
        <v>Units:</v>
      </c>
      <c r="W30" s="120"/>
      <c r="X30" s="120"/>
      <c r="Y30" s="120"/>
      <c r="Z30" s="120"/>
      <c r="AA30" s="120"/>
      <c r="AB30" s="120"/>
      <c r="AC30" s="120"/>
      <c r="AD30" s="120"/>
      <c r="AE30" s="120"/>
      <c r="AF30" s="120"/>
      <c r="AG30" s="253">
        <f t="shared" si="10"/>
        <v>0</v>
      </c>
      <c r="AI30" s="199" t="str">
        <f t="shared" si="8"/>
        <v>Units:</v>
      </c>
      <c r="AJ30" s="120"/>
      <c r="AK30" s="120"/>
      <c r="AL30" s="120"/>
      <c r="AM30" s="120"/>
      <c r="AN30" s="120"/>
      <c r="AO30" s="120"/>
      <c r="AP30" s="120"/>
      <c r="AQ30" s="120"/>
      <c r="AR30" s="120"/>
      <c r="AS30" s="120"/>
      <c r="AT30" s="253">
        <f t="shared" si="11"/>
        <v>0</v>
      </c>
    </row>
    <row r="31" spans="1:46">
      <c r="A31" s="204" t="str">
        <f>'N3.01'!A31</f>
        <v>Stage 2: Without Intervention Risk Change</v>
      </c>
      <c r="B31" s="204" t="str">
        <f>'N3.01'!B31</f>
        <v>Risk Changes</v>
      </c>
      <c r="C31" s="204" t="str">
        <f>'N3.01'!C31</f>
        <v>Consequential Interventions</v>
      </c>
      <c r="D31" s="204" t="str">
        <f>'N3.01'!D31</f>
        <v>Non-Intervention</v>
      </c>
      <c r="F31" s="212" t="s">
        <v>51</v>
      </c>
      <c r="G31" s="120"/>
      <c r="H31" s="120"/>
      <c r="I31" s="120"/>
      <c r="J31" s="120"/>
      <c r="K31" s="120"/>
      <c r="L31" s="120"/>
      <c r="M31" s="120"/>
      <c r="N31" s="120"/>
      <c r="O31" s="120"/>
      <c r="P31" s="120"/>
      <c r="Q31" s="253">
        <f t="shared" si="13"/>
        <v>0</v>
      </c>
      <c r="S31" s="199" t="str">
        <f t="shared" si="5"/>
        <v>Units:</v>
      </c>
      <c r="T31" s="120"/>
      <c r="V31" s="199" t="str">
        <f t="shared" si="6"/>
        <v>Units:</v>
      </c>
      <c r="W31" s="120"/>
      <c r="X31" s="120"/>
      <c r="Y31" s="120"/>
      <c r="Z31" s="120"/>
      <c r="AA31" s="120"/>
      <c r="AB31" s="120"/>
      <c r="AC31" s="120"/>
      <c r="AD31" s="120"/>
      <c r="AE31" s="120"/>
      <c r="AF31" s="120"/>
      <c r="AG31" s="253">
        <f t="shared" si="10"/>
        <v>0</v>
      </c>
      <c r="AI31" s="199" t="str">
        <f t="shared" si="8"/>
        <v>Units:</v>
      </c>
      <c r="AJ31" s="120"/>
      <c r="AK31" s="120"/>
      <c r="AL31" s="120"/>
      <c r="AM31" s="120"/>
      <c r="AN31" s="120"/>
      <c r="AO31" s="120"/>
      <c r="AP31" s="120"/>
      <c r="AQ31" s="120"/>
      <c r="AR31" s="120"/>
      <c r="AS31" s="120"/>
      <c r="AT31" s="253">
        <f t="shared" si="11"/>
        <v>0</v>
      </c>
    </row>
    <row r="32" spans="1:46">
      <c r="A32" s="204" t="str">
        <f>'N3.01'!A32</f>
        <v>Stage 2: Without Intervention Risk Change</v>
      </c>
      <c r="B32" s="204" t="str">
        <f>'N3.01'!B32</f>
        <v>Risk Changes</v>
      </c>
      <c r="C32" s="248" t="str">
        <f>'N3.01'!C32</f>
        <v>Optional entry 3</v>
      </c>
      <c r="D32" s="204" t="str">
        <f>'N3.01'!D32</f>
        <v>N/A</v>
      </c>
      <c r="F32" s="212" t="s">
        <v>51</v>
      </c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253">
        <f t="shared" si="13"/>
        <v>0</v>
      </c>
      <c r="S32" s="199" t="str">
        <f t="shared" si="5"/>
        <v>Units:</v>
      </c>
      <c r="T32" s="120"/>
      <c r="V32" s="199" t="str">
        <f t="shared" si="6"/>
        <v>Units:</v>
      </c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253">
        <f t="shared" si="10"/>
        <v>0</v>
      </c>
      <c r="AI32" s="199" t="str">
        <f t="shared" si="8"/>
        <v>Units:</v>
      </c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253">
        <f t="shared" si="11"/>
        <v>0</v>
      </c>
    </row>
    <row r="33" spans="1:46">
      <c r="A33" s="247" t="str">
        <f>'N3.01'!A33</f>
        <v>Stage 3: RIIO-2 Without Intervention Position 2025/26</v>
      </c>
      <c r="B33" s="247" t="str">
        <f>'N3.01'!B33</f>
        <v>Total Asset Category Risk</v>
      </c>
      <c r="C33" s="247" t="str">
        <f>'N3.01'!C33</f>
        <v>Without Intervention Position</v>
      </c>
      <c r="D33" s="247" t="str">
        <f>'N3.01'!D33</f>
        <v>Total</v>
      </c>
      <c r="F33" s="212" t="s">
        <v>51</v>
      </c>
      <c r="G33" s="252">
        <f>SUM(G$20:G$21)+G$23+SUM(G$25:G$32)</f>
        <v>0</v>
      </c>
      <c r="H33" s="252">
        <f t="shared" ref="H33:P33" si="19">SUM(H$20:H$21)+H$23+SUM(H$25:H$32)</f>
        <v>0</v>
      </c>
      <c r="I33" s="252">
        <f t="shared" si="19"/>
        <v>0</v>
      </c>
      <c r="J33" s="252">
        <f t="shared" si="19"/>
        <v>0</v>
      </c>
      <c r="K33" s="252">
        <f t="shared" si="19"/>
        <v>0</v>
      </c>
      <c r="L33" s="252">
        <f t="shared" si="19"/>
        <v>0</v>
      </c>
      <c r="M33" s="252">
        <f t="shared" si="19"/>
        <v>0</v>
      </c>
      <c r="N33" s="252">
        <f t="shared" si="19"/>
        <v>0</v>
      </c>
      <c r="O33" s="252">
        <f t="shared" si="19"/>
        <v>0</v>
      </c>
      <c r="P33" s="252">
        <f t="shared" si="19"/>
        <v>0</v>
      </c>
      <c r="Q33" s="252">
        <f>SUM(G33:P33)</f>
        <v>0</v>
      </c>
      <c r="S33" s="199" t="str">
        <f t="shared" si="5"/>
        <v>Units:</v>
      </c>
      <c r="T33" s="120"/>
      <c r="V33" s="199" t="str">
        <f t="shared" si="6"/>
        <v>Units:</v>
      </c>
      <c r="W33" s="252">
        <f t="shared" ref="W33:AF33" si="20">SUM(W$20:W$21)+W$23+SUM(W$25:W$32)</f>
        <v>0</v>
      </c>
      <c r="X33" s="252">
        <f t="shared" si="20"/>
        <v>0</v>
      </c>
      <c r="Y33" s="252">
        <f t="shared" si="20"/>
        <v>0</v>
      </c>
      <c r="Z33" s="252">
        <f t="shared" si="20"/>
        <v>0</v>
      </c>
      <c r="AA33" s="252">
        <f t="shared" si="20"/>
        <v>0</v>
      </c>
      <c r="AB33" s="252">
        <f t="shared" si="20"/>
        <v>0</v>
      </c>
      <c r="AC33" s="252">
        <f t="shared" si="20"/>
        <v>0</v>
      </c>
      <c r="AD33" s="252">
        <f t="shared" si="20"/>
        <v>0</v>
      </c>
      <c r="AE33" s="252">
        <f t="shared" si="20"/>
        <v>0</v>
      </c>
      <c r="AF33" s="252">
        <f t="shared" si="20"/>
        <v>0</v>
      </c>
      <c r="AG33" s="252">
        <f>SUM(W33:AF33)</f>
        <v>0</v>
      </c>
      <c r="AI33" s="199" t="str">
        <f t="shared" si="8"/>
        <v>Units:</v>
      </c>
      <c r="AJ33" s="252">
        <f t="shared" ref="AJ33:AS33" si="21">SUM(AJ$20:AJ$21)+AJ$23+SUM(AJ$25:AJ$32)</f>
        <v>0</v>
      </c>
      <c r="AK33" s="252">
        <f t="shared" si="21"/>
        <v>0</v>
      </c>
      <c r="AL33" s="252">
        <f t="shared" si="21"/>
        <v>0</v>
      </c>
      <c r="AM33" s="252">
        <f t="shared" si="21"/>
        <v>0</v>
      </c>
      <c r="AN33" s="252">
        <f t="shared" si="21"/>
        <v>0</v>
      </c>
      <c r="AO33" s="252">
        <f t="shared" si="21"/>
        <v>0</v>
      </c>
      <c r="AP33" s="252">
        <f t="shared" si="21"/>
        <v>0</v>
      </c>
      <c r="AQ33" s="252">
        <f t="shared" si="21"/>
        <v>0</v>
      </c>
      <c r="AR33" s="252">
        <f t="shared" si="21"/>
        <v>0</v>
      </c>
      <c r="AS33" s="252">
        <f t="shared" si="21"/>
        <v>0</v>
      </c>
      <c r="AT33" s="252">
        <f>SUM(AJ33:AS33)</f>
        <v>0</v>
      </c>
    </row>
    <row r="34" spans="1:46">
      <c r="A34" s="204" t="str">
        <f>'N3.01'!A34</f>
        <v>Stage 3:With Intervention Risk Change</v>
      </c>
      <c r="B34" s="204" t="str">
        <f>'N3.01'!B34</f>
        <v>Non-Intervention Impacts</v>
      </c>
      <c r="C34" s="204" t="str">
        <f>'N3.01'!C34</f>
        <v>Methodology Change Impact</v>
      </c>
      <c r="D34" s="204" t="str">
        <f>'N3.01'!D34</f>
        <v>Non-Intervention</v>
      </c>
      <c r="F34" s="212" t="s">
        <v>51</v>
      </c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253">
        <f t="shared" ref="Q34:Q47" si="22">SUM(G34:P34)</f>
        <v>0</v>
      </c>
      <c r="S34" s="199" t="str">
        <f t="shared" si="5"/>
        <v>Units:</v>
      </c>
      <c r="T34" s="120"/>
      <c r="V34" s="199" t="str">
        <f t="shared" si="6"/>
        <v>Units:</v>
      </c>
      <c r="W34" s="120"/>
      <c r="X34" s="120"/>
      <c r="Y34" s="120"/>
      <c r="Z34" s="120"/>
      <c r="AA34" s="120"/>
      <c r="AB34" s="120"/>
      <c r="AC34" s="120"/>
      <c r="AD34" s="120"/>
      <c r="AE34" s="120"/>
      <c r="AF34" s="120"/>
      <c r="AG34" s="253">
        <f t="shared" ref="AG34:AG47" si="23">SUM(W34:AF34)</f>
        <v>0</v>
      </c>
      <c r="AI34" s="199" t="str">
        <f t="shared" si="8"/>
        <v>Units:</v>
      </c>
      <c r="AJ34" s="120"/>
      <c r="AK34" s="120"/>
      <c r="AL34" s="120"/>
      <c r="AM34" s="120"/>
      <c r="AN34" s="120"/>
      <c r="AO34" s="120"/>
      <c r="AP34" s="120"/>
      <c r="AQ34" s="120"/>
      <c r="AR34" s="120"/>
      <c r="AS34" s="120"/>
      <c r="AT34" s="253">
        <f t="shared" ref="AT34:AT47" si="24">SUM(AJ34:AS34)</f>
        <v>0</v>
      </c>
    </row>
    <row r="35" spans="1:46">
      <c r="A35" s="204" t="str">
        <f>'N3.01'!A35</f>
        <v>Stage 3:With Intervention Risk Change</v>
      </c>
      <c r="B35" s="204" t="str">
        <f>'N3.01'!B35</f>
        <v>Non-Intervention Impacts</v>
      </c>
      <c r="C35" s="204" t="str">
        <f>'N3.01'!C35</f>
        <v>Data Revision Impact</v>
      </c>
      <c r="D35" s="204" t="str">
        <f>'N3.01'!D35</f>
        <v>Non-Intervention</v>
      </c>
      <c r="F35" s="212" t="s">
        <v>51</v>
      </c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253">
        <f t="shared" si="22"/>
        <v>0</v>
      </c>
      <c r="S35" s="199" t="str">
        <f t="shared" si="5"/>
        <v>Units:</v>
      </c>
      <c r="T35" s="120"/>
      <c r="V35" s="199" t="str">
        <f t="shared" si="6"/>
        <v>Units:</v>
      </c>
      <c r="W35" s="120"/>
      <c r="X35" s="120"/>
      <c r="Y35" s="120"/>
      <c r="Z35" s="120"/>
      <c r="AA35" s="120"/>
      <c r="AB35" s="120"/>
      <c r="AC35" s="120"/>
      <c r="AD35" s="120"/>
      <c r="AE35" s="120"/>
      <c r="AF35" s="120"/>
      <c r="AG35" s="253">
        <f t="shared" si="23"/>
        <v>0</v>
      </c>
      <c r="AI35" s="199" t="str">
        <f t="shared" si="8"/>
        <v>Units:</v>
      </c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253">
        <f t="shared" si="24"/>
        <v>0</v>
      </c>
    </row>
    <row r="36" spans="1:46">
      <c r="A36" s="204" t="str">
        <f>'N3.01'!A36</f>
        <v>Stage 3:With Intervention Risk Change</v>
      </c>
      <c r="B36" s="204" t="str">
        <f>'N3.01'!B36</f>
        <v>Non-Intervention Impacts</v>
      </c>
      <c r="C36" s="204" t="str">
        <f>'N3.01'!C36</f>
        <v>Manual Over-ride on PoF or CoF</v>
      </c>
      <c r="D36" s="204" t="str">
        <f>'N3.01'!D36</f>
        <v>Non-Intervention</v>
      </c>
      <c r="F36" s="212" t="s">
        <v>51</v>
      </c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253">
        <f t="shared" si="22"/>
        <v>0</v>
      </c>
      <c r="S36" s="199" t="str">
        <f t="shared" si="5"/>
        <v>Units:</v>
      </c>
      <c r="T36" s="120"/>
      <c r="V36" s="199" t="str">
        <f t="shared" si="6"/>
        <v>Units:</v>
      </c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253">
        <f t="shared" si="23"/>
        <v>0</v>
      </c>
      <c r="AI36" s="199" t="str">
        <f t="shared" si="8"/>
        <v>Units:</v>
      </c>
      <c r="AJ36" s="120"/>
      <c r="AK36" s="120"/>
      <c r="AL36" s="120"/>
      <c r="AM36" s="120"/>
      <c r="AN36" s="120"/>
      <c r="AO36" s="120"/>
      <c r="AP36" s="120"/>
      <c r="AQ36" s="120"/>
      <c r="AR36" s="120"/>
      <c r="AS36" s="120"/>
      <c r="AT36" s="253">
        <f t="shared" si="24"/>
        <v>0</v>
      </c>
    </row>
    <row r="37" spans="1:46">
      <c r="A37" s="204" t="str">
        <f>'N3.01'!A37</f>
        <v>Stage 3:With Intervention Risk Change</v>
      </c>
      <c r="B37" s="204" t="str">
        <f>'N3.01'!B37</f>
        <v>Non-Intervention Impacts</v>
      </c>
      <c r="C37" s="204" t="str">
        <f>'N3.01'!C37</f>
        <v>Extension of Expected Asset Life</v>
      </c>
      <c r="D37" s="204" t="str">
        <f>'N3.01'!D37</f>
        <v>Non-Intervention</v>
      </c>
      <c r="F37" s="212" t="s">
        <v>51</v>
      </c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253">
        <f t="shared" si="22"/>
        <v>0</v>
      </c>
      <c r="S37" s="199" t="str">
        <f t="shared" si="5"/>
        <v>Units:</v>
      </c>
      <c r="T37" s="120"/>
      <c r="V37" s="199" t="str">
        <f t="shared" si="6"/>
        <v>Units:</v>
      </c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253">
        <f t="shared" si="23"/>
        <v>0</v>
      </c>
      <c r="AI37" s="199" t="str">
        <f t="shared" si="8"/>
        <v>Units:</v>
      </c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253">
        <f t="shared" si="24"/>
        <v>0</v>
      </c>
    </row>
    <row r="38" spans="1:46">
      <c r="A38" s="204" t="str">
        <f>'N3.01'!A38</f>
        <v>Stage 3:With Intervention Risk Change</v>
      </c>
      <c r="B38" s="204" t="str">
        <f>'N3.01'!B38</f>
        <v>Non-Intervention Impacts</v>
      </c>
      <c r="C38" s="204" t="str">
        <f>'N3.01'!C38</f>
        <v>Consequential Interventions</v>
      </c>
      <c r="D38" s="204" t="str">
        <f>'N3.01'!D38</f>
        <v>Non-Intervention</v>
      </c>
      <c r="F38" s="212" t="s">
        <v>51</v>
      </c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253">
        <f t="shared" si="22"/>
        <v>0</v>
      </c>
      <c r="S38" s="199" t="str">
        <f t="shared" si="5"/>
        <v>Units:</v>
      </c>
      <c r="T38" s="120"/>
      <c r="V38" s="199" t="str">
        <f t="shared" si="6"/>
        <v>Units:</v>
      </c>
      <c r="W38" s="120"/>
      <c r="X38" s="120"/>
      <c r="Y38" s="120"/>
      <c r="Z38" s="120"/>
      <c r="AA38" s="120"/>
      <c r="AB38" s="120"/>
      <c r="AC38" s="120"/>
      <c r="AD38" s="120"/>
      <c r="AE38" s="120"/>
      <c r="AF38" s="120"/>
      <c r="AG38" s="253">
        <f t="shared" si="23"/>
        <v>0</v>
      </c>
      <c r="AI38" s="199" t="str">
        <f t="shared" si="8"/>
        <v>Units:</v>
      </c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253">
        <f t="shared" si="24"/>
        <v>0</v>
      </c>
    </row>
    <row r="39" spans="1:46">
      <c r="A39" s="204" t="str">
        <f>'N3.01'!A39</f>
        <v>Stage 3:With Intervention Risk Change</v>
      </c>
      <c r="B39" s="204" t="str">
        <f>'N3.01'!B39</f>
        <v>Asset Intervention Impacts</v>
      </c>
      <c r="C39" s="204" t="str">
        <f>'N3.01'!C39</f>
        <v>Asset Replacement (PoF Driven)</v>
      </c>
      <c r="D39" s="204" t="str">
        <f>'N3.01'!D39</f>
        <v>Replacement</v>
      </c>
      <c r="F39" s="212" t="s">
        <v>51</v>
      </c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253">
        <f t="shared" si="22"/>
        <v>0</v>
      </c>
      <c r="S39" s="199" t="str">
        <f t="shared" si="5"/>
        <v>Units:</v>
      </c>
      <c r="T39" s="120"/>
      <c r="V39" s="199" t="str">
        <f t="shared" si="6"/>
        <v>Units:</v>
      </c>
      <c r="W39" s="120"/>
      <c r="X39" s="120"/>
      <c r="Y39" s="120"/>
      <c r="Z39" s="120"/>
      <c r="AA39" s="120"/>
      <c r="AB39" s="120"/>
      <c r="AC39" s="120"/>
      <c r="AD39" s="120"/>
      <c r="AE39" s="120"/>
      <c r="AF39" s="120"/>
      <c r="AG39" s="253">
        <f t="shared" si="23"/>
        <v>0</v>
      </c>
      <c r="AI39" s="199" t="str">
        <f t="shared" si="8"/>
        <v>Units:</v>
      </c>
      <c r="AJ39" s="120"/>
      <c r="AK39" s="120"/>
      <c r="AL39" s="120"/>
      <c r="AM39" s="120"/>
      <c r="AN39" s="120"/>
      <c r="AO39" s="120"/>
      <c r="AP39" s="120"/>
      <c r="AQ39" s="120"/>
      <c r="AR39" s="120"/>
      <c r="AS39" s="120"/>
      <c r="AT39" s="253">
        <f t="shared" si="24"/>
        <v>0</v>
      </c>
    </row>
    <row r="40" spans="1:46">
      <c r="A40" s="204" t="str">
        <f>'N3.01'!A40</f>
        <v>Stage 3:With Intervention Risk Change</v>
      </c>
      <c r="B40" s="204" t="str">
        <f>'N3.01'!B40</f>
        <v>Asset Intervention Impacts</v>
      </c>
      <c r="C40" s="204" t="str">
        <f>'N3.01'!C40</f>
        <v>Asset Replacement (CoF Driven)</v>
      </c>
      <c r="D40" s="204" t="str">
        <f>'N3.01'!D40</f>
        <v>Replacement</v>
      </c>
      <c r="F40" s="212" t="s">
        <v>51</v>
      </c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253">
        <f t="shared" si="22"/>
        <v>0</v>
      </c>
      <c r="S40" s="199" t="str">
        <f t="shared" si="5"/>
        <v>Units:</v>
      </c>
      <c r="T40" s="120"/>
      <c r="V40" s="199" t="str">
        <f t="shared" si="6"/>
        <v>Units:</v>
      </c>
      <c r="W40" s="120"/>
      <c r="X40" s="120"/>
      <c r="Y40" s="120"/>
      <c r="Z40" s="120"/>
      <c r="AA40" s="120"/>
      <c r="AB40" s="120"/>
      <c r="AC40" s="120"/>
      <c r="AD40" s="120"/>
      <c r="AE40" s="120"/>
      <c r="AF40" s="120"/>
      <c r="AG40" s="253">
        <f t="shared" si="23"/>
        <v>0</v>
      </c>
      <c r="AI40" s="199" t="str">
        <f t="shared" si="8"/>
        <v>Units:</v>
      </c>
      <c r="AJ40" s="120"/>
      <c r="AK40" s="120"/>
      <c r="AL40" s="120"/>
      <c r="AM40" s="120"/>
      <c r="AN40" s="120"/>
      <c r="AO40" s="120"/>
      <c r="AP40" s="120"/>
      <c r="AQ40" s="120"/>
      <c r="AR40" s="120"/>
      <c r="AS40" s="120"/>
      <c r="AT40" s="253">
        <f t="shared" si="24"/>
        <v>0</v>
      </c>
    </row>
    <row r="41" spans="1:46">
      <c r="A41" s="204" t="str">
        <f>'N3.01'!A41</f>
        <v>Stage 3:With Intervention Risk Change</v>
      </c>
      <c r="B41" s="204" t="str">
        <f>'N3.01'!B41</f>
        <v>Asset Intervention Impacts</v>
      </c>
      <c r="C41" s="204" t="str">
        <f>'N3.01'!C41</f>
        <v>Asset Replacement (Other Driven)</v>
      </c>
      <c r="D41" s="204" t="str">
        <f>'N3.01'!D41</f>
        <v>Replacement</v>
      </c>
      <c r="F41" s="212" t="s">
        <v>51</v>
      </c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253">
        <f t="shared" si="22"/>
        <v>0</v>
      </c>
      <c r="S41" s="199" t="str">
        <f t="shared" si="5"/>
        <v>Units:</v>
      </c>
      <c r="T41" s="120"/>
      <c r="V41" s="199" t="str">
        <f t="shared" si="6"/>
        <v>Units:</v>
      </c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253">
        <f t="shared" si="23"/>
        <v>0</v>
      </c>
      <c r="AI41" s="199" t="str">
        <f t="shared" si="8"/>
        <v>Units:</v>
      </c>
      <c r="AJ41" s="120"/>
      <c r="AK41" s="120"/>
      <c r="AL41" s="120"/>
      <c r="AM41" s="120"/>
      <c r="AN41" s="120"/>
      <c r="AO41" s="120"/>
      <c r="AP41" s="120"/>
      <c r="AQ41" s="120"/>
      <c r="AR41" s="120"/>
      <c r="AS41" s="120"/>
      <c r="AT41" s="253">
        <f t="shared" si="24"/>
        <v>0</v>
      </c>
    </row>
    <row r="42" spans="1:46">
      <c r="A42" s="204" t="str">
        <f>'N3.01'!A42</f>
        <v>Stage 3:With Intervention Risk Change</v>
      </c>
      <c r="B42" s="204" t="str">
        <f>'N3.01'!B42</f>
        <v>Asset Intervention Impacts</v>
      </c>
      <c r="C42" s="204" t="str">
        <f>'N3.01'!C42</f>
        <v>Asset Refurbishment (PoF Driven)</v>
      </c>
      <c r="D42" s="204" t="str">
        <f>'N3.01'!D42</f>
        <v>Refurbishment</v>
      </c>
      <c r="F42" s="212" t="s">
        <v>51</v>
      </c>
      <c r="G42" s="120"/>
      <c r="H42" s="120"/>
      <c r="I42" s="120"/>
      <c r="J42" s="120"/>
      <c r="K42" s="120"/>
      <c r="L42" s="120"/>
      <c r="M42" s="120"/>
      <c r="N42" s="120"/>
      <c r="O42" s="120"/>
      <c r="P42" s="120"/>
      <c r="Q42" s="253">
        <f t="shared" si="22"/>
        <v>0</v>
      </c>
      <c r="S42" s="199" t="str">
        <f t="shared" si="5"/>
        <v>Units:</v>
      </c>
      <c r="T42" s="120"/>
      <c r="V42" s="199" t="str">
        <f t="shared" si="6"/>
        <v>Units:</v>
      </c>
      <c r="W42" s="120"/>
      <c r="X42" s="120"/>
      <c r="Y42" s="120"/>
      <c r="Z42" s="120"/>
      <c r="AA42" s="120"/>
      <c r="AB42" s="120"/>
      <c r="AC42" s="120"/>
      <c r="AD42" s="120"/>
      <c r="AE42" s="120"/>
      <c r="AF42" s="120"/>
      <c r="AG42" s="253">
        <f t="shared" si="23"/>
        <v>0</v>
      </c>
      <c r="AI42" s="199" t="str">
        <f t="shared" si="8"/>
        <v>Units:</v>
      </c>
      <c r="AJ42" s="120"/>
      <c r="AK42" s="120"/>
      <c r="AL42" s="120"/>
      <c r="AM42" s="120"/>
      <c r="AN42" s="120"/>
      <c r="AO42" s="120"/>
      <c r="AP42" s="120"/>
      <c r="AQ42" s="120"/>
      <c r="AR42" s="120"/>
      <c r="AS42" s="120"/>
      <c r="AT42" s="253">
        <f t="shared" si="24"/>
        <v>0</v>
      </c>
    </row>
    <row r="43" spans="1:46">
      <c r="A43" s="204" t="str">
        <f>'N3.01'!A43</f>
        <v>Stage 3:With Intervention Risk Change</v>
      </c>
      <c r="B43" s="204" t="str">
        <f>'N3.01'!B43</f>
        <v>Asset Intervention Impacts</v>
      </c>
      <c r="C43" s="204" t="str">
        <f>'N3.01'!C43</f>
        <v>Asset Refurbishment (CoF Driven)</v>
      </c>
      <c r="D43" s="204" t="str">
        <f>'N3.01'!D43</f>
        <v>Refurbishment</v>
      </c>
      <c r="F43" s="212" t="s">
        <v>51</v>
      </c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253">
        <f t="shared" si="22"/>
        <v>0</v>
      </c>
      <c r="S43" s="199" t="str">
        <f t="shared" si="5"/>
        <v>Units:</v>
      </c>
      <c r="T43" s="120"/>
      <c r="V43" s="199" t="str">
        <f t="shared" si="6"/>
        <v>Units:</v>
      </c>
      <c r="W43" s="120"/>
      <c r="X43" s="120"/>
      <c r="Y43" s="120"/>
      <c r="Z43" s="120"/>
      <c r="AA43" s="120"/>
      <c r="AB43" s="120"/>
      <c r="AC43" s="120"/>
      <c r="AD43" s="120"/>
      <c r="AE43" s="120"/>
      <c r="AF43" s="120"/>
      <c r="AG43" s="253">
        <f t="shared" si="23"/>
        <v>0</v>
      </c>
      <c r="AI43" s="199" t="str">
        <f t="shared" si="8"/>
        <v>Units:</v>
      </c>
      <c r="AJ43" s="120"/>
      <c r="AK43" s="120"/>
      <c r="AL43" s="120"/>
      <c r="AM43" s="120"/>
      <c r="AN43" s="120"/>
      <c r="AO43" s="120"/>
      <c r="AP43" s="120"/>
      <c r="AQ43" s="120"/>
      <c r="AR43" s="120"/>
      <c r="AS43" s="120"/>
      <c r="AT43" s="253">
        <f t="shared" si="24"/>
        <v>0</v>
      </c>
    </row>
    <row r="44" spans="1:46">
      <c r="A44" s="204" t="str">
        <f>'N3.01'!A44</f>
        <v>Stage 3:With Intervention Risk Change</v>
      </c>
      <c r="B44" s="204" t="str">
        <f>'N3.01'!B44</f>
        <v>Asset Intervention Impacts</v>
      </c>
      <c r="C44" s="204" t="str">
        <f>'N3.01'!C44</f>
        <v>Asset Refurbishment (Other Driven)</v>
      </c>
      <c r="D44" s="204" t="str">
        <f>'N3.01'!D44</f>
        <v>Refurbishment</v>
      </c>
      <c r="F44" s="212" t="s">
        <v>51</v>
      </c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253">
        <f t="shared" si="22"/>
        <v>0</v>
      </c>
      <c r="S44" s="199" t="str">
        <f t="shared" si="5"/>
        <v>Units:</v>
      </c>
      <c r="T44" s="120"/>
      <c r="V44" s="199" t="str">
        <f t="shared" si="6"/>
        <v>Units:</v>
      </c>
      <c r="W44" s="120"/>
      <c r="X44" s="120"/>
      <c r="Y44" s="120"/>
      <c r="Z44" s="120"/>
      <c r="AA44" s="120"/>
      <c r="AB44" s="120"/>
      <c r="AC44" s="120"/>
      <c r="AD44" s="120"/>
      <c r="AE44" s="120"/>
      <c r="AF44" s="120"/>
      <c r="AG44" s="253">
        <f t="shared" si="23"/>
        <v>0</v>
      </c>
      <c r="AI44" s="199" t="str">
        <f t="shared" si="8"/>
        <v>Units:</v>
      </c>
      <c r="AJ44" s="120"/>
      <c r="AK44" s="120"/>
      <c r="AL44" s="120"/>
      <c r="AM44" s="120"/>
      <c r="AN44" s="120"/>
      <c r="AO44" s="120"/>
      <c r="AP44" s="120"/>
      <c r="AQ44" s="120"/>
      <c r="AR44" s="120"/>
      <c r="AS44" s="120"/>
      <c r="AT44" s="253">
        <f t="shared" si="24"/>
        <v>0</v>
      </c>
    </row>
    <row r="45" spans="1:46">
      <c r="A45" s="204" t="str">
        <f>'N3.01'!A45</f>
        <v>Stage 3:With Intervention Risk Change</v>
      </c>
      <c r="B45" s="204" t="str">
        <f>'N3.01'!B45</f>
        <v>Asset Intervention Impacts</v>
      </c>
      <c r="C45" s="204" t="str">
        <f>'N3.01'!C45</f>
        <v>Asset Replacement Due To Early Life Failures</v>
      </c>
      <c r="D45" s="204" t="str">
        <f>'N3.01'!D45</f>
        <v>Other Interventions</v>
      </c>
      <c r="F45" s="212" t="s">
        <v>51</v>
      </c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253">
        <f t="shared" si="22"/>
        <v>0</v>
      </c>
      <c r="S45" s="199" t="str">
        <f t="shared" si="5"/>
        <v>Units:</v>
      </c>
      <c r="T45" s="120"/>
      <c r="V45" s="199" t="str">
        <f t="shared" si="6"/>
        <v>Units:</v>
      </c>
      <c r="W45" s="120"/>
      <c r="X45" s="120"/>
      <c r="Y45" s="120"/>
      <c r="Z45" s="120"/>
      <c r="AA45" s="120"/>
      <c r="AB45" s="120"/>
      <c r="AC45" s="120"/>
      <c r="AD45" s="120"/>
      <c r="AE45" s="120"/>
      <c r="AF45" s="120"/>
      <c r="AG45" s="253">
        <f t="shared" si="23"/>
        <v>0</v>
      </c>
      <c r="AI45" s="199" t="str">
        <f t="shared" si="8"/>
        <v>Units:</v>
      </c>
      <c r="AJ45" s="120"/>
      <c r="AK45" s="120"/>
      <c r="AL45" s="120"/>
      <c r="AM45" s="120"/>
      <c r="AN45" s="120"/>
      <c r="AO45" s="120"/>
      <c r="AP45" s="120"/>
      <c r="AQ45" s="120"/>
      <c r="AR45" s="120"/>
      <c r="AS45" s="120"/>
      <c r="AT45" s="253">
        <f t="shared" si="24"/>
        <v>0</v>
      </c>
    </row>
    <row r="46" spans="1:46">
      <c r="A46" s="204" t="str">
        <f>'N3.01'!A46</f>
        <v>Stage 3:With Intervention Risk Change</v>
      </c>
      <c r="B46" s="204" t="str">
        <f>'N3.01'!B46</f>
        <v>Risk Changes</v>
      </c>
      <c r="C46" s="248" t="str">
        <f>'N3.01'!C46</f>
        <v>Optional entry 4</v>
      </c>
      <c r="D46" s="204" t="str">
        <f>'N3.01'!D46</f>
        <v>N/A</v>
      </c>
      <c r="F46" s="212" t="s">
        <v>51</v>
      </c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53">
        <f t="shared" si="22"/>
        <v>0</v>
      </c>
      <c r="S46" s="199" t="str">
        <f t="shared" si="5"/>
        <v>Units:</v>
      </c>
      <c r="T46" s="120"/>
      <c r="V46" s="199" t="str">
        <f t="shared" si="6"/>
        <v>Units:</v>
      </c>
      <c r="W46" s="206"/>
      <c r="X46" s="206"/>
      <c r="Y46" s="206"/>
      <c r="Z46" s="206"/>
      <c r="AA46" s="206"/>
      <c r="AB46" s="206"/>
      <c r="AC46" s="206"/>
      <c r="AD46" s="206"/>
      <c r="AE46" s="206"/>
      <c r="AF46" s="206"/>
      <c r="AG46" s="253">
        <f t="shared" si="23"/>
        <v>0</v>
      </c>
      <c r="AI46" s="199" t="str">
        <f t="shared" si="8"/>
        <v>Units:</v>
      </c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53">
        <f t="shared" si="24"/>
        <v>0</v>
      </c>
    </row>
    <row r="47" spans="1:46">
      <c r="A47" s="247" t="str">
        <f>'N3.01'!A47</f>
        <v>Stage 3: RIIO-2 With Intervention Position 2025/26</v>
      </c>
      <c r="B47" s="247" t="str">
        <f>'N3.01'!B47</f>
        <v>Total Asset Category Risk</v>
      </c>
      <c r="C47" s="247" t="str">
        <f>'N3.01'!C47</f>
        <v>With Intervention Position</v>
      </c>
      <c r="D47" s="247" t="str">
        <f>'N3.01'!D47</f>
        <v>Total</v>
      </c>
      <c r="F47" s="212" t="s">
        <v>51</v>
      </c>
      <c r="G47" s="252">
        <f>SUM(G$33:G$46)</f>
        <v>0</v>
      </c>
      <c r="H47" s="252">
        <f t="shared" ref="H47:P47" si="25">SUM(H$33:H$46)</f>
        <v>0</v>
      </c>
      <c r="I47" s="252">
        <f t="shared" si="25"/>
        <v>0</v>
      </c>
      <c r="J47" s="252">
        <f t="shared" si="25"/>
        <v>0</v>
      </c>
      <c r="K47" s="252">
        <f t="shared" si="25"/>
        <v>0</v>
      </c>
      <c r="L47" s="252">
        <f t="shared" si="25"/>
        <v>0</v>
      </c>
      <c r="M47" s="252">
        <f t="shared" si="25"/>
        <v>0</v>
      </c>
      <c r="N47" s="252">
        <f t="shared" si="25"/>
        <v>0</v>
      </c>
      <c r="O47" s="252">
        <f t="shared" si="25"/>
        <v>0</v>
      </c>
      <c r="P47" s="252">
        <f t="shared" si="25"/>
        <v>0</v>
      </c>
      <c r="Q47" s="252">
        <f t="shared" si="22"/>
        <v>0</v>
      </c>
      <c r="S47" s="199" t="str">
        <f t="shared" si="5"/>
        <v>Units:</v>
      </c>
      <c r="T47" s="120"/>
      <c r="V47" s="199" t="str">
        <f t="shared" si="6"/>
        <v>Units:</v>
      </c>
      <c r="W47" s="252">
        <f t="shared" ref="W47:AF47" si="26">SUM(W$33:W$46)</f>
        <v>0</v>
      </c>
      <c r="X47" s="252">
        <f t="shared" si="26"/>
        <v>0</v>
      </c>
      <c r="Y47" s="252">
        <f t="shared" si="26"/>
        <v>0</v>
      </c>
      <c r="Z47" s="252">
        <f t="shared" si="26"/>
        <v>0</v>
      </c>
      <c r="AA47" s="252">
        <f t="shared" si="26"/>
        <v>0</v>
      </c>
      <c r="AB47" s="252">
        <f t="shared" si="26"/>
        <v>0</v>
      </c>
      <c r="AC47" s="252">
        <f t="shared" si="26"/>
        <v>0</v>
      </c>
      <c r="AD47" s="252">
        <f t="shared" si="26"/>
        <v>0</v>
      </c>
      <c r="AE47" s="252">
        <f t="shared" si="26"/>
        <v>0</v>
      </c>
      <c r="AF47" s="252">
        <f t="shared" si="26"/>
        <v>0</v>
      </c>
      <c r="AG47" s="252">
        <f t="shared" si="23"/>
        <v>0</v>
      </c>
      <c r="AI47" s="199" t="str">
        <f t="shared" si="8"/>
        <v>Units:</v>
      </c>
      <c r="AJ47" s="252">
        <f t="shared" ref="AJ47:AS47" si="27">SUM(AJ$33:AJ$46)</f>
        <v>0</v>
      </c>
      <c r="AK47" s="252">
        <f t="shared" si="27"/>
        <v>0</v>
      </c>
      <c r="AL47" s="252">
        <f t="shared" si="27"/>
        <v>0</v>
      </c>
      <c r="AM47" s="252">
        <f t="shared" si="27"/>
        <v>0</v>
      </c>
      <c r="AN47" s="252">
        <f t="shared" si="27"/>
        <v>0</v>
      </c>
      <c r="AO47" s="252">
        <f t="shared" si="27"/>
        <v>0</v>
      </c>
      <c r="AP47" s="252">
        <f t="shared" si="27"/>
        <v>0</v>
      </c>
      <c r="AQ47" s="252">
        <f t="shared" si="27"/>
        <v>0</v>
      </c>
      <c r="AR47" s="252">
        <f t="shared" si="27"/>
        <v>0</v>
      </c>
      <c r="AS47" s="252">
        <f t="shared" si="27"/>
        <v>0</v>
      </c>
      <c r="AT47" s="252">
        <f t="shared" si="24"/>
        <v>0</v>
      </c>
    </row>
    <row r="48" spans="1:46" s="207" customFormat="1" ht="5" customHeight="1">
      <c r="S48" s="208"/>
      <c r="V48" s="208"/>
      <c r="AI48" s="208"/>
    </row>
    <row r="49" spans="1:46">
      <c r="A49" s="204" t="str">
        <f>'N3.01'!A49</f>
        <v>Long Term Risk Benefit: RIIO-2</v>
      </c>
      <c r="B49" s="204" t="str">
        <f>'N3.01'!B49</f>
        <v>Asset Intervention Impacts</v>
      </c>
      <c r="C49" s="204" t="str">
        <f>'N3.01'!C49</f>
        <v>Asset Replacement (PoF Driven)</v>
      </c>
      <c r="D49" s="204" t="str">
        <f>'N3.01'!D49</f>
        <v>N/A</v>
      </c>
      <c r="F49" s="212" t="s">
        <v>51</v>
      </c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253">
        <f t="shared" ref="Q49:Q55" si="28">SUM(G49:P49)</f>
        <v>0</v>
      </c>
      <c r="S49" s="199" t="str">
        <f t="shared" si="5"/>
        <v>Units:</v>
      </c>
      <c r="T49" s="120"/>
      <c r="V49" s="199" t="str">
        <f t="shared" si="6"/>
        <v>Units:</v>
      </c>
      <c r="W49" s="120"/>
      <c r="X49" s="120"/>
      <c r="Y49" s="120"/>
      <c r="Z49" s="120"/>
      <c r="AA49" s="120"/>
      <c r="AB49" s="120"/>
      <c r="AC49" s="120"/>
      <c r="AD49" s="120"/>
      <c r="AE49" s="120"/>
      <c r="AF49" s="120"/>
      <c r="AG49" s="253">
        <f t="shared" ref="AG49:AG55" si="29">SUM(W49:AF49)</f>
        <v>0</v>
      </c>
      <c r="AI49" s="199" t="str">
        <f t="shared" si="8"/>
        <v>Units:</v>
      </c>
      <c r="AJ49" s="120"/>
      <c r="AK49" s="120"/>
      <c r="AL49" s="120"/>
      <c r="AM49" s="120"/>
      <c r="AN49" s="120"/>
      <c r="AO49" s="120"/>
      <c r="AP49" s="120"/>
      <c r="AQ49" s="120"/>
      <c r="AR49" s="120"/>
      <c r="AS49" s="120"/>
      <c r="AT49" s="253">
        <f t="shared" ref="AT49:AT55" si="30">SUM(AJ49:AS49)</f>
        <v>0</v>
      </c>
    </row>
    <row r="50" spans="1:46">
      <c r="A50" s="204" t="str">
        <f>'N3.01'!A50</f>
        <v>Long Term Risk Benefit: RIIO-2</v>
      </c>
      <c r="B50" s="204" t="str">
        <f>'N3.01'!B50</f>
        <v>Asset Intervention Impacts</v>
      </c>
      <c r="C50" s="204" t="str">
        <f>'N3.01'!C50</f>
        <v>Asset Replacement (CoF Driven)</v>
      </c>
      <c r="D50" s="204" t="str">
        <f>'N3.01'!D50</f>
        <v>N/A</v>
      </c>
      <c r="F50" s="212" t="s">
        <v>51</v>
      </c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253">
        <f t="shared" si="28"/>
        <v>0</v>
      </c>
      <c r="S50" s="199" t="str">
        <f t="shared" si="5"/>
        <v>Units:</v>
      </c>
      <c r="T50" s="120"/>
      <c r="V50" s="199" t="str">
        <f t="shared" si="6"/>
        <v>Units:</v>
      </c>
      <c r="W50" s="120"/>
      <c r="X50" s="120"/>
      <c r="Y50" s="120"/>
      <c r="Z50" s="120"/>
      <c r="AA50" s="120"/>
      <c r="AB50" s="120"/>
      <c r="AC50" s="120"/>
      <c r="AD50" s="120"/>
      <c r="AE50" s="120"/>
      <c r="AF50" s="120"/>
      <c r="AG50" s="253">
        <f t="shared" si="29"/>
        <v>0</v>
      </c>
      <c r="AI50" s="199" t="str">
        <f t="shared" si="8"/>
        <v>Units:</v>
      </c>
      <c r="AJ50" s="120"/>
      <c r="AK50" s="120"/>
      <c r="AL50" s="120"/>
      <c r="AM50" s="120"/>
      <c r="AN50" s="120"/>
      <c r="AO50" s="120"/>
      <c r="AP50" s="120"/>
      <c r="AQ50" s="120"/>
      <c r="AR50" s="120"/>
      <c r="AS50" s="120"/>
      <c r="AT50" s="253">
        <f t="shared" si="30"/>
        <v>0</v>
      </c>
    </row>
    <row r="51" spans="1:46">
      <c r="A51" s="204" t="str">
        <f>'N3.01'!A51</f>
        <v>Long Term Risk Benefit: RIIO-2</v>
      </c>
      <c r="B51" s="204" t="str">
        <f>'N3.01'!B51</f>
        <v>Asset Intervention Impacts</v>
      </c>
      <c r="C51" s="204" t="str">
        <f>'N3.01'!C51</f>
        <v>Asset Replacement (Other Driven)</v>
      </c>
      <c r="D51" s="204" t="str">
        <f>'N3.01'!D51</f>
        <v>N/A</v>
      </c>
      <c r="F51" s="212" t="s">
        <v>51</v>
      </c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253">
        <f t="shared" si="28"/>
        <v>0</v>
      </c>
      <c r="S51" s="199" t="str">
        <f t="shared" si="5"/>
        <v>Units:</v>
      </c>
      <c r="T51" s="120"/>
      <c r="V51" s="199" t="str">
        <f t="shared" si="6"/>
        <v>Units:</v>
      </c>
      <c r="W51" s="120"/>
      <c r="X51" s="120"/>
      <c r="Y51" s="120"/>
      <c r="Z51" s="120"/>
      <c r="AA51" s="120"/>
      <c r="AB51" s="120"/>
      <c r="AC51" s="120"/>
      <c r="AD51" s="120"/>
      <c r="AE51" s="120"/>
      <c r="AF51" s="120"/>
      <c r="AG51" s="253">
        <f t="shared" si="29"/>
        <v>0</v>
      </c>
      <c r="AI51" s="199" t="str">
        <f t="shared" si="8"/>
        <v>Units:</v>
      </c>
      <c r="AJ51" s="120"/>
      <c r="AK51" s="120"/>
      <c r="AL51" s="120"/>
      <c r="AM51" s="120"/>
      <c r="AN51" s="120"/>
      <c r="AO51" s="120"/>
      <c r="AP51" s="120"/>
      <c r="AQ51" s="120"/>
      <c r="AR51" s="120"/>
      <c r="AS51" s="120"/>
      <c r="AT51" s="253">
        <f t="shared" si="30"/>
        <v>0</v>
      </c>
    </row>
    <row r="52" spans="1:46">
      <c r="A52" s="204" t="str">
        <f>'N3.01'!A52</f>
        <v>Long Term Risk Benefit: RIIO-2</v>
      </c>
      <c r="B52" s="204" t="str">
        <f>'N3.01'!B52</f>
        <v>Asset Intervention Impacts</v>
      </c>
      <c r="C52" s="204" t="str">
        <f>'N3.01'!C52</f>
        <v>Asset Refurbishment (PoF Driven)</v>
      </c>
      <c r="D52" s="204" t="str">
        <f>'N3.01'!D52</f>
        <v>N/A</v>
      </c>
      <c r="F52" s="212" t="s">
        <v>51</v>
      </c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253">
        <f t="shared" si="28"/>
        <v>0</v>
      </c>
      <c r="S52" s="199" t="str">
        <f t="shared" si="5"/>
        <v>Units:</v>
      </c>
      <c r="T52" s="120"/>
      <c r="V52" s="199" t="str">
        <f t="shared" si="6"/>
        <v>Units:</v>
      </c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253">
        <f t="shared" si="29"/>
        <v>0</v>
      </c>
      <c r="AI52" s="199" t="str">
        <f t="shared" si="8"/>
        <v>Units:</v>
      </c>
      <c r="AJ52" s="120"/>
      <c r="AK52" s="120"/>
      <c r="AL52" s="120"/>
      <c r="AM52" s="120"/>
      <c r="AN52" s="120"/>
      <c r="AO52" s="120"/>
      <c r="AP52" s="120"/>
      <c r="AQ52" s="120"/>
      <c r="AR52" s="120"/>
      <c r="AS52" s="120"/>
      <c r="AT52" s="253">
        <f t="shared" si="30"/>
        <v>0</v>
      </c>
    </row>
    <row r="53" spans="1:46">
      <c r="A53" s="204" t="str">
        <f>'N3.01'!A53</f>
        <v>Long Term Risk Benefit: RIIO-2</v>
      </c>
      <c r="B53" s="204" t="str">
        <f>'N3.01'!B53</f>
        <v>Asset Intervention Impacts</v>
      </c>
      <c r="C53" s="204" t="str">
        <f>'N3.01'!C53</f>
        <v>Asset Refurbishment (CoF Driven)</v>
      </c>
      <c r="D53" s="204" t="str">
        <f>'N3.01'!D53</f>
        <v>N/A</v>
      </c>
      <c r="F53" s="212" t="s">
        <v>51</v>
      </c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253">
        <f t="shared" si="28"/>
        <v>0</v>
      </c>
      <c r="S53" s="199" t="str">
        <f t="shared" si="5"/>
        <v>Units:</v>
      </c>
      <c r="T53" s="120"/>
      <c r="V53" s="199" t="str">
        <f t="shared" si="6"/>
        <v>Units:</v>
      </c>
      <c r="W53" s="120"/>
      <c r="X53" s="120"/>
      <c r="Y53" s="120"/>
      <c r="Z53" s="120"/>
      <c r="AA53" s="120"/>
      <c r="AB53" s="120"/>
      <c r="AC53" s="120"/>
      <c r="AD53" s="120"/>
      <c r="AE53" s="120"/>
      <c r="AF53" s="120"/>
      <c r="AG53" s="253">
        <f t="shared" si="29"/>
        <v>0</v>
      </c>
      <c r="AI53" s="199" t="str">
        <f t="shared" si="8"/>
        <v>Units:</v>
      </c>
      <c r="AJ53" s="120"/>
      <c r="AK53" s="120"/>
      <c r="AL53" s="120"/>
      <c r="AM53" s="120"/>
      <c r="AN53" s="120"/>
      <c r="AO53" s="120"/>
      <c r="AP53" s="120"/>
      <c r="AQ53" s="120"/>
      <c r="AR53" s="120"/>
      <c r="AS53" s="120"/>
      <c r="AT53" s="253">
        <f t="shared" si="30"/>
        <v>0</v>
      </c>
    </row>
    <row r="54" spans="1:46">
      <c r="A54" s="204" t="str">
        <f>'N3.01'!A54</f>
        <v>Long Term Risk Benefit: RIIO-2</v>
      </c>
      <c r="B54" s="204" t="str">
        <f>'N3.01'!B54</f>
        <v>Asset Intervention Impacts</v>
      </c>
      <c r="C54" s="204" t="str">
        <f>'N3.01'!C54</f>
        <v>Asset Refurbishment (Other Driven)</v>
      </c>
      <c r="D54" s="204" t="str">
        <f>'N3.01'!D54</f>
        <v>N/A</v>
      </c>
      <c r="F54" s="212" t="s">
        <v>51</v>
      </c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253">
        <f t="shared" si="28"/>
        <v>0</v>
      </c>
      <c r="S54" s="199" t="str">
        <f t="shared" si="5"/>
        <v>Units:</v>
      </c>
      <c r="T54" s="120"/>
      <c r="V54" s="199" t="str">
        <f t="shared" si="6"/>
        <v>Units:</v>
      </c>
      <c r="W54" s="120"/>
      <c r="X54" s="120"/>
      <c r="Y54" s="120"/>
      <c r="Z54" s="120"/>
      <c r="AA54" s="120"/>
      <c r="AB54" s="120"/>
      <c r="AC54" s="120"/>
      <c r="AD54" s="120"/>
      <c r="AE54" s="120"/>
      <c r="AF54" s="120"/>
      <c r="AG54" s="253">
        <f t="shared" si="29"/>
        <v>0</v>
      </c>
      <c r="AI54" s="199" t="str">
        <f t="shared" si="8"/>
        <v>Units:</v>
      </c>
      <c r="AJ54" s="120"/>
      <c r="AK54" s="120"/>
      <c r="AL54" s="120"/>
      <c r="AM54" s="120"/>
      <c r="AN54" s="120"/>
      <c r="AO54" s="120"/>
      <c r="AP54" s="120"/>
      <c r="AQ54" s="120"/>
      <c r="AR54" s="120"/>
      <c r="AS54" s="120"/>
      <c r="AT54" s="253">
        <f t="shared" si="30"/>
        <v>0</v>
      </c>
    </row>
    <row r="55" spans="1:46">
      <c r="A55" s="204" t="str">
        <f>'N3.01'!A55</f>
        <v>Long Term Risk Benefit: RIIO-2</v>
      </c>
      <c r="B55" s="204" t="str">
        <f>'N3.01'!B55</f>
        <v>Asset Intervention Impacts</v>
      </c>
      <c r="C55" s="204" t="str">
        <f>'N3.01'!C55</f>
        <v>Total Long Term Risk Benefit</v>
      </c>
      <c r="D55" s="204" t="str">
        <f>'N3.01'!D55</f>
        <v>Sub-Total</v>
      </c>
      <c r="F55" s="212" t="s">
        <v>51</v>
      </c>
      <c r="G55" s="252">
        <f>SUM(G$49:G$54)</f>
        <v>0</v>
      </c>
      <c r="H55" s="252">
        <f t="shared" ref="H55:P55" si="31">SUM(H$49:H$54)</f>
        <v>0</v>
      </c>
      <c r="I55" s="252">
        <f t="shared" si="31"/>
        <v>0</v>
      </c>
      <c r="J55" s="252">
        <f t="shared" si="31"/>
        <v>0</v>
      </c>
      <c r="K55" s="252">
        <f t="shared" si="31"/>
        <v>0</v>
      </c>
      <c r="L55" s="252">
        <f t="shared" si="31"/>
        <v>0</v>
      </c>
      <c r="M55" s="252">
        <f t="shared" si="31"/>
        <v>0</v>
      </c>
      <c r="N55" s="252">
        <f t="shared" si="31"/>
        <v>0</v>
      </c>
      <c r="O55" s="252">
        <f t="shared" si="31"/>
        <v>0</v>
      </c>
      <c r="P55" s="252">
        <f t="shared" si="31"/>
        <v>0</v>
      </c>
      <c r="Q55" s="253">
        <f t="shared" si="28"/>
        <v>0</v>
      </c>
      <c r="S55" s="199" t="str">
        <f t="shared" si="5"/>
        <v>Units:</v>
      </c>
      <c r="T55" s="120"/>
      <c r="V55" s="199" t="str">
        <f t="shared" si="6"/>
        <v>Units:</v>
      </c>
      <c r="W55" s="252">
        <f t="shared" ref="W55:AF55" si="32">SUM(W$49:W$54)</f>
        <v>0</v>
      </c>
      <c r="X55" s="252">
        <f t="shared" si="32"/>
        <v>0</v>
      </c>
      <c r="Y55" s="252">
        <f t="shared" si="32"/>
        <v>0</v>
      </c>
      <c r="Z55" s="252">
        <f t="shared" si="32"/>
        <v>0</v>
      </c>
      <c r="AA55" s="252">
        <f t="shared" si="32"/>
        <v>0</v>
      </c>
      <c r="AB55" s="252">
        <f t="shared" si="32"/>
        <v>0</v>
      </c>
      <c r="AC55" s="252">
        <f t="shared" si="32"/>
        <v>0</v>
      </c>
      <c r="AD55" s="252">
        <f t="shared" si="32"/>
        <v>0</v>
      </c>
      <c r="AE55" s="252">
        <f t="shared" si="32"/>
        <v>0</v>
      </c>
      <c r="AF55" s="252">
        <f t="shared" si="32"/>
        <v>0</v>
      </c>
      <c r="AG55" s="253">
        <f t="shared" si="29"/>
        <v>0</v>
      </c>
      <c r="AI55" s="199" t="str">
        <f t="shared" si="8"/>
        <v>Units:</v>
      </c>
      <c r="AJ55" s="252">
        <f t="shared" ref="AJ55:AS55" si="33">SUM(AJ$49:AJ$54)</f>
        <v>0</v>
      </c>
      <c r="AK55" s="252">
        <f t="shared" si="33"/>
        <v>0</v>
      </c>
      <c r="AL55" s="252">
        <f t="shared" si="33"/>
        <v>0</v>
      </c>
      <c r="AM55" s="252">
        <f t="shared" si="33"/>
        <v>0</v>
      </c>
      <c r="AN55" s="252">
        <f t="shared" si="33"/>
        <v>0</v>
      </c>
      <c r="AO55" s="252">
        <f t="shared" si="33"/>
        <v>0</v>
      </c>
      <c r="AP55" s="252">
        <f t="shared" si="33"/>
        <v>0</v>
      </c>
      <c r="AQ55" s="252">
        <f t="shared" si="33"/>
        <v>0</v>
      </c>
      <c r="AR55" s="252">
        <f t="shared" si="33"/>
        <v>0</v>
      </c>
      <c r="AS55" s="252">
        <f t="shared" si="33"/>
        <v>0</v>
      </c>
      <c r="AT55" s="253">
        <f t="shared" si="30"/>
        <v>0</v>
      </c>
    </row>
    <row r="56" spans="1:46" s="207" customFormat="1" ht="5" customHeight="1">
      <c r="F56" s="208"/>
      <c r="S56" s="208"/>
      <c r="V56" s="208"/>
      <c r="AI56" s="208"/>
    </row>
    <row r="78" spans="5:5">
      <c r="E78" s="209"/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>
    <tabColor rgb="FF7030A0"/>
  </sheetPr>
  <dimension ref="A1:AV78"/>
  <sheetViews>
    <sheetView zoomScale="85" zoomScaleNormal="85" workbookViewId="0">
      <selection activeCell="G47" sqref="G47"/>
    </sheetView>
  </sheetViews>
  <sheetFormatPr defaultColWidth="9" defaultRowHeight="12.4"/>
  <cols>
    <col min="1" max="1" width="51.19921875" style="89" customWidth="1"/>
    <col min="2" max="2" width="48.796875" style="89" bestFit="1" customWidth="1"/>
    <col min="3" max="3" width="51.19921875" style="89" bestFit="1" customWidth="1"/>
    <col min="4" max="4" width="11.796875" style="89" customWidth="1"/>
    <col min="5" max="5" width="1" style="207" customWidth="1"/>
    <col min="6" max="6" width="6.19921875" style="90" customWidth="1"/>
    <col min="7" max="7" width="9.796875" style="89" bestFit="1" customWidth="1"/>
    <col min="8" max="14" width="9.1328125" style="89" bestFit="1" customWidth="1"/>
    <col min="15" max="17" width="9" style="89"/>
    <col min="18" max="18" width="1" style="207" customWidth="1"/>
    <col min="19" max="19" width="6.19921875" style="90" customWidth="1"/>
    <col min="20" max="20" width="9" style="89"/>
    <col min="21" max="21" width="1" style="207" customWidth="1"/>
    <col min="22" max="22" width="6.19921875" style="90" customWidth="1"/>
    <col min="23" max="33" width="9" style="89"/>
    <col min="34" max="34" width="1" style="207" customWidth="1"/>
    <col min="35" max="35" width="6.19921875" style="90" customWidth="1"/>
    <col min="36" max="46" width="9" style="89"/>
    <col min="47" max="47" width="9.33203125" style="89" bestFit="1" customWidth="1"/>
    <col min="48" max="16384" width="9" style="89"/>
  </cols>
  <sheetData>
    <row r="1" spans="1:48" ht="25.15">
      <c r="A1" s="1" t="str">
        <f>N0_Cover!A1</f>
        <v>RIIO-2 Regulatory Reporting Pack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</row>
    <row r="2" spans="1:48" ht="22.9">
      <c r="A2" s="1">
        <f>N0_Cover!$B$12</f>
        <v>0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</row>
    <row r="3" spans="1:48" ht="19.899999999999999">
      <c r="A3" s="5" t="str">
        <f>"Workbook " &amp; N0_Cover!$B$12</f>
        <v xml:space="preserve">Workbook 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48" ht="17.649999999999999">
      <c r="A4" s="7" t="str">
        <f>"Submission Version " &amp; N0_Cover!$B$15 &amp; " - Submitted on " &amp; TEXT(N0_Cover!$B$16,"dd mmm yyyy")</f>
        <v>Submission Version  - Submitted on 00 Jan 1900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</row>
    <row r="5" spans="1:48" ht="17.649999999999999">
      <c r="A5" s="7" t="str">
        <f>"Template Version: " &amp; N0_Cover!$B$11</f>
        <v>Template Version: v1.0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</row>
    <row r="6" spans="1:48" ht="19.899999999999999">
      <c r="A6" s="5" t="e">
        <f ca="1">"Sheet: " &amp;VLOOKUP(RIGHT(CELL("filename",A1),LEN(CELL("filename",A1))-FIND("]",CELL("filename",A1))),'N0.1_Contents'!$A$11:$B$98,2,FALSE)</f>
        <v>#N/A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</row>
    <row r="7" spans="1:48" ht="17.649999999999999">
      <c r="A7" s="7" t="str">
        <f>"Prices Base: " &amp; 'N0.5_Data_Constants'!C13</f>
        <v>Prices Base: 2018/19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</row>
    <row r="8" spans="1:48" s="137" customFormat="1">
      <c r="A8" s="140" t="str">
        <f>"Error Checks: " &amp; IF(ISERROR(MATCH("Error",$A$9:$AV$9,0)),"OK","Error")</f>
        <v>Error Checks: OK</v>
      </c>
      <c r="B8" s="141"/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1"/>
      <c r="AE8" s="141"/>
      <c r="AF8" s="141"/>
      <c r="AG8" s="141"/>
      <c r="AH8" s="141"/>
      <c r="AI8" s="141"/>
      <c r="AJ8" s="141"/>
      <c r="AK8" s="141"/>
      <c r="AL8" s="141"/>
      <c r="AM8" s="141"/>
      <c r="AN8" s="141"/>
      <c r="AO8" s="141"/>
      <c r="AP8" s="141"/>
      <c r="AQ8" s="141"/>
      <c r="AR8" s="141"/>
      <c r="AS8" s="141"/>
      <c r="AT8" s="141"/>
      <c r="AU8" s="141"/>
    </row>
    <row r="9" spans="1:48" s="137" customFormat="1">
      <c r="A9" s="142" t="str">
        <f t="shared" ref="A9:AV9" si="0">IF(ISERROR(MATCH("Error",A10:A12,0)),"-","Error")</f>
        <v>-</v>
      </c>
      <c r="B9" s="142" t="str">
        <f t="shared" si="0"/>
        <v>-</v>
      </c>
      <c r="C9" s="142" t="str">
        <f t="shared" si="0"/>
        <v>-</v>
      </c>
      <c r="D9" s="142"/>
      <c r="E9" s="142" t="str">
        <f t="shared" si="0"/>
        <v>-</v>
      </c>
      <c r="F9" s="142" t="str">
        <f t="shared" si="0"/>
        <v>-</v>
      </c>
      <c r="G9" s="142" t="str">
        <f t="shared" si="0"/>
        <v>-</v>
      </c>
      <c r="H9" s="142" t="str">
        <f t="shared" si="0"/>
        <v>-</v>
      </c>
      <c r="I9" s="142" t="str">
        <f t="shared" si="0"/>
        <v>-</v>
      </c>
      <c r="J9" s="142" t="str">
        <f t="shared" si="0"/>
        <v>-</v>
      </c>
      <c r="K9" s="142" t="str">
        <f t="shared" si="0"/>
        <v>-</v>
      </c>
      <c r="L9" s="142" t="str">
        <f t="shared" si="0"/>
        <v>-</v>
      </c>
      <c r="M9" s="142" t="str">
        <f t="shared" si="0"/>
        <v>-</v>
      </c>
      <c r="N9" s="142" t="str">
        <f t="shared" si="0"/>
        <v>-</v>
      </c>
      <c r="O9" s="142" t="str">
        <f t="shared" si="0"/>
        <v>-</v>
      </c>
      <c r="P9" s="142" t="str">
        <f t="shared" si="0"/>
        <v>-</v>
      </c>
      <c r="Q9" s="142" t="str">
        <f t="shared" si="0"/>
        <v>-</v>
      </c>
      <c r="R9" s="142" t="str">
        <f t="shared" si="0"/>
        <v>-</v>
      </c>
      <c r="S9" s="142" t="str">
        <f t="shared" si="0"/>
        <v>-</v>
      </c>
      <c r="T9" s="142" t="str">
        <f t="shared" si="0"/>
        <v>-</v>
      </c>
      <c r="U9" s="142" t="str">
        <f t="shared" si="0"/>
        <v>-</v>
      </c>
      <c r="V9" s="142" t="str">
        <f t="shared" si="0"/>
        <v>-</v>
      </c>
      <c r="W9" s="142" t="str">
        <f t="shared" si="0"/>
        <v>-</v>
      </c>
      <c r="X9" s="142" t="str">
        <f t="shared" si="0"/>
        <v>-</v>
      </c>
      <c r="Y9" s="142" t="str">
        <f t="shared" si="0"/>
        <v>-</v>
      </c>
      <c r="Z9" s="142" t="str">
        <f t="shared" si="0"/>
        <v>-</v>
      </c>
      <c r="AA9" s="142" t="str">
        <f t="shared" si="0"/>
        <v>-</v>
      </c>
      <c r="AB9" s="142" t="str">
        <f t="shared" si="0"/>
        <v>-</v>
      </c>
      <c r="AC9" s="142" t="str">
        <f t="shared" si="0"/>
        <v>-</v>
      </c>
      <c r="AD9" s="142" t="str">
        <f t="shared" si="0"/>
        <v>-</v>
      </c>
      <c r="AE9" s="142" t="str">
        <f t="shared" si="0"/>
        <v>-</v>
      </c>
      <c r="AF9" s="142" t="str">
        <f t="shared" si="0"/>
        <v>-</v>
      </c>
      <c r="AG9" s="142" t="str">
        <f t="shared" si="0"/>
        <v>-</v>
      </c>
      <c r="AH9" s="142" t="str">
        <f t="shared" si="0"/>
        <v>-</v>
      </c>
      <c r="AI9" s="142" t="str">
        <f t="shared" si="0"/>
        <v>-</v>
      </c>
      <c r="AJ9" s="142" t="str">
        <f t="shared" si="0"/>
        <v>-</v>
      </c>
      <c r="AK9" s="142" t="str">
        <f t="shared" si="0"/>
        <v>-</v>
      </c>
      <c r="AL9" s="142" t="str">
        <f t="shared" si="0"/>
        <v>-</v>
      </c>
      <c r="AM9" s="142" t="str">
        <f t="shared" si="0"/>
        <v>-</v>
      </c>
      <c r="AN9" s="142" t="str">
        <f t="shared" si="0"/>
        <v>-</v>
      </c>
      <c r="AO9" s="142" t="str">
        <f t="shared" si="0"/>
        <v>-</v>
      </c>
      <c r="AP9" s="142" t="str">
        <f t="shared" si="0"/>
        <v>-</v>
      </c>
      <c r="AQ9" s="142" t="str">
        <f t="shared" si="0"/>
        <v>-</v>
      </c>
      <c r="AR9" s="142" t="str">
        <f t="shared" si="0"/>
        <v>-</v>
      </c>
      <c r="AS9" s="142" t="str">
        <f t="shared" si="0"/>
        <v>-</v>
      </c>
      <c r="AT9" s="142" t="str">
        <f t="shared" si="0"/>
        <v>-</v>
      </c>
      <c r="AU9" s="142" t="str">
        <f t="shared" si="0"/>
        <v>-</v>
      </c>
      <c r="AV9" s="137" t="str">
        <f t="shared" si="0"/>
        <v>-</v>
      </c>
    </row>
    <row r="12" spans="1:48" ht="19.899999999999999">
      <c r="A12" s="14" t="e">
        <f>'N0.6_Lookup_References'!B16</f>
        <v>#N/A</v>
      </c>
      <c r="B12" s="14"/>
      <c r="F12" s="14"/>
      <c r="G12" s="89" t="s">
        <v>0</v>
      </c>
      <c r="S12" s="200"/>
      <c r="T12" s="89" t="s">
        <v>2</v>
      </c>
      <c r="W12" s="201"/>
      <c r="X12" s="202" t="s">
        <v>229</v>
      </c>
      <c r="Y12" s="89" t="e">
        <f>VLOOKUP(A12, 'N0.6_Lookup_References'!B14:C63, 2, FALSE)</f>
        <v>#N/A</v>
      </c>
    </row>
    <row r="13" spans="1:48">
      <c r="S13" s="99" t="s">
        <v>112</v>
      </c>
      <c r="V13" s="99" t="s">
        <v>110</v>
      </c>
      <c r="AI13" s="99" t="s">
        <v>111</v>
      </c>
    </row>
    <row r="14" spans="1:48" ht="12.75" thickBot="1">
      <c r="A14" s="203" t="s">
        <v>413</v>
      </c>
      <c r="B14" s="203" t="s">
        <v>414</v>
      </c>
      <c r="C14" s="203" t="s">
        <v>415</v>
      </c>
      <c r="D14" s="203" t="s">
        <v>615</v>
      </c>
      <c r="F14" s="92" t="s">
        <v>49</v>
      </c>
      <c r="G14" s="91" t="s">
        <v>13</v>
      </c>
      <c r="H14" s="21" t="s">
        <v>14</v>
      </c>
      <c r="I14" s="22" t="s">
        <v>15</v>
      </c>
      <c r="J14" s="23" t="s">
        <v>16</v>
      </c>
      <c r="K14" s="24" t="s">
        <v>17</v>
      </c>
      <c r="L14" s="25" t="s">
        <v>18</v>
      </c>
      <c r="M14" s="26" t="s">
        <v>19</v>
      </c>
      <c r="N14" s="29" t="s">
        <v>20</v>
      </c>
      <c r="O14" s="27" t="s">
        <v>21</v>
      </c>
      <c r="P14" s="31" t="s">
        <v>22</v>
      </c>
      <c r="Q14" s="198" t="s">
        <v>26</v>
      </c>
      <c r="S14" s="92" t="s">
        <v>49</v>
      </c>
      <c r="T14" s="92" t="s">
        <v>76</v>
      </c>
      <c r="V14" s="92" t="s">
        <v>49</v>
      </c>
      <c r="W14" s="91" t="s">
        <v>13</v>
      </c>
      <c r="X14" s="21" t="s">
        <v>14</v>
      </c>
      <c r="Y14" s="22" t="s">
        <v>15</v>
      </c>
      <c r="Z14" s="23" t="s">
        <v>16</v>
      </c>
      <c r="AA14" s="24" t="s">
        <v>17</v>
      </c>
      <c r="AB14" s="25" t="s">
        <v>18</v>
      </c>
      <c r="AC14" s="26" t="s">
        <v>19</v>
      </c>
      <c r="AD14" s="29" t="s">
        <v>20</v>
      </c>
      <c r="AE14" s="27" t="s">
        <v>21</v>
      </c>
      <c r="AF14" s="31" t="s">
        <v>22</v>
      </c>
      <c r="AG14" s="198" t="s">
        <v>26</v>
      </c>
      <c r="AI14" s="92" t="s">
        <v>49</v>
      </c>
      <c r="AJ14" s="91" t="s">
        <v>4</v>
      </c>
      <c r="AK14" s="21" t="s">
        <v>5</v>
      </c>
      <c r="AL14" s="22" t="s">
        <v>6</v>
      </c>
      <c r="AM14" s="23" t="s">
        <v>7</v>
      </c>
      <c r="AN14" s="24" t="s">
        <v>8</v>
      </c>
      <c r="AO14" s="25" t="s">
        <v>91</v>
      </c>
      <c r="AP14" s="26" t="s">
        <v>92</v>
      </c>
      <c r="AQ14" s="29" t="s">
        <v>93</v>
      </c>
      <c r="AR14" s="27" t="s">
        <v>94</v>
      </c>
      <c r="AS14" s="31" t="s">
        <v>95</v>
      </c>
      <c r="AT14" s="198" t="s">
        <v>26</v>
      </c>
    </row>
    <row r="15" spans="1:48">
      <c r="A15" s="247" t="str">
        <f>'N3.01'!A15</f>
        <v>Stage1: RIIO-1 Closeout Position</v>
      </c>
      <c r="B15" s="247" t="str">
        <f>'N3.01'!B15</f>
        <v>Total Asset Category Risk</v>
      </c>
      <c r="C15" s="247" t="str">
        <f>'N3.01'!C15</f>
        <v>Closeout Position</v>
      </c>
      <c r="D15" s="247" t="str">
        <f>'N3.01'!D15</f>
        <v>Total</v>
      </c>
      <c r="F15" s="212" t="s">
        <v>51</v>
      </c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253">
        <f t="shared" ref="Q15:Q22" si="1">SUM(G15:P15)</f>
        <v>0</v>
      </c>
      <c r="S15" s="199" t="str">
        <f>$X$12</f>
        <v>Units:</v>
      </c>
      <c r="T15" s="120"/>
      <c r="V15" s="199" t="str">
        <f>$X$12</f>
        <v>Units:</v>
      </c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253">
        <f t="shared" ref="AG15:AG20" si="2">SUM(W15:AF15)</f>
        <v>0</v>
      </c>
      <c r="AI15" s="199" t="str">
        <f>$X$12</f>
        <v>Units:</v>
      </c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253">
        <f t="shared" ref="AT15:AT20" si="3">SUM(AJ15:AS15)</f>
        <v>0</v>
      </c>
    </row>
    <row r="16" spans="1:48">
      <c r="A16" s="204" t="str">
        <f>'N3.01'!A16</f>
        <v>Stage1: RIIO-1 to RIIO-2</v>
      </c>
      <c r="B16" s="204" t="str">
        <f>'N3.01'!B16</f>
        <v>Normalisation: True-Up</v>
      </c>
      <c r="C16" s="204" t="str">
        <f>'N3.01'!C16</f>
        <v>Data Revision</v>
      </c>
      <c r="D16" s="204" t="str">
        <f>'N3.01'!D16</f>
        <v>N/A</v>
      </c>
      <c r="F16" s="212" t="s">
        <v>51</v>
      </c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253">
        <f t="shared" si="1"/>
        <v>0</v>
      </c>
      <c r="S16" s="199" t="str">
        <f>$X$12</f>
        <v>Units:</v>
      </c>
      <c r="T16" s="120"/>
      <c r="V16" s="199" t="str">
        <f>$X$12</f>
        <v>Units:</v>
      </c>
      <c r="W16" s="120"/>
      <c r="X16" s="120"/>
      <c r="Y16" s="120"/>
      <c r="Z16" s="120"/>
      <c r="AA16" s="120"/>
      <c r="AB16" s="120"/>
      <c r="AC16" s="120"/>
      <c r="AD16" s="120"/>
      <c r="AE16" s="120"/>
      <c r="AF16" s="120"/>
      <c r="AG16" s="253">
        <f t="shared" si="2"/>
        <v>0</v>
      </c>
      <c r="AI16" s="199" t="str">
        <f>$X$12</f>
        <v>Units:</v>
      </c>
      <c r="AJ16" s="120"/>
      <c r="AK16" s="120"/>
      <c r="AL16" s="120"/>
      <c r="AM16" s="120"/>
      <c r="AN16" s="120"/>
      <c r="AO16" s="120"/>
      <c r="AP16" s="120"/>
      <c r="AQ16" s="120"/>
      <c r="AR16" s="120"/>
      <c r="AS16" s="120"/>
      <c r="AT16" s="253">
        <f t="shared" si="3"/>
        <v>0</v>
      </c>
    </row>
    <row r="17" spans="1:46">
      <c r="A17" s="204" t="str">
        <f>'N3.01'!A17</f>
        <v>Stage1: RIIO-1 to RIIO-2</v>
      </c>
      <c r="B17" s="204" t="str">
        <f>'N3.01'!B17</f>
        <v>Normalisation: True-Up</v>
      </c>
      <c r="C17" s="204" t="str">
        <f>'N3.01'!C17</f>
        <v>Methodological Change</v>
      </c>
      <c r="D17" s="204" t="str">
        <f>'N3.01'!D17</f>
        <v>N/A</v>
      </c>
      <c r="F17" s="212" t="s">
        <v>51</v>
      </c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253">
        <f t="shared" si="1"/>
        <v>0</v>
      </c>
      <c r="S17" s="199" t="str">
        <f>$X$12</f>
        <v>Units:</v>
      </c>
      <c r="T17" s="120"/>
      <c r="V17" s="199" t="str">
        <f>$X$12</f>
        <v>Units:</v>
      </c>
      <c r="W17" s="120"/>
      <c r="X17" s="120"/>
      <c r="Y17" s="120"/>
      <c r="Z17" s="120"/>
      <c r="AA17" s="120"/>
      <c r="AB17" s="120"/>
      <c r="AC17" s="120"/>
      <c r="AD17" s="120"/>
      <c r="AE17" s="120"/>
      <c r="AF17" s="120"/>
      <c r="AG17" s="253">
        <f t="shared" si="2"/>
        <v>0</v>
      </c>
      <c r="AI17" s="199" t="str">
        <f>$X$12</f>
        <v>Units:</v>
      </c>
      <c r="AJ17" s="120"/>
      <c r="AK17" s="120"/>
      <c r="AL17" s="120"/>
      <c r="AM17" s="120"/>
      <c r="AN17" s="120"/>
      <c r="AO17" s="120"/>
      <c r="AP17" s="120"/>
      <c r="AQ17" s="120"/>
      <c r="AR17" s="120"/>
      <c r="AS17" s="120"/>
      <c r="AT17" s="253">
        <f t="shared" si="3"/>
        <v>0</v>
      </c>
    </row>
    <row r="18" spans="1:46">
      <c r="A18" s="204" t="str">
        <f>'N3.01'!A18</f>
        <v>Stage1: RIIO-1 to RIIO-2</v>
      </c>
      <c r="B18" s="204" t="str">
        <f>'N3.01'!B18</f>
        <v>Normalisation: True-Up</v>
      </c>
      <c r="C18" s="248" t="str">
        <f>'N3.01'!C18</f>
        <v>Optional entry 1</v>
      </c>
      <c r="D18" s="204" t="str">
        <f>'N3.01'!D18</f>
        <v>N/A</v>
      </c>
      <c r="F18" s="212" t="s">
        <v>51</v>
      </c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253">
        <f t="shared" si="1"/>
        <v>0</v>
      </c>
      <c r="S18" s="199" t="str">
        <f>$X$12</f>
        <v>Units:</v>
      </c>
      <c r="T18" s="120"/>
      <c r="V18" s="199" t="str">
        <f>$X$12</f>
        <v>Units:</v>
      </c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253">
        <f t="shared" si="2"/>
        <v>0</v>
      </c>
      <c r="AI18" s="199" t="str">
        <f>$X$12</f>
        <v>Units:</v>
      </c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253">
        <f t="shared" si="3"/>
        <v>0</v>
      </c>
    </row>
    <row r="19" spans="1:46">
      <c r="A19" s="204" t="str">
        <f>'N3.01'!A19</f>
        <v>Stage1: RIIO-1 to RIIO-2</v>
      </c>
      <c r="B19" s="204" t="str">
        <f>'N3.01'!B19</f>
        <v>Normalisation: True-Up</v>
      </c>
      <c r="C19" s="248" t="str">
        <f>'N3.01'!C19</f>
        <v>Optional entry 2</v>
      </c>
      <c r="D19" s="204" t="str">
        <f>'N3.01'!D19</f>
        <v>N/A</v>
      </c>
      <c r="F19" s="212" t="s">
        <v>51</v>
      </c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252">
        <f t="shared" si="1"/>
        <v>0</v>
      </c>
      <c r="S19" s="199" t="str">
        <f>$X$12</f>
        <v>Units:</v>
      </c>
      <c r="T19" s="120"/>
      <c r="V19" s="199" t="str">
        <f>$X$12</f>
        <v>Units:</v>
      </c>
      <c r="W19" s="120"/>
      <c r="X19" s="120"/>
      <c r="Y19" s="120"/>
      <c r="Z19" s="120"/>
      <c r="AA19" s="120"/>
      <c r="AB19" s="120"/>
      <c r="AC19" s="120"/>
      <c r="AD19" s="120"/>
      <c r="AE19" s="120"/>
      <c r="AF19" s="120"/>
      <c r="AG19" s="252">
        <f t="shared" si="2"/>
        <v>0</v>
      </c>
      <c r="AI19" s="199" t="str">
        <f>$X$12</f>
        <v>Units:</v>
      </c>
      <c r="AJ19" s="120"/>
      <c r="AK19" s="120"/>
      <c r="AL19" s="120"/>
      <c r="AM19" s="120"/>
      <c r="AN19" s="120"/>
      <c r="AO19" s="120"/>
      <c r="AP19" s="120"/>
      <c r="AQ19" s="120"/>
      <c r="AR19" s="120"/>
      <c r="AS19" s="120"/>
      <c r="AT19" s="252">
        <f t="shared" si="3"/>
        <v>0</v>
      </c>
    </row>
    <row r="20" spans="1:46">
      <c r="A20" s="247" t="str">
        <f>'N3.01'!A20</f>
        <v>Stage 2: RIIO-2 Start Position 2020/21</v>
      </c>
      <c r="B20" s="247" t="str">
        <f>'N3.01'!B20</f>
        <v>Total Asset Category Risk</v>
      </c>
      <c r="C20" s="247" t="str">
        <f>'N3.01'!C20</f>
        <v>Start Position</v>
      </c>
      <c r="D20" s="247" t="str">
        <f>'N3.01'!D20</f>
        <v>Total</v>
      </c>
      <c r="F20" s="212" t="s">
        <v>51</v>
      </c>
      <c r="G20" s="252">
        <f>SUM(G15:G19)</f>
        <v>0</v>
      </c>
      <c r="H20" s="252">
        <f t="shared" ref="H20:P20" si="4">SUM(H15:H19)</f>
        <v>0</v>
      </c>
      <c r="I20" s="252">
        <f t="shared" si="4"/>
        <v>0</v>
      </c>
      <c r="J20" s="252">
        <f t="shared" si="4"/>
        <v>0</v>
      </c>
      <c r="K20" s="252">
        <f t="shared" si="4"/>
        <v>0</v>
      </c>
      <c r="L20" s="252">
        <f t="shared" si="4"/>
        <v>0</v>
      </c>
      <c r="M20" s="252">
        <f t="shared" si="4"/>
        <v>0</v>
      </c>
      <c r="N20" s="252">
        <f t="shared" si="4"/>
        <v>0</v>
      </c>
      <c r="O20" s="252">
        <f t="shared" si="4"/>
        <v>0</v>
      </c>
      <c r="P20" s="252">
        <f t="shared" si="4"/>
        <v>0</v>
      </c>
      <c r="Q20" s="252">
        <f t="shared" si="1"/>
        <v>0</v>
      </c>
      <c r="S20" s="199" t="str">
        <f t="shared" ref="S20:S55" si="5">$X$12</f>
        <v>Units:</v>
      </c>
      <c r="T20" s="120"/>
      <c r="V20" s="199" t="str">
        <f t="shared" ref="V20:V55" si="6">$X$12</f>
        <v>Units:</v>
      </c>
      <c r="W20" s="252">
        <f t="shared" ref="W20:AF20" si="7">SUM(W15:W19)</f>
        <v>0</v>
      </c>
      <c r="X20" s="252">
        <f t="shared" si="7"/>
        <v>0</v>
      </c>
      <c r="Y20" s="252">
        <f t="shared" si="7"/>
        <v>0</v>
      </c>
      <c r="Z20" s="252">
        <f t="shared" si="7"/>
        <v>0</v>
      </c>
      <c r="AA20" s="252">
        <f t="shared" si="7"/>
        <v>0</v>
      </c>
      <c r="AB20" s="252">
        <f t="shared" si="7"/>
        <v>0</v>
      </c>
      <c r="AC20" s="252">
        <f t="shared" si="7"/>
        <v>0</v>
      </c>
      <c r="AD20" s="252">
        <f t="shared" si="7"/>
        <v>0</v>
      </c>
      <c r="AE20" s="252">
        <f t="shared" si="7"/>
        <v>0</v>
      </c>
      <c r="AF20" s="252">
        <f t="shared" si="7"/>
        <v>0</v>
      </c>
      <c r="AG20" s="252">
        <f t="shared" si="2"/>
        <v>0</v>
      </c>
      <c r="AI20" s="199" t="str">
        <f t="shared" ref="AI20:AI55" si="8">$X$12</f>
        <v>Units:</v>
      </c>
      <c r="AJ20" s="252">
        <f t="shared" ref="AJ20:AS20" si="9">SUM(AJ15:AJ19)</f>
        <v>0</v>
      </c>
      <c r="AK20" s="252">
        <f t="shared" si="9"/>
        <v>0</v>
      </c>
      <c r="AL20" s="252">
        <f t="shared" si="9"/>
        <v>0</v>
      </c>
      <c r="AM20" s="252">
        <f t="shared" si="9"/>
        <v>0</v>
      </c>
      <c r="AN20" s="252">
        <f t="shared" si="9"/>
        <v>0</v>
      </c>
      <c r="AO20" s="252">
        <f t="shared" si="9"/>
        <v>0</v>
      </c>
      <c r="AP20" s="252">
        <f t="shared" si="9"/>
        <v>0</v>
      </c>
      <c r="AQ20" s="252">
        <f t="shared" si="9"/>
        <v>0</v>
      </c>
      <c r="AR20" s="252">
        <f t="shared" si="9"/>
        <v>0</v>
      </c>
      <c r="AS20" s="252">
        <f t="shared" si="9"/>
        <v>0</v>
      </c>
      <c r="AT20" s="252">
        <f t="shared" si="3"/>
        <v>0</v>
      </c>
    </row>
    <row r="21" spans="1:46">
      <c r="A21" s="204" t="str">
        <f>'N3.01'!A21</f>
        <v>Stage 2: Without Intervention Risk Change</v>
      </c>
      <c r="B21" s="204" t="str">
        <f>'N3.01'!B21</f>
        <v>Deterioration</v>
      </c>
      <c r="C21" s="204" t="str">
        <f>'N3.01'!C21</f>
        <v>Original Forecast Deterioration</v>
      </c>
      <c r="D21" s="204" t="str">
        <f>'N3.01'!D21</f>
        <v>N/A</v>
      </c>
      <c r="F21" s="212" t="s">
        <v>51</v>
      </c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253">
        <f t="shared" si="1"/>
        <v>0</v>
      </c>
      <c r="S21" s="199" t="str">
        <f t="shared" si="5"/>
        <v>Units:</v>
      </c>
      <c r="T21" s="120"/>
      <c r="V21" s="199" t="str">
        <f t="shared" si="6"/>
        <v>Units:</v>
      </c>
      <c r="W21" s="120"/>
      <c r="X21" s="120"/>
      <c r="Y21" s="120"/>
      <c r="Z21" s="120"/>
      <c r="AA21" s="120"/>
      <c r="AB21" s="120"/>
      <c r="AC21" s="120"/>
      <c r="AD21" s="120"/>
      <c r="AE21" s="120"/>
      <c r="AF21" s="120"/>
      <c r="AG21" s="253">
        <f t="shared" ref="AG21:AG32" si="10">SUM(W21:AF21)</f>
        <v>0</v>
      </c>
      <c r="AI21" s="199" t="str">
        <f t="shared" si="8"/>
        <v>Units:</v>
      </c>
      <c r="AJ21" s="120"/>
      <c r="AK21" s="120"/>
      <c r="AL21" s="120"/>
      <c r="AM21" s="120"/>
      <c r="AN21" s="120"/>
      <c r="AO21" s="120"/>
      <c r="AP21" s="120"/>
      <c r="AQ21" s="120"/>
      <c r="AR21" s="120"/>
      <c r="AS21" s="120"/>
      <c r="AT21" s="253">
        <f t="shared" ref="AT21:AT32" si="11">SUM(AJ21:AS21)</f>
        <v>0</v>
      </c>
    </row>
    <row r="22" spans="1:46">
      <c r="A22" s="204" t="str">
        <f>'N3.01'!A22</f>
        <v>Stage 2: Without Intervention Risk Change</v>
      </c>
      <c r="B22" s="204" t="str">
        <f>'N3.01'!B22</f>
        <v>Non-Intervention Impacts</v>
      </c>
      <c r="C22" s="204" t="str">
        <f>'N3.01'!C22</f>
        <v>Revised Forecast Deterioration</v>
      </c>
      <c r="D22" s="204" t="str">
        <f>'N3.01'!D22</f>
        <v>N/A</v>
      </c>
      <c r="F22" s="212" t="s">
        <v>51</v>
      </c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253">
        <f t="shared" si="1"/>
        <v>0</v>
      </c>
      <c r="S22" s="199" t="str">
        <f t="shared" si="5"/>
        <v>Units:</v>
      </c>
      <c r="T22" s="120"/>
      <c r="V22" s="199" t="str">
        <f t="shared" si="6"/>
        <v>Units:</v>
      </c>
      <c r="W22" s="120"/>
      <c r="X22" s="120"/>
      <c r="Y22" s="120"/>
      <c r="Z22" s="120"/>
      <c r="AA22" s="120"/>
      <c r="AB22" s="120"/>
      <c r="AC22" s="120"/>
      <c r="AD22" s="120"/>
      <c r="AE22" s="120"/>
      <c r="AF22" s="120"/>
      <c r="AG22" s="253">
        <f t="shared" si="10"/>
        <v>0</v>
      </c>
      <c r="AI22" s="199" t="str">
        <f t="shared" si="8"/>
        <v>Units:</v>
      </c>
      <c r="AJ22" s="120"/>
      <c r="AK22" s="120"/>
      <c r="AL22" s="120"/>
      <c r="AM22" s="120"/>
      <c r="AN22" s="120"/>
      <c r="AO22" s="120"/>
      <c r="AP22" s="120"/>
      <c r="AQ22" s="120"/>
      <c r="AR22" s="120"/>
      <c r="AS22" s="120"/>
      <c r="AT22" s="253">
        <f t="shared" si="11"/>
        <v>0</v>
      </c>
    </row>
    <row r="23" spans="1:46">
      <c r="A23" s="204" t="str">
        <f>'N3.01'!A23</f>
        <v>Stage 2: Without Intervention Risk Change</v>
      </c>
      <c r="B23" s="204" t="str">
        <f>'N3.01'!B23</f>
        <v>Non-Intervention Impacts</v>
      </c>
      <c r="C23" s="204" t="str">
        <f>'N3.01'!C23</f>
        <v>Deterioration Change Impact</v>
      </c>
      <c r="D23" s="204" t="str">
        <f>'N3.01'!D23</f>
        <v>Non-Intervention</v>
      </c>
      <c r="F23" s="212" t="s">
        <v>51</v>
      </c>
      <c r="G23" s="254">
        <f t="shared" ref="G23:P23" si="12">G$22-G$21</f>
        <v>0</v>
      </c>
      <c r="H23" s="254">
        <f t="shared" si="12"/>
        <v>0</v>
      </c>
      <c r="I23" s="254">
        <f t="shared" si="12"/>
        <v>0</v>
      </c>
      <c r="J23" s="254">
        <f t="shared" si="12"/>
        <v>0</v>
      </c>
      <c r="K23" s="254">
        <f t="shared" si="12"/>
        <v>0</v>
      </c>
      <c r="L23" s="254">
        <f t="shared" si="12"/>
        <v>0</v>
      </c>
      <c r="M23" s="254">
        <f t="shared" si="12"/>
        <v>0</v>
      </c>
      <c r="N23" s="254">
        <f t="shared" si="12"/>
        <v>0</v>
      </c>
      <c r="O23" s="254">
        <f t="shared" si="12"/>
        <v>0</v>
      </c>
      <c r="P23" s="254">
        <f t="shared" si="12"/>
        <v>0</v>
      </c>
      <c r="Q23" s="253">
        <f t="shared" ref="Q23:Q32" si="13">SUM(G23:P23)</f>
        <v>0</v>
      </c>
      <c r="S23" s="199" t="str">
        <f t="shared" si="5"/>
        <v>Units:</v>
      </c>
      <c r="T23" s="120"/>
      <c r="V23" s="199" t="str">
        <f t="shared" si="6"/>
        <v>Units:</v>
      </c>
      <c r="W23" s="254">
        <f t="shared" ref="W23:AF23" si="14">W$22-W$21</f>
        <v>0</v>
      </c>
      <c r="X23" s="254">
        <f t="shared" si="14"/>
        <v>0</v>
      </c>
      <c r="Y23" s="254">
        <f t="shared" si="14"/>
        <v>0</v>
      </c>
      <c r="Z23" s="254">
        <f t="shared" si="14"/>
        <v>0</v>
      </c>
      <c r="AA23" s="254">
        <f t="shared" si="14"/>
        <v>0</v>
      </c>
      <c r="AB23" s="254">
        <f t="shared" si="14"/>
        <v>0</v>
      </c>
      <c r="AC23" s="254">
        <f t="shared" si="14"/>
        <v>0</v>
      </c>
      <c r="AD23" s="254">
        <f t="shared" si="14"/>
        <v>0</v>
      </c>
      <c r="AE23" s="254">
        <f t="shared" si="14"/>
        <v>0</v>
      </c>
      <c r="AF23" s="254">
        <f t="shared" si="14"/>
        <v>0</v>
      </c>
      <c r="AG23" s="253">
        <f t="shared" si="10"/>
        <v>0</v>
      </c>
      <c r="AI23" s="199" t="str">
        <f t="shared" si="8"/>
        <v>Units:</v>
      </c>
      <c r="AJ23" s="254">
        <f t="shared" ref="AJ23:AS23" si="15">AJ$22-AJ$21</f>
        <v>0</v>
      </c>
      <c r="AK23" s="254">
        <f t="shared" si="15"/>
        <v>0</v>
      </c>
      <c r="AL23" s="254">
        <f t="shared" si="15"/>
        <v>0</v>
      </c>
      <c r="AM23" s="254">
        <f t="shared" si="15"/>
        <v>0</v>
      </c>
      <c r="AN23" s="254">
        <f t="shared" si="15"/>
        <v>0</v>
      </c>
      <c r="AO23" s="254">
        <f t="shared" si="15"/>
        <v>0</v>
      </c>
      <c r="AP23" s="254">
        <f t="shared" si="15"/>
        <v>0</v>
      </c>
      <c r="AQ23" s="254">
        <f t="shared" si="15"/>
        <v>0</v>
      </c>
      <c r="AR23" s="254">
        <f t="shared" si="15"/>
        <v>0</v>
      </c>
      <c r="AS23" s="254">
        <f t="shared" si="15"/>
        <v>0</v>
      </c>
      <c r="AT23" s="253">
        <f t="shared" si="11"/>
        <v>0</v>
      </c>
    </row>
    <row r="24" spans="1:46">
      <c r="A24" s="204" t="str">
        <f>'N3.01'!A24</f>
        <v>Stage 2: Without Intervention Risk Change</v>
      </c>
      <c r="B24" s="204" t="str">
        <f>'N3.01'!B24</f>
        <v>Non-Intervention Impacts</v>
      </c>
      <c r="C24" s="204" t="str">
        <f>'N3.01'!C24</f>
        <v>Revised Forecast Methodology Change</v>
      </c>
      <c r="D24" s="204" t="str">
        <f>'N3.01'!D24</f>
        <v>N/A</v>
      </c>
      <c r="F24" s="212" t="s">
        <v>51</v>
      </c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253">
        <f>SUM(G24:P24)</f>
        <v>0</v>
      </c>
      <c r="S24" s="199" t="str">
        <f t="shared" si="5"/>
        <v>Units:</v>
      </c>
      <c r="T24" s="120"/>
      <c r="V24" s="199" t="str">
        <f t="shared" si="6"/>
        <v>Units:</v>
      </c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253">
        <f t="shared" si="10"/>
        <v>0</v>
      </c>
      <c r="AI24" s="199" t="str">
        <f t="shared" si="8"/>
        <v>Units:</v>
      </c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253">
        <f t="shared" si="11"/>
        <v>0</v>
      </c>
    </row>
    <row r="25" spans="1:46">
      <c r="A25" s="204" t="str">
        <f>'N3.01'!A25</f>
        <v>Stage 2: Without Intervention Risk Change</v>
      </c>
      <c r="B25" s="204" t="str">
        <f>'N3.01'!B25</f>
        <v>Non-Intervention Impacts</v>
      </c>
      <c r="C25" s="204" t="str">
        <f>'N3.01'!C25</f>
        <v>Methodology Change Impact</v>
      </c>
      <c r="D25" s="204" t="str">
        <f>'N3.01'!D25</f>
        <v>Non-Intervention</v>
      </c>
      <c r="F25" s="212" t="s">
        <v>51</v>
      </c>
      <c r="G25" s="254">
        <f t="shared" ref="G25:P25" si="16">G$24-G$22</f>
        <v>0</v>
      </c>
      <c r="H25" s="254">
        <f t="shared" si="16"/>
        <v>0</v>
      </c>
      <c r="I25" s="254">
        <f t="shared" si="16"/>
        <v>0</v>
      </c>
      <c r="J25" s="254">
        <f t="shared" si="16"/>
        <v>0</v>
      </c>
      <c r="K25" s="254">
        <f t="shared" si="16"/>
        <v>0</v>
      </c>
      <c r="L25" s="254">
        <f t="shared" si="16"/>
        <v>0</v>
      </c>
      <c r="M25" s="254">
        <f t="shared" si="16"/>
        <v>0</v>
      </c>
      <c r="N25" s="254">
        <f t="shared" si="16"/>
        <v>0</v>
      </c>
      <c r="O25" s="254">
        <f t="shared" si="16"/>
        <v>0</v>
      </c>
      <c r="P25" s="254">
        <f t="shared" si="16"/>
        <v>0</v>
      </c>
      <c r="Q25" s="253">
        <f t="shared" si="13"/>
        <v>0</v>
      </c>
      <c r="S25" s="199" t="str">
        <f t="shared" si="5"/>
        <v>Units:</v>
      </c>
      <c r="T25" s="120"/>
      <c r="V25" s="199" t="str">
        <f t="shared" si="6"/>
        <v>Units:</v>
      </c>
      <c r="W25" s="254">
        <f t="shared" ref="W25:AF25" si="17">W$24-W$22</f>
        <v>0</v>
      </c>
      <c r="X25" s="254">
        <f t="shared" si="17"/>
        <v>0</v>
      </c>
      <c r="Y25" s="254">
        <f t="shared" si="17"/>
        <v>0</v>
      </c>
      <c r="Z25" s="254">
        <f t="shared" si="17"/>
        <v>0</v>
      </c>
      <c r="AA25" s="254">
        <f t="shared" si="17"/>
        <v>0</v>
      </c>
      <c r="AB25" s="254">
        <f t="shared" si="17"/>
        <v>0</v>
      </c>
      <c r="AC25" s="254">
        <f t="shared" si="17"/>
        <v>0</v>
      </c>
      <c r="AD25" s="254">
        <f t="shared" si="17"/>
        <v>0</v>
      </c>
      <c r="AE25" s="254">
        <f t="shared" si="17"/>
        <v>0</v>
      </c>
      <c r="AF25" s="254">
        <f t="shared" si="17"/>
        <v>0</v>
      </c>
      <c r="AG25" s="253">
        <f t="shared" si="10"/>
        <v>0</v>
      </c>
      <c r="AI25" s="199" t="str">
        <f t="shared" si="8"/>
        <v>Units:</v>
      </c>
      <c r="AJ25" s="254">
        <f t="shared" ref="AJ25:AS25" si="18">AJ$24-AJ$22</f>
        <v>0</v>
      </c>
      <c r="AK25" s="254">
        <f t="shared" si="18"/>
        <v>0</v>
      </c>
      <c r="AL25" s="254">
        <f t="shared" si="18"/>
        <v>0</v>
      </c>
      <c r="AM25" s="254">
        <f t="shared" si="18"/>
        <v>0</v>
      </c>
      <c r="AN25" s="254">
        <f t="shared" si="18"/>
        <v>0</v>
      </c>
      <c r="AO25" s="254">
        <f t="shared" si="18"/>
        <v>0</v>
      </c>
      <c r="AP25" s="254">
        <f t="shared" si="18"/>
        <v>0</v>
      </c>
      <c r="AQ25" s="254">
        <f t="shared" si="18"/>
        <v>0</v>
      </c>
      <c r="AR25" s="254">
        <f t="shared" si="18"/>
        <v>0</v>
      </c>
      <c r="AS25" s="254">
        <f t="shared" si="18"/>
        <v>0</v>
      </c>
      <c r="AT25" s="253">
        <f t="shared" si="11"/>
        <v>0</v>
      </c>
    </row>
    <row r="26" spans="1:46">
      <c r="A26" s="204" t="str">
        <f>'N3.01'!A26</f>
        <v>Stage 2: Without Intervention Risk Change</v>
      </c>
      <c r="B26" s="204" t="str">
        <f>'N3.01'!B26</f>
        <v>Load Related Work</v>
      </c>
      <c r="C26" s="204" t="str">
        <f>'N3.01'!C26</f>
        <v>Asset Additions (not part of replace or refurb)</v>
      </c>
      <c r="D26" s="204" t="str">
        <f>'N3.01'!D26</f>
        <v>Other Interventions</v>
      </c>
      <c r="F26" s="212" t="s">
        <v>51</v>
      </c>
      <c r="G26" s="120"/>
      <c r="H26" s="120"/>
      <c r="I26" s="120"/>
      <c r="J26" s="120"/>
      <c r="K26" s="120"/>
      <c r="L26" s="120"/>
      <c r="M26" s="120"/>
      <c r="N26" s="120"/>
      <c r="O26" s="120"/>
      <c r="P26" s="120"/>
      <c r="Q26" s="253">
        <f t="shared" si="13"/>
        <v>0</v>
      </c>
      <c r="S26" s="199" t="str">
        <f t="shared" si="5"/>
        <v>Units:</v>
      </c>
      <c r="T26" s="120"/>
      <c r="V26" s="199" t="str">
        <f t="shared" si="6"/>
        <v>Units:</v>
      </c>
      <c r="W26" s="120"/>
      <c r="X26" s="120"/>
      <c r="Y26" s="120"/>
      <c r="Z26" s="120"/>
      <c r="AA26" s="120"/>
      <c r="AB26" s="120"/>
      <c r="AC26" s="120"/>
      <c r="AD26" s="120"/>
      <c r="AE26" s="120"/>
      <c r="AF26" s="120"/>
      <c r="AG26" s="253">
        <f t="shared" si="10"/>
        <v>0</v>
      </c>
      <c r="AI26" s="199" t="str">
        <f t="shared" si="8"/>
        <v>Units:</v>
      </c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253">
        <f t="shared" si="11"/>
        <v>0</v>
      </c>
    </row>
    <row r="27" spans="1:46">
      <c r="A27" s="204" t="str">
        <f>'N3.01'!A27</f>
        <v>Stage 2: Without Intervention Risk Change</v>
      </c>
      <c r="B27" s="204" t="str">
        <f>'N3.01'!B27</f>
        <v>Load Related Work</v>
      </c>
      <c r="C27" s="204" t="str">
        <f>'N3.01'!C27</f>
        <v>Asset Disposals  (not part of replace or refurb)</v>
      </c>
      <c r="D27" s="204" t="str">
        <f>'N3.01'!D27</f>
        <v>Other Interventions</v>
      </c>
      <c r="F27" s="212" t="s">
        <v>51</v>
      </c>
      <c r="G27" s="120"/>
      <c r="H27" s="120"/>
      <c r="I27" s="120"/>
      <c r="J27" s="120"/>
      <c r="K27" s="120"/>
      <c r="L27" s="120"/>
      <c r="M27" s="120"/>
      <c r="N27" s="120"/>
      <c r="O27" s="120"/>
      <c r="P27" s="120"/>
      <c r="Q27" s="253">
        <f t="shared" si="13"/>
        <v>0</v>
      </c>
      <c r="S27" s="199" t="str">
        <f t="shared" si="5"/>
        <v>Units:</v>
      </c>
      <c r="T27" s="120"/>
      <c r="V27" s="199" t="str">
        <f t="shared" si="6"/>
        <v>Units:</v>
      </c>
      <c r="W27" s="120"/>
      <c r="X27" s="120"/>
      <c r="Y27" s="120"/>
      <c r="Z27" s="120"/>
      <c r="AA27" s="120"/>
      <c r="AB27" s="120"/>
      <c r="AC27" s="120"/>
      <c r="AD27" s="120"/>
      <c r="AE27" s="120"/>
      <c r="AF27" s="120"/>
      <c r="AG27" s="253">
        <f t="shared" si="10"/>
        <v>0</v>
      </c>
      <c r="AI27" s="199" t="str">
        <f t="shared" si="8"/>
        <v>Units:</v>
      </c>
      <c r="AJ27" s="120"/>
      <c r="AK27" s="120"/>
      <c r="AL27" s="120"/>
      <c r="AM27" s="120"/>
      <c r="AN27" s="120"/>
      <c r="AO27" s="120"/>
      <c r="AP27" s="120"/>
      <c r="AQ27" s="120"/>
      <c r="AR27" s="120"/>
      <c r="AS27" s="120"/>
      <c r="AT27" s="253">
        <f t="shared" si="11"/>
        <v>0</v>
      </c>
    </row>
    <row r="28" spans="1:46">
      <c r="A28" s="204" t="str">
        <f>'N3.01'!A28</f>
        <v>Stage 2: Without Intervention Risk Change</v>
      </c>
      <c r="B28" s="204" t="str">
        <f>'N3.01'!B28</f>
        <v>Risk Changes</v>
      </c>
      <c r="C28" s="204" t="str">
        <f>'N3.01'!C28</f>
        <v>Changes in Maintenance Programme</v>
      </c>
      <c r="D28" s="204" t="str">
        <f>'N3.01'!D28</f>
        <v>Other Interventions</v>
      </c>
      <c r="F28" s="212" t="s">
        <v>51</v>
      </c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253">
        <f t="shared" si="13"/>
        <v>0</v>
      </c>
      <c r="S28" s="199" t="str">
        <f t="shared" si="5"/>
        <v>Units:</v>
      </c>
      <c r="T28" s="120"/>
      <c r="V28" s="199" t="str">
        <f t="shared" si="6"/>
        <v>Units:</v>
      </c>
      <c r="W28" s="120"/>
      <c r="X28" s="120"/>
      <c r="Y28" s="120"/>
      <c r="Z28" s="120"/>
      <c r="AA28" s="120"/>
      <c r="AB28" s="120"/>
      <c r="AC28" s="120"/>
      <c r="AD28" s="120"/>
      <c r="AE28" s="120"/>
      <c r="AF28" s="120"/>
      <c r="AG28" s="253">
        <f t="shared" si="10"/>
        <v>0</v>
      </c>
      <c r="AI28" s="199" t="str">
        <f t="shared" si="8"/>
        <v>Units:</v>
      </c>
      <c r="AJ28" s="120"/>
      <c r="AK28" s="120"/>
      <c r="AL28" s="120"/>
      <c r="AM28" s="120"/>
      <c r="AN28" s="120"/>
      <c r="AO28" s="120"/>
      <c r="AP28" s="120"/>
      <c r="AQ28" s="120"/>
      <c r="AR28" s="120"/>
      <c r="AS28" s="120"/>
      <c r="AT28" s="253">
        <f t="shared" si="11"/>
        <v>0</v>
      </c>
    </row>
    <row r="29" spans="1:46">
      <c r="A29" s="204" t="str">
        <f>'N3.01'!A29</f>
        <v>Stage 2: Without Intervention Risk Change</v>
      </c>
      <c r="B29" s="204" t="str">
        <f>'N3.01'!B29</f>
        <v>Risk Changes</v>
      </c>
      <c r="C29" s="204" t="str">
        <f>'N3.01'!C29</f>
        <v>Manual Over-ride on PoF or CoF</v>
      </c>
      <c r="D29" s="204" t="str">
        <f>'N3.01'!D29</f>
        <v>Non-Intervention</v>
      </c>
      <c r="F29" s="212" t="s">
        <v>51</v>
      </c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253">
        <f t="shared" si="13"/>
        <v>0</v>
      </c>
      <c r="S29" s="199" t="str">
        <f t="shared" si="5"/>
        <v>Units:</v>
      </c>
      <c r="T29" s="120"/>
      <c r="V29" s="199" t="str">
        <f t="shared" si="6"/>
        <v>Units:</v>
      </c>
      <c r="W29" s="120"/>
      <c r="X29" s="120"/>
      <c r="Y29" s="120"/>
      <c r="Z29" s="120"/>
      <c r="AA29" s="120"/>
      <c r="AB29" s="120"/>
      <c r="AC29" s="120"/>
      <c r="AD29" s="120"/>
      <c r="AE29" s="120"/>
      <c r="AF29" s="120"/>
      <c r="AG29" s="253">
        <f t="shared" si="10"/>
        <v>0</v>
      </c>
      <c r="AI29" s="199" t="str">
        <f t="shared" si="8"/>
        <v>Units:</v>
      </c>
      <c r="AJ29" s="120"/>
      <c r="AK29" s="120"/>
      <c r="AL29" s="120"/>
      <c r="AM29" s="120"/>
      <c r="AN29" s="120"/>
      <c r="AO29" s="120"/>
      <c r="AP29" s="120"/>
      <c r="AQ29" s="120"/>
      <c r="AR29" s="120"/>
      <c r="AS29" s="120"/>
      <c r="AT29" s="253">
        <f t="shared" si="11"/>
        <v>0</v>
      </c>
    </row>
    <row r="30" spans="1:46">
      <c r="A30" s="204" t="str">
        <f>'N3.01'!A30</f>
        <v>Stage 2: Without Intervention Risk Change</v>
      </c>
      <c r="B30" s="204" t="str">
        <f>'N3.01'!B30</f>
        <v>Risk Changes</v>
      </c>
      <c r="C30" s="204" t="str">
        <f>'N3.01'!C30</f>
        <v>Extension of Expected Asset Life</v>
      </c>
      <c r="D30" s="204" t="str">
        <f>'N3.01'!D30</f>
        <v>Non-Intervention</v>
      </c>
      <c r="F30" s="212" t="s">
        <v>51</v>
      </c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253">
        <f t="shared" si="13"/>
        <v>0</v>
      </c>
      <c r="S30" s="199" t="str">
        <f t="shared" si="5"/>
        <v>Units:</v>
      </c>
      <c r="T30" s="120"/>
      <c r="V30" s="199" t="str">
        <f t="shared" si="6"/>
        <v>Units:</v>
      </c>
      <c r="W30" s="120"/>
      <c r="X30" s="120"/>
      <c r="Y30" s="120"/>
      <c r="Z30" s="120"/>
      <c r="AA30" s="120"/>
      <c r="AB30" s="120"/>
      <c r="AC30" s="120"/>
      <c r="AD30" s="120"/>
      <c r="AE30" s="120"/>
      <c r="AF30" s="120"/>
      <c r="AG30" s="253">
        <f t="shared" si="10"/>
        <v>0</v>
      </c>
      <c r="AI30" s="199" t="str">
        <f t="shared" si="8"/>
        <v>Units:</v>
      </c>
      <c r="AJ30" s="120"/>
      <c r="AK30" s="120"/>
      <c r="AL30" s="120"/>
      <c r="AM30" s="120"/>
      <c r="AN30" s="120"/>
      <c r="AO30" s="120"/>
      <c r="AP30" s="120"/>
      <c r="AQ30" s="120"/>
      <c r="AR30" s="120"/>
      <c r="AS30" s="120"/>
      <c r="AT30" s="253">
        <f t="shared" si="11"/>
        <v>0</v>
      </c>
    </row>
    <row r="31" spans="1:46">
      <c r="A31" s="204" t="str">
        <f>'N3.01'!A31</f>
        <v>Stage 2: Without Intervention Risk Change</v>
      </c>
      <c r="B31" s="204" t="str">
        <f>'N3.01'!B31</f>
        <v>Risk Changes</v>
      </c>
      <c r="C31" s="204" t="str">
        <f>'N3.01'!C31</f>
        <v>Consequential Interventions</v>
      </c>
      <c r="D31" s="204" t="str">
        <f>'N3.01'!D31</f>
        <v>Non-Intervention</v>
      </c>
      <c r="F31" s="212" t="s">
        <v>51</v>
      </c>
      <c r="G31" s="120"/>
      <c r="H31" s="120"/>
      <c r="I31" s="120"/>
      <c r="J31" s="120"/>
      <c r="K31" s="120"/>
      <c r="L31" s="120"/>
      <c r="M31" s="120"/>
      <c r="N31" s="120"/>
      <c r="O31" s="120"/>
      <c r="P31" s="120"/>
      <c r="Q31" s="253">
        <f t="shared" si="13"/>
        <v>0</v>
      </c>
      <c r="S31" s="199" t="str">
        <f t="shared" si="5"/>
        <v>Units:</v>
      </c>
      <c r="T31" s="120"/>
      <c r="V31" s="199" t="str">
        <f t="shared" si="6"/>
        <v>Units:</v>
      </c>
      <c r="W31" s="120"/>
      <c r="X31" s="120"/>
      <c r="Y31" s="120"/>
      <c r="Z31" s="120"/>
      <c r="AA31" s="120"/>
      <c r="AB31" s="120"/>
      <c r="AC31" s="120"/>
      <c r="AD31" s="120"/>
      <c r="AE31" s="120"/>
      <c r="AF31" s="120"/>
      <c r="AG31" s="253">
        <f t="shared" si="10"/>
        <v>0</v>
      </c>
      <c r="AI31" s="199" t="str">
        <f t="shared" si="8"/>
        <v>Units:</v>
      </c>
      <c r="AJ31" s="120"/>
      <c r="AK31" s="120"/>
      <c r="AL31" s="120"/>
      <c r="AM31" s="120"/>
      <c r="AN31" s="120"/>
      <c r="AO31" s="120"/>
      <c r="AP31" s="120"/>
      <c r="AQ31" s="120"/>
      <c r="AR31" s="120"/>
      <c r="AS31" s="120"/>
      <c r="AT31" s="253">
        <f t="shared" si="11"/>
        <v>0</v>
      </c>
    </row>
    <row r="32" spans="1:46">
      <c r="A32" s="204" t="str">
        <f>'N3.01'!A32</f>
        <v>Stage 2: Without Intervention Risk Change</v>
      </c>
      <c r="B32" s="204" t="str">
        <f>'N3.01'!B32</f>
        <v>Risk Changes</v>
      </c>
      <c r="C32" s="248" t="str">
        <f>'N3.01'!C32</f>
        <v>Optional entry 3</v>
      </c>
      <c r="D32" s="204" t="str">
        <f>'N3.01'!D32</f>
        <v>N/A</v>
      </c>
      <c r="F32" s="212" t="s">
        <v>51</v>
      </c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253">
        <f t="shared" si="13"/>
        <v>0</v>
      </c>
      <c r="S32" s="199" t="str">
        <f t="shared" si="5"/>
        <v>Units:</v>
      </c>
      <c r="T32" s="120"/>
      <c r="V32" s="199" t="str">
        <f t="shared" si="6"/>
        <v>Units:</v>
      </c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253">
        <f t="shared" si="10"/>
        <v>0</v>
      </c>
      <c r="AI32" s="199" t="str">
        <f t="shared" si="8"/>
        <v>Units:</v>
      </c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253">
        <f t="shared" si="11"/>
        <v>0</v>
      </c>
    </row>
    <row r="33" spans="1:46">
      <c r="A33" s="247" t="str">
        <f>'N3.01'!A33</f>
        <v>Stage 3: RIIO-2 Without Intervention Position 2025/26</v>
      </c>
      <c r="B33" s="247" t="str">
        <f>'N3.01'!B33</f>
        <v>Total Asset Category Risk</v>
      </c>
      <c r="C33" s="247" t="str">
        <f>'N3.01'!C33</f>
        <v>Without Intervention Position</v>
      </c>
      <c r="D33" s="247" t="str">
        <f>'N3.01'!D33</f>
        <v>Total</v>
      </c>
      <c r="F33" s="212" t="s">
        <v>51</v>
      </c>
      <c r="G33" s="252">
        <f>SUM(G$20:G$21)+G$23+SUM(G$25:G$32)</f>
        <v>0</v>
      </c>
      <c r="H33" s="252">
        <f t="shared" ref="H33:P33" si="19">SUM(H$20:H$21)+H$23+SUM(H$25:H$32)</f>
        <v>0</v>
      </c>
      <c r="I33" s="252">
        <f t="shared" si="19"/>
        <v>0</v>
      </c>
      <c r="J33" s="252">
        <f t="shared" si="19"/>
        <v>0</v>
      </c>
      <c r="K33" s="252">
        <f t="shared" si="19"/>
        <v>0</v>
      </c>
      <c r="L33" s="252">
        <f t="shared" si="19"/>
        <v>0</v>
      </c>
      <c r="M33" s="252">
        <f t="shared" si="19"/>
        <v>0</v>
      </c>
      <c r="N33" s="252">
        <f t="shared" si="19"/>
        <v>0</v>
      </c>
      <c r="O33" s="252">
        <f t="shared" si="19"/>
        <v>0</v>
      </c>
      <c r="P33" s="252">
        <f t="shared" si="19"/>
        <v>0</v>
      </c>
      <c r="Q33" s="252">
        <f>SUM(G33:P33)</f>
        <v>0</v>
      </c>
      <c r="S33" s="199" t="str">
        <f t="shared" si="5"/>
        <v>Units:</v>
      </c>
      <c r="T33" s="120"/>
      <c r="V33" s="199" t="str">
        <f t="shared" si="6"/>
        <v>Units:</v>
      </c>
      <c r="W33" s="252">
        <f t="shared" ref="W33:AF33" si="20">SUM(W$20:W$21)+W$23+SUM(W$25:W$32)</f>
        <v>0</v>
      </c>
      <c r="X33" s="252">
        <f t="shared" si="20"/>
        <v>0</v>
      </c>
      <c r="Y33" s="252">
        <f t="shared" si="20"/>
        <v>0</v>
      </c>
      <c r="Z33" s="252">
        <f t="shared" si="20"/>
        <v>0</v>
      </c>
      <c r="AA33" s="252">
        <f t="shared" si="20"/>
        <v>0</v>
      </c>
      <c r="AB33" s="252">
        <f t="shared" si="20"/>
        <v>0</v>
      </c>
      <c r="AC33" s="252">
        <f t="shared" si="20"/>
        <v>0</v>
      </c>
      <c r="AD33" s="252">
        <f t="shared" si="20"/>
        <v>0</v>
      </c>
      <c r="AE33" s="252">
        <f t="shared" si="20"/>
        <v>0</v>
      </c>
      <c r="AF33" s="252">
        <f t="shared" si="20"/>
        <v>0</v>
      </c>
      <c r="AG33" s="252">
        <f>SUM(W33:AF33)</f>
        <v>0</v>
      </c>
      <c r="AI33" s="199" t="str">
        <f t="shared" si="8"/>
        <v>Units:</v>
      </c>
      <c r="AJ33" s="252">
        <f t="shared" ref="AJ33:AS33" si="21">SUM(AJ$20:AJ$21)+AJ$23+SUM(AJ$25:AJ$32)</f>
        <v>0</v>
      </c>
      <c r="AK33" s="252">
        <f t="shared" si="21"/>
        <v>0</v>
      </c>
      <c r="AL33" s="252">
        <f t="shared" si="21"/>
        <v>0</v>
      </c>
      <c r="AM33" s="252">
        <f t="shared" si="21"/>
        <v>0</v>
      </c>
      <c r="AN33" s="252">
        <f t="shared" si="21"/>
        <v>0</v>
      </c>
      <c r="AO33" s="252">
        <f t="shared" si="21"/>
        <v>0</v>
      </c>
      <c r="AP33" s="252">
        <f t="shared" si="21"/>
        <v>0</v>
      </c>
      <c r="AQ33" s="252">
        <f t="shared" si="21"/>
        <v>0</v>
      </c>
      <c r="AR33" s="252">
        <f t="shared" si="21"/>
        <v>0</v>
      </c>
      <c r="AS33" s="252">
        <f t="shared" si="21"/>
        <v>0</v>
      </c>
      <c r="AT33" s="252">
        <f>SUM(AJ33:AS33)</f>
        <v>0</v>
      </c>
    </row>
    <row r="34" spans="1:46">
      <c r="A34" s="204" t="str">
        <f>'N3.01'!A34</f>
        <v>Stage 3:With Intervention Risk Change</v>
      </c>
      <c r="B34" s="204" t="str">
        <f>'N3.01'!B34</f>
        <v>Non-Intervention Impacts</v>
      </c>
      <c r="C34" s="204" t="str">
        <f>'N3.01'!C34</f>
        <v>Methodology Change Impact</v>
      </c>
      <c r="D34" s="204" t="str">
        <f>'N3.01'!D34</f>
        <v>Non-Intervention</v>
      </c>
      <c r="F34" s="212" t="s">
        <v>51</v>
      </c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253">
        <f t="shared" ref="Q34:Q47" si="22">SUM(G34:P34)</f>
        <v>0</v>
      </c>
      <c r="S34" s="199" t="str">
        <f t="shared" si="5"/>
        <v>Units:</v>
      </c>
      <c r="T34" s="120"/>
      <c r="V34" s="199" t="str">
        <f t="shared" si="6"/>
        <v>Units:</v>
      </c>
      <c r="W34" s="120"/>
      <c r="X34" s="120"/>
      <c r="Y34" s="120"/>
      <c r="Z34" s="120"/>
      <c r="AA34" s="120"/>
      <c r="AB34" s="120"/>
      <c r="AC34" s="120"/>
      <c r="AD34" s="120"/>
      <c r="AE34" s="120"/>
      <c r="AF34" s="120"/>
      <c r="AG34" s="253">
        <f t="shared" ref="AG34:AG47" si="23">SUM(W34:AF34)</f>
        <v>0</v>
      </c>
      <c r="AI34" s="199" t="str">
        <f t="shared" si="8"/>
        <v>Units:</v>
      </c>
      <c r="AJ34" s="120"/>
      <c r="AK34" s="120"/>
      <c r="AL34" s="120"/>
      <c r="AM34" s="120"/>
      <c r="AN34" s="120"/>
      <c r="AO34" s="120"/>
      <c r="AP34" s="120"/>
      <c r="AQ34" s="120"/>
      <c r="AR34" s="120"/>
      <c r="AS34" s="120"/>
      <c r="AT34" s="253">
        <f t="shared" ref="AT34:AT47" si="24">SUM(AJ34:AS34)</f>
        <v>0</v>
      </c>
    </row>
    <row r="35" spans="1:46">
      <c r="A35" s="204" t="str">
        <f>'N3.01'!A35</f>
        <v>Stage 3:With Intervention Risk Change</v>
      </c>
      <c r="B35" s="204" t="str">
        <f>'N3.01'!B35</f>
        <v>Non-Intervention Impacts</v>
      </c>
      <c r="C35" s="204" t="str">
        <f>'N3.01'!C35</f>
        <v>Data Revision Impact</v>
      </c>
      <c r="D35" s="204" t="str">
        <f>'N3.01'!D35</f>
        <v>Non-Intervention</v>
      </c>
      <c r="F35" s="212" t="s">
        <v>51</v>
      </c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253">
        <f t="shared" si="22"/>
        <v>0</v>
      </c>
      <c r="S35" s="199" t="str">
        <f t="shared" si="5"/>
        <v>Units:</v>
      </c>
      <c r="T35" s="120"/>
      <c r="V35" s="199" t="str">
        <f t="shared" si="6"/>
        <v>Units:</v>
      </c>
      <c r="W35" s="120"/>
      <c r="X35" s="120"/>
      <c r="Y35" s="120"/>
      <c r="Z35" s="120"/>
      <c r="AA35" s="120"/>
      <c r="AB35" s="120"/>
      <c r="AC35" s="120"/>
      <c r="AD35" s="120"/>
      <c r="AE35" s="120"/>
      <c r="AF35" s="120"/>
      <c r="AG35" s="253">
        <f t="shared" si="23"/>
        <v>0</v>
      </c>
      <c r="AI35" s="199" t="str">
        <f t="shared" si="8"/>
        <v>Units:</v>
      </c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253">
        <f t="shared" si="24"/>
        <v>0</v>
      </c>
    </row>
    <row r="36" spans="1:46">
      <c r="A36" s="204" t="str">
        <f>'N3.01'!A36</f>
        <v>Stage 3:With Intervention Risk Change</v>
      </c>
      <c r="B36" s="204" t="str">
        <f>'N3.01'!B36</f>
        <v>Non-Intervention Impacts</v>
      </c>
      <c r="C36" s="204" t="str">
        <f>'N3.01'!C36</f>
        <v>Manual Over-ride on PoF or CoF</v>
      </c>
      <c r="D36" s="204" t="str">
        <f>'N3.01'!D36</f>
        <v>Non-Intervention</v>
      </c>
      <c r="F36" s="212" t="s">
        <v>51</v>
      </c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253">
        <f t="shared" si="22"/>
        <v>0</v>
      </c>
      <c r="S36" s="199" t="str">
        <f t="shared" si="5"/>
        <v>Units:</v>
      </c>
      <c r="T36" s="120"/>
      <c r="V36" s="199" t="str">
        <f t="shared" si="6"/>
        <v>Units:</v>
      </c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253">
        <f t="shared" si="23"/>
        <v>0</v>
      </c>
      <c r="AI36" s="199" t="str">
        <f t="shared" si="8"/>
        <v>Units:</v>
      </c>
      <c r="AJ36" s="120"/>
      <c r="AK36" s="120"/>
      <c r="AL36" s="120"/>
      <c r="AM36" s="120"/>
      <c r="AN36" s="120"/>
      <c r="AO36" s="120"/>
      <c r="AP36" s="120"/>
      <c r="AQ36" s="120"/>
      <c r="AR36" s="120"/>
      <c r="AS36" s="120"/>
      <c r="AT36" s="253">
        <f t="shared" si="24"/>
        <v>0</v>
      </c>
    </row>
    <row r="37" spans="1:46">
      <c r="A37" s="204" t="str">
        <f>'N3.01'!A37</f>
        <v>Stage 3:With Intervention Risk Change</v>
      </c>
      <c r="B37" s="204" t="str">
        <f>'N3.01'!B37</f>
        <v>Non-Intervention Impacts</v>
      </c>
      <c r="C37" s="204" t="str">
        <f>'N3.01'!C37</f>
        <v>Extension of Expected Asset Life</v>
      </c>
      <c r="D37" s="204" t="str">
        <f>'N3.01'!D37</f>
        <v>Non-Intervention</v>
      </c>
      <c r="F37" s="212" t="s">
        <v>51</v>
      </c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253">
        <f t="shared" si="22"/>
        <v>0</v>
      </c>
      <c r="S37" s="199" t="str">
        <f t="shared" si="5"/>
        <v>Units:</v>
      </c>
      <c r="T37" s="120"/>
      <c r="V37" s="199" t="str">
        <f t="shared" si="6"/>
        <v>Units:</v>
      </c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253">
        <f t="shared" si="23"/>
        <v>0</v>
      </c>
      <c r="AI37" s="199" t="str">
        <f t="shared" si="8"/>
        <v>Units:</v>
      </c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253">
        <f t="shared" si="24"/>
        <v>0</v>
      </c>
    </row>
    <row r="38" spans="1:46">
      <c r="A38" s="204" t="str">
        <f>'N3.01'!A38</f>
        <v>Stage 3:With Intervention Risk Change</v>
      </c>
      <c r="B38" s="204" t="str">
        <f>'N3.01'!B38</f>
        <v>Non-Intervention Impacts</v>
      </c>
      <c r="C38" s="204" t="str">
        <f>'N3.01'!C38</f>
        <v>Consequential Interventions</v>
      </c>
      <c r="D38" s="204" t="str">
        <f>'N3.01'!D38</f>
        <v>Non-Intervention</v>
      </c>
      <c r="F38" s="212" t="s">
        <v>51</v>
      </c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253">
        <f t="shared" si="22"/>
        <v>0</v>
      </c>
      <c r="S38" s="199" t="str">
        <f t="shared" si="5"/>
        <v>Units:</v>
      </c>
      <c r="T38" s="120"/>
      <c r="V38" s="199" t="str">
        <f t="shared" si="6"/>
        <v>Units:</v>
      </c>
      <c r="W38" s="120"/>
      <c r="X38" s="120"/>
      <c r="Y38" s="120"/>
      <c r="Z38" s="120"/>
      <c r="AA38" s="120"/>
      <c r="AB38" s="120"/>
      <c r="AC38" s="120"/>
      <c r="AD38" s="120"/>
      <c r="AE38" s="120"/>
      <c r="AF38" s="120"/>
      <c r="AG38" s="253">
        <f t="shared" si="23"/>
        <v>0</v>
      </c>
      <c r="AI38" s="199" t="str">
        <f t="shared" si="8"/>
        <v>Units:</v>
      </c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253">
        <f t="shared" si="24"/>
        <v>0</v>
      </c>
    </row>
    <row r="39" spans="1:46">
      <c r="A39" s="204" t="str">
        <f>'N3.01'!A39</f>
        <v>Stage 3:With Intervention Risk Change</v>
      </c>
      <c r="B39" s="204" t="str">
        <f>'N3.01'!B39</f>
        <v>Asset Intervention Impacts</v>
      </c>
      <c r="C39" s="204" t="str">
        <f>'N3.01'!C39</f>
        <v>Asset Replacement (PoF Driven)</v>
      </c>
      <c r="D39" s="204" t="str">
        <f>'N3.01'!D39</f>
        <v>Replacement</v>
      </c>
      <c r="F39" s="212" t="s">
        <v>51</v>
      </c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253">
        <f t="shared" si="22"/>
        <v>0</v>
      </c>
      <c r="S39" s="199" t="str">
        <f t="shared" si="5"/>
        <v>Units:</v>
      </c>
      <c r="T39" s="120"/>
      <c r="V39" s="199" t="str">
        <f t="shared" si="6"/>
        <v>Units:</v>
      </c>
      <c r="W39" s="120"/>
      <c r="X39" s="120"/>
      <c r="Y39" s="120"/>
      <c r="Z39" s="120"/>
      <c r="AA39" s="120"/>
      <c r="AB39" s="120"/>
      <c r="AC39" s="120"/>
      <c r="AD39" s="120"/>
      <c r="AE39" s="120"/>
      <c r="AF39" s="120"/>
      <c r="AG39" s="253">
        <f t="shared" si="23"/>
        <v>0</v>
      </c>
      <c r="AI39" s="199" t="str">
        <f t="shared" si="8"/>
        <v>Units:</v>
      </c>
      <c r="AJ39" s="120"/>
      <c r="AK39" s="120"/>
      <c r="AL39" s="120"/>
      <c r="AM39" s="120"/>
      <c r="AN39" s="120"/>
      <c r="AO39" s="120"/>
      <c r="AP39" s="120"/>
      <c r="AQ39" s="120"/>
      <c r="AR39" s="120"/>
      <c r="AS39" s="120"/>
      <c r="AT39" s="253">
        <f t="shared" si="24"/>
        <v>0</v>
      </c>
    </row>
    <row r="40" spans="1:46">
      <c r="A40" s="204" t="str">
        <f>'N3.01'!A40</f>
        <v>Stage 3:With Intervention Risk Change</v>
      </c>
      <c r="B40" s="204" t="str">
        <f>'N3.01'!B40</f>
        <v>Asset Intervention Impacts</v>
      </c>
      <c r="C40" s="204" t="str">
        <f>'N3.01'!C40</f>
        <v>Asset Replacement (CoF Driven)</v>
      </c>
      <c r="D40" s="204" t="str">
        <f>'N3.01'!D40</f>
        <v>Replacement</v>
      </c>
      <c r="F40" s="212" t="s">
        <v>51</v>
      </c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253">
        <f t="shared" si="22"/>
        <v>0</v>
      </c>
      <c r="S40" s="199" t="str">
        <f t="shared" si="5"/>
        <v>Units:</v>
      </c>
      <c r="T40" s="120"/>
      <c r="V40" s="199" t="str">
        <f t="shared" si="6"/>
        <v>Units:</v>
      </c>
      <c r="W40" s="120"/>
      <c r="X40" s="120"/>
      <c r="Y40" s="120"/>
      <c r="Z40" s="120"/>
      <c r="AA40" s="120"/>
      <c r="AB40" s="120"/>
      <c r="AC40" s="120"/>
      <c r="AD40" s="120"/>
      <c r="AE40" s="120"/>
      <c r="AF40" s="120"/>
      <c r="AG40" s="253">
        <f t="shared" si="23"/>
        <v>0</v>
      </c>
      <c r="AI40" s="199" t="str">
        <f t="shared" si="8"/>
        <v>Units:</v>
      </c>
      <c r="AJ40" s="120"/>
      <c r="AK40" s="120"/>
      <c r="AL40" s="120"/>
      <c r="AM40" s="120"/>
      <c r="AN40" s="120"/>
      <c r="AO40" s="120"/>
      <c r="AP40" s="120"/>
      <c r="AQ40" s="120"/>
      <c r="AR40" s="120"/>
      <c r="AS40" s="120"/>
      <c r="AT40" s="253">
        <f t="shared" si="24"/>
        <v>0</v>
      </c>
    </row>
    <row r="41" spans="1:46">
      <c r="A41" s="204" t="str">
        <f>'N3.01'!A41</f>
        <v>Stage 3:With Intervention Risk Change</v>
      </c>
      <c r="B41" s="204" t="str">
        <f>'N3.01'!B41</f>
        <v>Asset Intervention Impacts</v>
      </c>
      <c r="C41" s="204" t="str">
        <f>'N3.01'!C41</f>
        <v>Asset Replacement (Other Driven)</v>
      </c>
      <c r="D41" s="204" t="str">
        <f>'N3.01'!D41</f>
        <v>Replacement</v>
      </c>
      <c r="F41" s="212" t="s">
        <v>51</v>
      </c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253">
        <f t="shared" si="22"/>
        <v>0</v>
      </c>
      <c r="S41" s="199" t="str">
        <f t="shared" si="5"/>
        <v>Units:</v>
      </c>
      <c r="T41" s="120"/>
      <c r="V41" s="199" t="str">
        <f t="shared" si="6"/>
        <v>Units:</v>
      </c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253">
        <f t="shared" si="23"/>
        <v>0</v>
      </c>
      <c r="AI41" s="199" t="str">
        <f t="shared" si="8"/>
        <v>Units:</v>
      </c>
      <c r="AJ41" s="120"/>
      <c r="AK41" s="120"/>
      <c r="AL41" s="120"/>
      <c r="AM41" s="120"/>
      <c r="AN41" s="120"/>
      <c r="AO41" s="120"/>
      <c r="AP41" s="120"/>
      <c r="AQ41" s="120"/>
      <c r="AR41" s="120"/>
      <c r="AS41" s="120"/>
      <c r="AT41" s="253">
        <f t="shared" si="24"/>
        <v>0</v>
      </c>
    </row>
    <row r="42" spans="1:46">
      <c r="A42" s="204" t="str">
        <f>'N3.01'!A42</f>
        <v>Stage 3:With Intervention Risk Change</v>
      </c>
      <c r="B42" s="204" t="str">
        <f>'N3.01'!B42</f>
        <v>Asset Intervention Impacts</v>
      </c>
      <c r="C42" s="204" t="str">
        <f>'N3.01'!C42</f>
        <v>Asset Refurbishment (PoF Driven)</v>
      </c>
      <c r="D42" s="204" t="str">
        <f>'N3.01'!D42</f>
        <v>Refurbishment</v>
      </c>
      <c r="F42" s="212" t="s">
        <v>51</v>
      </c>
      <c r="G42" s="120"/>
      <c r="H42" s="120"/>
      <c r="I42" s="120"/>
      <c r="J42" s="120"/>
      <c r="K42" s="120"/>
      <c r="L42" s="120"/>
      <c r="M42" s="120"/>
      <c r="N42" s="120"/>
      <c r="O42" s="120"/>
      <c r="P42" s="120"/>
      <c r="Q42" s="253">
        <f t="shared" si="22"/>
        <v>0</v>
      </c>
      <c r="S42" s="199" t="str">
        <f t="shared" si="5"/>
        <v>Units:</v>
      </c>
      <c r="T42" s="120"/>
      <c r="V42" s="199" t="str">
        <f t="shared" si="6"/>
        <v>Units:</v>
      </c>
      <c r="W42" s="120"/>
      <c r="X42" s="120"/>
      <c r="Y42" s="120"/>
      <c r="Z42" s="120"/>
      <c r="AA42" s="120"/>
      <c r="AB42" s="120"/>
      <c r="AC42" s="120"/>
      <c r="AD42" s="120"/>
      <c r="AE42" s="120"/>
      <c r="AF42" s="120"/>
      <c r="AG42" s="253">
        <f t="shared" si="23"/>
        <v>0</v>
      </c>
      <c r="AI42" s="199" t="str">
        <f t="shared" si="8"/>
        <v>Units:</v>
      </c>
      <c r="AJ42" s="120"/>
      <c r="AK42" s="120"/>
      <c r="AL42" s="120"/>
      <c r="AM42" s="120"/>
      <c r="AN42" s="120"/>
      <c r="AO42" s="120"/>
      <c r="AP42" s="120"/>
      <c r="AQ42" s="120"/>
      <c r="AR42" s="120"/>
      <c r="AS42" s="120"/>
      <c r="AT42" s="253">
        <f t="shared" si="24"/>
        <v>0</v>
      </c>
    </row>
    <row r="43" spans="1:46">
      <c r="A43" s="204" t="str">
        <f>'N3.01'!A43</f>
        <v>Stage 3:With Intervention Risk Change</v>
      </c>
      <c r="B43" s="204" t="str">
        <f>'N3.01'!B43</f>
        <v>Asset Intervention Impacts</v>
      </c>
      <c r="C43" s="204" t="str">
        <f>'N3.01'!C43</f>
        <v>Asset Refurbishment (CoF Driven)</v>
      </c>
      <c r="D43" s="204" t="str">
        <f>'N3.01'!D43</f>
        <v>Refurbishment</v>
      </c>
      <c r="F43" s="212" t="s">
        <v>51</v>
      </c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253">
        <f t="shared" si="22"/>
        <v>0</v>
      </c>
      <c r="S43" s="199" t="str">
        <f t="shared" si="5"/>
        <v>Units:</v>
      </c>
      <c r="T43" s="120"/>
      <c r="V43" s="199" t="str">
        <f t="shared" si="6"/>
        <v>Units:</v>
      </c>
      <c r="W43" s="120"/>
      <c r="X43" s="120"/>
      <c r="Y43" s="120"/>
      <c r="Z43" s="120"/>
      <c r="AA43" s="120"/>
      <c r="AB43" s="120"/>
      <c r="AC43" s="120"/>
      <c r="AD43" s="120"/>
      <c r="AE43" s="120"/>
      <c r="AF43" s="120"/>
      <c r="AG43" s="253">
        <f t="shared" si="23"/>
        <v>0</v>
      </c>
      <c r="AI43" s="199" t="str">
        <f t="shared" si="8"/>
        <v>Units:</v>
      </c>
      <c r="AJ43" s="120"/>
      <c r="AK43" s="120"/>
      <c r="AL43" s="120"/>
      <c r="AM43" s="120"/>
      <c r="AN43" s="120"/>
      <c r="AO43" s="120"/>
      <c r="AP43" s="120"/>
      <c r="AQ43" s="120"/>
      <c r="AR43" s="120"/>
      <c r="AS43" s="120"/>
      <c r="AT43" s="253">
        <f t="shared" si="24"/>
        <v>0</v>
      </c>
    </row>
    <row r="44" spans="1:46">
      <c r="A44" s="204" t="str">
        <f>'N3.01'!A44</f>
        <v>Stage 3:With Intervention Risk Change</v>
      </c>
      <c r="B44" s="204" t="str">
        <f>'N3.01'!B44</f>
        <v>Asset Intervention Impacts</v>
      </c>
      <c r="C44" s="204" t="str">
        <f>'N3.01'!C44</f>
        <v>Asset Refurbishment (Other Driven)</v>
      </c>
      <c r="D44" s="204" t="str">
        <f>'N3.01'!D44</f>
        <v>Refurbishment</v>
      </c>
      <c r="F44" s="212" t="s">
        <v>51</v>
      </c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253">
        <f t="shared" si="22"/>
        <v>0</v>
      </c>
      <c r="S44" s="199" t="str">
        <f t="shared" si="5"/>
        <v>Units:</v>
      </c>
      <c r="T44" s="120"/>
      <c r="V44" s="199" t="str">
        <f t="shared" si="6"/>
        <v>Units:</v>
      </c>
      <c r="W44" s="120"/>
      <c r="X44" s="120"/>
      <c r="Y44" s="120"/>
      <c r="Z44" s="120"/>
      <c r="AA44" s="120"/>
      <c r="AB44" s="120"/>
      <c r="AC44" s="120"/>
      <c r="AD44" s="120"/>
      <c r="AE44" s="120"/>
      <c r="AF44" s="120"/>
      <c r="AG44" s="253">
        <f t="shared" si="23"/>
        <v>0</v>
      </c>
      <c r="AI44" s="199" t="str">
        <f t="shared" si="8"/>
        <v>Units:</v>
      </c>
      <c r="AJ44" s="120"/>
      <c r="AK44" s="120"/>
      <c r="AL44" s="120"/>
      <c r="AM44" s="120"/>
      <c r="AN44" s="120"/>
      <c r="AO44" s="120"/>
      <c r="AP44" s="120"/>
      <c r="AQ44" s="120"/>
      <c r="AR44" s="120"/>
      <c r="AS44" s="120"/>
      <c r="AT44" s="253">
        <f t="shared" si="24"/>
        <v>0</v>
      </c>
    </row>
    <row r="45" spans="1:46">
      <c r="A45" s="204" t="str">
        <f>'N3.01'!A45</f>
        <v>Stage 3:With Intervention Risk Change</v>
      </c>
      <c r="B45" s="204" t="str">
        <f>'N3.01'!B45</f>
        <v>Asset Intervention Impacts</v>
      </c>
      <c r="C45" s="204" t="str">
        <f>'N3.01'!C45</f>
        <v>Asset Replacement Due To Early Life Failures</v>
      </c>
      <c r="D45" s="204" t="str">
        <f>'N3.01'!D45</f>
        <v>Other Interventions</v>
      </c>
      <c r="F45" s="212" t="s">
        <v>51</v>
      </c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253">
        <f t="shared" si="22"/>
        <v>0</v>
      </c>
      <c r="S45" s="199" t="str">
        <f t="shared" si="5"/>
        <v>Units:</v>
      </c>
      <c r="T45" s="120"/>
      <c r="V45" s="199" t="str">
        <f t="shared" si="6"/>
        <v>Units:</v>
      </c>
      <c r="W45" s="120"/>
      <c r="X45" s="120"/>
      <c r="Y45" s="120"/>
      <c r="Z45" s="120"/>
      <c r="AA45" s="120"/>
      <c r="AB45" s="120"/>
      <c r="AC45" s="120"/>
      <c r="AD45" s="120"/>
      <c r="AE45" s="120"/>
      <c r="AF45" s="120"/>
      <c r="AG45" s="253">
        <f t="shared" si="23"/>
        <v>0</v>
      </c>
      <c r="AI45" s="199" t="str">
        <f t="shared" si="8"/>
        <v>Units:</v>
      </c>
      <c r="AJ45" s="120"/>
      <c r="AK45" s="120"/>
      <c r="AL45" s="120"/>
      <c r="AM45" s="120"/>
      <c r="AN45" s="120"/>
      <c r="AO45" s="120"/>
      <c r="AP45" s="120"/>
      <c r="AQ45" s="120"/>
      <c r="AR45" s="120"/>
      <c r="AS45" s="120"/>
      <c r="AT45" s="253">
        <f t="shared" si="24"/>
        <v>0</v>
      </c>
    </row>
    <row r="46" spans="1:46">
      <c r="A46" s="204" t="str">
        <f>'N3.01'!A46</f>
        <v>Stage 3:With Intervention Risk Change</v>
      </c>
      <c r="B46" s="204" t="str">
        <f>'N3.01'!B46</f>
        <v>Risk Changes</v>
      </c>
      <c r="C46" s="248" t="str">
        <f>'N3.01'!C46</f>
        <v>Optional entry 4</v>
      </c>
      <c r="D46" s="204" t="str">
        <f>'N3.01'!D46</f>
        <v>N/A</v>
      </c>
      <c r="F46" s="212" t="s">
        <v>51</v>
      </c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53">
        <f t="shared" si="22"/>
        <v>0</v>
      </c>
      <c r="S46" s="199" t="str">
        <f t="shared" si="5"/>
        <v>Units:</v>
      </c>
      <c r="T46" s="120"/>
      <c r="V46" s="199" t="str">
        <f t="shared" si="6"/>
        <v>Units:</v>
      </c>
      <c r="W46" s="206"/>
      <c r="X46" s="206"/>
      <c r="Y46" s="206"/>
      <c r="Z46" s="206"/>
      <c r="AA46" s="206"/>
      <c r="AB46" s="206"/>
      <c r="AC46" s="206"/>
      <c r="AD46" s="206"/>
      <c r="AE46" s="206"/>
      <c r="AF46" s="206"/>
      <c r="AG46" s="253">
        <f t="shared" si="23"/>
        <v>0</v>
      </c>
      <c r="AI46" s="199" t="str">
        <f t="shared" si="8"/>
        <v>Units:</v>
      </c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53">
        <f t="shared" si="24"/>
        <v>0</v>
      </c>
    </row>
    <row r="47" spans="1:46">
      <c r="A47" s="247" t="str">
        <f>'N3.01'!A47</f>
        <v>Stage 3: RIIO-2 With Intervention Position 2025/26</v>
      </c>
      <c r="B47" s="247" t="str">
        <f>'N3.01'!B47</f>
        <v>Total Asset Category Risk</v>
      </c>
      <c r="C47" s="247" t="str">
        <f>'N3.01'!C47</f>
        <v>With Intervention Position</v>
      </c>
      <c r="D47" s="247" t="str">
        <f>'N3.01'!D47</f>
        <v>Total</v>
      </c>
      <c r="F47" s="212" t="s">
        <v>51</v>
      </c>
      <c r="G47" s="252">
        <f>SUM(G$33:G$46)</f>
        <v>0</v>
      </c>
      <c r="H47" s="252">
        <f t="shared" ref="H47:P47" si="25">SUM(H$33:H$46)</f>
        <v>0</v>
      </c>
      <c r="I47" s="252">
        <f t="shared" si="25"/>
        <v>0</v>
      </c>
      <c r="J47" s="252">
        <f t="shared" si="25"/>
        <v>0</v>
      </c>
      <c r="K47" s="252">
        <f t="shared" si="25"/>
        <v>0</v>
      </c>
      <c r="L47" s="252">
        <f t="shared" si="25"/>
        <v>0</v>
      </c>
      <c r="M47" s="252">
        <f t="shared" si="25"/>
        <v>0</v>
      </c>
      <c r="N47" s="252">
        <f t="shared" si="25"/>
        <v>0</v>
      </c>
      <c r="O47" s="252">
        <f t="shared" si="25"/>
        <v>0</v>
      </c>
      <c r="P47" s="252">
        <f t="shared" si="25"/>
        <v>0</v>
      </c>
      <c r="Q47" s="252">
        <f t="shared" si="22"/>
        <v>0</v>
      </c>
      <c r="S47" s="199" t="str">
        <f t="shared" si="5"/>
        <v>Units:</v>
      </c>
      <c r="T47" s="120"/>
      <c r="V47" s="199" t="str">
        <f t="shared" si="6"/>
        <v>Units:</v>
      </c>
      <c r="W47" s="252">
        <f t="shared" ref="W47:AF47" si="26">SUM(W$33:W$46)</f>
        <v>0</v>
      </c>
      <c r="X47" s="252">
        <f t="shared" si="26"/>
        <v>0</v>
      </c>
      <c r="Y47" s="252">
        <f t="shared" si="26"/>
        <v>0</v>
      </c>
      <c r="Z47" s="252">
        <f t="shared" si="26"/>
        <v>0</v>
      </c>
      <c r="AA47" s="252">
        <f t="shared" si="26"/>
        <v>0</v>
      </c>
      <c r="AB47" s="252">
        <f t="shared" si="26"/>
        <v>0</v>
      </c>
      <c r="AC47" s="252">
        <f t="shared" si="26"/>
        <v>0</v>
      </c>
      <c r="AD47" s="252">
        <f t="shared" si="26"/>
        <v>0</v>
      </c>
      <c r="AE47" s="252">
        <f t="shared" si="26"/>
        <v>0</v>
      </c>
      <c r="AF47" s="252">
        <f t="shared" si="26"/>
        <v>0</v>
      </c>
      <c r="AG47" s="252">
        <f t="shared" si="23"/>
        <v>0</v>
      </c>
      <c r="AI47" s="199" t="str">
        <f t="shared" si="8"/>
        <v>Units:</v>
      </c>
      <c r="AJ47" s="252">
        <f t="shared" ref="AJ47:AS47" si="27">SUM(AJ$33:AJ$46)</f>
        <v>0</v>
      </c>
      <c r="AK47" s="252">
        <f t="shared" si="27"/>
        <v>0</v>
      </c>
      <c r="AL47" s="252">
        <f t="shared" si="27"/>
        <v>0</v>
      </c>
      <c r="AM47" s="252">
        <f t="shared" si="27"/>
        <v>0</v>
      </c>
      <c r="AN47" s="252">
        <f t="shared" si="27"/>
        <v>0</v>
      </c>
      <c r="AO47" s="252">
        <f t="shared" si="27"/>
        <v>0</v>
      </c>
      <c r="AP47" s="252">
        <f t="shared" si="27"/>
        <v>0</v>
      </c>
      <c r="AQ47" s="252">
        <f t="shared" si="27"/>
        <v>0</v>
      </c>
      <c r="AR47" s="252">
        <f t="shared" si="27"/>
        <v>0</v>
      </c>
      <c r="AS47" s="252">
        <f t="shared" si="27"/>
        <v>0</v>
      </c>
      <c r="AT47" s="252">
        <f t="shared" si="24"/>
        <v>0</v>
      </c>
    </row>
    <row r="48" spans="1:46" s="207" customFormat="1" ht="5" customHeight="1">
      <c r="S48" s="208"/>
      <c r="V48" s="208"/>
      <c r="AI48" s="208"/>
    </row>
    <row r="49" spans="1:46">
      <c r="A49" s="204" t="str">
        <f>'N3.01'!A49</f>
        <v>Long Term Risk Benefit: RIIO-2</v>
      </c>
      <c r="B49" s="204" t="str">
        <f>'N3.01'!B49</f>
        <v>Asset Intervention Impacts</v>
      </c>
      <c r="C49" s="204" t="str">
        <f>'N3.01'!C49</f>
        <v>Asset Replacement (PoF Driven)</v>
      </c>
      <c r="D49" s="204" t="str">
        <f>'N3.01'!D49</f>
        <v>N/A</v>
      </c>
      <c r="F49" s="212" t="s">
        <v>51</v>
      </c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253">
        <f t="shared" ref="Q49:Q55" si="28">SUM(G49:P49)</f>
        <v>0</v>
      </c>
      <c r="S49" s="199" t="str">
        <f t="shared" si="5"/>
        <v>Units:</v>
      </c>
      <c r="T49" s="120"/>
      <c r="V49" s="199" t="str">
        <f t="shared" si="6"/>
        <v>Units:</v>
      </c>
      <c r="W49" s="120"/>
      <c r="X49" s="120"/>
      <c r="Y49" s="120"/>
      <c r="Z49" s="120"/>
      <c r="AA49" s="120"/>
      <c r="AB49" s="120"/>
      <c r="AC49" s="120"/>
      <c r="AD49" s="120"/>
      <c r="AE49" s="120"/>
      <c r="AF49" s="120"/>
      <c r="AG49" s="253">
        <f t="shared" ref="AG49:AG55" si="29">SUM(W49:AF49)</f>
        <v>0</v>
      </c>
      <c r="AI49" s="199" t="str">
        <f t="shared" si="8"/>
        <v>Units:</v>
      </c>
      <c r="AJ49" s="120"/>
      <c r="AK49" s="120"/>
      <c r="AL49" s="120"/>
      <c r="AM49" s="120"/>
      <c r="AN49" s="120"/>
      <c r="AO49" s="120"/>
      <c r="AP49" s="120"/>
      <c r="AQ49" s="120"/>
      <c r="AR49" s="120"/>
      <c r="AS49" s="120"/>
      <c r="AT49" s="253">
        <f t="shared" ref="AT49:AT55" si="30">SUM(AJ49:AS49)</f>
        <v>0</v>
      </c>
    </row>
    <row r="50" spans="1:46">
      <c r="A50" s="204" t="str">
        <f>'N3.01'!A50</f>
        <v>Long Term Risk Benefit: RIIO-2</v>
      </c>
      <c r="B50" s="204" t="str">
        <f>'N3.01'!B50</f>
        <v>Asset Intervention Impacts</v>
      </c>
      <c r="C50" s="204" t="str">
        <f>'N3.01'!C50</f>
        <v>Asset Replacement (CoF Driven)</v>
      </c>
      <c r="D50" s="204" t="str">
        <f>'N3.01'!D50</f>
        <v>N/A</v>
      </c>
      <c r="F50" s="212" t="s">
        <v>51</v>
      </c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253">
        <f t="shared" si="28"/>
        <v>0</v>
      </c>
      <c r="S50" s="199" t="str">
        <f t="shared" si="5"/>
        <v>Units:</v>
      </c>
      <c r="T50" s="120"/>
      <c r="V50" s="199" t="str">
        <f t="shared" si="6"/>
        <v>Units:</v>
      </c>
      <c r="W50" s="120"/>
      <c r="X50" s="120"/>
      <c r="Y50" s="120"/>
      <c r="Z50" s="120"/>
      <c r="AA50" s="120"/>
      <c r="AB50" s="120"/>
      <c r="AC50" s="120"/>
      <c r="AD50" s="120"/>
      <c r="AE50" s="120"/>
      <c r="AF50" s="120"/>
      <c r="AG50" s="253">
        <f t="shared" si="29"/>
        <v>0</v>
      </c>
      <c r="AI50" s="199" t="str">
        <f t="shared" si="8"/>
        <v>Units:</v>
      </c>
      <c r="AJ50" s="120"/>
      <c r="AK50" s="120"/>
      <c r="AL50" s="120"/>
      <c r="AM50" s="120"/>
      <c r="AN50" s="120"/>
      <c r="AO50" s="120"/>
      <c r="AP50" s="120"/>
      <c r="AQ50" s="120"/>
      <c r="AR50" s="120"/>
      <c r="AS50" s="120"/>
      <c r="AT50" s="253">
        <f t="shared" si="30"/>
        <v>0</v>
      </c>
    </row>
    <row r="51" spans="1:46">
      <c r="A51" s="204" t="str">
        <f>'N3.01'!A51</f>
        <v>Long Term Risk Benefit: RIIO-2</v>
      </c>
      <c r="B51" s="204" t="str">
        <f>'N3.01'!B51</f>
        <v>Asset Intervention Impacts</v>
      </c>
      <c r="C51" s="204" t="str">
        <f>'N3.01'!C51</f>
        <v>Asset Replacement (Other Driven)</v>
      </c>
      <c r="D51" s="204" t="str">
        <f>'N3.01'!D51</f>
        <v>N/A</v>
      </c>
      <c r="F51" s="212" t="s">
        <v>51</v>
      </c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253">
        <f t="shared" si="28"/>
        <v>0</v>
      </c>
      <c r="S51" s="199" t="str">
        <f t="shared" si="5"/>
        <v>Units:</v>
      </c>
      <c r="T51" s="120"/>
      <c r="V51" s="199" t="str">
        <f t="shared" si="6"/>
        <v>Units:</v>
      </c>
      <c r="W51" s="120"/>
      <c r="X51" s="120"/>
      <c r="Y51" s="120"/>
      <c r="Z51" s="120"/>
      <c r="AA51" s="120"/>
      <c r="AB51" s="120"/>
      <c r="AC51" s="120"/>
      <c r="AD51" s="120"/>
      <c r="AE51" s="120"/>
      <c r="AF51" s="120"/>
      <c r="AG51" s="253">
        <f t="shared" si="29"/>
        <v>0</v>
      </c>
      <c r="AI51" s="199" t="str">
        <f t="shared" si="8"/>
        <v>Units:</v>
      </c>
      <c r="AJ51" s="120"/>
      <c r="AK51" s="120"/>
      <c r="AL51" s="120"/>
      <c r="AM51" s="120"/>
      <c r="AN51" s="120"/>
      <c r="AO51" s="120"/>
      <c r="AP51" s="120"/>
      <c r="AQ51" s="120"/>
      <c r="AR51" s="120"/>
      <c r="AS51" s="120"/>
      <c r="AT51" s="253">
        <f t="shared" si="30"/>
        <v>0</v>
      </c>
    </row>
    <row r="52" spans="1:46">
      <c r="A52" s="204" t="str">
        <f>'N3.01'!A52</f>
        <v>Long Term Risk Benefit: RIIO-2</v>
      </c>
      <c r="B52" s="204" t="str">
        <f>'N3.01'!B52</f>
        <v>Asset Intervention Impacts</v>
      </c>
      <c r="C52" s="204" t="str">
        <f>'N3.01'!C52</f>
        <v>Asset Refurbishment (PoF Driven)</v>
      </c>
      <c r="D52" s="204" t="str">
        <f>'N3.01'!D52</f>
        <v>N/A</v>
      </c>
      <c r="F52" s="212" t="s">
        <v>51</v>
      </c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253">
        <f t="shared" si="28"/>
        <v>0</v>
      </c>
      <c r="S52" s="199" t="str">
        <f t="shared" si="5"/>
        <v>Units:</v>
      </c>
      <c r="T52" s="120"/>
      <c r="V52" s="199" t="str">
        <f t="shared" si="6"/>
        <v>Units:</v>
      </c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253">
        <f t="shared" si="29"/>
        <v>0</v>
      </c>
      <c r="AI52" s="199" t="str">
        <f t="shared" si="8"/>
        <v>Units:</v>
      </c>
      <c r="AJ52" s="120"/>
      <c r="AK52" s="120"/>
      <c r="AL52" s="120"/>
      <c r="AM52" s="120"/>
      <c r="AN52" s="120"/>
      <c r="AO52" s="120"/>
      <c r="AP52" s="120"/>
      <c r="AQ52" s="120"/>
      <c r="AR52" s="120"/>
      <c r="AS52" s="120"/>
      <c r="AT52" s="253">
        <f t="shared" si="30"/>
        <v>0</v>
      </c>
    </row>
    <row r="53" spans="1:46">
      <c r="A53" s="204" t="str">
        <f>'N3.01'!A53</f>
        <v>Long Term Risk Benefit: RIIO-2</v>
      </c>
      <c r="B53" s="204" t="str">
        <f>'N3.01'!B53</f>
        <v>Asset Intervention Impacts</v>
      </c>
      <c r="C53" s="204" t="str">
        <f>'N3.01'!C53</f>
        <v>Asset Refurbishment (CoF Driven)</v>
      </c>
      <c r="D53" s="204" t="str">
        <f>'N3.01'!D53</f>
        <v>N/A</v>
      </c>
      <c r="F53" s="212" t="s">
        <v>51</v>
      </c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253">
        <f t="shared" si="28"/>
        <v>0</v>
      </c>
      <c r="S53" s="199" t="str">
        <f t="shared" si="5"/>
        <v>Units:</v>
      </c>
      <c r="T53" s="120"/>
      <c r="V53" s="199" t="str">
        <f t="shared" si="6"/>
        <v>Units:</v>
      </c>
      <c r="W53" s="120"/>
      <c r="X53" s="120"/>
      <c r="Y53" s="120"/>
      <c r="Z53" s="120"/>
      <c r="AA53" s="120"/>
      <c r="AB53" s="120"/>
      <c r="AC53" s="120"/>
      <c r="AD53" s="120"/>
      <c r="AE53" s="120"/>
      <c r="AF53" s="120"/>
      <c r="AG53" s="253">
        <f t="shared" si="29"/>
        <v>0</v>
      </c>
      <c r="AI53" s="199" t="str">
        <f t="shared" si="8"/>
        <v>Units:</v>
      </c>
      <c r="AJ53" s="120"/>
      <c r="AK53" s="120"/>
      <c r="AL53" s="120"/>
      <c r="AM53" s="120"/>
      <c r="AN53" s="120"/>
      <c r="AO53" s="120"/>
      <c r="AP53" s="120"/>
      <c r="AQ53" s="120"/>
      <c r="AR53" s="120"/>
      <c r="AS53" s="120"/>
      <c r="AT53" s="253">
        <f t="shared" si="30"/>
        <v>0</v>
      </c>
    </row>
    <row r="54" spans="1:46">
      <c r="A54" s="204" t="str">
        <f>'N3.01'!A54</f>
        <v>Long Term Risk Benefit: RIIO-2</v>
      </c>
      <c r="B54" s="204" t="str">
        <f>'N3.01'!B54</f>
        <v>Asset Intervention Impacts</v>
      </c>
      <c r="C54" s="204" t="str">
        <f>'N3.01'!C54</f>
        <v>Asset Refurbishment (Other Driven)</v>
      </c>
      <c r="D54" s="204" t="str">
        <f>'N3.01'!D54</f>
        <v>N/A</v>
      </c>
      <c r="F54" s="212" t="s">
        <v>51</v>
      </c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253">
        <f t="shared" si="28"/>
        <v>0</v>
      </c>
      <c r="S54" s="199" t="str">
        <f t="shared" si="5"/>
        <v>Units:</v>
      </c>
      <c r="T54" s="120"/>
      <c r="V54" s="199" t="str">
        <f t="shared" si="6"/>
        <v>Units:</v>
      </c>
      <c r="W54" s="120"/>
      <c r="X54" s="120"/>
      <c r="Y54" s="120"/>
      <c r="Z54" s="120"/>
      <c r="AA54" s="120"/>
      <c r="AB54" s="120"/>
      <c r="AC54" s="120"/>
      <c r="AD54" s="120"/>
      <c r="AE54" s="120"/>
      <c r="AF54" s="120"/>
      <c r="AG54" s="253">
        <f t="shared" si="29"/>
        <v>0</v>
      </c>
      <c r="AI54" s="199" t="str">
        <f t="shared" si="8"/>
        <v>Units:</v>
      </c>
      <c r="AJ54" s="120"/>
      <c r="AK54" s="120"/>
      <c r="AL54" s="120"/>
      <c r="AM54" s="120"/>
      <c r="AN54" s="120"/>
      <c r="AO54" s="120"/>
      <c r="AP54" s="120"/>
      <c r="AQ54" s="120"/>
      <c r="AR54" s="120"/>
      <c r="AS54" s="120"/>
      <c r="AT54" s="253">
        <f t="shared" si="30"/>
        <v>0</v>
      </c>
    </row>
    <row r="55" spans="1:46">
      <c r="A55" s="204" t="str">
        <f>'N3.01'!A55</f>
        <v>Long Term Risk Benefit: RIIO-2</v>
      </c>
      <c r="B55" s="204" t="str">
        <f>'N3.01'!B55</f>
        <v>Asset Intervention Impacts</v>
      </c>
      <c r="C55" s="204" t="str">
        <f>'N3.01'!C55</f>
        <v>Total Long Term Risk Benefit</v>
      </c>
      <c r="D55" s="204" t="str">
        <f>'N3.01'!D55</f>
        <v>Sub-Total</v>
      </c>
      <c r="F55" s="212" t="s">
        <v>51</v>
      </c>
      <c r="G55" s="252">
        <f>SUM(G$49:G$54)</f>
        <v>0</v>
      </c>
      <c r="H55" s="252">
        <f t="shared" ref="H55:P55" si="31">SUM(H$49:H$54)</f>
        <v>0</v>
      </c>
      <c r="I55" s="252">
        <f t="shared" si="31"/>
        <v>0</v>
      </c>
      <c r="J55" s="252">
        <f t="shared" si="31"/>
        <v>0</v>
      </c>
      <c r="K55" s="252">
        <f t="shared" si="31"/>
        <v>0</v>
      </c>
      <c r="L55" s="252">
        <f t="shared" si="31"/>
        <v>0</v>
      </c>
      <c r="M55" s="252">
        <f t="shared" si="31"/>
        <v>0</v>
      </c>
      <c r="N55" s="252">
        <f t="shared" si="31"/>
        <v>0</v>
      </c>
      <c r="O55" s="252">
        <f t="shared" si="31"/>
        <v>0</v>
      </c>
      <c r="P55" s="252">
        <f t="shared" si="31"/>
        <v>0</v>
      </c>
      <c r="Q55" s="253">
        <f t="shared" si="28"/>
        <v>0</v>
      </c>
      <c r="S55" s="199" t="str">
        <f t="shared" si="5"/>
        <v>Units:</v>
      </c>
      <c r="T55" s="120"/>
      <c r="V55" s="199" t="str">
        <f t="shared" si="6"/>
        <v>Units:</v>
      </c>
      <c r="W55" s="252">
        <f t="shared" ref="W55:AF55" si="32">SUM(W$49:W$54)</f>
        <v>0</v>
      </c>
      <c r="X55" s="252">
        <f t="shared" si="32"/>
        <v>0</v>
      </c>
      <c r="Y55" s="252">
        <f t="shared" si="32"/>
        <v>0</v>
      </c>
      <c r="Z55" s="252">
        <f t="shared" si="32"/>
        <v>0</v>
      </c>
      <c r="AA55" s="252">
        <f t="shared" si="32"/>
        <v>0</v>
      </c>
      <c r="AB55" s="252">
        <f t="shared" si="32"/>
        <v>0</v>
      </c>
      <c r="AC55" s="252">
        <f t="shared" si="32"/>
        <v>0</v>
      </c>
      <c r="AD55" s="252">
        <f t="shared" si="32"/>
        <v>0</v>
      </c>
      <c r="AE55" s="252">
        <f t="shared" si="32"/>
        <v>0</v>
      </c>
      <c r="AF55" s="252">
        <f t="shared" si="32"/>
        <v>0</v>
      </c>
      <c r="AG55" s="253">
        <f t="shared" si="29"/>
        <v>0</v>
      </c>
      <c r="AI55" s="199" t="str">
        <f t="shared" si="8"/>
        <v>Units:</v>
      </c>
      <c r="AJ55" s="252">
        <f t="shared" ref="AJ55:AS55" si="33">SUM(AJ$49:AJ$54)</f>
        <v>0</v>
      </c>
      <c r="AK55" s="252">
        <f t="shared" si="33"/>
        <v>0</v>
      </c>
      <c r="AL55" s="252">
        <f t="shared" si="33"/>
        <v>0</v>
      </c>
      <c r="AM55" s="252">
        <f t="shared" si="33"/>
        <v>0</v>
      </c>
      <c r="AN55" s="252">
        <f t="shared" si="33"/>
        <v>0</v>
      </c>
      <c r="AO55" s="252">
        <f t="shared" si="33"/>
        <v>0</v>
      </c>
      <c r="AP55" s="252">
        <f t="shared" si="33"/>
        <v>0</v>
      </c>
      <c r="AQ55" s="252">
        <f t="shared" si="33"/>
        <v>0</v>
      </c>
      <c r="AR55" s="252">
        <f t="shared" si="33"/>
        <v>0</v>
      </c>
      <c r="AS55" s="252">
        <f t="shared" si="33"/>
        <v>0</v>
      </c>
      <c r="AT55" s="253">
        <f t="shared" si="30"/>
        <v>0</v>
      </c>
    </row>
    <row r="56" spans="1:46" s="207" customFormat="1" ht="5" customHeight="1">
      <c r="F56" s="208"/>
      <c r="S56" s="208"/>
      <c r="V56" s="208"/>
      <c r="AI56" s="208"/>
    </row>
    <row r="78" spans="5:5">
      <c r="E78" s="209"/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>
    <tabColor rgb="FF7030A0"/>
  </sheetPr>
  <dimension ref="A1:AV78"/>
  <sheetViews>
    <sheetView zoomScale="85" zoomScaleNormal="85" workbookViewId="0">
      <selection activeCell="G47" sqref="G47"/>
    </sheetView>
  </sheetViews>
  <sheetFormatPr defaultColWidth="9" defaultRowHeight="12.4"/>
  <cols>
    <col min="1" max="1" width="51.19921875" style="89" customWidth="1"/>
    <col min="2" max="2" width="48.796875" style="89" bestFit="1" customWidth="1"/>
    <col min="3" max="3" width="51.19921875" style="89" bestFit="1" customWidth="1"/>
    <col min="4" max="4" width="11.796875" style="89" customWidth="1"/>
    <col min="5" max="5" width="1" style="207" customWidth="1"/>
    <col min="6" max="6" width="6.19921875" style="90" customWidth="1"/>
    <col min="7" max="7" width="9.796875" style="89" bestFit="1" customWidth="1"/>
    <col min="8" max="14" width="9.1328125" style="89" bestFit="1" customWidth="1"/>
    <col min="15" max="17" width="9" style="89"/>
    <col min="18" max="18" width="1" style="207" customWidth="1"/>
    <col min="19" max="19" width="6.19921875" style="90" customWidth="1"/>
    <col min="20" max="20" width="9" style="89"/>
    <col min="21" max="21" width="1" style="207" customWidth="1"/>
    <col min="22" max="22" width="6.19921875" style="90" customWidth="1"/>
    <col min="23" max="33" width="9" style="89"/>
    <col min="34" max="34" width="1" style="207" customWidth="1"/>
    <col min="35" max="35" width="6.19921875" style="90" customWidth="1"/>
    <col min="36" max="46" width="9" style="89"/>
    <col min="47" max="47" width="9.33203125" style="89" bestFit="1" customWidth="1"/>
    <col min="48" max="16384" width="9" style="89"/>
  </cols>
  <sheetData>
    <row r="1" spans="1:48" ht="25.15">
      <c r="A1" s="1" t="str">
        <f>N0_Cover!A1</f>
        <v>RIIO-2 Regulatory Reporting Pack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</row>
    <row r="2" spans="1:48" ht="22.9">
      <c r="A2" s="1">
        <f>N0_Cover!$B$12</f>
        <v>0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</row>
    <row r="3" spans="1:48" ht="19.899999999999999">
      <c r="A3" s="5" t="str">
        <f>"Workbook " &amp; N0_Cover!$B$12</f>
        <v xml:space="preserve">Workbook 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48" ht="17.649999999999999">
      <c r="A4" s="7" t="str">
        <f>"Submission Version " &amp; N0_Cover!$B$15 &amp; " - Submitted on " &amp; TEXT(N0_Cover!$B$16,"dd mmm yyyy")</f>
        <v>Submission Version  - Submitted on 00 Jan 1900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</row>
    <row r="5" spans="1:48" ht="17.649999999999999">
      <c r="A5" s="7" t="str">
        <f>"Template Version: " &amp; N0_Cover!$B$11</f>
        <v>Template Version: v1.0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</row>
    <row r="6" spans="1:48" ht="19.899999999999999">
      <c r="A6" s="5" t="e">
        <f ca="1">"Sheet: " &amp;VLOOKUP(RIGHT(CELL("filename",A1),LEN(CELL("filename",A1))-FIND("]",CELL("filename",A1))),'N0.1_Contents'!$A$11:$B$98,2,FALSE)</f>
        <v>#N/A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</row>
    <row r="7" spans="1:48" ht="17.649999999999999">
      <c r="A7" s="7" t="str">
        <f>"Prices Base: " &amp; 'N0.5_Data_Constants'!C13</f>
        <v>Prices Base: 2018/19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</row>
    <row r="8" spans="1:48" s="137" customFormat="1">
      <c r="A8" s="140" t="str">
        <f>"Error Checks: " &amp; IF(ISERROR(MATCH("Error",$A$9:$AV$9,0)),"OK","Error")</f>
        <v>Error Checks: OK</v>
      </c>
      <c r="B8" s="141"/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1"/>
      <c r="AE8" s="141"/>
      <c r="AF8" s="141"/>
      <c r="AG8" s="141"/>
      <c r="AH8" s="141"/>
      <c r="AI8" s="141"/>
      <c r="AJ8" s="141"/>
      <c r="AK8" s="141"/>
      <c r="AL8" s="141"/>
      <c r="AM8" s="141"/>
      <c r="AN8" s="141"/>
      <c r="AO8" s="141"/>
      <c r="AP8" s="141"/>
      <c r="AQ8" s="141"/>
      <c r="AR8" s="141"/>
      <c r="AS8" s="141"/>
      <c r="AT8" s="141"/>
      <c r="AU8" s="141"/>
    </row>
    <row r="9" spans="1:48" s="137" customFormat="1">
      <c r="A9" s="142" t="str">
        <f t="shared" ref="A9:AV9" si="0">IF(ISERROR(MATCH("Error",A10:A12,0)),"-","Error")</f>
        <v>-</v>
      </c>
      <c r="B9" s="142" t="str">
        <f t="shared" si="0"/>
        <v>-</v>
      </c>
      <c r="C9" s="142" t="str">
        <f t="shared" si="0"/>
        <v>-</v>
      </c>
      <c r="D9" s="142"/>
      <c r="E9" s="142" t="str">
        <f t="shared" si="0"/>
        <v>-</v>
      </c>
      <c r="F9" s="142" t="str">
        <f t="shared" si="0"/>
        <v>-</v>
      </c>
      <c r="G9" s="142" t="str">
        <f t="shared" si="0"/>
        <v>-</v>
      </c>
      <c r="H9" s="142" t="str">
        <f t="shared" si="0"/>
        <v>-</v>
      </c>
      <c r="I9" s="142" t="str">
        <f t="shared" si="0"/>
        <v>-</v>
      </c>
      <c r="J9" s="142" t="str">
        <f t="shared" si="0"/>
        <v>-</v>
      </c>
      <c r="K9" s="142" t="str">
        <f t="shared" si="0"/>
        <v>-</v>
      </c>
      <c r="L9" s="142" t="str">
        <f t="shared" si="0"/>
        <v>-</v>
      </c>
      <c r="M9" s="142" t="str">
        <f t="shared" si="0"/>
        <v>-</v>
      </c>
      <c r="N9" s="142" t="str">
        <f t="shared" si="0"/>
        <v>-</v>
      </c>
      <c r="O9" s="142" t="str">
        <f t="shared" si="0"/>
        <v>-</v>
      </c>
      <c r="P9" s="142" t="str">
        <f t="shared" si="0"/>
        <v>-</v>
      </c>
      <c r="Q9" s="142" t="str">
        <f t="shared" si="0"/>
        <v>-</v>
      </c>
      <c r="R9" s="142" t="str">
        <f t="shared" si="0"/>
        <v>-</v>
      </c>
      <c r="S9" s="142" t="str">
        <f t="shared" si="0"/>
        <v>-</v>
      </c>
      <c r="T9" s="142" t="str">
        <f t="shared" si="0"/>
        <v>-</v>
      </c>
      <c r="U9" s="142" t="str">
        <f t="shared" si="0"/>
        <v>-</v>
      </c>
      <c r="V9" s="142" t="str">
        <f t="shared" si="0"/>
        <v>-</v>
      </c>
      <c r="W9" s="142" t="str">
        <f t="shared" si="0"/>
        <v>-</v>
      </c>
      <c r="X9" s="142" t="str">
        <f t="shared" si="0"/>
        <v>-</v>
      </c>
      <c r="Y9" s="142" t="str">
        <f t="shared" si="0"/>
        <v>-</v>
      </c>
      <c r="Z9" s="142" t="str">
        <f t="shared" si="0"/>
        <v>-</v>
      </c>
      <c r="AA9" s="142" t="str">
        <f t="shared" si="0"/>
        <v>-</v>
      </c>
      <c r="AB9" s="142" t="str">
        <f t="shared" si="0"/>
        <v>-</v>
      </c>
      <c r="AC9" s="142" t="str">
        <f t="shared" si="0"/>
        <v>-</v>
      </c>
      <c r="AD9" s="142" t="str">
        <f t="shared" si="0"/>
        <v>-</v>
      </c>
      <c r="AE9" s="142" t="str">
        <f t="shared" si="0"/>
        <v>-</v>
      </c>
      <c r="AF9" s="142" t="str">
        <f t="shared" si="0"/>
        <v>-</v>
      </c>
      <c r="AG9" s="142" t="str">
        <f t="shared" si="0"/>
        <v>-</v>
      </c>
      <c r="AH9" s="142" t="str">
        <f t="shared" si="0"/>
        <v>-</v>
      </c>
      <c r="AI9" s="142" t="str">
        <f t="shared" si="0"/>
        <v>-</v>
      </c>
      <c r="AJ9" s="142" t="str">
        <f t="shared" si="0"/>
        <v>-</v>
      </c>
      <c r="AK9" s="142" t="str">
        <f t="shared" si="0"/>
        <v>-</v>
      </c>
      <c r="AL9" s="142" t="str">
        <f t="shared" si="0"/>
        <v>-</v>
      </c>
      <c r="AM9" s="142" t="str">
        <f t="shared" si="0"/>
        <v>-</v>
      </c>
      <c r="AN9" s="142" t="str">
        <f t="shared" si="0"/>
        <v>-</v>
      </c>
      <c r="AO9" s="142" t="str">
        <f t="shared" si="0"/>
        <v>-</v>
      </c>
      <c r="AP9" s="142" t="str">
        <f t="shared" si="0"/>
        <v>-</v>
      </c>
      <c r="AQ9" s="142" t="str">
        <f t="shared" si="0"/>
        <v>-</v>
      </c>
      <c r="AR9" s="142" t="str">
        <f t="shared" si="0"/>
        <v>-</v>
      </c>
      <c r="AS9" s="142" t="str">
        <f t="shared" si="0"/>
        <v>-</v>
      </c>
      <c r="AT9" s="142" t="str">
        <f t="shared" si="0"/>
        <v>-</v>
      </c>
      <c r="AU9" s="142" t="str">
        <f t="shared" si="0"/>
        <v>-</v>
      </c>
      <c r="AV9" s="137" t="str">
        <f t="shared" si="0"/>
        <v>-</v>
      </c>
    </row>
    <row r="12" spans="1:48" ht="19.899999999999999">
      <c r="A12" s="14" t="e">
        <f>'N0.6_Lookup_References'!B17</f>
        <v>#N/A</v>
      </c>
      <c r="B12" s="14"/>
      <c r="F12" s="14"/>
      <c r="G12" s="89" t="s">
        <v>0</v>
      </c>
      <c r="S12" s="200"/>
      <c r="T12" s="89" t="s">
        <v>2</v>
      </c>
      <c r="W12" s="201"/>
      <c r="X12" s="202" t="s">
        <v>229</v>
      </c>
      <c r="Y12" s="89" t="e">
        <f>VLOOKUP(A12, 'N0.6_Lookup_References'!B14:C63, 2, FALSE)</f>
        <v>#N/A</v>
      </c>
    </row>
    <row r="13" spans="1:48">
      <c r="S13" s="99" t="s">
        <v>112</v>
      </c>
      <c r="V13" s="99" t="s">
        <v>110</v>
      </c>
      <c r="AI13" s="99" t="s">
        <v>111</v>
      </c>
    </row>
    <row r="14" spans="1:48" ht="12.75" thickBot="1">
      <c r="A14" s="203" t="s">
        <v>413</v>
      </c>
      <c r="B14" s="203" t="s">
        <v>414</v>
      </c>
      <c r="C14" s="203" t="s">
        <v>415</v>
      </c>
      <c r="D14" s="203" t="s">
        <v>615</v>
      </c>
      <c r="F14" s="92" t="s">
        <v>49</v>
      </c>
      <c r="G14" s="91" t="s">
        <v>13</v>
      </c>
      <c r="H14" s="21" t="s">
        <v>14</v>
      </c>
      <c r="I14" s="22" t="s">
        <v>15</v>
      </c>
      <c r="J14" s="23" t="s">
        <v>16</v>
      </c>
      <c r="K14" s="24" t="s">
        <v>17</v>
      </c>
      <c r="L14" s="25" t="s">
        <v>18</v>
      </c>
      <c r="M14" s="26" t="s">
        <v>19</v>
      </c>
      <c r="N14" s="29" t="s">
        <v>20</v>
      </c>
      <c r="O14" s="27" t="s">
        <v>21</v>
      </c>
      <c r="P14" s="31" t="s">
        <v>22</v>
      </c>
      <c r="Q14" s="198" t="s">
        <v>26</v>
      </c>
      <c r="S14" s="92" t="s">
        <v>49</v>
      </c>
      <c r="T14" s="92" t="s">
        <v>76</v>
      </c>
      <c r="V14" s="92" t="s">
        <v>49</v>
      </c>
      <c r="W14" s="91" t="s">
        <v>13</v>
      </c>
      <c r="X14" s="21" t="s">
        <v>14</v>
      </c>
      <c r="Y14" s="22" t="s">
        <v>15</v>
      </c>
      <c r="Z14" s="23" t="s">
        <v>16</v>
      </c>
      <c r="AA14" s="24" t="s">
        <v>17</v>
      </c>
      <c r="AB14" s="25" t="s">
        <v>18</v>
      </c>
      <c r="AC14" s="26" t="s">
        <v>19</v>
      </c>
      <c r="AD14" s="29" t="s">
        <v>20</v>
      </c>
      <c r="AE14" s="27" t="s">
        <v>21</v>
      </c>
      <c r="AF14" s="31" t="s">
        <v>22</v>
      </c>
      <c r="AG14" s="198" t="s">
        <v>26</v>
      </c>
      <c r="AI14" s="92" t="s">
        <v>49</v>
      </c>
      <c r="AJ14" s="91" t="s">
        <v>4</v>
      </c>
      <c r="AK14" s="21" t="s">
        <v>5</v>
      </c>
      <c r="AL14" s="22" t="s">
        <v>6</v>
      </c>
      <c r="AM14" s="23" t="s">
        <v>7</v>
      </c>
      <c r="AN14" s="24" t="s">
        <v>8</v>
      </c>
      <c r="AO14" s="25" t="s">
        <v>91</v>
      </c>
      <c r="AP14" s="26" t="s">
        <v>92</v>
      </c>
      <c r="AQ14" s="29" t="s">
        <v>93</v>
      </c>
      <c r="AR14" s="27" t="s">
        <v>94</v>
      </c>
      <c r="AS14" s="31" t="s">
        <v>95</v>
      </c>
      <c r="AT14" s="198" t="s">
        <v>26</v>
      </c>
    </row>
    <row r="15" spans="1:48">
      <c r="A15" s="247" t="str">
        <f>'N3.01'!A15</f>
        <v>Stage1: RIIO-1 Closeout Position</v>
      </c>
      <c r="B15" s="247" t="str">
        <f>'N3.01'!B15</f>
        <v>Total Asset Category Risk</v>
      </c>
      <c r="C15" s="247" t="str">
        <f>'N3.01'!C15</f>
        <v>Closeout Position</v>
      </c>
      <c r="D15" s="247" t="str">
        <f>'N3.01'!D15</f>
        <v>Total</v>
      </c>
      <c r="F15" s="212" t="s">
        <v>51</v>
      </c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253">
        <f t="shared" ref="Q15:Q22" si="1">SUM(G15:P15)</f>
        <v>0</v>
      </c>
      <c r="S15" s="199" t="str">
        <f>$X$12</f>
        <v>Units:</v>
      </c>
      <c r="T15" s="120"/>
      <c r="V15" s="199" t="str">
        <f>$X$12</f>
        <v>Units:</v>
      </c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253">
        <f t="shared" ref="AG15:AG20" si="2">SUM(W15:AF15)</f>
        <v>0</v>
      </c>
      <c r="AI15" s="199" t="str">
        <f>$X$12</f>
        <v>Units:</v>
      </c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253">
        <f t="shared" ref="AT15:AT20" si="3">SUM(AJ15:AS15)</f>
        <v>0</v>
      </c>
    </row>
    <row r="16" spans="1:48">
      <c r="A16" s="204" t="str">
        <f>'N3.01'!A16</f>
        <v>Stage1: RIIO-1 to RIIO-2</v>
      </c>
      <c r="B16" s="204" t="str">
        <f>'N3.01'!B16</f>
        <v>Normalisation: True-Up</v>
      </c>
      <c r="C16" s="204" t="str">
        <f>'N3.01'!C16</f>
        <v>Data Revision</v>
      </c>
      <c r="D16" s="204" t="str">
        <f>'N3.01'!D16</f>
        <v>N/A</v>
      </c>
      <c r="F16" s="212" t="s">
        <v>51</v>
      </c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253">
        <f t="shared" si="1"/>
        <v>0</v>
      </c>
      <c r="S16" s="199" t="str">
        <f>$X$12</f>
        <v>Units:</v>
      </c>
      <c r="T16" s="120"/>
      <c r="V16" s="199" t="str">
        <f>$X$12</f>
        <v>Units:</v>
      </c>
      <c r="W16" s="120"/>
      <c r="X16" s="120"/>
      <c r="Y16" s="120"/>
      <c r="Z16" s="120"/>
      <c r="AA16" s="120"/>
      <c r="AB16" s="120"/>
      <c r="AC16" s="120"/>
      <c r="AD16" s="120"/>
      <c r="AE16" s="120"/>
      <c r="AF16" s="120"/>
      <c r="AG16" s="253">
        <f t="shared" si="2"/>
        <v>0</v>
      </c>
      <c r="AI16" s="199" t="str">
        <f>$X$12</f>
        <v>Units:</v>
      </c>
      <c r="AJ16" s="120"/>
      <c r="AK16" s="120"/>
      <c r="AL16" s="120"/>
      <c r="AM16" s="120"/>
      <c r="AN16" s="120"/>
      <c r="AO16" s="120"/>
      <c r="AP16" s="120"/>
      <c r="AQ16" s="120"/>
      <c r="AR16" s="120"/>
      <c r="AS16" s="120"/>
      <c r="AT16" s="253">
        <f t="shared" si="3"/>
        <v>0</v>
      </c>
    </row>
    <row r="17" spans="1:46">
      <c r="A17" s="204" t="str">
        <f>'N3.01'!A17</f>
        <v>Stage1: RIIO-1 to RIIO-2</v>
      </c>
      <c r="B17" s="204" t="str">
        <f>'N3.01'!B17</f>
        <v>Normalisation: True-Up</v>
      </c>
      <c r="C17" s="204" t="str">
        <f>'N3.01'!C17</f>
        <v>Methodological Change</v>
      </c>
      <c r="D17" s="204" t="str">
        <f>'N3.01'!D17</f>
        <v>N/A</v>
      </c>
      <c r="F17" s="212" t="s">
        <v>51</v>
      </c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253">
        <f t="shared" si="1"/>
        <v>0</v>
      </c>
      <c r="S17" s="199" t="str">
        <f>$X$12</f>
        <v>Units:</v>
      </c>
      <c r="T17" s="120"/>
      <c r="V17" s="199" t="str">
        <f>$X$12</f>
        <v>Units:</v>
      </c>
      <c r="W17" s="120"/>
      <c r="X17" s="120"/>
      <c r="Y17" s="120"/>
      <c r="Z17" s="120"/>
      <c r="AA17" s="120"/>
      <c r="AB17" s="120"/>
      <c r="AC17" s="120"/>
      <c r="AD17" s="120"/>
      <c r="AE17" s="120"/>
      <c r="AF17" s="120"/>
      <c r="AG17" s="253">
        <f t="shared" si="2"/>
        <v>0</v>
      </c>
      <c r="AI17" s="199" t="str">
        <f>$X$12</f>
        <v>Units:</v>
      </c>
      <c r="AJ17" s="120"/>
      <c r="AK17" s="120"/>
      <c r="AL17" s="120"/>
      <c r="AM17" s="120"/>
      <c r="AN17" s="120"/>
      <c r="AO17" s="120"/>
      <c r="AP17" s="120"/>
      <c r="AQ17" s="120"/>
      <c r="AR17" s="120"/>
      <c r="AS17" s="120"/>
      <c r="AT17" s="253">
        <f t="shared" si="3"/>
        <v>0</v>
      </c>
    </row>
    <row r="18" spans="1:46">
      <c r="A18" s="204" t="str">
        <f>'N3.01'!A18</f>
        <v>Stage1: RIIO-1 to RIIO-2</v>
      </c>
      <c r="B18" s="204" t="str">
        <f>'N3.01'!B18</f>
        <v>Normalisation: True-Up</v>
      </c>
      <c r="C18" s="248" t="str">
        <f>'N3.01'!C18</f>
        <v>Optional entry 1</v>
      </c>
      <c r="D18" s="204" t="str">
        <f>'N3.01'!D18</f>
        <v>N/A</v>
      </c>
      <c r="F18" s="212" t="s">
        <v>51</v>
      </c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253">
        <f t="shared" si="1"/>
        <v>0</v>
      </c>
      <c r="S18" s="199" t="str">
        <f>$X$12</f>
        <v>Units:</v>
      </c>
      <c r="T18" s="120"/>
      <c r="V18" s="199" t="str">
        <f>$X$12</f>
        <v>Units:</v>
      </c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253">
        <f t="shared" si="2"/>
        <v>0</v>
      </c>
      <c r="AI18" s="199" t="str">
        <f>$X$12</f>
        <v>Units:</v>
      </c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253">
        <f t="shared" si="3"/>
        <v>0</v>
      </c>
    </row>
    <row r="19" spans="1:46">
      <c r="A19" s="204" t="str">
        <f>'N3.01'!A19</f>
        <v>Stage1: RIIO-1 to RIIO-2</v>
      </c>
      <c r="B19" s="204" t="str">
        <f>'N3.01'!B19</f>
        <v>Normalisation: True-Up</v>
      </c>
      <c r="C19" s="248" t="str">
        <f>'N3.01'!C19</f>
        <v>Optional entry 2</v>
      </c>
      <c r="D19" s="204" t="str">
        <f>'N3.01'!D19</f>
        <v>N/A</v>
      </c>
      <c r="F19" s="212" t="s">
        <v>51</v>
      </c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252">
        <f t="shared" si="1"/>
        <v>0</v>
      </c>
      <c r="S19" s="199" t="str">
        <f>$X$12</f>
        <v>Units:</v>
      </c>
      <c r="T19" s="120"/>
      <c r="V19" s="199" t="str">
        <f>$X$12</f>
        <v>Units:</v>
      </c>
      <c r="W19" s="120"/>
      <c r="X19" s="120"/>
      <c r="Y19" s="120"/>
      <c r="Z19" s="120"/>
      <c r="AA19" s="120"/>
      <c r="AB19" s="120"/>
      <c r="AC19" s="120"/>
      <c r="AD19" s="120"/>
      <c r="AE19" s="120"/>
      <c r="AF19" s="120"/>
      <c r="AG19" s="252">
        <f t="shared" si="2"/>
        <v>0</v>
      </c>
      <c r="AI19" s="199" t="str">
        <f>$X$12</f>
        <v>Units:</v>
      </c>
      <c r="AJ19" s="120"/>
      <c r="AK19" s="120"/>
      <c r="AL19" s="120"/>
      <c r="AM19" s="120"/>
      <c r="AN19" s="120"/>
      <c r="AO19" s="120"/>
      <c r="AP19" s="120"/>
      <c r="AQ19" s="120"/>
      <c r="AR19" s="120"/>
      <c r="AS19" s="120"/>
      <c r="AT19" s="252">
        <f t="shared" si="3"/>
        <v>0</v>
      </c>
    </row>
    <row r="20" spans="1:46">
      <c r="A20" s="247" t="str">
        <f>'N3.01'!A20</f>
        <v>Stage 2: RIIO-2 Start Position 2020/21</v>
      </c>
      <c r="B20" s="247" t="str">
        <f>'N3.01'!B20</f>
        <v>Total Asset Category Risk</v>
      </c>
      <c r="C20" s="247" t="str">
        <f>'N3.01'!C20</f>
        <v>Start Position</v>
      </c>
      <c r="D20" s="247" t="str">
        <f>'N3.01'!D20</f>
        <v>Total</v>
      </c>
      <c r="F20" s="212" t="s">
        <v>51</v>
      </c>
      <c r="G20" s="252">
        <f>SUM(G15:G19)</f>
        <v>0</v>
      </c>
      <c r="H20" s="252">
        <f t="shared" ref="H20:P20" si="4">SUM(H15:H19)</f>
        <v>0</v>
      </c>
      <c r="I20" s="252">
        <f t="shared" si="4"/>
        <v>0</v>
      </c>
      <c r="J20" s="252">
        <f t="shared" si="4"/>
        <v>0</v>
      </c>
      <c r="K20" s="252">
        <f t="shared" si="4"/>
        <v>0</v>
      </c>
      <c r="L20" s="252">
        <f t="shared" si="4"/>
        <v>0</v>
      </c>
      <c r="M20" s="252">
        <f t="shared" si="4"/>
        <v>0</v>
      </c>
      <c r="N20" s="252">
        <f t="shared" si="4"/>
        <v>0</v>
      </c>
      <c r="O20" s="252">
        <f t="shared" si="4"/>
        <v>0</v>
      </c>
      <c r="P20" s="252">
        <f t="shared" si="4"/>
        <v>0</v>
      </c>
      <c r="Q20" s="252">
        <f t="shared" si="1"/>
        <v>0</v>
      </c>
      <c r="S20" s="199" t="str">
        <f t="shared" ref="S20:S55" si="5">$X$12</f>
        <v>Units:</v>
      </c>
      <c r="T20" s="120"/>
      <c r="V20" s="199" t="str">
        <f t="shared" ref="V20:V55" si="6">$X$12</f>
        <v>Units:</v>
      </c>
      <c r="W20" s="252">
        <f t="shared" ref="W20:AF20" si="7">SUM(W15:W19)</f>
        <v>0</v>
      </c>
      <c r="X20" s="252">
        <f t="shared" si="7"/>
        <v>0</v>
      </c>
      <c r="Y20" s="252">
        <f t="shared" si="7"/>
        <v>0</v>
      </c>
      <c r="Z20" s="252">
        <f t="shared" si="7"/>
        <v>0</v>
      </c>
      <c r="AA20" s="252">
        <f t="shared" si="7"/>
        <v>0</v>
      </c>
      <c r="AB20" s="252">
        <f t="shared" si="7"/>
        <v>0</v>
      </c>
      <c r="AC20" s="252">
        <f t="shared" si="7"/>
        <v>0</v>
      </c>
      <c r="AD20" s="252">
        <f t="shared" si="7"/>
        <v>0</v>
      </c>
      <c r="AE20" s="252">
        <f t="shared" si="7"/>
        <v>0</v>
      </c>
      <c r="AF20" s="252">
        <f t="shared" si="7"/>
        <v>0</v>
      </c>
      <c r="AG20" s="252">
        <f t="shared" si="2"/>
        <v>0</v>
      </c>
      <c r="AI20" s="199" t="str">
        <f t="shared" ref="AI20:AI55" si="8">$X$12</f>
        <v>Units:</v>
      </c>
      <c r="AJ20" s="252">
        <f t="shared" ref="AJ20:AS20" si="9">SUM(AJ15:AJ19)</f>
        <v>0</v>
      </c>
      <c r="AK20" s="252">
        <f t="shared" si="9"/>
        <v>0</v>
      </c>
      <c r="AL20" s="252">
        <f t="shared" si="9"/>
        <v>0</v>
      </c>
      <c r="AM20" s="252">
        <f t="shared" si="9"/>
        <v>0</v>
      </c>
      <c r="AN20" s="252">
        <f t="shared" si="9"/>
        <v>0</v>
      </c>
      <c r="AO20" s="252">
        <f t="shared" si="9"/>
        <v>0</v>
      </c>
      <c r="AP20" s="252">
        <f t="shared" si="9"/>
        <v>0</v>
      </c>
      <c r="AQ20" s="252">
        <f t="shared" si="9"/>
        <v>0</v>
      </c>
      <c r="AR20" s="252">
        <f t="shared" si="9"/>
        <v>0</v>
      </c>
      <c r="AS20" s="252">
        <f t="shared" si="9"/>
        <v>0</v>
      </c>
      <c r="AT20" s="252">
        <f t="shared" si="3"/>
        <v>0</v>
      </c>
    </row>
    <row r="21" spans="1:46">
      <c r="A21" s="204" t="str">
        <f>'N3.01'!A21</f>
        <v>Stage 2: Without Intervention Risk Change</v>
      </c>
      <c r="B21" s="204" t="str">
        <f>'N3.01'!B21</f>
        <v>Deterioration</v>
      </c>
      <c r="C21" s="204" t="str">
        <f>'N3.01'!C21</f>
        <v>Original Forecast Deterioration</v>
      </c>
      <c r="D21" s="204" t="str">
        <f>'N3.01'!D21</f>
        <v>N/A</v>
      </c>
      <c r="F21" s="212" t="s">
        <v>51</v>
      </c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253">
        <f t="shared" si="1"/>
        <v>0</v>
      </c>
      <c r="S21" s="199" t="str">
        <f t="shared" si="5"/>
        <v>Units:</v>
      </c>
      <c r="T21" s="120"/>
      <c r="V21" s="199" t="str">
        <f t="shared" si="6"/>
        <v>Units:</v>
      </c>
      <c r="W21" s="120"/>
      <c r="X21" s="120"/>
      <c r="Y21" s="120"/>
      <c r="Z21" s="120"/>
      <c r="AA21" s="120"/>
      <c r="AB21" s="120"/>
      <c r="AC21" s="120"/>
      <c r="AD21" s="120"/>
      <c r="AE21" s="120"/>
      <c r="AF21" s="120"/>
      <c r="AG21" s="253">
        <f t="shared" ref="AG21:AG32" si="10">SUM(W21:AF21)</f>
        <v>0</v>
      </c>
      <c r="AI21" s="199" t="str">
        <f t="shared" si="8"/>
        <v>Units:</v>
      </c>
      <c r="AJ21" s="120"/>
      <c r="AK21" s="120"/>
      <c r="AL21" s="120"/>
      <c r="AM21" s="120"/>
      <c r="AN21" s="120"/>
      <c r="AO21" s="120"/>
      <c r="AP21" s="120"/>
      <c r="AQ21" s="120"/>
      <c r="AR21" s="120"/>
      <c r="AS21" s="120"/>
      <c r="AT21" s="253">
        <f t="shared" ref="AT21:AT32" si="11">SUM(AJ21:AS21)</f>
        <v>0</v>
      </c>
    </row>
    <row r="22" spans="1:46">
      <c r="A22" s="204" t="str">
        <f>'N3.01'!A22</f>
        <v>Stage 2: Without Intervention Risk Change</v>
      </c>
      <c r="B22" s="204" t="str">
        <f>'N3.01'!B22</f>
        <v>Non-Intervention Impacts</v>
      </c>
      <c r="C22" s="204" t="str">
        <f>'N3.01'!C22</f>
        <v>Revised Forecast Deterioration</v>
      </c>
      <c r="D22" s="204" t="str">
        <f>'N3.01'!D22</f>
        <v>N/A</v>
      </c>
      <c r="F22" s="212" t="s">
        <v>51</v>
      </c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253">
        <f t="shared" si="1"/>
        <v>0</v>
      </c>
      <c r="S22" s="199" t="str">
        <f t="shared" si="5"/>
        <v>Units:</v>
      </c>
      <c r="T22" s="120"/>
      <c r="V22" s="199" t="str">
        <f t="shared" si="6"/>
        <v>Units:</v>
      </c>
      <c r="W22" s="120"/>
      <c r="X22" s="120"/>
      <c r="Y22" s="120"/>
      <c r="Z22" s="120"/>
      <c r="AA22" s="120"/>
      <c r="AB22" s="120"/>
      <c r="AC22" s="120"/>
      <c r="AD22" s="120"/>
      <c r="AE22" s="120"/>
      <c r="AF22" s="120"/>
      <c r="AG22" s="253">
        <f t="shared" si="10"/>
        <v>0</v>
      </c>
      <c r="AI22" s="199" t="str">
        <f t="shared" si="8"/>
        <v>Units:</v>
      </c>
      <c r="AJ22" s="120"/>
      <c r="AK22" s="120"/>
      <c r="AL22" s="120"/>
      <c r="AM22" s="120"/>
      <c r="AN22" s="120"/>
      <c r="AO22" s="120"/>
      <c r="AP22" s="120"/>
      <c r="AQ22" s="120"/>
      <c r="AR22" s="120"/>
      <c r="AS22" s="120"/>
      <c r="AT22" s="253">
        <f t="shared" si="11"/>
        <v>0</v>
      </c>
    </row>
    <row r="23" spans="1:46">
      <c r="A23" s="204" t="str">
        <f>'N3.01'!A23</f>
        <v>Stage 2: Without Intervention Risk Change</v>
      </c>
      <c r="B23" s="204" t="str">
        <f>'N3.01'!B23</f>
        <v>Non-Intervention Impacts</v>
      </c>
      <c r="C23" s="204" t="str">
        <f>'N3.01'!C23</f>
        <v>Deterioration Change Impact</v>
      </c>
      <c r="D23" s="204" t="str">
        <f>'N3.01'!D23</f>
        <v>Non-Intervention</v>
      </c>
      <c r="F23" s="212" t="s">
        <v>51</v>
      </c>
      <c r="G23" s="254">
        <f t="shared" ref="G23:P23" si="12">G$22-G$21</f>
        <v>0</v>
      </c>
      <c r="H23" s="254">
        <f t="shared" si="12"/>
        <v>0</v>
      </c>
      <c r="I23" s="254">
        <f t="shared" si="12"/>
        <v>0</v>
      </c>
      <c r="J23" s="254">
        <f t="shared" si="12"/>
        <v>0</v>
      </c>
      <c r="K23" s="254">
        <f t="shared" si="12"/>
        <v>0</v>
      </c>
      <c r="L23" s="254">
        <f t="shared" si="12"/>
        <v>0</v>
      </c>
      <c r="M23" s="254">
        <f t="shared" si="12"/>
        <v>0</v>
      </c>
      <c r="N23" s="254">
        <f t="shared" si="12"/>
        <v>0</v>
      </c>
      <c r="O23" s="254">
        <f t="shared" si="12"/>
        <v>0</v>
      </c>
      <c r="P23" s="254">
        <f t="shared" si="12"/>
        <v>0</v>
      </c>
      <c r="Q23" s="253">
        <f t="shared" ref="Q23:Q32" si="13">SUM(G23:P23)</f>
        <v>0</v>
      </c>
      <c r="S23" s="199" t="str">
        <f t="shared" si="5"/>
        <v>Units:</v>
      </c>
      <c r="T23" s="120"/>
      <c r="V23" s="199" t="str">
        <f t="shared" si="6"/>
        <v>Units:</v>
      </c>
      <c r="W23" s="254">
        <f t="shared" ref="W23:AF23" si="14">W$22-W$21</f>
        <v>0</v>
      </c>
      <c r="X23" s="254">
        <f t="shared" si="14"/>
        <v>0</v>
      </c>
      <c r="Y23" s="254">
        <f t="shared" si="14"/>
        <v>0</v>
      </c>
      <c r="Z23" s="254">
        <f t="shared" si="14"/>
        <v>0</v>
      </c>
      <c r="AA23" s="254">
        <f t="shared" si="14"/>
        <v>0</v>
      </c>
      <c r="AB23" s="254">
        <f t="shared" si="14"/>
        <v>0</v>
      </c>
      <c r="AC23" s="254">
        <f t="shared" si="14"/>
        <v>0</v>
      </c>
      <c r="AD23" s="254">
        <f t="shared" si="14"/>
        <v>0</v>
      </c>
      <c r="AE23" s="254">
        <f t="shared" si="14"/>
        <v>0</v>
      </c>
      <c r="AF23" s="254">
        <f t="shared" si="14"/>
        <v>0</v>
      </c>
      <c r="AG23" s="253">
        <f t="shared" si="10"/>
        <v>0</v>
      </c>
      <c r="AI23" s="199" t="str">
        <f t="shared" si="8"/>
        <v>Units:</v>
      </c>
      <c r="AJ23" s="254">
        <f t="shared" ref="AJ23:AS23" si="15">AJ$22-AJ$21</f>
        <v>0</v>
      </c>
      <c r="AK23" s="254">
        <f t="shared" si="15"/>
        <v>0</v>
      </c>
      <c r="AL23" s="254">
        <f t="shared" si="15"/>
        <v>0</v>
      </c>
      <c r="AM23" s="254">
        <f t="shared" si="15"/>
        <v>0</v>
      </c>
      <c r="AN23" s="254">
        <f t="shared" si="15"/>
        <v>0</v>
      </c>
      <c r="AO23" s="254">
        <f t="shared" si="15"/>
        <v>0</v>
      </c>
      <c r="AP23" s="254">
        <f t="shared" si="15"/>
        <v>0</v>
      </c>
      <c r="AQ23" s="254">
        <f t="shared" si="15"/>
        <v>0</v>
      </c>
      <c r="AR23" s="254">
        <f t="shared" si="15"/>
        <v>0</v>
      </c>
      <c r="AS23" s="254">
        <f t="shared" si="15"/>
        <v>0</v>
      </c>
      <c r="AT23" s="253">
        <f t="shared" si="11"/>
        <v>0</v>
      </c>
    </row>
    <row r="24" spans="1:46">
      <c r="A24" s="204" t="str">
        <f>'N3.01'!A24</f>
        <v>Stage 2: Without Intervention Risk Change</v>
      </c>
      <c r="B24" s="204" t="str">
        <f>'N3.01'!B24</f>
        <v>Non-Intervention Impacts</v>
      </c>
      <c r="C24" s="204" t="str">
        <f>'N3.01'!C24</f>
        <v>Revised Forecast Methodology Change</v>
      </c>
      <c r="D24" s="204" t="str">
        <f>'N3.01'!D24</f>
        <v>N/A</v>
      </c>
      <c r="F24" s="212" t="s">
        <v>51</v>
      </c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253">
        <f>SUM(G24:P24)</f>
        <v>0</v>
      </c>
      <c r="S24" s="199" t="str">
        <f t="shared" si="5"/>
        <v>Units:</v>
      </c>
      <c r="T24" s="120"/>
      <c r="V24" s="199" t="str">
        <f t="shared" si="6"/>
        <v>Units:</v>
      </c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253">
        <f t="shared" si="10"/>
        <v>0</v>
      </c>
      <c r="AI24" s="199" t="str">
        <f t="shared" si="8"/>
        <v>Units:</v>
      </c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253">
        <f t="shared" si="11"/>
        <v>0</v>
      </c>
    </row>
    <row r="25" spans="1:46">
      <c r="A25" s="204" t="str">
        <f>'N3.01'!A25</f>
        <v>Stage 2: Without Intervention Risk Change</v>
      </c>
      <c r="B25" s="204" t="str">
        <f>'N3.01'!B25</f>
        <v>Non-Intervention Impacts</v>
      </c>
      <c r="C25" s="204" t="str">
        <f>'N3.01'!C25</f>
        <v>Methodology Change Impact</v>
      </c>
      <c r="D25" s="204" t="str">
        <f>'N3.01'!D25</f>
        <v>Non-Intervention</v>
      </c>
      <c r="F25" s="212" t="s">
        <v>51</v>
      </c>
      <c r="G25" s="254">
        <f t="shared" ref="G25:P25" si="16">G$24-G$22</f>
        <v>0</v>
      </c>
      <c r="H25" s="254">
        <f t="shared" si="16"/>
        <v>0</v>
      </c>
      <c r="I25" s="254">
        <f t="shared" si="16"/>
        <v>0</v>
      </c>
      <c r="J25" s="254">
        <f t="shared" si="16"/>
        <v>0</v>
      </c>
      <c r="K25" s="254">
        <f t="shared" si="16"/>
        <v>0</v>
      </c>
      <c r="L25" s="254">
        <f t="shared" si="16"/>
        <v>0</v>
      </c>
      <c r="M25" s="254">
        <f t="shared" si="16"/>
        <v>0</v>
      </c>
      <c r="N25" s="254">
        <f t="shared" si="16"/>
        <v>0</v>
      </c>
      <c r="O25" s="254">
        <f t="shared" si="16"/>
        <v>0</v>
      </c>
      <c r="P25" s="254">
        <f t="shared" si="16"/>
        <v>0</v>
      </c>
      <c r="Q25" s="253">
        <f t="shared" si="13"/>
        <v>0</v>
      </c>
      <c r="S25" s="199" t="str">
        <f t="shared" si="5"/>
        <v>Units:</v>
      </c>
      <c r="T25" s="120"/>
      <c r="V25" s="199" t="str">
        <f t="shared" si="6"/>
        <v>Units:</v>
      </c>
      <c r="W25" s="254">
        <f t="shared" ref="W25:AF25" si="17">W$24-W$22</f>
        <v>0</v>
      </c>
      <c r="X25" s="254">
        <f t="shared" si="17"/>
        <v>0</v>
      </c>
      <c r="Y25" s="254">
        <f t="shared" si="17"/>
        <v>0</v>
      </c>
      <c r="Z25" s="254">
        <f t="shared" si="17"/>
        <v>0</v>
      </c>
      <c r="AA25" s="254">
        <f t="shared" si="17"/>
        <v>0</v>
      </c>
      <c r="AB25" s="254">
        <f t="shared" si="17"/>
        <v>0</v>
      </c>
      <c r="AC25" s="254">
        <f t="shared" si="17"/>
        <v>0</v>
      </c>
      <c r="AD25" s="254">
        <f t="shared" si="17"/>
        <v>0</v>
      </c>
      <c r="AE25" s="254">
        <f t="shared" si="17"/>
        <v>0</v>
      </c>
      <c r="AF25" s="254">
        <f t="shared" si="17"/>
        <v>0</v>
      </c>
      <c r="AG25" s="253">
        <f t="shared" si="10"/>
        <v>0</v>
      </c>
      <c r="AI25" s="199" t="str">
        <f t="shared" si="8"/>
        <v>Units:</v>
      </c>
      <c r="AJ25" s="254">
        <f t="shared" ref="AJ25:AS25" si="18">AJ$24-AJ$22</f>
        <v>0</v>
      </c>
      <c r="AK25" s="254">
        <f t="shared" si="18"/>
        <v>0</v>
      </c>
      <c r="AL25" s="254">
        <f t="shared" si="18"/>
        <v>0</v>
      </c>
      <c r="AM25" s="254">
        <f t="shared" si="18"/>
        <v>0</v>
      </c>
      <c r="AN25" s="254">
        <f t="shared" si="18"/>
        <v>0</v>
      </c>
      <c r="AO25" s="254">
        <f t="shared" si="18"/>
        <v>0</v>
      </c>
      <c r="AP25" s="254">
        <f t="shared" si="18"/>
        <v>0</v>
      </c>
      <c r="AQ25" s="254">
        <f t="shared" si="18"/>
        <v>0</v>
      </c>
      <c r="AR25" s="254">
        <f t="shared" si="18"/>
        <v>0</v>
      </c>
      <c r="AS25" s="254">
        <f t="shared" si="18"/>
        <v>0</v>
      </c>
      <c r="AT25" s="253">
        <f t="shared" si="11"/>
        <v>0</v>
      </c>
    </row>
    <row r="26" spans="1:46">
      <c r="A26" s="204" t="str">
        <f>'N3.01'!A26</f>
        <v>Stage 2: Without Intervention Risk Change</v>
      </c>
      <c r="B26" s="204" t="str">
        <f>'N3.01'!B26</f>
        <v>Load Related Work</v>
      </c>
      <c r="C26" s="204" t="str">
        <f>'N3.01'!C26</f>
        <v>Asset Additions (not part of replace or refurb)</v>
      </c>
      <c r="D26" s="204" t="str">
        <f>'N3.01'!D26</f>
        <v>Other Interventions</v>
      </c>
      <c r="F26" s="212" t="s">
        <v>51</v>
      </c>
      <c r="G26" s="120"/>
      <c r="H26" s="120"/>
      <c r="I26" s="120"/>
      <c r="J26" s="120"/>
      <c r="K26" s="120"/>
      <c r="L26" s="120"/>
      <c r="M26" s="120"/>
      <c r="N26" s="120"/>
      <c r="O26" s="120"/>
      <c r="P26" s="120"/>
      <c r="Q26" s="253">
        <f t="shared" si="13"/>
        <v>0</v>
      </c>
      <c r="S26" s="199" t="str">
        <f t="shared" si="5"/>
        <v>Units:</v>
      </c>
      <c r="T26" s="120"/>
      <c r="V26" s="199" t="str">
        <f t="shared" si="6"/>
        <v>Units:</v>
      </c>
      <c r="W26" s="120"/>
      <c r="X26" s="120"/>
      <c r="Y26" s="120"/>
      <c r="Z26" s="120"/>
      <c r="AA26" s="120"/>
      <c r="AB26" s="120"/>
      <c r="AC26" s="120"/>
      <c r="AD26" s="120"/>
      <c r="AE26" s="120"/>
      <c r="AF26" s="120"/>
      <c r="AG26" s="253">
        <f t="shared" si="10"/>
        <v>0</v>
      </c>
      <c r="AI26" s="199" t="str">
        <f t="shared" si="8"/>
        <v>Units:</v>
      </c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253">
        <f t="shared" si="11"/>
        <v>0</v>
      </c>
    </row>
    <row r="27" spans="1:46">
      <c r="A27" s="204" t="str">
        <f>'N3.01'!A27</f>
        <v>Stage 2: Without Intervention Risk Change</v>
      </c>
      <c r="B27" s="204" t="str">
        <f>'N3.01'!B27</f>
        <v>Load Related Work</v>
      </c>
      <c r="C27" s="204" t="str">
        <f>'N3.01'!C27</f>
        <v>Asset Disposals  (not part of replace or refurb)</v>
      </c>
      <c r="D27" s="204" t="str">
        <f>'N3.01'!D27</f>
        <v>Other Interventions</v>
      </c>
      <c r="F27" s="212" t="s">
        <v>51</v>
      </c>
      <c r="G27" s="120"/>
      <c r="H27" s="120"/>
      <c r="I27" s="120"/>
      <c r="J27" s="120"/>
      <c r="K27" s="120"/>
      <c r="L27" s="120"/>
      <c r="M27" s="120"/>
      <c r="N27" s="120"/>
      <c r="O27" s="120"/>
      <c r="P27" s="120"/>
      <c r="Q27" s="253">
        <f t="shared" si="13"/>
        <v>0</v>
      </c>
      <c r="S27" s="199" t="str">
        <f t="shared" si="5"/>
        <v>Units:</v>
      </c>
      <c r="T27" s="120"/>
      <c r="V27" s="199" t="str">
        <f t="shared" si="6"/>
        <v>Units:</v>
      </c>
      <c r="W27" s="120"/>
      <c r="X27" s="120"/>
      <c r="Y27" s="120"/>
      <c r="Z27" s="120"/>
      <c r="AA27" s="120"/>
      <c r="AB27" s="120"/>
      <c r="AC27" s="120"/>
      <c r="AD27" s="120"/>
      <c r="AE27" s="120"/>
      <c r="AF27" s="120"/>
      <c r="AG27" s="253">
        <f t="shared" si="10"/>
        <v>0</v>
      </c>
      <c r="AI27" s="199" t="str">
        <f t="shared" si="8"/>
        <v>Units:</v>
      </c>
      <c r="AJ27" s="120"/>
      <c r="AK27" s="120"/>
      <c r="AL27" s="120"/>
      <c r="AM27" s="120"/>
      <c r="AN27" s="120"/>
      <c r="AO27" s="120"/>
      <c r="AP27" s="120"/>
      <c r="AQ27" s="120"/>
      <c r="AR27" s="120"/>
      <c r="AS27" s="120"/>
      <c r="AT27" s="253">
        <f t="shared" si="11"/>
        <v>0</v>
      </c>
    </row>
    <row r="28" spans="1:46">
      <c r="A28" s="204" t="str">
        <f>'N3.01'!A28</f>
        <v>Stage 2: Without Intervention Risk Change</v>
      </c>
      <c r="B28" s="204" t="str">
        <f>'N3.01'!B28</f>
        <v>Risk Changes</v>
      </c>
      <c r="C28" s="204" t="str">
        <f>'N3.01'!C28</f>
        <v>Changes in Maintenance Programme</v>
      </c>
      <c r="D28" s="204" t="str">
        <f>'N3.01'!D28</f>
        <v>Other Interventions</v>
      </c>
      <c r="F28" s="212" t="s">
        <v>51</v>
      </c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253">
        <f t="shared" si="13"/>
        <v>0</v>
      </c>
      <c r="S28" s="199" t="str">
        <f t="shared" si="5"/>
        <v>Units:</v>
      </c>
      <c r="T28" s="120"/>
      <c r="V28" s="199" t="str">
        <f t="shared" si="6"/>
        <v>Units:</v>
      </c>
      <c r="W28" s="120"/>
      <c r="X28" s="120"/>
      <c r="Y28" s="120"/>
      <c r="Z28" s="120"/>
      <c r="AA28" s="120"/>
      <c r="AB28" s="120"/>
      <c r="AC28" s="120"/>
      <c r="AD28" s="120"/>
      <c r="AE28" s="120"/>
      <c r="AF28" s="120"/>
      <c r="AG28" s="253">
        <f t="shared" si="10"/>
        <v>0</v>
      </c>
      <c r="AI28" s="199" t="str">
        <f t="shared" si="8"/>
        <v>Units:</v>
      </c>
      <c r="AJ28" s="120"/>
      <c r="AK28" s="120"/>
      <c r="AL28" s="120"/>
      <c r="AM28" s="120"/>
      <c r="AN28" s="120"/>
      <c r="AO28" s="120"/>
      <c r="AP28" s="120"/>
      <c r="AQ28" s="120"/>
      <c r="AR28" s="120"/>
      <c r="AS28" s="120"/>
      <c r="AT28" s="253">
        <f t="shared" si="11"/>
        <v>0</v>
      </c>
    </row>
    <row r="29" spans="1:46">
      <c r="A29" s="204" t="str">
        <f>'N3.01'!A29</f>
        <v>Stage 2: Without Intervention Risk Change</v>
      </c>
      <c r="B29" s="204" t="str">
        <f>'N3.01'!B29</f>
        <v>Risk Changes</v>
      </c>
      <c r="C29" s="204" t="str">
        <f>'N3.01'!C29</f>
        <v>Manual Over-ride on PoF or CoF</v>
      </c>
      <c r="D29" s="204" t="str">
        <f>'N3.01'!D29</f>
        <v>Non-Intervention</v>
      </c>
      <c r="F29" s="212" t="s">
        <v>51</v>
      </c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253">
        <f t="shared" si="13"/>
        <v>0</v>
      </c>
      <c r="S29" s="199" t="str">
        <f t="shared" si="5"/>
        <v>Units:</v>
      </c>
      <c r="T29" s="120"/>
      <c r="V29" s="199" t="str">
        <f t="shared" si="6"/>
        <v>Units:</v>
      </c>
      <c r="W29" s="120"/>
      <c r="X29" s="120"/>
      <c r="Y29" s="120"/>
      <c r="Z29" s="120"/>
      <c r="AA29" s="120"/>
      <c r="AB29" s="120"/>
      <c r="AC29" s="120"/>
      <c r="AD29" s="120"/>
      <c r="AE29" s="120"/>
      <c r="AF29" s="120"/>
      <c r="AG29" s="253">
        <f t="shared" si="10"/>
        <v>0</v>
      </c>
      <c r="AI29" s="199" t="str">
        <f t="shared" si="8"/>
        <v>Units:</v>
      </c>
      <c r="AJ29" s="120"/>
      <c r="AK29" s="120"/>
      <c r="AL29" s="120"/>
      <c r="AM29" s="120"/>
      <c r="AN29" s="120"/>
      <c r="AO29" s="120"/>
      <c r="AP29" s="120"/>
      <c r="AQ29" s="120"/>
      <c r="AR29" s="120"/>
      <c r="AS29" s="120"/>
      <c r="AT29" s="253">
        <f t="shared" si="11"/>
        <v>0</v>
      </c>
    </row>
    <row r="30" spans="1:46">
      <c r="A30" s="204" t="str">
        <f>'N3.01'!A30</f>
        <v>Stage 2: Without Intervention Risk Change</v>
      </c>
      <c r="B30" s="204" t="str">
        <f>'N3.01'!B30</f>
        <v>Risk Changes</v>
      </c>
      <c r="C30" s="204" t="str">
        <f>'N3.01'!C30</f>
        <v>Extension of Expected Asset Life</v>
      </c>
      <c r="D30" s="204" t="str">
        <f>'N3.01'!D30</f>
        <v>Non-Intervention</v>
      </c>
      <c r="F30" s="212" t="s">
        <v>51</v>
      </c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253">
        <f t="shared" si="13"/>
        <v>0</v>
      </c>
      <c r="S30" s="199" t="str">
        <f t="shared" si="5"/>
        <v>Units:</v>
      </c>
      <c r="T30" s="120"/>
      <c r="V30" s="199" t="str">
        <f t="shared" si="6"/>
        <v>Units:</v>
      </c>
      <c r="W30" s="120"/>
      <c r="X30" s="120"/>
      <c r="Y30" s="120"/>
      <c r="Z30" s="120"/>
      <c r="AA30" s="120"/>
      <c r="AB30" s="120"/>
      <c r="AC30" s="120"/>
      <c r="AD30" s="120"/>
      <c r="AE30" s="120"/>
      <c r="AF30" s="120"/>
      <c r="AG30" s="253">
        <f t="shared" si="10"/>
        <v>0</v>
      </c>
      <c r="AI30" s="199" t="str">
        <f t="shared" si="8"/>
        <v>Units:</v>
      </c>
      <c r="AJ30" s="120"/>
      <c r="AK30" s="120"/>
      <c r="AL30" s="120"/>
      <c r="AM30" s="120"/>
      <c r="AN30" s="120"/>
      <c r="AO30" s="120"/>
      <c r="AP30" s="120"/>
      <c r="AQ30" s="120"/>
      <c r="AR30" s="120"/>
      <c r="AS30" s="120"/>
      <c r="AT30" s="253">
        <f t="shared" si="11"/>
        <v>0</v>
      </c>
    </row>
    <row r="31" spans="1:46">
      <c r="A31" s="204" t="str">
        <f>'N3.01'!A31</f>
        <v>Stage 2: Without Intervention Risk Change</v>
      </c>
      <c r="B31" s="204" t="str">
        <f>'N3.01'!B31</f>
        <v>Risk Changes</v>
      </c>
      <c r="C31" s="204" t="str">
        <f>'N3.01'!C31</f>
        <v>Consequential Interventions</v>
      </c>
      <c r="D31" s="204" t="str">
        <f>'N3.01'!D31</f>
        <v>Non-Intervention</v>
      </c>
      <c r="F31" s="212" t="s">
        <v>51</v>
      </c>
      <c r="G31" s="120"/>
      <c r="H31" s="120"/>
      <c r="I31" s="120"/>
      <c r="J31" s="120"/>
      <c r="K31" s="120"/>
      <c r="L31" s="120"/>
      <c r="M31" s="120"/>
      <c r="N31" s="120"/>
      <c r="O31" s="120"/>
      <c r="P31" s="120"/>
      <c r="Q31" s="253">
        <f t="shared" si="13"/>
        <v>0</v>
      </c>
      <c r="S31" s="199" t="str">
        <f t="shared" si="5"/>
        <v>Units:</v>
      </c>
      <c r="T31" s="120"/>
      <c r="V31" s="199" t="str">
        <f t="shared" si="6"/>
        <v>Units:</v>
      </c>
      <c r="W31" s="120"/>
      <c r="X31" s="120"/>
      <c r="Y31" s="120"/>
      <c r="Z31" s="120"/>
      <c r="AA31" s="120"/>
      <c r="AB31" s="120"/>
      <c r="AC31" s="120"/>
      <c r="AD31" s="120"/>
      <c r="AE31" s="120"/>
      <c r="AF31" s="120"/>
      <c r="AG31" s="253">
        <f t="shared" si="10"/>
        <v>0</v>
      </c>
      <c r="AI31" s="199" t="str">
        <f t="shared" si="8"/>
        <v>Units:</v>
      </c>
      <c r="AJ31" s="120"/>
      <c r="AK31" s="120"/>
      <c r="AL31" s="120"/>
      <c r="AM31" s="120"/>
      <c r="AN31" s="120"/>
      <c r="AO31" s="120"/>
      <c r="AP31" s="120"/>
      <c r="AQ31" s="120"/>
      <c r="AR31" s="120"/>
      <c r="AS31" s="120"/>
      <c r="AT31" s="253">
        <f t="shared" si="11"/>
        <v>0</v>
      </c>
    </row>
    <row r="32" spans="1:46">
      <c r="A32" s="204" t="str">
        <f>'N3.01'!A32</f>
        <v>Stage 2: Without Intervention Risk Change</v>
      </c>
      <c r="B32" s="204" t="str">
        <f>'N3.01'!B32</f>
        <v>Risk Changes</v>
      </c>
      <c r="C32" s="248" t="str">
        <f>'N3.01'!C32</f>
        <v>Optional entry 3</v>
      </c>
      <c r="D32" s="204" t="str">
        <f>'N3.01'!D32</f>
        <v>N/A</v>
      </c>
      <c r="F32" s="212" t="s">
        <v>51</v>
      </c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253">
        <f t="shared" si="13"/>
        <v>0</v>
      </c>
      <c r="S32" s="199" t="str">
        <f t="shared" si="5"/>
        <v>Units:</v>
      </c>
      <c r="T32" s="120"/>
      <c r="V32" s="199" t="str">
        <f t="shared" si="6"/>
        <v>Units:</v>
      </c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253">
        <f t="shared" si="10"/>
        <v>0</v>
      </c>
      <c r="AI32" s="199" t="str">
        <f t="shared" si="8"/>
        <v>Units:</v>
      </c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253">
        <f t="shared" si="11"/>
        <v>0</v>
      </c>
    </row>
    <row r="33" spans="1:46">
      <c r="A33" s="247" t="str">
        <f>'N3.01'!A33</f>
        <v>Stage 3: RIIO-2 Without Intervention Position 2025/26</v>
      </c>
      <c r="B33" s="247" t="str">
        <f>'N3.01'!B33</f>
        <v>Total Asset Category Risk</v>
      </c>
      <c r="C33" s="247" t="str">
        <f>'N3.01'!C33</f>
        <v>Without Intervention Position</v>
      </c>
      <c r="D33" s="247" t="str">
        <f>'N3.01'!D33</f>
        <v>Total</v>
      </c>
      <c r="F33" s="212" t="s">
        <v>51</v>
      </c>
      <c r="G33" s="252">
        <f>SUM(G$20:G$21)+G$23+SUM(G$25:G$32)</f>
        <v>0</v>
      </c>
      <c r="H33" s="252">
        <f t="shared" ref="H33:P33" si="19">SUM(H$20:H$21)+H$23+SUM(H$25:H$32)</f>
        <v>0</v>
      </c>
      <c r="I33" s="252">
        <f t="shared" si="19"/>
        <v>0</v>
      </c>
      <c r="J33" s="252">
        <f t="shared" si="19"/>
        <v>0</v>
      </c>
      <c r="K33" s="252">
        <f t="shared" si="19"/>
        <v>0</v>
      </c>
      <c r="L33" s="252">
        <f t="shared" si="19"/>
        <v>0</v>
      </c>
      <c r="M33" s="252">
        <f t="shared" si="19"/>
        <v>0</v>
      </c>
      <c r="N33" s="252">
        <f t="shared" si="19"/>
        <v>0</v>
      </c>
      <c r="O33" s="252">
        <f t="shared" si="19"/>
        <v>0</v>
      </c>
      <c r="P33" s="252">
        <f t="shared" si="19"/>
        <v>0</v>
      </c>
      <c r="Q33" s="252">
        <f>SUM(G33:P33)</f>
        <v>0</v>
      </c>
      <c r="S33" s="199" t="str">
        <f t="shared" si="5"/>
        <v>Units:</v>
      </c>
      <c r="T33" s="120"/>
      <c r="V33" s="199" t="str">
        <f t="shared" si="6"/>
        <v>Units:</v>
      </c>
      <c r="W33" s="252">
        <f t="shared" ref="W33:AF33" si="20">SUM(W$20:W$21)+W$23+SUM(W$25:W$32)</f>
        <v>0</v>
      </c>
      <c r="X33" s="252">
        <f t="shared" si="20"/>
        <v>0</v>
      </c>
      <c r="Y33" s="252">
        <f t="shared" si="20"/>
        <v>0</v>
      </c>
      <c r="Z33" s="252">
        <f t="shared" si="20"/>
        <v>0</v>
      </c>
      <c r="AA33" s="252">
        <f t="shared" si="20"/>
        <v>0</v>
      </c>
      <c r="AB33" s="252">
        <f t="shared" si="20"/>
        <v>0</v>
      </c>
      <c r="AC33" s="252">
        <f t="shared" si="20"/>
        <v>0</v>
      </c>
      <c r="AD33" s="252">
        <f t="shared" si="20"/>
        <v>0</v>
      </c>
      <c r="AE33" s="252">
        <f t="shared" si="20"/>
        <v>0</v>
      </c>
      <c r="AF33" s="252">
        <f t="shared" si="20"/>
        <v>0</v>
      </c>
      <c r="AG33" s="252">
        <f>SUM(W33:AF33)</f>
        <v>0</v>
      </c>
      <c r="AI33" s="199" t="str">
        <f t="shared" si="8"/>
        <v>Units:</v>
      </c>
      <c r="AJ33" s="252">
        <f t="shared" ref="AJ33:AS33" si="21">SUM(AJ$20:AJ$21)+AJ$23+SUM(AJ$25:AJ$32)</f>
        <v>0</v>
      </c>
      <c r="AK33" s="252">
        <f t="shared" si="21"/>
        <v>0</v>
      </c>
      <c r="AL33" s="252">
        <f t="shared" si="21"/>
        <v>0</v>
      </c>
      <c r="AM33" s="252">
        <f t="shared" si="21"/>
        <v>0</v>
      </c>
      <c r="AN33" s="252">
        <f t="shared" si="21"/>
        <v>0</v>
      </c>
      <c r="AO33" s="252">
        <f t="shared" si="21"/>
        <v>0</v>
      </c>
      <c r="AP33" s="252">
        <f t="shared" si="21"/>
        <v>0</v>
      </c>
      <c r="AQ33" s="252">
        <f t="shared" si="21"/>
        <v>0</v>
      </c>
      <c r="AR33" s="252">
        <f t="shared" si="21"/>
        <v>0</v>
      </c>
      <c r="AS33" s="252">
        <f t="shared" si="21"/>
        <v>0</v>
      </c>
      <c r="AT33" s="252">
        <f>SUM(AJ33:AS33)</f>
        <v>0</v>
      </c>
    </row>
    <row r="34" spans="1:46">
      <c r="A34" s="204" t="str">
        <f>'N3.01'!A34</f>
        <v>Stage 3:With Intervention Risk Change</v>
      </c>
      <c r="B34" s="204" t="str">
        <f>'N3.01'!B34</f>
        <v>Non-Intervention Impacts</v>
      </c>
      <c r="C34" s="204" t="str">
        <f>'N3.01'!C34</f>
        <v>Methodology Change Impact</v>
      </c>
      <c r="D34" s="204" t="str">
        <f>'N3.01'!D34</f>
        <v>Non-Intervention</v>
      </c>
      <c r="F34" s="212" t="s">
        <v>51</v>
      </c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253">
        <f t="shared" ref="Q34:Q47" si="22">SUM(G34:P34)</f>
        <v>0</v>
      </c>
      <c r="S34" s="199" t="str">
        <f t="shared" si="5"/>
        <v>Units:</v>
      </c>
      <c r="T34" s="120"/>
      <c r="V34" s="199" t="str">
        <f t="shared" si="6"/>
        <v>Units:</v>
      </c>
      <c r="W34" s="120"/>
      <c r="X34" s="120"/>
      <c r="Y34" s="120"/>
      <c r="Z34" s="120"/>
      <c r="AA34" s="120"/>
      <c r="AB34" s="120"/>
      <c r="AC34" s="120"/>
      <c r="AD34" s="120"/>
      <c r="AE34" s="120"/>
      <c r="AF34" s="120"/>
      <c r="AG34" s="253">
        <f t="shared" ref="AG34:AG47" si="23">SUM(W34:AF34)</f>
        <v>0</v>
      </c>
      <c r="AI34" s="199" t="str">
        <f t="shared" si="8"/>
        <v>Units:</v>
      </c>
      <c r="AJ34" s="120"/>
      <c r="AK34" s="120"/>
      <c r="AL34" s="120"/>
      <c r="AM34" s="120"/>
      <c r="AN34" s="120"/>
      <c r="AO34" s="120"/>
      <c r="AP34" s="120"/>
      <c r="AQ34" s="120"/>
      <c r="AR34" s="120"/>
      <c r="AS34" s="120"/>
      <c r="AT34" s="253">
        <f t="shared" ref="AT34:AT47" si="24">SUM(AJ34:AS34)</f>
        <v>0</v>
      </c>
    </row>
    <row r="35" spans="1:46">
      <c r="A35" s="204" t="str">
        <f>'N3.01'!A35</f>
        <v>Stage 3:With Intervention Risk Change</v>
      </c>
      <c r="B35" s="204" t="str">
        <f>'N3.01'!B35</f>
        <v>Non-Intervention Impacts</v>
      </c>
      <c r="C35" s="204" t="str">
        <f>'N3.01'!C35</f>
        <v>Data Revision Impact</v>
      </c>
      <c r="D35" s="204" t="str">
        <f>'N3.01'!D35</f>
        <v>Non-Intervention</v>
      </c>
      <c r="F35" s="212" t="s">
        <v>51</v>
      </c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253">
        <f t="shared" si="22"/>
        <v>0</v>
      </c>
      <c r="S35" s="199" t="str">
        <f t="shared" si="5"/>
        <v>Units:</v>
      </c>
      <c r="T35" s="120"/>
      <c r="V35" s="199" t="str">
        <f t="shared" si="6"/>
        <v>Units:</v>
      </c>
      <c r="W35" s="120"/>
      <c r="X35" s="120"/>
      <c r="Y35" s="120"/>
      <c r="Z35" s="120"/>
      <c r="AA35" s="120"/>
      <c r="AB35" s="120"/>
      <c r="AC35" s="120"/>
      <c r="AD35" s="120"/>
      <c r="AE35" s="120"/>
      <c r="AF35" s="120"/>
      <c r="AG35" s="253">
        <f t="shared" si="23"/>
        <v>0</v>
      </c>
      <c r="AI35" s="199" t="str">
        <f t="shared" si="8"/>
        <v>Units:</v>
      </c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253">
        <f t="shared" si="24"/>
        <v>0</v>
      </c>
    </row>
    <row r="36" spans="1:46">
      <c r="A36" s="204" t="str">
        <f>'N3.01'!A36</f>
        <v>Stage 3:With Intervention Risk Change</v>
      </c>
      <c r="B36" s="204" t="str">
        <f>'N3.01'!B36</f>
        <v>Non-Intervention Impacts</v>
      </c>
      <c r="C36" s="204" t="str">
        <f>'N3.01'!C36</f>
        <v>Manual Over-ride on PoF or CoF</v>
      </c>
      <c r="D36" s="204" t="str">
        <f>'N3.01'!D36</f>
        <v>Non-Intervention</v>
      </c>
      <c r="F36" s="212" t="s">
        <v>51</v>
      </c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253">
        <f t="shared" si="22"/>
        <v>0</v>
      </c>
      <c r="S36" s="199" t="str">
        <f t="shared" si="5"/>
        <v>Units:</v>
      </c>
      <c r="T36" s="120"/>
      <c r="V36" s="199" t="str">
        <f t="shared" si="6"/>
        <v>Units:</v>
      </c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253">
        <f t="shared" si="23"/>
        <v>0</v>
      </c>
      <c r="AI36" s="199" t="str">
        <f t="shared" si="8"/>
        <v>Units:</v>
      </c>
      <c r="AJ36" s="120"/>
      <c r="AK36" s="120"/>
      <c r="AL36" s="120"/>
      <c r="AM36" s="120"/>
      <c r="AN36" s="120"/>
      <c r="AO36" s="120"/>
      <c r="AP36" s="120"/>
      <c r="AQ36" s="120"/>
      <c r="AR36" s="120"/>
      <c r="AS36" s="120"/>
      <c r="AT36" s="253">
        <f t="shared" si="24"/>
        <v>0</v>
      </c>
    </row>
    <row r="37" spans="1:46">
      <c r="A37" s="204" t="str">
        <f>'N3.01'!A37</f>
        <v>Stage 3:With Intervention Risk Change</v>
      </c>
      <c r="B37" s="204" t="str">
        <f>'N3.01'!B37</f>
        <v>Non-Intervention Impacts</v>
      </c>
      <c r="C37" s="204" t="str">
        <f>'N3.01'!C37</f>
        <v>Extension of Expected Asset Life</v>
      </c>
      <c r="D37" s="204" t="str">
        <f>'N3.01'!D37</f>
        <v>Non-Intervention</v>
      </c>
      <c r="F37" s="212" t="s">
        <v>51</v>
      </c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253">
        <f t="shared" si="22"/>
        <v>0</v>
      </c>
      <c r="S37" s="199" t="str">
        <f t="shared" si="5"/>
        <v>Units:</v>
      </c>
      <c r="T37" s="120"/>
      <c r="V37" s="199" t="str">
        <f t="shared" si="6"/>
        <v>Units:</v>
      </c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253">
        <f t="shared" si="23"/>
        <v>0</v>
      </c>
      <c r="AI37" s="199" t="str">
        <f t="shared" si="8"/>
        <v>Units:</v>
      </c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253">
        <f t="shared" si="24"/>
        <v>0</v>
      </c>
    </row>
    <row r="38" spans="1:46">
      <c r="A38" s="204" t="str">
        <f>'N3.01'!A38</f>
        <v>Stage 3:With Intervention Risk Change</v>
      </c>
      <c r="B38" s="204" t="str">
        <f>'N3.01'!B38</f>
        <v>Non-Intervention Impacts</v>
      </c>
      <c r="C38" s="204" t="str">
        <f>'N3.01'!C38</f>
        <v>Consequential Interventions</v>
      </c>
      <c r="D38" s="204" t="str">
        <f>'N3.01'!D38</f>
        <v>Non-Intervention</v>
      </c>
      <c r="F38" s="212" t="s">
        <v>51</v>
      </c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253">
        <f t="shared" si="22"/>
        <v>0</v>
      </c>
      <c r="S38" s="199" t="str">
        <f t="shared" si="5"/>
        <v>Units:</v>
      </c>
      <c r="T38" s="120"/>
      <c r="V38" s="199" t="str">
        <f t="shared" si="6"/>
        <v>Units:</v>
      </c>
      <c r="W38" s="120"/>
      <c r="X38" s="120"/>
      <c r="Y38" s="120"/>
      <c r="Z38" s="120"/>
      <c r="AA38" s="120"/>
      <c r="AB38" s="120"/>
      <c r="AC38" s="120"/>
      <c r="AD38" s="120"/>
      <c r="AE38" s="120"/>
      <c r="AF38" s="120"/>
      <c r="AG38" s="253">
        <f t="shared" si="23"/>
        <v>0</v>
      </c>
      <c r="AI38" s="199" t="str">
        <f t="shared" si="8"/>
        <v>Units:</v>
      </c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253">
        <f t="shared" si="24"/>
        <v>0</v>
      </c>
    </row>
    <row r="39" spans="1:46">
      <c r="A39" s="204" t="str">
        <f>'N3.01'!A39</f>
        <v>Stage 3:With Intervention Risk Change</v>
      </c>
      <c r="B39" s="204" t="str">
        <f>'N3.01'!B39</f>
        <v>Asset Intervention Impacts</v>
      </c>
      <c r="C39" s="204" t="str">
        <f>'N3.01'!C39</f>
        <v>Asset Replacement (PoF Driven)</v>
      </c>
      <c r="D39" s="204" t="str">
        <f>'N3.01'!D39</f>
        <v>Replacement</v>
      </c>
      <c r="F39" s="212" t="s">
        <v>51</v>
      </c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253">
        <f t="shared" si="22"/>
        <v>0</v>
      </c>
      <c r="S39" s="199" t="str">
        <f t="shared" si="5"/>
        <v>Units:</v>
      </c>
      <c r="T39" s="120"/>
      <c r="V39" s="199" t="str">
        <f t="shared" si="6"/>
        <v>Units:</v>
      </c>
      <c r="W39" s="120"/>
      <c r="X39" s="120"/>
      <c r="Y39" s="120"/>
      <c r="Z39" s="120"/>
      <c r="AA39" s="120"/>
      <c r="AB39" s="120"/>
      <c r="AC39" s="120"/>
      <c r="AD39" s="120"/>
      <c r="AE39" s="120"/>
      <c r="AF39" s="120"/>
      <c r="AG39" s="253">
        <f t="shared" si="23"/>
        <v>0</v>
      </c>
      <c r="AI39" s="199" t="str">
        <f t="shared" si="8"/>
        <v>Units:</v>
      </c>
      <c r="AJ39" s="120"/>
      <c r="AK39" s="120"/>
      <c r="AL39" s="120"/>
      <c r="AM39" s="120"/>
      <c r="AN39" s="120"/>
      <c r="AO39" s="120"/>
      <c r="AP39" s="120"/>
      <c r="AQ39" s="120"/>
      <c r="AR39" s="120"/>
      <c r="AS39" s="120"/>
      <c r="AT39" s="253">
        <f t="shared" si="24"/>
        <v>0</v>
      </c>
    </row>
    <row r="40" spans="1:46">
      <c r="A40" s="204" t="str">
        <f>'N3.01'!A40</f>
        <v>Stage 3:With Intervention Risk Change</v>
      </c>
      <c r="B40" s="204" t="str">
        <f>'N3.01'!B40</f>
        <v>Asset Intervention Impacts</v>
      </c>
      <c r="C40" s="204" t="str">
        <f>'N3.01'!C40</f>
        <v>Asset Replacement (CoF Driven)</v>
      </c>
      <c r="D40" s="204" t="str">
        <f>'N3.01'!D40</f>
        <v>Replacement</v>
      </c>
      <c r="F40" s="212" t="s">
        <v>51</v>
      </c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253">
        <f t="shared" si="22"/>
        <v>0</v>
      </c>
      <c r="S40" s="199" t="str">
        <f t="shared" si="5"/>
        <v>Units:</v>
      </c>
      <c r="T40" s="120"/>
      <c r="V40" s="199" t="str">
        <f t="shared" si="6"/>
        <v>Units:</v>
      </c>
      <c r="W40" s="120"/>
      <c r="X40" s="120"/>
      <c r="Y40" s="120"/>
      <c r="Z40" s="120"/>
      <c r="AA40" s="120"/>
      <c r="AB40" s="120"/>
      <c r="AC40" s="120"/>
      <c r="AD40" s="120"/>
      <c r="AE40" s="120"/>
      <c r="AF40" s="120"/>
      <c r="AG40" s="253">
        <f t="shared" si="23"/>
        <v>0</v>
      </c>
      <c r="AI40" s="199" t="str">
        <f t="shared" si="8"/>
        <v>Units:</v>
      </c>
      <c r="AJ40" s="120"/>
      <c r="AK40" s="120"/>
      <c r="AL40" s="120"/>
      <c r="AM40" s="120"/>
      <c r="AN40" s="120"/>
      <c r="AO40" s="120"/>
      <c r="AP40" s="120"/>
      <c r="AQ40" s="120"/>
      <c r="AR40" s="120"/>
      <c r="AS40" s="120"/>
      <c r="AT40" s="253">
        <f t="shared" si="24"/>
        <v>0</v>
      </c>
    </row>
    <row r="41" spans="1:46">
      <c r="A41" s="204" t="str">
        <f>'N3.01'!A41</f>
        <v>Stage 3:With Intervention Risk Change</v>
      </c>
      <c r="B41" s="204" t="str">
        <f>'N3.01'!B41</f>
        <v>Asset Intervention Impacts</v>
      </c>
      <c r="C41" s="204" t="str">
        <f>'N3.01'!C41</f>
        <v>Asset Replacement (Other Driven)</v>
      </c>
      <c r="D41" s="204" t="str">
        <f>'N3.01'!D41</f>
        <v>Replacement</v>
      </c>
      <c r="F41" s="212" t="s">
        <v>51</v>
      </c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253">
        <f t="shared" si="22"/>
        <v>0</v>
      </c>
      <c r="S41" s="199" t="str">
        <f t="shared" si="5"/>
        <v>Units:</v>
      </c>
      <c r="T41" s="120"/>
      <c r="V41" s="199" t="str">
        <f t="shared" si="6"/>
        <v>Units:</v>
      </c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253">
        <f t="shared" si="23"/>
        <v>0</v>
      </c>
      <c r="AI41" s="199" t="str">
        <f t="shared" si="8"/>
        <v>Units:</v>
      </c>
      <c r="AJ41" s="120"/>
      <c r="AK41" s="120"/>
      <c r="AL41" s="120"/>
      <c r="AM41" s="120"/>
      <c r="AN41" s="120"/>
      <c r="AO41" s="120"/>
      <c r="AP41" s="120"/>
      <c r="AQ41" s="120"/>
      <c r="AR41" s="120"/>
      <c r="AS41" s="120"/>
      <c r="AT41" s="253">
        <f t="shared" si="24"/>
        <v>0</v>
      </c>
    </row>
    <row r="42" spans="1:46">
      <c r="A42" s="204" t="str">
        <f>'N3.01'!A42</f>
        <v>Stage 3:With Intervention Risk Change</v>
      </c>
      <c r="B42" s="204" t="str">
        <f>'N3.01'!B42</f>
        <v>Asset Intervention Impacts</v>
      </c>
      <c r="C42" s="204" t="str">
        <f>'N3.01'!C42</f>
        <v>Asset Refurbishment (PoF Driven)</v>
      </c>
      <c r="D42" s="204" t="str">
        <f>'N3.01'!D42</f>
        <v>Refurbishment</v>
      </c>
      <c r="F42" s="212" t="s">
        <v>51</v>
      </c>
      <c r="G42" s="120"/>
      <c r="H42" s="120"/>
      <c r="I42" s="120"/>
      <c r="J42" s="120"/>
      <c r="K42" s="120"/>
      <c r="L42" s="120"/>
      <c r="M42" s="120"/>
      <c r="N42" s="120"/>
      <c r="O42" s="120"/>
      <c r="P42" s="120"/>
      <c r="Q42" s="253">
        <f t="shared" si="22"/>
        <v>0</v>
      </c>
      <c r="S42" s="199" t="str">
        <f t="shared" si="5"/>
        <v>Units:</v>
      </c>
      <c r="T42" s="120"/>
      <c r="V42" s="199" t="str">
        <f t="shared" si="6"/>
        <v>Units:</v>
      </c>
      <c r="W42" s="120"/>
      <c r="X42" s="120"/>
      <c r="Y42" s="120"/>
      <c r="Z42" s="120"/>
      <c r="AA42" s="120"/>
      <c r="AB42" s="120"/>
      <c r="AC42" s="120"/>
      <c r="AD42" s="120"/>
      <c r="AE42" s="120"/>
      <c r="AF42" s="120"/>
      <c r="AG42" s="253">
        <f t="shared" si="23"/>
        <v>0</v>
      </c>
      <c r="AI42" s="199" t="str">
        <f t="shared" si="8"/>
        <v>Units:</v>
      </c>
      <c r="AJ42" s="120"/>
      <c r="AK42" s="120"/>
      <c r="AL42" s="120"/>
      <c r="AM42" s="120"/>
      <c r="AN42" s="120"/>
      <c r="AO42" s="120"/>
      <c r="AP42" s="120"/>
      <c r="AQ42" s="120"/>
      <c r="AR42" s="120"/>
      <c r="AS42" s="120"/>
      <c r="AT42" s="253">
        <f t="shared" si="24"/>
        <v>0</v>
      </c>
    </row>
    <row r="43" spans="1:46">
      <c r="A43" s="204" t="str">
        <f>'N3.01'!A43</f>
        <v>Stage 3:With Intervention Risk Change</v>
      </c>
      <c r="B43" s="204" t="str">
        <f>'N3.01'!B43</f>
        <v>Asset Intervention Impacts</v>
      </c>
      <c r="C43" s="204" t="str">
        <f>'N3.01'!C43</f>
        <v>Asset Refurbishment (CoF Driven)</v>
      </c>
      <c r="D43" s="204" t="str">
        <f>'N3.01'!D43</f>
        <v>Refurbishment</v>
      </c>
      <c r="F43" s="212" t="s">
        <v>51</v>
      </c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253">
        <f t="shared" si="22"/>
        <v>0</v>
      </c>
      <c r="S43" s="199" t="str">
        <f t="shared" si="5"/>
        <v>Units:</v>
      </c>
      <c r="T43" s="120"/>
      <c r="V43" s="199" t="str">
        <f t="shared" si="6"/>
        <v>Units:</v>
      </c>
      <c r="W43" s="120"/>
      <c r="X43" s="120"/>
      <c r="Y43" s="120"/>
      <c r="Z43" s="120"/>
      <c r="AA43" s="120"/>
      <c r="AB43" s="120"/>
      <c r="AC43" s="120"/>
      <c r="AD43" s="120"/>
      <c r="AE43" s="120"/>
      <c r="AF43" s="120"/>
      <c r="AG43" s="253">
        <f t="shared" si="23"/>
        <v>0</v>
      </c>
      <c r="AI43" s="199" t="str">
        <f t="shared" si="8"/>
        <v>Units:</v>
      </c>
      <c r="AJ43" s="120"/>
      <c r="AK43" s="120"/>
      <c r="AL43" s="120"/>
      <c r="AM43" s="120"/>
      <c r="AN43" s="120"/>
      <c r="AO43" s="120"/>
      <c r="AP43" s="120"/>
      <c r="AQ43" s="120"/>
      <c r="AR43" s="120"/>
      <c r="AS43" s="120"/>
      <c r="AT43" s="253">
        <f t="shared" si="24"/>
        <v>0</v>
      </c>
    </row>
    <row r="44" spans="1:46">
      <c r="A44" s="204" t="str">
        <f>'N3.01'!A44</f>
        <v>Stage 3:With Intervention Risk Change</v>
      </c>
      <c r="B44" s="204" t="str">
        <f>'N3.01'!B44</f>
        <v>Asset Intervention Impacts</v>
      </c>
      <c r="C44" s="204" t="str">
        <f>'N3.01'!C44</f>
        <v>Asset Refurbishment (Other Driven)</v>
      </c>
      <c r="D44" s="204" t="str">
        <f>'N3.01'!D44</f>
        <v>Refurbishment</v>
      </c>
      <c r="F44" s="212" t="s">
        <v>51</v>
      </c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253">
        <f t="shared" si="22"/>
        <v>0</v>
      </c>
      <c r="S44" s="199" t="str">
        <f t="shared" si="5"/>
        <v>Units:</v>
      </c>
      <c r="T44" s="120"/>
      <c r="V44" s="199" t="str">
        <f t="shared" si="6"/>
        <v>Units:</v>
      </c>
      <c r="W44" s="120"/>
      <c r="X44" s="120"/>
      <c r="Y44" s="120"/>
      <c r="Z44" s="120"/>
      <c r="AA44" s="120"/>
      <c r="AB44" s="120"/>
      <c r="AC44" s="120"/>
      <c r="AD44" s="120"/>
      <c r="AE44" s="120"/>
      <c r="AF44" s="120"/>
      <c r="AG44" s="253">
        <f t="shared" si="23"/>
        <v>0</v>
      </c>
      <c r="AI44" s="199" t="str">
        <f t="shared" si="8"/>
        <v>Units:</v>
      </c>
      <c r="AJ44" s="120"/>
      <c r="AK44" s="120"/>
      <c r="AL44" s="120"/>
      <c r="AM44" s="120"/>
      <c r="AN44" s="120"/>
      <c r="AO44" s="120"/>
      <c r="AP44" s="120"/>
      <c r="AQ44" s="120"/>
      <c r="AR44" s="120"/>
      <c r="AS44" s="120"/>
      <c r="AT44" s="253">
        <f t="shared" si="24"/>
        <v>0</v>
      </c>
    </row>
    <row r="45" spans="1:46">
      <c r="A45" s="204" t="str">
        <f>'N3.01'!A45</f>
        <v>Stage 3:With Intervention Risk Change</v>
      </c>
      <c r="B45" s="204" t="str">
        <f>'N3.01'!B45</f>
        <v>Asset Intervention Impacts</v>
      </c>
      <c r="C45" s="204" t="str">
        <f>'N3.01'!C45</f>
        <v>Asset Replacement Due To Early Life Failures</v>
      </c>
      <c r="D45" s="204" t="str">
        <f>'N3.01'!D45</f>
        <v>Other Interventions</v>
      </c>
      <c r="F45" s="212" t="s">
        <v>51</v>
      </c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253">
        <f t="shared" si="22"/>
        <v>0</v>
      </c>
      <c r="S45" s="199" t="str">
        <f t="shared" si="5"/>
        <v>Units:</v>
      </c>
      <c r="T45" s="120"/>
      <c r="V45" s="199" t="str">
        <f t="shared" si="6"/>
        <v>Units:</v>
      </c>
      <c r="W45" s="120"/>
      <c r="X45" s="120"/>
      <c r="Y45" s="120"/>
      <c r="Z45" s="120"/>
      <c r="AA45" s="120"/>
      <c r="AB45" s="120"/>
      <c r="AC45" s="120"/>
      <c r="AD45" s="120"/>
      <c r="AE45" s="120"/>
      <c r="AF45" s="120"/>
      <c r="AG45" s="253">
        <f t="shared" si="23"/>
        <v>0</v>
      </c>
      <c r="AI45" s="199" t="str">
        <f t="shared" si="8"/>
        <v>Units:</v>
      </c>
      <c r="AJ45" s="120"/>
      <c r="AK45" s="120"/>
      <c r="AL45" s="120"/>
      <c r="AM45" s="120"/>
      <c r="AN45" s="120"/>
      <c r="AO45" s="120"/>
      <c r="AP45" s="120"/>
      <c r="AQ45" s="120"/>
      <c r="AR45" s="120"/>
      <c r="AS45" s="120"/>
      <c r="AT45" s="253">
        <f t="shared" si="24"/>
        <v>0</v>
      </c>
    </row>
    <row r="46" spans="1:46">
      <c r="A46" s="204" t="str">
        <f>'N3.01'!A46</f>
        <v>Stage 3:With Intervention Risk Change</v>
      </c>
      <c r="B46" s="204" t="str">
        <f>'N3.01'!B46</f>
        <v>Risk Changes</v>
      </c>
      <c r="C46" s="248" t="str">
        <f>'N3.01'!C46</f>
        <v>Optional entry 4</v>
      </c>
      <c r="D46" s="204" t="str">
        <f>'N3.01'!D46</f>
        <v>N/A</v>
      </c>
      <c r="F46" s="212" t="s">
        <v>51</v>
      </c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53">
        <f t="shared" si="22"/>
        <v>0</v>
      </c>
      <c r="S46" s="199" t="str">
        <f t="shared" si="5"/>
        <v>Units:</v>
      </c>
      <c r="T46" s="120"/>
      <c r="V46" s="199" t="str">
        <f t="shared" si="6"/>
        <v>Units:</v>
      </c>
      <c r="W46" s="206"/>
      <c r="X46" s="206"/>
      <c r="Y46" s="206"/>
      <c r="Z46" s="206"/>
      <c r="AA46" s="206"/>
      <c r="AB46" s="206"/>
      <c r="AC46" s="206"/>
      <c r="AD46" s="206"/>
      <c r="AE46" s="206"/>
      <c r="AF46" s="206"/>
      <c r="AG46" s="253">
        <f t="shared" si="23"/>
        <v>0</v>
      </c>
      <c r="AI46" s="199" t="str">
        <f t="shared" si="8"/>
        <v>Units:</v>
      </c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53">
        <f t="shared" si="24"/>
        <v>0</v>
      </c>
    </row>
    <row r="47" spans="1:46">
      <c r="A47" s="247" t="str">
        <f>'N3.01'!A47</f>
        <v>Stage 3: RIIO-2 With Intervention Position 2025/26</v>
      </c>
      <c r="B47" s="247" t="str">
        <f>'N3.01'!B47</f>
        <v>Total Asset Category Risk</v>
      </c>
      <c r="C47" s="247" t="str">
        <f>'N3.01'!C47</f>
        <v>With Intervention Position</v>
      </c>
      <c r="D47" s="247" t="str">
        <f>'N3.01'!D47</f>
        <v>Total</v>
      </c>
      <c r="F47" s="212" t="s">
        <v>51</v>
      </c>
      <c r="G47" s="252">
        <f>SUM(G$33:G$46)</f>
        <v>0</v>
      </c>
      <c r="H47" s="252">
        <f t="shared" ref="H47:P47" si="25">SUM(H$33:H$46)</f>
        <v>0</v>
      </c>
      <c r="I47" s="252">
        <f t="shared" si="25"/>
        <v>0</v>
      </c>
      <c r="J47" s="252">
        <f t="shared" si="25"/>
        <v>0</v>
      </c>
      <c r="K47" s="252">
        <f t="shared" si="25"/>
        <v>0</v>
      </c>
      <c r="L47" s="252">
        <f t="shared" si="25"/>
        <v>0</v>
      </c>
      <c r="M47" s="252">
        <f t="shared" si="25"/>
        <v>0</v>
      </c>
      <c r="N47" s="252">
        <f t="shared" si="25"/>
        <v>0</v>
      </c>
      <c r="O47" s="252">
        <f t="shared" si="25"/>
        <v>0</v>
      </c>
      <c r="P47" s="252">
        <f t="shared" si="25"/>
        <v>0</v>
      </c>
      <c r="Q47" s="252">
        <f t="shared" si="22"/>
        <v>0</v>
      </c>
      <c r="S47" s="199" t="str">
        <f t="shared" si="5"/>
        <v>Units:</v>
      </c>
      <c r="T47" s="120"/>
      <c r="V47" s="199" t="str">
        <f t="shared" si="6"/>
        <v>Units:</v>
      </c>
      <c r="W47" s="252">
        <f t="shared" ref="W47:AF47" si="26">SUM(W$33:W$46)</f>
        <v>0</v>
      </c>
      <c r="X47" s="252">
        <f t="shared" si="26"/>
        <v>0</v>
      </c>
      <c r="Y47" s="252">
        <f t="shared" si="26"/>
        <v>0</v>
      </c>
      <c r="Z47" s="252">
        <f t="shared" si="26"/>
        <v>0</v>
      </c>
      <c r="AA47" s="252">
        <f t="shared" si="26"/>
        <v>0</v>
      </c>
      <c r="AB47" s="252">
        <f t="shared" si="26"/>
        <v>0</v>
      </c>
      <c r="AC47" s="252">
        <f t="shared" si="26"/>
        <v>0</v>
      </c>
      <c r="AD47" s="252">
        <f t="shared" si="26"/>
        <v>0</v>
      </c>
      <c r="AE47" s="252">
        <f t="shared" si="26"/>
        <v>0</v>
      </c>
      <c r="AF47" s="252">
        <f t="shared" si="26"/>
        <v>0</v>
      </c>
      <c r="AG47" s="252">
        <f t="shared" si="23"/>
        <v>0</v>
      </c>
      <c r="AI47" s="199" t="str">
        <f t="shared" si="8"/>
        <v>Units:</v>
      </c>
      <c r="AJ47" s="252">
        <f t="shared" ref="AJ47:AS47" si="27">SUM(AJ$33:AJ$46)</f>
        <v>0</v>
      </c>
      <c r="AK47" s="252">
        <f t="shared" si="27"/>
        <v>0</v>
      </c>
      <c r="AL47" s="252">
        <f t="shared" si="27"/>
        <v>0</v>
      </c>
      <c r="AM47" s="252">
        <f t="shared" si="27"/>
        <v>0</v>
      </c>
      <c r="AN47" s="252">
        <f t="shared" si="27"/>
        <v>0</v>
      </c>
      <c r="AO47" s="252">
        <f t="shared" si="27"/>
        <v>0</v>
      </c>
      <c r="AP47" s="252">
        <f t="shared" si="27"/>
        <v>0</v>
      </c>
      <c r="AQ47" s="252">
        <f t="shared" si="27"/>
        <v>0</v>
      </c>
      <c r="AR47" s="252">
        <f t="shared" si="27"/>
        <v>0</v>
      </c>
      <c r="AS47" s="252">
        <f t="shared" si="27"/>
        <v>0</v>
      </c>
      <c r="AT47" s="252">
        <f t="shared" si="24"/>
        <v>0</v>
      </c>
    </row>
    <row r="48" spans="1:46" s="207" customFormat="1" ht="5" customHeight="1">
      <c r="S48" s="208"/>
      <c r="V48" s="208"/>
      <c r="AI48" s="208"/>
    </row>
    <row r="49" spans="1:46">
      <c r="A49" s="204" t="str">
        <f>'N3.01'!A49</f>
        <v>Long Term Risk Benefit: RIIO-2</v>
      </c>
      <c r="B49" s="204" t="str">
        <f>'N3.01'!B49</f>
        <v>Asset Intervention Impacts</v>
      </c>
      <c r="C49" s="204" t="str">
        <f>'N3.01'!C49</f>
        <v>Asset Replacement (PoF Driven)</v>
      </c>
      <c r="D49" s="204" t="str">
        <f>'N3.01'!D49</f>
        <v>N/A</v>
      </c>
      <c r="F49" s="212" t="s">
        <v>51</v>
      </c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253">
        <f t="shared" ref="Q49:Q55" si="28">SUM(G49:P49)</f>
        <v>0</v>
      </c>
      <c r="S49" s="199" t="str">
        <f t="shared" si="5"/>
        <v>Units:</v>
      </c>
      <c r="T49" s="120"/>
      <c r="V49" s="199" t="str">
        <f t="shared" si="6"/>
        <v>Units:</v>
      </c>
      <c r="W49" s="120"/>
      <c r="X49" s="120"/>
      <c r="Y49" s="120"/>
      <c r="Z49" s="120"/>
      <c r="AA49" s="120"/>
      <c r="AB49" s="120"/>
      <c r="AC49" s="120"/>
      <c r="AD49" s="120"/>
      <c r="AE49" s="120"/>
      <c r="AF49" s="120"/>
      <c r="AG49" s="253">
        <f t="shared" ref="AG49:AG55" si="29">SUM(W49:AF49)</f>
        <v>0</v>
      </c>
      <c r="AI49" s="199" t="str">
        <f t="shared" si="8"/>
        <v>Units:</v>
      </c>
      <c r="AJ49" s="120"/>
      <c r="AK49" s="120"/>
      <c r="AL49" s="120"/>
      <c r="AM49" s="120"/>
      <c r="AN49" s="120"/>
      <c r="AO49" s="120"/>
      <c r="AP49" s="120"/>
      <c r="AQ49" s="120"/>
      <c r="AR49" s="120"/>
      <c r="AS49" s="120"/>
      <c r="AT49" s="253">
        <f t="shared" ref="AT49:AT55" si="30">SUM(AJ49:AS49)</f>
        <v>0</v>
      </c>
    </row>
    <row r="50" spans="1:46">
      <c r="A50" s="204" t="str">
        <f>'N3.01'!A50</f>
        <v>Long Term Risk Benefit: RIIO-2</v>
      </c>
      <c r="B50" s="204" t="str">
        <f>'N3.01'!B50</f>
        <v>Asset Intervention Impacts</v>
      </c>
      <c r="C50" s="204" t="str">
        <f>'N3.01'!C50</f>
        <v>Asset Replacement (CoF Driven)</v>
      </c>
      <c r="D50" s="204" t="str">
        <f>'N3.01'!D50</f>
        <v>N/A</v>
      </c>
      <c r="F50" s="212" t="s">
        <v>51</v>
      </c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253">
        <f t="shared" si="28"/>
        <v>0</v>
      </c>
      <c r="S50" s="199" t="str">
        <f t="shared" si="5"/>
        <v>Units:</v>
      </c>
      <c r="T50" s="120"/>
      <c r="V50" s="199" t="str">
        <f t="shared" si="6"/>
        <v>Units:</v>
      </c>
      <c r="W50" s="120"/>
      <c r="X50" s="120"/>
      <c r="Y50" s="120"/>
      <c r="Z50" s="120"/>
      <c r="AA50" s="120"/>
      <c r="AB50" s="120"/>
      <c r="AC50" s="120"/>
      <c r="AD50" s="120"/>
      <c r="AE50" s="120"/>
      <c r="AF50" s="120"/>
      <c r="AG50" s="253">
        <f t="shared" si="29"/>
        <v>0</v>
      </c>
      <c r="AI50" s="199" t="str">
        <f t="shared" si="8"/>
        <v>Units:</v>
      </c>
      <c r="AJ50" s="120"/>
      <c r="AK50" s="120"/>
      <c r="AL50" s="120"/>
      <c r="AM50" s="120"/>
      <c r="AN50" s="120"/>
      <c r="AO50" s="120"/>
      <c r="AP50" s="120"/>
      <c r="AQ50" s="120"/>
      <c r="AR50" s="120"/>
      <c r="AS50" s="120"/>
      <c r="AT50" s="253">
        <f t="shared" si="30"/>
        <v>0</v>
      </c>
    </row>
    <row r="51" spans="1:46">
      <c r="A51" s="204" t="str">
        <f>'N3.01'!A51</f>
        <v>Long Term Risk Benefit: RIIO-2</v>
      </c>
      <c r="B51" s="204" t="str">
        <f>'N3.01'!B51</f>
        <v>Asset Intervention Impacts</v>
      </c>
      <c r="C51" s="204" t="str">
        <f>'N3.01'!C51</f>
        <v>Asset Replacement (Other Driven)</v>
      </c>
      <c r="D51" s="204" t="str">
        <f>'N3.01'!D51</f>
        <v>N/A</v>
      </c>
      <c r="F51" s="212" t="s">
        <v>51</v>
      </c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253">
        <f t="shared" si="28"/>
        <v>0</v>
      </c>
      <c r="S51" s="199" t="str">
        <f t="shared" si="5"/>
        <v>Units:</v>
      </c>
      <c r="T51" s="120"/>
      <c r="V51" s="199" t="str">
        <f t="shared" si="6"/>
        <v>Units:</v>
      </c>
      <c r="W51" s="120"/>
      <c r="X51" s="120"/>
      <c r="Y51" s="120"/>
      <c r="Z51" s="120"/>
      <c r="AA51" s="120"/>
      <c r="AB51" s="120"/>
      <c r="AC51" s="120"/>
      <c r="AD51" s="120"/>
      <c r="AE51" s="120"/>
      <c r="AF51" s="120"/>
      <c r="AG51" s="253">
        <f t="shared" si="29"/>
        <v>0</v>
      </c>
      <c r="AI51" s="199" t="str">
        <f t="shared" si="8"/>
        <v>Units:</v>
      </c>
      <c r="AJ51" s="120"/>
      <c r="AK51" s="120"/>
      <c r="AL51" s="120"/>
      <c r="AM51" s="120"/>
      <c r="AN51" s="120"/>
      <c r="AO51" s="120"/>
      <c r="AP51" s="120"/>
      <c r="AQ51" s="120"/>
      <c r="AR51" s="120"/>
      <c r="AS51" s="120"/>
      <c r="AT51" s="253">
        <f t="shared" si="30"/>
        <v>0</v>
      </c>
    </row>
    <row r="52" spans="1:46">
      <c r="A52" s="204" t="str">
        <f>'N3.01'!A52</f>
        <v>Long Term Risk Benefit: RIIO-2</v>
      </c>
      <c r="B52" s="204" t="str">
        <f>'N3.01'!B52</f>
        <v>Asset Intervention Impacts</v>
      </c>
      <c r="C52" s="204" t="str">
        <f>'N3.01'!C52</f>
        <v>Asset Refurbishment (PoF Driven)</v>
      </c>
      <c r="D52" s="204" t="str">
        <f>'N3.01'!D52</f>
        <v>N/A</v>
      </c>
      <c r="F52" s="212" t="s">
        <v>51</v>
      </c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253">
        <f t="shared" si="28"/>
        <v>0</v>
      </c>
      <c r="S52" s="199" t="str">
        <f t="shared" si="5"/>
        <v>Units:</v>
      </c>
      <c r="T52" s="120"/>
      <c r="V52" s="199" t="str">
        <f t="shared" si="6"/>
        <v>Units:</v>
      </c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253">
        <f t="shared" si="29"/>
        <v>0</v>
      </c>
      <c r="AI52" s="199" t="str">
        <f t="shared" si="8"/>
        <v>Units:</v>
      </c>
      <c r="AJ52" s="120"/>
      <c r="AK52" s="120"/>
      <c r="AL52" s="120"/>
      <c r="AM52" s="120"/>
      <c r="AN52" s="120"/>
      <c r="AO52" s="120"/>
      <c r="AP52" s="120"/>
      <c r="AQ52" s="120"/>
      <c r="AR52" s="120"/>
      <c r="AS52" s="120"/>
      <c r="AT52" s="253">
        <f t="shared" si="30"/>
        <v>0</v>
      </c>
    </row>
    <row r="53" spans="1:46">
      <c r="A53" s="204" t="str">
        <f>'N3.01'!A53</f>
        <v>Long Term Risk Benefit: RIIO-2</v>
      </c>
      <c r="B53" s="204" t="str">
        <f>'N3.01'!B53</f>
        <v>Asset Intervention Impacts</v>
      </c>
      <c r="C53" s="204" t="str">
        <f>'N3.01'!C53</f>
        <v>Asset Refurbishment (CoF Driven)</v>
      </c>
      <c r="D53" s="204" t="str">
        <f>'N3.01'!D53</f>
        <v>N/A</v>
      </c>
      <c r="F53" s="212" t="s">
        <v>51</v>
      </c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253">
        <f t="shared" si="28"/>
        <v>0</v>
      </c>
      <c r="S53" s="199" t="str">
        <f t="shared" si="5"/>
        <v>Units:</v>
      </c>
      <c r="T53" s="120"/>
      <c r="V53" s="199" t="str">
        <f t="shared" si="6"/>
        <v>Units:</v>
      </c>
      <c r="W53" s="120"/>
      <c r="X53" s="120"/>
      <c r="Y53" s="120"/>
      <c r="Z53" s="120"/>
      <c r="AA53" s="120"/>
      <c r="AB53" s="120"/>
      <c r="AC53" s="120"/>
      <c r="AD53" s="120"/>
      <c r="AE53" s="120"/>
      <c r="AF53" s="120"/>
      <c r="AG53" s="253">
        <f t="shared" si="29"/>
        <v>0</v>
      </c>
      <c r="AI53" s="199" t="str">
        <f t="shared" si="8"/>
        <v>Units:</v>
      </c>
      <c r="AJ53" s="120"/>
      <c r="AK53" s="120"/>
      <c r="AL53" s="120"/>
      <c r="AM53" s="120"/>
      <c r="AN53" s="120"/>
      <c r="AO53" s="120"/>
      <c r="AP53" s="120"/>
      <c r="AQ53" s="120"/>
      <c r="AR53" s="120"/>
      <c r="AS53" s="120"/>
      <c r="AT53" s="253">
        <f t="shared" si="30"/>
        <v>0</v>
      </c>
    </row>
    <row r="54" spans="1:46">
      <c r="A54" s="204" t="str">
        <f>'N3.01'!A54</f>
        <v>Long Term Risk Benefit: RIIO-2</v>
      </c>
      <c r="B54" s="204" t="str">
        <f>'N3.01'!B54</f>
        <v>Asset Intervention Impacts</v>
      </c>
      <c r="C54" s="204" t="str">
        <f>'N3.01'!C54</f>
        <v>Asset Refurbishment (Other Driven)</v>
      </c>
      <c r="D54" s="204" t="str">
        <f>'N3.01'!D54</f>
        <v>N/A</v>
      </c>
      <c r="F54" s="212" t="s">
        <v>51</v>
      </c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253">
        <f t="shared" si="28"/>
        <v>0</v>
      </c>
      <c r="S54" s="199" t="str">
        <f t="shared" si="5"/>
        <v>Units:</v>
      </c>
      <c r="T54" s="120"/>
      <c r="V54" s="199" t="str">
        <f t="shared" si="6"/>
        <v>Units:</v>
      </c>
      <c r="W54" s="120"/>
      <c r="X54" s="120"/>
      <c r="Y54" s="120"/>
      <c r="Z54" s="120"/>
      <c r="AA54" s="120"/>
      <c r="AB54" s="120"/>
      <c r="AC54" s="120"/>
      <c r="AD54" s="120"/>
      <c r="AE54" s="120"/>
      <c r="AF54" s="120"/>
      <c r="AG54" s="253">
        <f t="shared" si="29"/>
        <v>0</v>
      </c>
      <c r="AI54" s="199" t="str">
        <f t="shared" si="8"/>
        <v>Units:</v>
      </c>
      <c r="AJ54" s="120"/>
      <c r="AK54" s="120"/>
      <c r="AL54" s="120"/>
      <c r="AM54" s="120"/>
      <c r="AN54" s="120"/>
      <c r="AO54" s="120"/>
      <c r="AP54" s="120"/>
      <c r="AQ54" s="120"/>
      <c r="AR54" s="120"/>
      <c r="AS54" s="120"/>
      <c r="AT54" s="253">
        <f t="shared" si="30"/>
        <v>0</v>
      </c>
    </row>
    <row r="55" spans="1:46">
      <c r="A55" s="204" t="str">
        <f>'N3.01'!A55</f>
        <v>Long Term Risk Benefit: RIIO-2</v>
      </c>
      <c r="B55" s="204" t="str">
        <f>'N3.01'!B55</f>
        <v>Asset Intervention Impacts</v>
      </c>
      <c r="C55" s="204" t="str">
        <f>'N3.01'!C55</f>
        <v>Total Long Term Risk Benefit</v>
      </c>
      <c r="D55" s="204" t="str">
        <f>'N3.01'!D55</f>
        <v>Sub-Total</v>
      </c>
      <c r="F55" s="212" t="s">
        <v>51</v>
      </c>
      <c r="G55" s="252">
        <f>SUM(G$49:G$54)</f>
        <v>0</v>
      </c>
      <c r="H55" s="252">
        <f t="shared" ref="H55:P55" si="31">SUM(H$49:H$54)</f>
        <v>0</v>
      </c>
      <c r="I55" s="252">
        <f t="shared" si="31"/>
        <v>0</v>
      </c>
      <c r="J55" s="252">
        <f t="shared" si="31"/>
        <v>0</v>
      </c>
      <c r="K55" s="252">
        <f t="shared" si="31"/>
        <v>0</v>
      </c>
      <c r="L55" s="252">
        <f t="shared" si="31"/>
        <v>0</v>
      </c>
      <c r="M55" s="252">
        <f t="shared" si="31"/>
        <v>0</v>
      </c>
      <c r="N55" s="252">
        <f t="shared" si="31"/>
        <v>0</v>
      </c>
      <c r="O55" s="252">
        <f t="shared" si="31"/>
        <v>0</v>
      </c>
      <c r="P55" s="252">
        <f t="shared" si="31"/>
        <v>0</v>
      </c>
      <c r="Q55" s="253">
        <f t="shared" si="28"/>
        <v>0</v>
      </c>
      <c r="S55" s="199" t="str">
        <f t="shared" si="5"/>
        <v>Units:</v>
      </c>
      <c r="T55" s="120"/>
      <c r="V55" s="199" t="str">
        <f t="shared" si="6"/>
        <v>Units:</v>
      </c>
      <c r="W55" s="252">
        <f t="shared" ref="W55:AF55" si="32">SUM(W$49:W$54)</f>
        <v>0</v>
      </c>
      <c r="X55" s="252">
        <f t="shared" si="32"/>
        <v>0</v>
      </c>
      <c r="Y55" s="252">
        <f t="shared" si="32"/>
        <v>0</v>
      </c>
      <c r="Z55" s="252">
        <f t="shared" si="32"/>
        <v>0</v>
      </c>
      <c r="AA55" s="252">
        <f t="shared" si="32"/>
        <v>0</v>
      </c>
      <c r="AB55" s="252">
        <f t="shared" si="32"/>
        <v>0</v>
      </c>
      <c r="AC55" s="252">
        <f t="shared" si="32"/>
        <v>0</v>
      </c>
      <c r="AD55" s="252">
        <f t="shared" si="32"/>
        <v>0</v>
      </c>
      <c r="AE55" s="252">
        <f t="shared" si="32"/>
        <v>0</v>
      </c>
      <c r="AF55" s="252">
        <f t="shared" si="32"/>
        <v>0</v>
      </c>
      <c r="AG55" s="253">
        <f t="shared" si="29"/>
        <v>0</v>
      </c>
      <c r="AI55" s="199" t="str">
        <f t="shared" si="8"/>
        <v>Units:</v>
      </c>
      <c r="AJ55" s="252">
        <f t="shared" ref="AJ55:AS55" si="33">SUM(AJ$49:AJ$54)</f>
        <v>0</v>
      </c>
      <c r="AK55" s="252">
        <f t="shared" si="33"/>
        <v>0</v>
      </c>
      <c r="AL55" s="252">
        <f t="shared" si="33"/>
        <v>0</v>
      </c>
      <c r="AM55" s="252">
        <f t="shared" si="33"/>
        <v>0</v>
      </c>
      <c r="AN55" s="252">
        <f t="shared" si="33"/>
        <v>0</v>
      </c>
      <c r="AO55" s="252">
        <f t="shared" si="33"/>
        <v>0</v>
      </c>
      <c r="AP55" s="252">
        <f t="shared" si="33"/>
        <v>0</v>
      </c>
      <c r="AQ55" s="252">
        <f t="shared" si="33"/>
        <v>0</v>
      </c>
      <c r="AR55" s="252">
        <f t="shared" si="33"/>
        <v>0</v>
      </c>
      <c r="AS55" s="252">
        <f t="shared" si="33"/>
        <v>0</v>
      </c>
      <c r="AT55" s="253">
        <f t="shared" si="30"/>
        <v>0</v>
      </c>
    </row>
    <row r="56" spans="1:46" s="207" customFormat="1" ht="5" customHeight="1">
      <c r="F56" s="208"/>
      <c r="S56" s="208"/>
      <c r="V56" s="208"/>
      <c r="AI56" s="208"/>
    </row>
    <row r="78" spans="5:5">
      <c r="E78" s="209"/>
    </row>
  </sheetData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>
    <tabColor rgb="FF7030A0"/>
  </sheetPr>
  <dimension ref="A1:AV78"/>
  <sheetViews>
    <sheetView zoomScale="85" zoomScaleNormal="85" workbookViewId="0">
      <selection activeCell="G47" sqref="G47"/>
    </sheetView>
  </sheetViews>
  <sheetFormatPr defaultColWidth="9" defaultRowHeight="12.4"/>
  <cols>
    <col min="1" max="1" width="51.19921875" style="89" customWidth="1"/>
    <col min="2" max="2" width="48.796875" style="89" bestFit="1" customWidth="1"/>
    <col min="3" max="3" width="51.19921875" style="89" bestFit="1" customWidth="1"/>
    <col min="4" max="4" width="11.796875" style="89" customWidth="1"/>
    <col min="5" max="5" width="1" style="207" customWidth="1"/>
    <col min="6" max="6" width="6.19921875" style="90" customWidth="1"/>
    <col min="7" max="7" width="9.796875" style="89" bestFit="1" customWidth="1"/>
    <col min="8" max="14" width="9.1328125" style="89" bestFit="1" customWidth="1"/>
    <col min="15" max="17" width="9" style="89"/>
    <col min="18" max="18" width="1" style="207" customWidth="1"/>
    <col min="19" max="19" width="6.19921875" style="90" customWidth="1"/>
    <col min="20" max="20" width="9" style="89"/>
    <col min="21" max="21" width="1" style="207" customWidth="1"/>
    <col min="22" max="22" width="6.19921875" style="90" customWidth="1"/>
    <col min="23" max="33" width="9" style="89"/>
    <col min="34" max="34" width="1" style="207" customWidth="1"/>
    <col min="35" max="35" width="6.19921875" style="90" customWidth="1"/>
    <col min="36" max="46" width="9" style="89"/>
    <col min="47" max="47" width="9.33203125" style="89" bestFit="1" customWidth="1"/>
    <col min="48" max="16384" width="9" style="89"/>
  </cols>
  <sheetData>
    <row r="1" spans="1:48" ht="25.15">
      <c r="A1" s="1" t="str">
        <f>N0_Cover!A1</f>
        <v>RIIO-2 Regulatory Reporting Pack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</row>
    <row r="2" spans="1:48" ht="22.9">
      <c r="A2" s="1">
        <f>N0_Cover!$B$12</f>
        <v>0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</row>
    <row r="3" spans="1:48" ht="19.899999999999999">
      <c r="A3" s="5" t="str">
        <f>"Workbook " &amp; N0_Cover!$B$12</f>
        <v xml:space="preserve">Workbook 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48" ht="17.649999999999999">
      <c r="A4" s="7" t="str">
        <f>"Submission Version " &amp; N0_Cover!$B$15 &amp; " - Submitted on " &amp; TEXT(N0_Cover!$B$16,"dd mmm yyyy")</f>
        <v>Submission Version  - Submitted on 00 Jan 1900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</row>
    <row r="5" spans="1:48" ht="17.649999999999999">
      <c r="A5" s="7" t="str">
        <f>"Template Version: " &amp; N0_Cover!$B$11</f>
        <v>Template Version: v1.0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</row>
    <row r="6" spans="1:48" ht="19.899999999999999">
      <c r="A6" s="5" t="e">
        <f ca="1">"Sheet: " &amp;VLOOKUP(RIGHT(CELL("filename",A1),LEN(CELL("filename",A1))-FIND("]",CELL("filename",A1))),'N0.1_Contents'!$A$11:$B$98,2,FALSE)</f>
        <v>#N/A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</row>
    <row r="7" spans="1:48" ht="17.649999999999999">
      <c r="A7" s="7" t="str">
        <f>"Prices Base: " &amp; 'N0.5_Data_Constants'!C13</f>
        <v>Prices Base: 2018/19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</row>
    <row r="8" spans="1:48" s="137" customFormat="1">
      <c r="A8" s="140" t="str">
        <f>"Error Checks: " &amp; IF(ISERROR(MATCH("Error",$A$9:$AV$9,0)),"OK","Error")</f>
        <v>Error Checks: OK</v>
      </c>
      <c r="B8" s="141"/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1"/>
      <c r="AE8" s="141"/>
      <c r="AF8" s="141"/>
      <c r="AG8" s="141"/>
      <c r="AH8" s="141"/>
      <c r="AI8" s="141"/>
      <c r="AJ8" s="141"/>
      <c r="AK8" s="141"/>
      <c r="AL8" s="141"/>
      <c r="AM8" s="141"/>
      <c r="AN8" s="141"/>
      <c r="AO8" s="141"/>
      <c r="AP8" s="141"/>
      <c r="AQ8" s="141"/>
      <c r="AR8" s="141"/>
      <c r="AS8" s="141"/>
      <c r="AT8" s="141"/>
      <c r="AU8" s="141"/>
    </row>
    <row r="9" spans="1:48" s="137" customFormat="1">
      <c r="A9" s="142" t="str">
        <f t="shared" ref="A9:AV9" si="0">IF(ISERROR(MATCH("Error",A10:A12,0)),"-","Error")</f>
        <v>-</v>
      </c>
      <c r="B9" s="142" t="str">
        <f t="shared" si="0"/>
        <v>-</v>
      </c>
      <c r="C9" s="142" t="str">
        <f t="shared" si="0"/>
        <v>-</v>
      </c>
      <c r="D9" s="142"/>
      <c r="E9" s="142" t="str">
        <f t="shared" si="0"/>
        <v>-</v>
      </c>
      <c r="F9" s="142" t="str">
        <f t="shared" si="0"/>
        <v>-</v>
      </c>
      <c r="G9" s="142" t="str">
        <f t="shared" si="0"/>
        <v>-</v>
      </c>
      <c r="H9" s="142" t="str">
        <f t="shared" si="0"/>
        <v>-</v>
      </c>
      <c r="I9" s="142" t="str">
        <f t="shared" si="0"/>
        <v>-</v>
      </c>
      <c r="J9" s="142" t="str">
        <f t="shared" si="0"/>
        <v>-</v>
      </c>
      <c r="K9" s="142" t="str">
        <f t="shared" si="0"/>
        <v>-</v>
      </c>
      <c r="L9" s="142" t="str">
        <f t="shared" si="0"/>
        <v>-</v>
      </c>
      <c r="M9" s="142" t="str">
        <f t="shared" si="0"/>
        <v>-</v>
      </c>
      <c r="N9" s="142" t="str">
        <f t="shared" si="0"/>
        <v>-</v>
      </c>
      <c r="O9" s="142" t="str">
        <f t="shared" si="0"/>
        <v>-</v>
      </c>
      <c r="P9" s="142" t="str">
        <f t="shared" si="0"/>
        <v>-</v>
      </c>
      <c r="Q9" s="142" t="str">
        <f t="shared" si="0"/>
        <v>-</v>
      </c>
      <c r="R9" s="142" t="str">
        <f t="shared" si="0"/>
        <v>-</v>
      </c>
      <c r="S9" s="142" t="str">
        <f t="shared" si="0"/>
        <v>-</v>
      </c>
      <c r="T9" s="142" t="str">
        <f t="shared" si="0"/>
        <v>-</v>
      </c>
      <c r="U9" s="142" t="str">
        <f t="shared" si="0"/>
        <v>-</v>
      </c>
      <c r="V9" s="142" t="str">
        <f t="shared" si="0"/>
        <v>-</v>
      </c>
      <c r="W9" s="142" t="str">
        <f t="shared" si="0"/>
        <v>-</v>
      </c>
      <c r="X9" s="142" t="str">
        <f t="shared" si="0"/>
        <v>-</v>
      </c>
      <c r="Y9" s="142" t="str">
        <f t="shared" si="0"/>
        <v>-</v>
      </c>
      <c r="Z9" s="142" t="str">
        <f t="shared" si="0"/>
        <v>-</v>
      </c>
      <c r="AA9" s="142" t="str">
        <f t="shared" si="0"/>
        <v>-</v>
      </c>
      <c r="AB9" s="142" t="str">
        <f t="shared" si="0"/>
        <v>-</v>
      </c>
      <c r="AC9" s="142" t="str">
        <f t="shared" si="0"/>
        <v>-</v>
      </c>
      <c r="AD9" s="142" t="str">
        <f t="shared" si="0"/>
        <v>-</v>
      </c>
      <c r="AE9" s="142" t="str">
        <f t="shared" si="0"/>
        <v>-</v>
      </c>
      <c r="AF9" s="142" t="str">
        <f t="shared" si="0"/>
        <v>-</v>
      </c>
      <c r="AG9" s="142" t="str">
        <f t="shared" si="0"/>
        <v>-</v>
      </c>
      <c r="AH9" s="142" t="str">
        <f t="shared" si="0"/>
        <v>-</v>
      </c>
      <c r="AI9" s="142" t="str">
        <f t="shared" si="0"/>
        <v>-</v>
      </c>
      <c r="AJ9" s="142" t="str">
        <f t="shared" si="0"/>
        <v>-</v>
      </c>
      <c r="AK9" s="142" t="str">
        <f t="shared" si="0"/>
        <v>-</v>
      </c>
      <c r="AL9" s="142" t="str">
        <f t="shared" si="0"/>
        <v>-</v>
      </c>
      <c r="AM9" s="142" t="str">
        <f t="shared" si="0"/>
        <v>-</v>
      </c>
      <c r="AN9" s="142" t="str">
        <f t="shared" si="0"/>
        <v>-</v>
      </c>
      <c r="AO9" s="142" t="str">
        <f t="shared" si="0"/>
        <v>-</v>
      </c>
      <c r="AP9" s="142" t="str">
        <f t="shared" si="0"/>
        <v>-</v>
      </c>
      <c r="AQ9" s="142" t="str">
        <f t="shared" si="0"/>
        <v>-</v>
      </c>
      <c r="AR9" s="142" t="str">
        <f t="shared" si="0"/>
        <v>-</v>
      </c>
      <c r="AS9" s="142" t="str">
        <f t="shared" si="0"/>
        <v>-</v>
      </c>
      <c r="AT9" s="142" t="str">
        <f t="shared" si="0"/>
        <v>-</v>
      </c>
      <c r="AU9" s="142" t="str">
        <f t="shared" si="0"/>
        <v>-</v>
      </c>
      <c r="AV9" s="137" t="str">
        <f t="shared" si="0"/>
        <v>-</v>
      </c>
    </row>
    <row r="12" spans="1:48" ht="19.899999999999999">
      <c r="A12" s="14" t="e">
        <f>'N0.6_Lookup_References'!B18</f>
        <v>#N/A</v>
      </c>
      <c r="B12" s="14"/>
      <c r="F12" s="14"/>
      <c r="G12" s="89" t="s">
        <v>0</v>
      </c>
      <c r="S12" s="200"/>
      <c r="T12" s="89" t="s">
        <v>2</v>
      </c>
      <c r="W12" s="201"/>
      <c r="X12" s="202" t="s">
        <v>229</v>
      </c>
      <c r="Y12" s="89" t="e">
        <f>VLOOKUP(A12, 'N0.6_Lookup_References'!B14:C63, 2, FALSE)</f>
        <v>#N/A</v>
      </c>
    </row>
    <row r="13" spans="1:48">
      <c r="S13" s="99" t="s">
        <v>112</v>
      </c>
      <c r="V13" s="99" t="s">
        <v>110</v>
      </c>
      <c r="AI13" s="99" t="s">
        <v>111</v>
      </c>
    </row>
    <row r="14" spans="1:48" ht="12.75" thickBot="1">
      <c r="A14" s="203" t="s">
        <v>413</v>
      </c>
      <c r="B14" s="203" t="s">
        <v>414</v>
      </c>
      <c r="C14" s="203" t="s">
        <v>415</v>
      </c>
      <c r="D14" s="203" t="s">
        <v>615</v>
      </c>
      <c r="F14" s="92" t="s">
        <v>49</v>
      </c>
      <c r="G14" s="91" t="s">
        <v>13</v>
      </c>
      <c r="H14" s="21" t="s">
        <v>14</v>
      </c>
      <c r="I14" s="22" t="s">
        <v>15</v>
      </c>
      <c r="J14" s="23" t="s">
        <v>16</v>
      </c>
      <c r="K14" s="24" t="s">
        <v>17</v>
      </c>
      <c r="L14" s="25" t="s">
        <v>18</v>
      </c>
      <c r="M14" s="26" t="s">
        <v>19</v>
      </c>
      <c r="N14" s="29" t="s">
        <v>20</v>
      </c>
      <c r="O14" s="27" t="s">
        <v>21</v>
      </c>
      <c r="P14" s="31" t="s">
        <v>22</v>
      </c>
      <c r="Q14" s="198" t="s">
        <v>26</v>
      </c>
      <c r="S14" s="92" t="s">
        <v>49</v>
      </c>
      <c r="T14" s="92" t="s">
        <v>76</v>
      </c>
      <c r="V14" s="92" t="s">
        <v>49</v>
      </c>
      <c r="W14" s="91" t="s">
        <v>13</v>
      </c>
      <c r="X14" s="21" t="s">
        <v>14</v>
      </c>
      <c r="Y14" s="22" t="s">
        <v>15</v>
      </c>
      <c r="Z14" s="23" t="s">
        <v>16</v>
      </c>
      <c r="AA14" s="24" t="s">
        <v>17</v>
      </c>
      <c r="AB14" s="25" t="s">
        <v>18</v>
      </c>
      <c r="AC14" s="26" t="s">
        <v>19</v>
      </c>
      <c r="AD14" s="29" t="s">
        <v>20</v>
      </c>
      <c r="AE14" s="27" t="s">
        <v>21</v>
      </c>
      <c r="AF14" s="31" t="s">
        <v>22</v>
      </c>
      <c r="AG14" s="198" t="s">
        <v>26</v>
      </c>
      <c r="AI14" s="92" t="s">
        <v>49</v>
      </c>
      <c r="AJ14" s="91" t="s">
        <v>4</v>
      </c>
      <c r="AK14" s="21" t="s">
        <v>5</v>
      </c>
      <c r="AL14" s="22" t="s">
        <v>6</v>
      </c>
      <c r="AM14" s="23" t="s">
        <v>7</v>
      </c>
      <c r="AN14" s="24" t="s">
        <v>8</v>
      </c>
      <c r="AO14" s="25" t="s">
        <v>91</v>
      </c>
      <c r="AP14" s="26" t="s">
        <v>92</v>
      </c>
      <c r="AQ14" s="29" t="s">
        <v>93</v>
      </c>
      <c r="AR14" s="27" t="s">
        <v>94</v>
      </c>
      <c r="AS14" s="31" t="s">
        <v>95</v>
      </c>
      <c r="AT14" s="198" t="s">
        <v>26</v>
      </c>
    </row>
    <row r="15" spans="1:48">
      <c r="A15" s="247" t="str">
        <f>'N3.01'!A15</f>
        <v>Stage1: RIIO-1 Closeout Position</v>
      </c>
      <c r="B15" s="247" t="str">
        <f>'N3.01'!B15</f>
        <v>Total Asset Category Risk</v>
      </c>
      <c r="C15" s="247" t="str">
        <f>'N3.01'!C15</f>
        <v>Closeout Position</v>
      </c>
      <c r="D15" s="247" t="str">
        <f>'N3.01'!D15</f>
        <v>Total</v>
      </c>
      <c r="F15" s="212" t="s">
        <v>51</v>
      </c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253">
        <f t="shared" ref="Q15:Q22" si="1">SUM(G15:P15)</f>
        <v>0</v>
      </c>
      <c r="S15" s="199" t="str">
        <f>$X$12</f>
        <v>Units:</v>
      </c>
      <c r="T15" s="120"/>
      <c r="V15" s="199" t="str">
        <f>$X$12</f>
        <v>Units:</v>
      </c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253">
        <f t="shared" ref="AG15:AG20" si="2">SUM(W15:AF15)</f>
        <v>0</v>
      </c>
      <c r="AI15" s="199" t="str">
        <f>$X$12</f>
        <v>Units:</v>
      </c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253">
        <f t="shared" ref="AT15:AT20" si="3">SUM(AJ15:AS15)</f>
        <v>0</v>
      </c>
    </row>
    <row r="16" spans="1:48">
      <c r="A16" s="204" t="str">
        <f>'N3.01'!A16</f>
        <v>Stage1: RIIO-1 to RIIO-2</v>
      </c>
      <c r="B16" s="204" t="str">
        <f>'N3.01'!B16</f>
        <v>Normalisation: True-Up</v>
      </c>
      <c r="C16" s="204" t="str">
        <f>'N3.01'!C16</f>
        <v>Data Revision</v>
      </c>
      <c r="D16" s="204" t="str">
        <f>'N3.01'!D16</f>
        <v>N/A</v>
      </c>
      <c r="F16" s="212" t="s">
        <v>51</v>
      </c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253">
        <f t="shared" si="1"/>
        <v>0</v>
      </c>
      <c r="S16" s="199" t="str">
        <f>$X$12</f>
        <v>Units:</v>
      </c>
      <c r="T16" s="120"/>
      <c r="V16" s="199" t="str">
        <f>$X$12</f>
        <v>Units:</v>
      </c>
      <c r="W16" s="120"/>
      <c r="X16" s="120"/>
      <c r="Y16" s="120"/>
      <c r="Z16" s="120"/>
      <c r="AA16" s="120"/>
      <c r="AB16" s="120"/>
      <c r="AC16" s="120"/>
      <c r="AD16" s="120"/>
      <c r="AE16" s="120"/>
      <c r="AF16" s="120"/>
      <c r="AG16" s="253">
        <f t="shared" si="2"/>
        <v>0</v>
      </c>
      <c r="AI16" s="199" t="str">
        <f>$X$12</f>
        <v>Units:</v>
      </c>
      <c r="AJ16" s="120"/>
      <c r="AK16" s="120"/>
      <c r="AL16" s="120"/>
      <c r="AM16" s="120"/>
      <c r="AN16" s="120"/>
      <c r="AO16" s="120"/>
      <c r="AP16" s="120"/>
      <c r="AQ16" s="120"/>
      <c r="AR16" s="120"/>
      <c r="AS16" s="120"/>
      <c r="AT16" s="253">
        <f t="shared" si="3"/>
        <v>0</v>
      </c>
    </row>
    <row r="17" spans="1:46">
      <c r="A17" s="204" t="str">
        <f>'N3.01'!A17</f>
        <v>Stage1: RIIO-1 to RIIO-2</v>
      </c>
      <c r="B17" s="204" t="str">
        <f>'N3.01'!B17</f>
        <v>Normalisation: True-Up</v>
      </c>
      <c r="C17" s="204" t="str">
        <f>'N3.01'!C17</f>
        <v>Methodological Change</v>
      </c>
      <c r="D17" s="204" t="str">
        <f>'N3.01'!D17</f>
        <v>N/A</v>
      </c>
      <c r="F17" s="212" t="s">
        <v>51</v>
      </c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253">
        <f t="shared" si="1"/>
        <v>0</v>
      </c>
      <c r="S17" s="199" t="str">
        <f>$X$12</f>
        <v>Units:</v>
      </c>
      <c r="T17" s="120"/>
      <c r="V17" s="199" t="str">
        <f>$X$12</f>
        <v>Units:</v>
      </c>
      <c r="W17" s="120"/>
      <c r="X17" s="120"/>
      <c r="Y17" s="120"/>
      <c r="Z17" s="120"/>
      <c r="AA17" s="120"/>
      <c r="AB17" s="120"/>
      <c r="AC17" s="120"/>
      <c r="AD17" s="120"/>
      <c r="AE17" s="120"/>
      <c r="AF17" s="120"/>
      <c r="AG17" s="253">
        <f t="shared" si="2"/>
        <v>0</v>
      </c>
      <c r="AI17" s="199" t="str">
        <f>$X$12</f>
        <v>Units:</v>
      </c>
      <c r="AJ17" s="120"/>
      <c r="AK17" s="120"/>
      <c r="AL17" s="120"/>
      <c r="AM17" s="120"/>
      <c r="AN17" s="120"/>
      <c r="AO17" s="120"/>
      <c r="AP17" s="120"/>
      <c r="AQ17" s="120"/>
      <c r="AR17" s="120"/>
      <c r="AS17" s="120"/>
      <c r="AT17" s="253">
        <f t="shared" si="3"/>
        <v>0</v>
      </c>
    </row>
    <row r="18" spans="1:46">
      <c r="A18" s="204" t="str">
        <f>'N3.01'!A18</f>
        <v>Stage1: RIIO-1 to RIIO-2</v>
      </c>
      <c r="B18" s="204" t="str">
        <f>'N3.01'!B18</f>
        <v>Normalisation: True-Up</v>
      </c>
      <c r="C18" s="248" t="str">
        <f>'N3.01'!C18</f>
        <v>Optional entry 1</v>
      </c>
      <c r="D18" s="204" t="str">
        <f>'N3.01'!D18</f>
        <v>N/A</v>
      </c>
      <c r="F18" s="212" t="s">
        <v>51</v>
      </c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253">
        <f t="shared" si="1"/>
        <v>0</v>
      </c>
      <c r="S18" s="199" t="str">
        <f>$X$12</f>
        <v>Units:</v>
      </c>
      <c r="T18" s="120"/>
      <c r="V18" s="199" t="str">
        <f>$X$12</f>
        <v>Units:</v>
      </c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253">
        <f t="shared" si="2"/>
        <v>0</v>
      </c>
      <c r="AI18" s="199" t="str">
        <f>$X$12</f>
        <v>Units:</v>
      </c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253">
        <f t="shared" si="3"/>
        <v>0</v>
      </c>
    </row>
    <row r="19" spans="1:46">
      <c r="A19" s="204" t="str">
        <f>'N3.01'!A19</f>
        <v>Stage1: RIIO-1 to RIIO-2</v>
      </c>
      <c r="B19" s="204" t="str">
        <f>'N3.01'!B19</f>
        <v>Normalisation: True-Up</v>
      </c>
      <c r="C19" s="248" t="str">
        <f>'N3.01'!C19</f>
        <v>Optional entry 2</v>
      </c>
      <c r="D19" s="204" t="str">
        <f>'N3.01'!D19</f>
        <v>N/A</v>
      </c>
      <c r="F19" s="212" t="s">
        <v>51</v>
      </c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252">
        <f t="shared" si="1"/>
        <v>0</v>
      </c>
      <c r="S19" s="199" t="str">
        <f>$X$12</f>
        <v>Units:</v>
      </c>
      <c r="T19" s="120"/>
      <c r="V19" s="199" t="str">
        <f>$X$12</f>
        <v>Units:</v>
      </c>
      <c r="W19" s="120"/>
      <c r="X19" s="120"/>
      <c r="Y19" s="120"/>
      <c r="Z19" s="120"/>
      <c r="AA19" s="120"/>
      <c r="AB19" s="120"/>
      <c r="AC19" s="120"/>
      <c r="AD19" s="120"/>
      <c r="AE19" s="120"/>
      <c r="AF19" s="120"/>
      <c r="AG19" s="252">
        <f t="shared" si="2"/>
        <v>0</v>
      </c>
      <c r="AI19" s="199" t="str">
        <f>$X$12</f>
        <v>Units:</v>
      </c>
      <c r="AJ19" s="120"/>
      <c r="AK19" s="120"/>
      <c r="AL19" s="120"/>
      <c r="AM19" s="120"/>
      <c r="AN19" s="120"/>
      <c r="AO19" s="120"/>
      <c r="AP19" s="120"/>
      <c r="AQ19" s="120"/>
      <c r="AR19" s="120"/>
      <c r="AS19" s="120"/>
      <c r="AT19" s="252">
        <f t="shared" si="3"/>
        <v>0</v>
      </c>
    </row>
    <row r="20" spans="1:46">
      <c r="A20" s="247" t="str">
        <f>'N3.01'!A20</f>
        <v>Stage 2: RIIO-2 Start Position 2020/21</v>
      </c>
      <c r="B20" s="247" t="str">
        <f>'N3.01'!B20</f>
        <v>Total Asset Category Risk</v>
      </c>
      <c r="C20" s="247" t="str">
        <f>'N3.01'!C20</f>
        <v>Start Position</v>
      </c>
      <c r="D20" s="247" t="str">
        <f>'N3.01'!D20</f>
        <v>Total</v>
      </c>
      <c r="F20" s="212" t="s">
        <v>51</v>
      </c>
      <c r="G20" s="252">
        <f>SUM(G15:G19)</f>
        <v>0</v>
      </c>
      <c r="H20" s="252">
        <f t="shared" ref="H20:P20" si="4">SUM(H15:H19)</f>
        <v>0</v>
      </c>
      <c r="I20" s="252">
        <f t="shared" si="4"/>
        <v>0</v>
      </c>
      <c r="J20" s="252">
        <f t="shared" si="4"/>
        <v>0</v>
      </c>
      <c r="K20" s="252">
        <f t="shared" si="4"/>
        <v>0</v>
      </c>
      <c r="L20" s="252">
        <f t="shared" si="4"/>
        <v>0</v>
      </c>
      <c r="M20" s="252">
        <f t="shared" si="4"/>
        <v>0</v>
      </c>
      <c r="N20" s="252">
        <f t="shared" si="4"/>
        <v>0</v>
      </c>
      <c r="O20" s="252">
        <f t="shared" si="4"/>
        <v>0</v>
      </c>
      <c r="P20" s="252">
        <f t="shared" si="4"/>
        <v>0</v>
      </c>
      <c r="Q20" s="252">
        <f t="shared" si="1"/>
        <v>0</v>
      </c>
      <c r="S20" s="199" t="str">
        <f t="shared" ref="S20:S55" si="5">$X$12</f>
        <v>Units:</v>
      </c>
      <c r="T20" s="120"/>
      <c r="V20" s="199" t="str">
        <f t="shared" ref="V20:V55" si="6">$X$12</f>
        <v>Units:</v>
      </c>
      <c r="W20" s="252">
        <f t="shared" ref="W20:AF20" si="7">SUM(W15:W19)</f>
        <v>0</v>
      </c>
      <c r="X20" s="252">
        <f t="shared" si="7"/>
        <v>0</v>
      </c>
      <c r="Y20" s="252">
        <f t="shared" si="7"/>
        <v>0</v>
      </c>
      <c r="Z20" s="252">
        <f t="shared" si="7"/>
        <v>0</v>
      </c>
      <c r="AA20" s="252">
        <f t="shared" si="7"/>
        <v>0</v>
      </c>
      <c r="AB20" s="252">
        <f t="shared" si="7"/>
        <v>0</v>
      </c>
      <c r="AC20" s="252">
        <f t="shared" si="7"/>
        <v>0</v>
      </c>
      <c r="AD20" s="252">
        <f t="shared" si="7"/>
        <v>0</v>
      </c>
      <c r="AE20" s="252">
        <f t="shared" si="7"/>
        <v>0</v>
      </c>
      <c r="AF20" s="252">
        <f t="shared" si="7"/>
        <v>0</v>
      </c>
      <c r="AG20" s="252">
        <f t="shared" si="2"/>
        <v>0</v>
      </c>
      <c r="AI20" s="199" t="str">
        <f t="shared" ref="AI20:AI55" si="8">$X$12</f>
        <v>Units:</v>
      </c>
      <c r="AJ20" s="252">
        <f t="shared" ref="AJ20:AS20" si="9">SUM(AJ15:AJ19)</f>
        <v>0</v>
      </c>
      <c r="AK20" s="252">
        <f t="shared" si="9"/>
        <v>0</v>
      </c>
      <c r="AL20" s="252">
        <f t="shared" si="9"/>
        <v>0</v>
      </c>
      <c r="AM20" s="252">
        <f t="shared" si="9"/>
        <v>0</v>
      </c>
      <c r="AN20" s="252">
        <f t="shared" si="9"/>
        <v>0</v>
      </c>
      <c r="AO20" s="252">
        <f t="shared" si="9"/>
        <v>0</v>
      </c>
      <c r="AP20" s="252">
        <f t="shared" si="9"/>
        <v>0</v>
      </c>
      <c r="AQ20" s="252">
        <f t="shared" si="9"/>
        <v>0</v>
      </c>
      <c r="AR20" s="252">
        <f t="shared" si="9"/>
        <v>0</v>
      </c>
      <c r="AS20" s="252">
        <f t="shared" si="9"/>
        <v>0</v>
      </c>
      <c r="AT20" s="252">
        <f t="shared" si="3"/>
        <v>0</v>
      </c>
    </row>
    <row r="21" spans="1:46">
      <c r="A21" s="204" t="str">
        <f>'N3.01'!A21</f>
        <v>Stage 2: Without Intervention Risk Change</v>
      </c>
      <c r="B21" s="204" t="str">
        <f>'N3.01'!B21</f>
        <v>Deterioration</v>
      </c>
      <c r="C21" s="204" t="str">
        <f>'N3.01'!C21</f>
        <v>Original Forecast Deterioration</v>
      </c>
      <c r="D21" s="204" t="str">
        <f>'N3.01'!D21</f>
        <v>N/A</v>
      </c>
      <c r="F21" s="212" t="s">
        <v>51</v>
      </c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253">
        <f t="shared" si="1"/>
        <v>0</v>
      </c>
      <c r="S21" s="199" t="str">
        <f t="shared" si="5"/>
        <v>Units:</v>
      </c>
      <c r="T21" s="120"/>
      <c r="V21" s="199" t="str">
        <f t="shared" si="6"/>
        <v>Units:</v>
      </c>
      <c r="W21" s="120"/>
      <c r="X21" s="120"/>
      <c r="Y21" s="120"/>
      <c r="Z21" s="120"/>
      <c r="AA21" s="120"/>
      <c r="AB21" s="120"/>
      <c r="AC21" s="120"/>
      <c r="AD21" s="120"/>
      <c r="AE21" s="120"/>
      <c r="AF21" s="120"/>
      <c r="AG21" s="253">
        <f t="shared" ref="AG21:AG32" si="10">SUM(W21:AF21)</f>
        <v>0</v>
      </c>
      <c r="AI21" s="199" t="str">
        <f t="shared" si="8"/>
        <v>Units:</v>
      </c>
      <c r="AJ21" s="120"/>
      <c r="AK21" s="120"/>
      <c r="AL21" s="120"/>
      <c r="AM21" s="120"/>
      <c r="AN21" s="120"/>
      <c r="AO21" s="120"/>
      <c r="AP21" s="120"/>
      <c r="AQ21" s="120"/>
      <c r="AR21" s="120"/>
      <c r="AS21" s="120"/>
      <c r="AT21" s="253">
        <f t="shared" ref="AT21:AT32" si="11">SUM(AJ21:AS21)</f>
        <v>0</v>
      </c>
    </row>
    <row r="22" spans="1:46">
      <c r="A22" s="204" t="str">
        <f>'N3.01'!A22</f>
        <v>Stage 2: Without Intervention Risk Change</v>
      </c>
      <c r="B22" s="204" t="str">
        <f>'N3.01'!B22</f>
        <v>Non-Intervention Impacts</v>
      </c>
      <c r="C22" s="204" t="str">
        <f>'N3.01'!C22</f>
        <v>Revised Forecast Deterioration</v>
      </c>
      <c r="D22" s="204" t="str">
        <f>'N3.01'!D22</f>
        <v>N/A</v>
      </c>
      <c r="F22" s="212" t="s">
        <v>51</v>
      </c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253">
        <f t="shared" si="1"/>
        <v>0</v>
      </c>
      <c r="S22" s="199" t="str">
        <f t="shared" si="5"/>
        <v>Units:</v>
      </c>
      <c r="T22" s="120"/>
      <c r="V22" s="199" t="str">
        <f t="shared" si="6"/>
        <v>Units:</v>
      </c>
      <c r="W22" s="120"/>
      <c r="X22" s="120"/>
      <c r="Y22" s="120"/>
      <c r="Z22" s="120"/>
      <c r="AA22" s="120"/>
      <c r="AB22" s="120"/>
      <c r="AC22" s="120"/>
      <c r="AD22" s="120"/>
      <c r="AE22" s="120"/>
      <c r="AF22" s="120"/>
      <c r="AG22" s="253">
        <f t="shared" si="10"/>
        <v>0</v>
      </c>
      <c r="AI22" s="199" t="str">
        <f t="shared" si="8"/>
        <v>Units:</v>
      </c>
      <c r="AJ22" s="120"/>
      <c r="AK22" s="120"/>
      <c r="AL22" s="120"/>
      <c r="AM22" s="120"/>
      <c r="AN22" s="120"/>
      <c r="AO22" s="120"/>
      <c r="AP22" s="120"/>
      <c r="AQ22" s="120"/>
      <c r="AR22" s="120"/>
      <c r="AS22" s="120"/>
      <c r="AT22" s="253">
        <f t="shared" si="11"/>
        <v>0</v>
      </c>
    </row>
    <row r="23" spans="1:46">
      <c r="A23" s="204" t="str">
        <f>'N3.01'!A23</f>
        <v>Stage 2: Without Intervention Risk Change</v>
      </c>
      <c r="B23" s="204" t="str">
        <f>'N3.01'!B23</f>
        <v>Non-Intervention Impacts</v>
      </c>
      <c r="C23" s="204" t="str">
        <f>'N3.01'!C23</f>
        <v>Deterioration Change Impact</v>
      </c>
      <c r="D23" s="204" t="str">
        <f>'N3.01'!D23</f>
        <v>Non-Intervention</v>
      </c>
      <c r="F23" s="212" t="s">
        <v>51</v>
      </c>
      <c r="G23" s="254">
        <f t="shared" ref="G23:P23" si="12">G$22-G$21</f>
        <v>0</v>
      </c>
      <c r="H23" s="254">
        <f t="shared" si="12"/>
        <v>0</v>
      </c>
      <c r="I23" s="254">
        <f t="shared" si="12"/>
        <v>0</v>
      </c>
      <c r="J23" s="254">
        <f t="shared" si="12"/>
        <v>0</v>
      </c>
      <c r="K23" s="254">
        <f t="shared" si="12"/>
        <v>0</v>
      </c>
      <c r="L23" s="254">
        <f t="shared" si="12"/>
        <v>0</v>
      </c>
      <c r="M23" s="254">
        <f t="shared" si="12"/>
        <v>0</v>
      </c>
      <c r="N23" s="254">
        <f t="shared" si="12"/>
        <v>0</v>
      </c>
      <c r="O23" s="254">
        <f t="shared" si="12"/>
        <v>0</v>
      </c>
      <c r="P23" s="254">
        <f t="shared" si="12"/>
        <v>0</v>
      </c>
      <c r="Q23" s="253">
        <f t="shared" ref="Q23:Q32" si="13">SUM(G23:P23)</f>
        <v>0</v>
      </c>
      <c r="S23" s="199" t="str">
        <f t="shared" si="5"/>
        <v>Units:</v>
      </c>
      <c r="T23" s="120"/>
      <c r="V23" s="199" t="str">
        <f t="shared" si="6"/>
        <v>Units:</v>
      </c>
      <c r="W23" s="254">
        <f t="shared" ref="W23:AF23" si="14">W$22-W$21</f>
        <v>0</v>
      </c>
      <c r="X23" s="254">
        <f t="shared" si="14"/>
        <v>0</v>
      </c>
      <c r="Y23" s="254">
        <f t="shared" si="14"/>
        <v>0</v>
      </c>
      <c r="Z23" s="254">
        <f t="shared" si="14"/>
        <v>0</v>
      </c>
      <c r="AA23" s="254">
        <f t="shared" si="14"/>
        <v>0</v>
      </c>
      <c r="AB23" s="254">
        <f t="shared" si="14"/>
        <v>0</v>
      </c>
      <c r="AC23" s="254">
        <f t="shared" si="14"/>
        <v>0</v>
      </c>
      <c r="AD23" s="254">
        <f t="shared" si="14"/>
        <v>0</v>
      </c>
      <c r="AE23" s="254">
        <f t="shared" si="14"/>
        <v>0</v>
      </c>
      <c r="AF23" s="254">
        <f t="shared" si="14"/>
        <v>0</v>
      </c>
      <c r="AG23" s="253">
        <f t="shared" si="10"/>
        <v>0</v>
      </c>
      <c r="AI23" s="199" t="str">
        <f t="shared" si="8"/>
        <v>Units:</v>
      </c>
      <c r="AJ23" s="254">
        <f t="shared" ref="AJ23:AS23" si="15">AJ$22-AJ$21</f>
        <v>0</v>
      </c>
      <c r="AK23" s="254">
        <f t="shared" si="15"/>
        <v>0</v>
      </c>
      <c r="AL23" s="254">
        <f t="shared" si="15"/>
        <v>0</v>
      </c>
      <c r="AM23" s="254">
        <f t="shared" si="15"/>
        <v>0</v>
      </c>
      <c r="AN23" s="254">
        <f t="shared" si="15"/>
        <v>0</v>
      </c>
      <c r="AO23" s="254">
        <f t="shared" si="15"/>
        <v>0</v>
      </c>
      <c r="AP23" s="254">
        <f t="shared" si="15"/>
        <v>0</v>
      </c>
      <c r="AQ23" s="254">
        <f t="shared" si="15"/>
        <v>0</v>
      </c>
      <c r="AR23" s="254">
        <f t="shared" si="15"/>
        <v>0</v>
      </c>
      <c r="AS23" s="254">
        <f t="shared" si="15"/>
        <v>0</v>
      </c>
      <c r="AT23" s="253">
        <f t="shared" si="11"/>
        <v>0</v>
      </c>
    </row>
    <row r="24" spans="1:46">
      <c r="A24" s="204" t="str">
        <f>'N3.01'!A24</f>
        <v>Stage 2: Without Intervention Risk Change</v>
      </c>
      <c r="B24" s="204" t="str">
        <f>'N3.01'!B24</f>
        <v>Non-Intervention Impacts</v>
      </c>
      <c r="C24" s="204" t="str">
        <f>'N3.01'!C24</f>
        <v>Revised Forecast Methodology Change</v>
      </c>
      <c r="D24" s="204" t="str">
        <f>'N3.01'!D24</f>
        <v>N/A</v>
      </c>
      <c r="F24" s="212" t="s">
        <v>51</v>
      </c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253">
        <f>SUM(G24:P24)</f>
        <v>0</v>
      </c>
      <c r="S24" s="199" t="str">
        <f t="shared" si="5"/>
        <v>Units:</v>
      </c>
      <c r="T24" s="120"/>
      <c r="V24" s="199" t="str">
        <f t="shared" si="6"/>
        <v>Units:</v>
      </c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253">
        <f t="shared" si="10"/>
        <v>0</v>
      </c>
      <c r="AI24" s="199" t="str">
        <f t="shared" si="8"/>
        <v>Units:</v>
      </c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253">
        <f t="shared" si="11"/>
        <v>0</v>
      </c>
    </row>
    <row r="25" spans="1:46">
      <c r="A25" s="204" t="str">
        <f>'N3.01'!A25</f>
        <v>Stage 2: Without Intervention Risk Change</v>
      </c>
      <c r="B25" s="204" t="str">
        <f>'N3.01'!B25</f>
        <v>Non-Intervention Impacts</v>
      </c>
      <c r="C25" s="204" t="str">
        <f>'N3.01'!C25</f>
        <v>Methodology Change Impact</v>
      </c>
      <c r="D25" s="204" t="str">
        <f>'N3.01'!D25</f>
        <v>Non-Intervention</v>
      </c>
      <c r="F25" s="212" t="s">
        <v>51</v>
      </c>
      <c r="G25" s="254">
        <f t="shared" ref="G25:P25" si="16">G$24-G$22</f>
        <v>0</v>
      </c>
      <c r="H25" s="254">
        <f t="shared" si="16"/>
        <v>0</v>
      </c>
      <c r="I25" s="254">
        <f t="shared" si="16"/>
        <v>0</v>
      </c>
      <c r="J25" s="254">
        <f t="shared" si="16"/>
        <v>0</v>
      </c>
      <c r="K25" s="254">
        <f t="shared" si="16"/>
        <v>0</v>
      </c>
      <c r="L25" s="254">
        <f t="shared" si="16"/>
        <v>0</v>
      </c>
      <c r="M25" s="254">
        <f t="shared" si="16"/>
        <v>0</v>
      </c>
      <c r="N25" s="254">
        <f t="shared" si="16"/>
        <v>0</v>
      </c>
      <c r="O25" s="254">
        <f t="shared" si="16"/>
        <v>0</v>
      </c>
      <c r="P25" s="254">
        <f t="shared" si="16"/>
        <v>0</v>
      </c>
      <c r="Q25" s="253">
        <f t="shared" si="13"/>
        <v>0</v>
      </c>
      <c r="S25" s="199" t="str">
        <f t="shared" si="5"/>
        <v>Units:</v>
      </c>
      <c r="T25" s="120"/>
      <c r="V25" s="199" t="str">
        <f t="shared" si="6"/>
        <v>Units:</v>
      </c>
      <c r="W25" s="254">
        <f t="shared" ref="W25:AF25" si="17">W$24-W$22</f>
        <v>0</v>
      </c>
      <c r="X25" s="254">
        <f t="shared" si="17"/>
        <v>0</v>
      </c>
      <c r="Y25" s="254">
        <f t="shared" si="17"/>
        <v>0</v>
      </c>
      <c r="Z25" s="254">
        <f t="shared" si="17"/>
        <v>0</v>
      </c>
      <c r="AA25" s="254">
        <f t="shared" si="17"/>
        <v>0</v>
      </c>
      <c r="AB25" s="254">
        <f t="shared" si="17"/>
        <v>0</v>
      </c>
      <c r="AC25" s="254">
        <f t="shared" si="17"/>
        <v>0</v>
      </c>
      <c r="AD25" s="254">
        <f t="shared" si="17"/>
        <v>0</v>
      </c>
      <c r="AE25" s="254">
        <f t="shared" si="17"/>
        <v>0</v>
      </c>
      <c r="AF25" s="254">
        <f t="shared" si="17"/>
        <v>0</v>
      </c>
      <c r="AG25" s="253">
        <f t="shared" si="10"/>
        <v>0</v>
      </c>
      <c r="AI25" s="199" t="str">
        <f t="shared" si="8"/>
        <v>Units:</v>
      </c>
      <c r="AJ25" s="254">
        <f t="shared" ref="AJ25:AS25" si="18">AJ$24-AJ$22</f>
        <v>0</v>
      </c>
      <c r="AK25" s="254">
        <f t="shared" si="18"/>
        <v>0</v>
      </c>
      <c r="AL25" s="254">
        <f t="shared" si="18"/>
        <v>0</v>
      </c>
      <c r="AM25" s="254">
        <f t="shared" si="18"/>
        <v>0</v>
      </c>
      <c r="AN25" s="254">
        <f t="shared" si="18"/>
        <v>0</v>
      </c>
      <c r="AO25" s="254">
        <f t="shared" si="18"/>
        <v>0</v>
      </c>
      <c r="AP25" s="254">
        <f t="shared" si="18"/>
        <v>0</v>
      </c>
      <c r="AQ25" s="254">
        <f t="shared" si="18"/>
        <v>0</v>
      </c>
      <c r="AR25" s="254">
        <f t="shared" si="18"/>
        <v>0</v>
      </c>
      <c r="AS25" s="254">
        <f t="shared" si="18"/>
        <v>0</v>
      </c>
      <c r="AT25" s="253">
        <f t="shared" si="11"/>
        <v>0</v>
      </c>
    </row>
    <row r="26" spans="1:46">
      <c r="A26" s="204" t="str">
        <f>'N3.01'!A26</f>
        <v>Stage 2: Without Intervention Risk Change</v>
      </c>
      <c r="B26" s="204" t="str">
        <f>'N3.01'!B26</f>
        <v>Load Related Work</v>
      </c>
      <c r="C26" s="204" t="str">
        <f>'N3.01'!C26</f>
        <v>Asset Additions (not part of replace or refurb)</v>
      </c>
      <c r="D26" s="204" t="str">
        <f>'N3.01'!D26</f>
        <v>Other Interventions</v>
      </c>
      <c r="F26" s="212" t="s">
        <v>51</v>
      </c>
      <c r="G26" s="120"/>
      <c r="H26" s="120"/>
      <c r="I26" s="120"/>
      <c r="J26" s="120"/>
      <c r="K26" s="120"/>
      <c r="L26" s="120"/>
      <c r="M26" s="120"/>
      <c r="N26" s="120"/>
      <c r="O26" s="120"/>
      <c r="P26" s="120"/>
      <c r="Q26" s="253">
        <f t="shared" si="13"/>
        <v>0</v>
      </c>
      <c r="S26" s="199" t="str">
        <f t="shared" si="5"/>
        <v>Units:</v>
      </c>
      <c r="T26" s="120"/>
      <c r="V26" s="199" t="str">
        <f t="shared" si="6"/>
        <v>Units:</v>
      </c>
      <c r="W26" s="120"/>
      <c r="X26" s="120"/>
      <c r="Y26" s="120"/>
      <c r="Z26" s="120"/>
      <c r="AA26" s="120"/>
      <c r="AB26" s="120"/>
      <c r="AC26" s="120"/>
      <c r="AD26" s="120"/>
      <c r="AE26" s="120"/>
      <c r="AF26" s="120"/>
      <c r="AG26" s="253">
        <f t="shared" si="10"/>
        <v>0</v>
      </c>
      <c r="AI26" s="199" t="str">
        <f t="shared" si="8"/>
        <v>Units:</v>
      </c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253">
        <f t="shared" si="11"/>
        <v>0</v>
      </c>
    </row>
    <row r="27" spans="1:46">
      <c r="A27" s="204" t="str">
        <f>'N3.01'!A27</f>
        <v>Stage 2: Without Intervention Risk Change</v>
      </c>
      <c r="B27" s="204" t="str">
        <f>'N3.01'!B27</f>
        <v>Load Related Work</v>
      </c>
      <c r="C27" s="204" t="str">
        <f>'N3.01'!C27</f>
        <v>Asset Disposals  (not part of replace or refurb)</v>
      </c>
      <c r="D27" s="204" t="str">
        <f>'N3.01'!D27</f>
        <v>Other Interventions</v>
      </c>
      <c r="F27" s="212" t="s">
        <v>51</v>
      </c>
      <c r="G27" s="120"/>
      <c r="H27" s="120"/>
      <c r="I27" s="120"/>
      <c r="J27" s="120"/>
      <c r="K27" s="120"/>
      <c r="L27" s="120"/>
      <c r="M27" s="120"/>
      <c r="N27" s="120"/>
      <c r="O27" s="120"/>
      <c r="P27" s="120"/>
      <c r="Q27" s="253">
        <f t="shared" si="13"/>
        <v>0</v>
      </c>
      <c r="S27" s="199" t="str">
        <f t="shared" si="5"/>
        <v>Units:</v>
      </c>
      <c r="T27" s="120"/>
      <c r="V27" s="199" t="str">
        <f t="shared" si="6"/>
        <v>Units:</v>
      </c>
      <c r="W27" s="120"/>
      <c r="X27" s="120"/>
      <c r="Y27" s="120"/>
      <c r="Z27" s="120"/>
      <c r="AA27" s="120"/>
      <c r="AB27" s="120"/>
      <c r="AC27" s="120"/>
      <c r="AD27" s="120"/>
      <c r="AE27" s="120"/>
      <c r="AF27" s="120"/>
      <c r="AG27" s="253">
        <f t="shared" si="10"/>
        <v>0</v>
      </c>
      <c r="AI27" s="199" t="str">
        <f t="shared" si="8"/>
        <v>Units:</v>
      </c>
      <c r="AJ27" s="120"/>
      <c r="AK27" s="120"/>
      <c r="AL27" s="120"/>
      <c r="AM27" s="120"/>
      <c r="AN27" s="120"/>
      <c r="AO27" s="120"/>
      <c r="AP27" s="120"/>
      <c r="AQ27" s="120"/>
      <c r="AR27" s="120"/>
      <c r="AS27" s="120"/>
      <c r="AT27" s="253">
        <f t="shared" si="11"/>
        <v>0</v>
      </c>
    </row>
    <row r="28" spans="1:46">
      <c r="A28" s="204" t="str">
        <f>'N3.01'!A28</f>
        <v>Stage 2: Without Intervention Risk Change</v>
      </c>
      <c r="B28" s="204" t="str">
        <f>'N3.01'!B28</f>
        <v>Risk Changes</v>
      </c>
      <c r="C28" s="204" t="str">
        <f>'N3.01'!C28</f>
        <v>Changes in Maintenance Programme</v>
      </c>
      <c r="D28" s="204" t="str">
        <f>'N3.01'!D28</f>
        <v>Other Interventions</v>
      </c>
      <c r="F28" s="212" t="s">
        <v>51</v>
      </c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253">
        <f t="shared" si="13"/>
        <v>0</v>
      </c>
      <c r="S28" s="199" t="str">
        <f t="shared" si="5"/>
        <v>Units:</v>
      </c>
      <c r="T28" s="120"/>
      <c r="V28" s="199" t="str">
        <f t="shared" si="6"/>
        <v>Units:</v>
      </c>
      <c r="W28" s="120"/>
      <c r="X28" s="120"/>
      <c r="Y28" s="120"/>
      <c r="Z28" s="120"/>
      <c r="AA28" s="120"/>
      <c r="AB28" s="120"/>
      <c r="AC28" s="120"/>
      <c r="AD28" s="120"/>
      <c r="AE28" s="120"/>
      <c r="AF28" s="120"/>
      <c r="AG28" s="253">
        <f t="shared" si="10"/>
        <v>0</v>
      </c>
      <c r="AI28" s="199" t="str">
        <f t="shared" si="8"/>
        <v>Units:</v>
      </c>
      <c r="AJ28" s="120"/>
      <c r="AK28" s="120"/>
      <c r="AL28" s="120"/>
      <c r="AM28" s="120"/>
      <c r="AN28" s="120"/>
      <c r="AO28" s="120"/>
      <c r="AP28" s="120"/>
      <c r="AQ28" s="120"/>
      <c r="AR28" s="120"/>
      <c r="AS28" s="120"/>
      <c r="AT28" s="253">
        <f t="shared" si="11"/>
        <v>0</v>
      </c>
    </row>
    <row r="29" spans="1:46">
      <c r="A29" s="204" t="str">
        <f>'N3.01'!A29</f>
        <v>Stage 2: Without Intervention Risk Change</v>
      </c>
      <c r="B29" s="204" t="str">
        <f>'N3.01'!B29</f>
        <v>Risk Changes</v>
      </c>
      <c r="C29" s="204" t="str">
        <f>'N3.01'!C29</f>
        <v>Manual Over-ride on PoF or CoF</v>
      </c>
      <c r="D29" s="204" t="str">
        <f>'N3.01'!D29</f>
        <v>Non-Intervention</v>
      </c>
      <c r="F29" s="212" t="s">
        <v>51</v>
      </c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253">
        <f t="shared" si="13"/>
        <v>0</v>
      </c>
      <c r="S29" s="199" t="str">
        <f t="shared" si="5"/>
        <v>Units:</v>
      </c>
      <c r="T29" s="120"/>
      <c r="V29" s="199" t="str">
        <f t="shared" si="6"/>
        <v>Units:</v>
      </c>
      <c r="W29" s="120"/>
      <c r="X29" s="120"/>
      <c r="Y29" s="120"/>
      <c r="Z29" s="120"/>
      <c r="AA29" s="120"/>
      <c r="AB29" s="120"/>
      <c r="AC29" s="120"/>
      <c r="AD29" s="120"/>
      <c r="AE29" s="120"/>
      <c r="AF29" s="120"/>
      <c r="AG29" s="253">
        <f t="shared" si="10"/>
        <v>0</v>
      </c>
      <c r="AI29" s="199" t="str">
        <f t="shared" si="8"/>
        <v>Units:</v>
      </c>
      <c r="AJ29" s="120"/>
      <c r="AK29" s="120"/>
      <c r="AL29" s="120"/>
      <c r="AM29" s="120"/>
      <c r="AN29" s="120"/>
      <c r="AO29" s="120"/>
      <c r="AP29" s="120"/>
      <c r="AQ29" s="120"/>
      <c r="AR29" s="120"/>
      <c r="AS29" s="120"/>
      <c r="AT29" s="253">
        <f t="shared" si="11"/>
        <v>0</v>
      </c>
    </row>
    <row r="30" spans="1:46">
      <c r="A30" s="204" t="str">
        <f>'N3.01'!A30</f>
        <v>Stage 2: Without Intervention Risk Change</v>
      </c>
      <c r="B30" s="204" t="str">
        <f>'N3.01'!B30</f>
        <v>Risk Changes</v>
      </c>
      <c r="C30" s="204" t="str">
        <f>'N3.01'!C30</f>
        <v>Extension of Expected Asset Life</v>
      </c>
      <c r="D30" s="204" t="str">
        <f>'N3.01'!D30</f>
        <v>Non-Intervention</v>
      </c>
      <c r="F30" s="212" t="s">
        <v>51</v>
      </c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253">
        <f t="shared" si="13"/>
        <v>0</v>
      </c>
      <c r="S30" s="199" t="str">
        <f t="shared" si="5"/>
        <v>Units:</v>
      </c>
      <c r="T30" s="120"/>
      <c r="V30" s="199" t="str">
        <f t="shared" si="6"/>
        <v>Units:</v>
      </c>
      <c r="W30" s="120"/>
      <c r="X30" s="120"/>
      <c r="Y30" s="120"/>
      <c r="Z30" s="120"/>
      <c r="AA30" s="120"/>
      <c r="AB30" s="120"/>
      <c r="AC30" s="120"/>
      <c r="AD30" s="120"/>
      <c r="AE30" s="120"/>
      <c r="AF30" s="120"/>
      <c r="AG30" s="253">
        <f t="shared" si="10"/>
        <v>0</v>
      </c>
      <c r="AI30" s="199" t="str">
        <f t="shared" si="8"/>
        <v>Units:</v>
      </c>
      <c r="AJ30" s="120"/>
      <c r="AK30" s="120"/>
      <c r="AL30" s="120"/>
      <c r="AM30" s="120"/>
      <c r="AN30" s="120"/>
      <c r="AO30" s="120"/>
      <c r="AP30" s="120"/>
      <c r="AQ30" s="120"/>
      <c r="AR30" s="120"/>
      <c r="AS30" s="120"/>
      <c r="AT30" s="253">
        <f t="shared" si="11"/>
        <v>0</v>
      </c>
    </row>
    <row r="31" spans="1:46">
      <c r="A31" s="204" t="str">
        <f>'N3.01'!A31</f>
        <v>Stage 2: Without Intervention Risk Change</v>
      </c>
      <c r="B31" s="204" t="str">
        <f>'N3.01'!B31</f>
        <v>Risk Changes</v>
      </c>
      <c r="C31" s="204" t="str">
        <f>'N3.01'!C31</f>
        <v>Consequential Interventions</v>
      </c>
      <c r="D31" s="204" t="str">
        <f>'N3.01'!D31</f>
        <v>Non-Intervention</v>
      </c>
      <c r="F31" s="212" t="s">
        <v>51</v>
      </c>
      <c r="G31" s="120"/>
      <c r="H31" s="120"/>
      <c r="I31" s="120"/>
      <c r="J31" s="120"/>
      <c r="K31" s="120"/>
      <c r="L31" s="120"/>
      <c r="M31" s="120"/>
      <c r="N31" s="120"/>
      <c r="O31" s="120"/>
      <c r="P31" s="120"/>
      <c r="Q31" s="253">
        <f t="shared" si="13"/>
        <v>0</v>
      </c>
      <c r="S31" s="199" t="str">
        <f t="shared" si="5"/>
        <v>Units:</v>
      </c>
      <c r="T31" s="120"/>
      <c r="V31" s="199" t="str">
        <f t="shared" si="6"/>
        <v>Units:</v>
      </c>
      <c r="W31" s="120"/>
      <c r="X31" s="120"/>
      <c r="Y31" s="120"/>
      <c r="Z31" s="120"/>
      <c r="AA31" s="120"/>
      <c r="AB31" s="120"/>
      <c r="AC31" s="120"/>
      <c r="AD31" s="120"/>
      <c r="AE31" s="120"/>
      <c r="AF31" s="120"/>
      <c r="AG31" s="253">
        <f t="shared" si="10"/>
        <v>0</v>
      </c>
      <c r="AI31" s="199" t="str">
        <f t="shared" si="8"/>
        <v>Units:</v>
      </c>
      <c r="AJ31" s="120"/>
      <c r="AK31" s="120"/>
      <c r="AL31" s="120"/>
      <c r="AM31" s="120"/>
      <c r="AN31" s="120"/>
      <c r="AO31" s="120"/>
      <c r="AP31" s="120"/>
      <c r="AQ31" s="120"/>
      <c r="AR31" s="120"/>
      <c r="AS31" s="120"/>
      <c r="AT31" s="253">
        <f t="shared" si="11"/>
        <v>0</v>
      </c>
    </row>
    <row r="32" spans="1:46">
      <c r="A32" s="204" t="str">
        <f>'N3.01'!A32</f>
        <v>Stage 2: Without Intervention Risk Change</v>
      </c>
      <c r="B32" s="204" t="str">
        <f>'N3.01'!B32</f>
        <v>Risk Changes</v>
      </c>
      <c r="C32" s="248" t="str">
        <f>'N3.01'!C32</f>
        <v>Optional entry 3</v>
      </c>
      <c r="D32" s="204" t="str">
        <f>'N3.01'!D32</f>
        <v>N/A</v>
      </c>
      <c r="F32" s="212" t="s">
        <v>51</v>
      </c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253">
        <f t="shared" si="13"/>
        <v>0</v>
      </c>
      <c r="S32" s="199" t="str">
        <f t="shared" si="5"/>
        <v>Units:</v>
      </c>
      <c r="T32" s="120"/>
      <c r="V32" s="199" t="str">
        <f t="shared" si="6"/>
        <v>Units:</v>
      </c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253">
        <f t="shared" si="10"/>
        <v>0</v>
      </c>
      <c r="AI32" s="199" t="str">
        <f t="shared" si="8"/>
        <v>Units:</v>
      </c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253">
        <f t="shared" si="11"/>
        <v>0</v>
      </c>
    </row>
    <row r="33" spans="1:46">
      <c r="A33" s="247" t="str">
        <f>'N3.01'!A33</f>
        <v>Stage 3: RIIO-2 Without Intervention Position 2025/26</v>
      </c>
      <c r="B33" s="247" t="str">
        <f>'N3.01'!B33</f>
        <v>Total Asset Category Risk</v>
      </c>
      <c r="C33" s="247" t="str">
        <f>'N3.01'!C33</f>
        <v>Without Intervention Position</v>
      </c>
      <c r="D33" s="247" t="str">
        <f>'N3.01'!D33</f>
        <v>Total</v>
      </c>
      <c r="F33" s="212" t="s">
        <v>51</v>
      </c>
      <c r="G33" s="252">
        <f>SUM(G$20:G$21)+G$23+SUM(G$25:G$32)</f>
        <v>0</v>
      </c>
      <c r="H33" s="252">
        <f t="shared" ref="H33:P33" si="19">SUM(H$20:H$21)+H$23+SUM(H$25:H$32)</f>
        <v>0</v>
      </c>
      <c r="I33" s="252">
        <f t="shared" si="19"/>
        <v>0</v>
      </c>
      <c r="J33" s="252">
        <f t="shared" si="19"/>
        <v>0</v>
      </c>
      <c r="K33" s="252">
        <f t="shared" si="19"/>
        <v>0</v>
      </c>
      <c r="L33" s="252">
        <f t="shared" si="19"/>
        <v>0</v>
      </c>
      <c r="M33" s="252">
        <f t="shared" si="19"/>
        <v>0</v>
      </c>
      <c r="N33" s="252">
        <f t="shared" si="19"/>
        <v>0</v>
      </c>
      <c r="O33" s="252">
        <f t="shared" si="19"/>
        <v>0</v>
      </c>
      <c r="P33" s="252">
        <f t="shared" si="19"/>
        <v>0</v>
      </c>
      <c r="Q33" s="252">
        <f>SUM(G33:P33)</f>
        <v>0</v>
      </c>
      <c r="S33" s="199" t="str">
        <f t="shared" si="5"/>
        <v>Units:</v>
      </c>
      <c r="T33" s="120"/>
      <c r="V33" s="199" t="str">
        <f t="shared" si="6"/>
        <v>Units:</v>
      </c>
      <c r="W33" s="252">
        <f t="shared" ref="W33:AF33" si="20">SUM(W$20:W$21)+W$23+SUM(W$25:W$32)</f>
        <v>0</v>
      </c>
      <c r="X33" s="252">
        <f t="shared" si="20"/>
        <v>0</v>
      </c>
      <c r="Y33" s="252">
        <f t="shared" si="20"/>
        <v>0</v>
      </c>
      <c r="Z33" s="252">
        <f t="shared" si="20"/>
        <v>0</v>
      </c>
      <c r="AA33" s="252">
        <f t="shared" si="20"/>
        <v>0</v>
      </c>
      <c r="AB33" s="252">
        <f t="shared" si="20"/>
        <v>0</v>
      </c>
      <c r="AC33" s="252">
        <f t="shared" si="20"/>
        <v>0</v>
      </c>
      <c r="AD33" s="252">
        <f t="shared" si="20"/>
        <v>0</v>
      </c>
      <c r="AE33" s="252">
        <f t="shared" si="20"/>
        <v>0</v>
      </c>
      <c r="AF33" s="252">
        <f t="shared" si="20"/>
        <v>0</v>
      </c>
      <c r="AG33" s="252">
        <f>SUM(W33:AF33)</f>
        <v>0</v>
      </c>
      <c r="AI33" s="199" t="str">
        <f t="shared" si="8"/>
        <v>Units:</v>
      </c>
      <c r="AJ33" s="252">
        <f t="shared" ref="AJ33:AS33" si="21">SUM(AJ$20:AJ$21)+AJ$23+SUM(AJ$25:AJ$32)</f>
        <v>0</v>
      </c>
      <c r="AK33" s="252">
        <f t="shared" si="21"/>
        <v>0</v>
      </c>
      <c r="AL33" s="252">
        <f t="shared" si="21"/>
        <v>0</v>
      </c>
      <c r="AM33" s="252">
        <f t="shared" si="21"/>
        <v>0</v>
      </c>
      <c r="AN33" s="252">
        <f t="shared" si="21"/>
        <v>0</v>
      </c>
      <c r="AO33" s="252">
        <f t="shared" si="21"/>
        <v>0</v>
      </c>
      <c r="AP33" s="252">
        <f t="shared" si="21"/>
        <v>0</v>
      </c>
      <c r="AQ33" s="252">
        <f t="shared" si="21"/>
        <v>0</v>
      </c>
      <c r="AR33" s="252">
        <f t="shared" si="21"/>
        <v>0</v>
      </c>
      <c r="AS33" s="252">
        <f t="shared" si="21"/>
        <v>0</v>
      </c>
      <c r="AT33" s="252">
        <f>SUM(AJ33:AS33)</f>
        <v>0</v>
      </c>
    </row>
    <row r="34" spans="1:46">
      <c r="A34" s="204" t="str">
        <f>'N3.01'!A34</f>
        <v>Stage 3:With Intervention Risk Change</v>
      </c>
      <c r="B34" s="204" t="str">
        <f>'N3.01'!B34</f>
        <v>Non-Intervention Impacts</v>
      </c>
      <c r="C34" s="204" t="str">
        <f>'N3.01'!C34</f>
        <v>Methodology Change Impact</v>
      </c>
      <c r="D34" s="204" t="str">
        <f>'N3.01'!D34</f>
        <v>Non-Intervention</v>
      </c>
      <c r="F34" s="212" t="s">
        <v>51</v>
      </c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253">
        <f t="shared" ref="Q34:Q47" si="22">SUM(G34:P34)</f>
        <v>0</v>
      </c>
      <c r="S34" s="199" t="str">
        <f t="shared" si="5"/>
        <v>Units:</v>
      </c>
      <c r="T34" s="120"/>
      <c r="V34" s="199" t="str">
        <f t="shared" si="6"/>
        <v>Units:</v>
      </c>
      <c r="W34" s="120"/>
      <c r="X34" s="120"/>
      <c r="Y34" s="120"/>
      <c r="Z34" s="120"/>
      <c r="AA34" s="120"/>
      <c r="AB34" s="120"/>
      <c r="AC34" s="120"/>
      <c r="AD34" s="120"/>
      <c r="AE34" s="120"/>
      <c r="AF34" s="120"/>
      <c r="AG34" s="253">
        <f t="shared" ref="AG34:AG47" si="23">SUM(W34:AF34)</f>
        <v>0</v>
      </c>
      <c r="AI34" s="199" t="str">
        <f t="shared" si="8"/>
        <v>Units:</v>
      </c>
      <c r="AJ34" s="120"/>
      <c r="AK34" s="120"/>
      <c r="AL34" s="120"/>
      <c r="AM34" s="120"/>
      <c r="AN34" s="120"/>
      <c r="AO34" s="120"/>
      <c r="AP34" s="120"/>
      <c r="AQ34" s="120"/>
      <c r="AR34" s="120"/>
      <c r="AS34" s="120"/>
      <c r="AT34" s="253">
        <f t="shared" ref="AT34:AT47" si="24">SUM(AJ34:AS34)</f>
        <v>0</v>
      </c>
    </row>
    <row r="35" spans="1:46">
      <c r="A35" s="204" t="str">
        <f>'N3.01'!A35</f>
        <v>Stage 3:With Intervention Risk Change</v>
      </c>
      <c r="B35" s="204" t="str">
        <f>'N3.01'!B35</f>
        <v>Non-Intervention Impacts</v>
      </c>
      <c r="C35" s="204" t="str">
        <f>'N3.01'!C35</f>
        <v>Data Revision Impact</v>
      </c>
      <c r="D35" s="204" t="str">
        <f>'N3.01'!D35</f>
        <v>Non-Intervention</v>
      </c>
      <c r="F35" s="212" t="s">
        <v>51</v>
      </c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253">
        <f t="shared" si="22"/>
        <v>0</v>
      </c>
      <c r="S35" s="199" t="str">
        <f t="shared" si="5"/>
        <v>Units:</v>
      </c>
      <c r="T35" s="120"/>
      <c r="V35" s="199" t="str">
        <f t="shared" si="6"/>
        <v>Units:</v>
      </c>
      <c r="W35" s="120"/>
      <c r="X35" s="120"/>
      <c r="Y35" s="120"/>
      <c r="Z35" s="120"/>
      <c r="AA35" s="120"/>
      <c r="AB35" s="120"/>
      <c r="AC35" s="120"/>
      <c r="AD35" s="120"/>
      <c r="AE35" s="120"/>
      <c r="AF35" s="120"/>
      <c r="AG35" s="253">
        <f t="shared" si="23"/>
        <v>0</v>
      </c>
      <c r="AI35" s="199" t="str">
        <f t="shared" si="8"/>
        <v>Units:</v>
      </c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253">
        <f t="shared" si="24"/>
        <v>0</v>
      </c>
    </row>
    <row r="36" spans="1:46">
      <c r="A36" s="204" t="str">
        <f>'N3.01'!A36</f>
        <v>Stage 3:With Intervention Risk Change</v>
      </c>
      <c r="B36" s="204" t="str">
        <f>'N3.01'!B36</f>
        <v>Non-Intervention Impacts</v>
      </c>
      <c r="C36" s="204" t="str">
        <f>'N3.01'!C36</f>
        <v>Manual Over-ride on PoF or CoF</v>
      </c>
      <c r="D36" s="204" t="str">
        <f>'N3.01'!D36</f>
        <v>Non-Intervention</v>
      </c>
      <c r="F36" s="212" t="s">
        <v>51</v>
      </c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253">
        <f t="shared" si="22"/>
        <v>0</v>
      </c>
      <c r="S36" s="199" t="str">
        <f t="shared" si="5"/>
        <v>Units:</v>
      </c>
      <c r="T36" s="120"/>
      <c r="V36" s="199" t="str">
        <f t="shared" si="6"/>
        <v>Units:</v>
      </c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253">
        <f t="shared" si="23"/>
        <v>0</v>
      </c>
      <c r="AI36" s="199" t="str">
        <f t="shared" si="8"/>
        <v>Units:</v>
      </c>
      <c r="AJ36" s="120"/>
      <c r="AK36" s="120"/>
      <c r="AL36" s="120"/>
      <c r="AM36" s="120"/>
      <c r="AN36" s="120"/>
      <c r="AO36" s="120"/>
      <c r="AP36" s="120"/>
      <c r="AQ36" s="120"/>
      <c r="AR36" s="120"/>
      <c r="AS36" s="120"/>
      <c r="AT36" s="253">
        <f t="shared" si="24"/>
        <v>0</v>
      </c>
    </row>
    <row r="37" spans="1:46">
      <c r="A37" s="204" t="str">
        <f>'N3.01'!A37</f>
        <v>Stage 3:With Intervention Risk Change</v>
      </c>
      <c r="B37" s="204" t="str">
        <f>'N3.01'!B37</f>
        <v>Non-Intervention Impacts</v>
      </c>
      <c r="C37" s="204" t="str">
        <f>'N3.01'!C37</f>
        <v>Extension of Expected Asset Life</v>
      </c>
      <c r="D37" s="204" t="str">
        <f>'N3.01'!D37</f>
        <v>Non-Intervention</v>
      </c>
      <c r="F37" s="212" t="s">
        <v>51</v>
      </c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253">
        <f t="shared" si="22"/>
        <v>0</v>
      </c>
      <c r="S37" s="199" t="str">
        <f t="shared" si="5"/>
        <v>Units:</v>
      </c>
      <c r="T37" s="120"/>
      <c r="V37" s="199" t="str">
        <f t="shared" si="6"/>
        <v>Units:</v>
      </c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253">
        <f t="shared" si="23"/>
        <v>0</v>
      </c>
      <c r="AI37" s="199" t="str">
        <f t="shared" si="8"/>
        <v>Units:</v>
      </c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253">
        <f t="shared" si="24"/>
        <v>0</v>
      </c>
    </row>
    <row r="38" spans="1:46">
      <c r="A38" s="204" t="str">
        <f>'N3.01'!A38</f>
        <v>Stage 3:With Intervention Risk Change</v>
      </c>
      <c r="B38" s="204" t="str">
        <f>'N3.01'!B38</f>
        <v>Non-Intervention Impacts</v>
      </c>
      <c r="C38" s="204" t="str">
        <f>'N3.01'!C38</f>
        <v>Consequential Interventions</v>
      </c>
      <c r="D38" s="204" t="str">
        <f>'N3.01'!D38</f>
        <v>Non-Intervention</v>
      </c>
      <c r="F38" s="212" t="s">
        <v>51</v>
      </c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253">
        <f t="shared" si="22"/>
        <v>0</v>
      </c>
      <c r="S38" s="199" t="str">
        <f t="shared" si="5"/>
        <v>Units:</v>
      </c>
      <c r="T38" s="120"/>
      <c r="V38" s="199" t="str">
        <f t="shared" si="6"/>
        <v>Units:</v>
      </c>
      <c r="W38" s="120"/>
      <c r="X38" s="120"/>
      <c r="Y38" s="120"/>
      <c r="Z38" s="120"/>
      <c r="AA38" s="120"/>
      <c r="AB38" s="120"/>
      <c r="AC38" s="120"/>
      <c r="AD38" s="120"/>
      <c r="AE38" s="120"/>
      <c r="AF38" s="120"/>
      <c r="AG38" s="253">
        <f t="shared" si="23"/>
        <v>0</v>
      </c>
      <c r="AI38" s="199" t="str">
        <f t="shared" si="8"/>
        <v>Units:</v>
      </c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253">
        <f t="shared" si="24"/>
        <v>0</v>
      </c>
    </row>
    <row r="39" spans="1:46">
      <c r="A39" s="204" t="str">
        <f>'N3.01'!A39</f>
        <v>Stage 3:With Intervention Risk Change</v>
      </c>
      <c r="B39" s="204" t="str">
        <f>'N3.01'!B39</f>
        <v>Asset Intervention Impacts</v>
      </c>
      <c r="C39" s="204" t="str">
        <f>'N3.01'!C39</f>
        <v>Asset Replacement (PoF Driven)</v>
      </c>
      <c r="D39" s="204" t="str">
        <f>'N3.01'!D39</f>
        <v>Replacement</v>
      </c>
      <c r="F39" s="212" t="s">
        <v>51</v>
      </c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253">
        <f t="shared" si="22"/>
        <v>0</v>
      </c>
      <c r="S39" s="199" t="str">
        <f t="shared" si="5"/>
        <v>Units:</v>
      </c>
      <c r="T39" s="120"/>
      <c r="V39" s="199" t="str">
        <f t="shared" si="6"/>
        <v>Units:</v>
      </c>
      <c r="W39" s="120"/>
      <c r="X39" s="120"/>
      <c r="Y39" s="120"/>
      <c r="Z39" s="120"/>
      <c r="AA39" s="120"/>
      <c r="AB39" s="120"/>
      <c r="AC39" s="120"/>
      <c r="AD39" s="120"/>
      <c r="AE39" s="120"/>
      <c r="AF39" s="120"/>
      <c r="AG39" s="253">
        <f t="shared" si="23"/>
        <v>0</v>
      </c>
      <c r="AI39" s="199" t="str">
        <f t="shared" si="8"/>
        <v>Units:</v>
      </c>
      <c r="AJ39" s="120"/>
      <c r="AK39" s="120"/>
      <c r="AL39" s="120"/>
      <c r="AM39" s="120"/>
      <c r="AN39" s="120"/>
      <c r="AO39" s="120"/>
      <c r="AP39" s="120"/>
      <c r="AQ39" s="120"/>
      <c r="AR39" s="120"/>
      <c r="AS39" s="120"/>
      <c r="AT39" s="253">
        <f t="shared" si="24"/>
        <v>0</v>
      </c>
    </row>
    <row r="40" spans="1:46">
      <c r="A40" s="204" t="str">
        <f>'N3.01'!A40</f>
        <v>Stage 3:With Intervention Risk Change</v>
      </c>
      <c r="B40" s="204" t="str">
        <f>'N3.01'!B40</f>
        <v>Asset Intervention Impacts</v>
      </c>
      <c r="C40" s="204" t="str">
        <f>'N3.01'!C40</f>
        <v>Asset Replacement (CoF Driven)</v>
      </c>
      <c r="D40" s="204" t="str">
        <f>'N3.01'!D40</f>
        <v>Replacement</v>
      </c>
      <c r="F40" s="212" t="s">
        <v>51</v>
      </c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253">
        <f t="shared" si="22"/>
        <v>0</v>
      </c>
      <c r="S40" s="199" t="str">
        <f t="shared" si="5"/>
        <v>Units:</v>
      </c>
      <c r="T40" s="120"/>
      <c r="V40" s="199" t="str">
        <f t="shared" si="6"/>
        <v>Units:</v>
      </c>
      <c r="W40" s="120"/>
      <c r="X40" s="120"/>
      <c r="Y40" s="120"/>
      <c r="Z40" s="120"/>
      <c r="AA40" s="120"/>
      <c r="AB40" s="120"/>
      <c r="AC40" s="120"/>
      <c r="AD40" s="120"/>
      <c r="AE40" s="120"/>
      <c r="AF40" s="120"/>
      <c r="AG40" s="253">
        <f t="shared" si="23"/>
        <v>0</v>
      </c>
      <c r="AI40" s="199" t="str">
        <f t="shared" si="8"/>
        <v>Units:</v>
      </c>
      <c r="AJ40" s="120"/>
      <c r="AK40" s="120"/>
      <c r="AL40" s="120"/>
      <c r="AM40" s="120"/>
      <c r="AN40" s="120"/>
      <c r="AO40" s="120"/>
      <c r="AP40" s="120"/>
      <c r="AQ40" s="120"/>
      <c r="AR40" s="120"/>
      <c r="AS40" s="120"/>
      <c r="AT40" s="253">
        <f t="shared" si="24"/>
        <v>0</v>
      </c>
    </row>
    <row r="41" spans="1:46">
      <c r="A41" s="204" t="str">
        <f>'N3.01'!A41</f>
        <v>Stage 3:With Intervention Risk Change</v>
      </c>
      <c r="B41" s="204" t="str">
        <f>'N3.01'!B41</f>
        <v>Asset Intervention Impacts</v>
      </c>
      <c r="C41" s="204" t="str">
        <f>'N3.01'!C41</f>
        <v>Asset Replacement (Other Driven)</v>
      </c>
      <c r="D41" s="204" t="str">
        <f>'N3.01'!D41</f>
        <v>Replacement</v>
      </c>
      <c r="F41" s="212" t="s">
        <v>51</v>
      </c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253">
        <f t="shared" si="22"/>
        <v>0</v>
      </c>
      <c r="S41" s="199" t="str">
        <f t="shared" si="5"/>
        <v>Units:</v>
      </c>
      <c r="T41" s="120"/>
      <c r="V41" s="199" t="str">
        <f t="shared" si="6"/>
        <v>Units:</v>
      </c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253">
        <f t="shared" si="23"/>
        <v>0</v>
      </c>
      <c r="AI41" s="199" t="str">
        <f t="shared" si="8"/>
        <v>Units:</v>
      </c>
      <c r="AJ41" s="120"/>
      <c r="AK41" s="120"/>
      <c r="AL41" s="120"/>
      <c r="AM41" s="120"/>
      <c r="AN41" s="120"/>
      <c r="AO41" s="120"/>
      <c r="AP41" s="120"/>
      <c r="AQ41" s="120"/>
      <c r="AR41" s="120"/>
      <c r="AS41" s="120"/>
      <c r="AT41" s="253">
        <f t="shared" si="24"/>
        <v>0</v>
      </c>
    </row>
    <row r="42" spans="1:46">
      <c r="A42" s="204" t="str">
        <f>'N3.01'!A42</f>
        <v>Stage 3:With Intervention Risk Change</v>
      </c>
      <c r="B42" s="204" t="str">
        <f>'N3.01'!B42</f>
        <v>Asset Intervention Impacts</v>
      </c>
      <c r="C42" s="204" t="str">
        <f>'N3.01'!C42</f>
        <v>Asset Refurbishment (PoF Driven)</v>
      </c>
      <c r="D42" s="204" t="str">
        <f>'N3.01'!D42</f>
        <v>Refurbishment</v>
      </c>
      <c r="F42" s="212" t="s">
        <v>51</v>
      </c>
      <c r="G42" s="120"/>
      <c r="H42" s="120"/>
      <c r="I42" s="120"/>
      <c r="J42" s="120"/>
      <c r="K42" s="120"/>
      <c r="L42" s="120"/>
      <c r="M42" s="120"/>
      <c r="N42" s="120"/>
      <c r="O42" s="120"/>
      <c r="P42" s="120"/>
      <c r="Q42" s="253">
        <f t="shared" si="22"/>
        <v>0</v>
      </c>
      <c r="S42" s="199" t="str">
        <f t="shared" si="5"/>
        <v>Units:</v>
      </c>
      <c r="T42" s="120"/>
      <c r="V42" s="199" t="str">
        <f t="shared" si="6"/>
        <v>Units:</v>
      </c>
      <c r="W42" s="120"/>
      <c r="X42" s="120"/>
      <c r="Y42" s="120"/>
      <c r="Z42" s="120"/>
      <c r="AA42" s="120"/>
      <c r="AB42" s="120"/>
      <c r="AC42" s="120"/>
      <c r="AD42" s="120"/>
      <c r="AE42" s="120"/>
      <c r="AF42" s="120"/>
      <c r="AG42" s="253">
        <f t="shared" si="23"/>
        <v>0</v>
      </c>
      <c r="AI42" s="199" t="str">
        <f t="shared" si="8"/>
        <v>Units:</v>
      </c>
      <c r="AJ42" s="120"/>
      <c r="AK42" s="120"/>
      <c r="AL42" s="120"/>
      <c r="AM42" s="120"/>
      <c r="AN42" s="120"/>
      <c r="AO42" s="120"/>
      <c r="AP42" s="120"/>
      <c r="AQ42" s="120"/>
      <c r="AR42" s="120"/>
      <c r="AS42" s="120"/>
      <c r="AT42" s="253">
        <f t="shared" si="24"/>
        <v>0</v>
      </c>
    </row>
    <row r="43" spans="1:46">
      <c r="A43" s="204" t="str">
        <f>'N3.01'!A43</f>
        <v>Stage 3:With Intervention Risk Change</v>
      </c>
      <c r="B43" s="204" t="str">
        <f>'N3.01'!B43</f>
        <v>Asset Intervention Impacts</v>
      </c>
      <c r="C43" s="204" t="str">
        <f>'N3.01'!C43</f>
        <v>Asset Refurbishment (CoF Driven)</v>
      </c>
      <c r="D43" s="204" t="str">
        <f>'N3.01'!D43</f>
        <v>Refurbishment</v>
      </c>
      <c r="F43" s="212" t="s">
        <v>51</v>
      </c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253">
        <f t="shared" si="22"/>
        <v>0</v>
      </c>
      <c r="S43" s="199" t="str">
        <f t="shared" si="5"/>
        <v>Units:</v>
      </c>
      <c r="T43" s="120"/>
      <c r="V43" s="199" t="str">
        <f t="shared" si="6"/>
        <v>Units:</v>
      </c>
      <c r="W43" s="120"/>
      <c r="X43" s="120"/>
      <c r="Y43" s="120"/>
      <c r="Z43" s="120"/>
      <c r="AA43" s="120"/>
      <c r="AB43" s="120"/>
      <c r="AC43" s="120"/>
      <c r="AD43" s="120"/>
      <c r="AE43" s="120"/>
      <c r="AF43" s="120"/>
      <c r="AG43" s="253">
        <f t="shared" si="23"/>
        <v>0</v>
      </c>
      <c r="AI43" s="199" t="str">
        <f t="shared" si="8"/>
        <v>Units:</v>
      </c>
      <c r="AJ43" s="120"/>
      <c r="AK43" s="120"/>
      <c r="AL43" s="120"/>
      <c r="AM43" s="120"/>
      <c r="AN43" s="120"/>
      <c r="AO43" s="120"/>
      <c r="AP43" s="120"/>
      <c r="AQ43" s="120"/>
      <c r="AR43" s="120"/>
      <c r="AS43" s="120"/>
      <c r="AT43" s="253">
        <f t="shared" si="24"/>
        <v>0</v>
      </c>
    </row>
    <row r="44" spans="1:46">
      <c r="A44" s="204" t="str">
        <f>'N3.01'!A44</f>
        <v>Stage 3:With Intervention Risk Change</v>
      </c>
      <c r="B44" s="204" t="str">
        <f>'N3.01'!B44</f>
        <v>Asset Intervention Impacts</v>
      </c>
      <c r="C44" s="204" t="str">
        <f>'N3.01'!C44</f>
        <v>Asset Refurbishment (Other Driven)</v>
      </c>
      <c r="D44" s="204" t="str">
        <f>'N3.01'!D44</f>
        <v>Refurbishment</v>
      </c>
      <c r="F44" s="212" t="s">
        <v>51</v>
      </c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253">
        <f t="shared" si="22"/>
        <v>0</v>
      </c>
      <c r="S44" s="199" t="str">
        <f t="shared" si="5"/>
        <v>Units:</v>
      </c>
      <c r="T44" s="120"/>
      <c r="V44" s="199" t="str">
        <f t="shared" si="6"/>
        <v>Units:</v>
      </c>
      <c r="W44" s="120"/>
      <c r="X44" s="120"/>
      <c r="Y44" s="120"/>
      <c r="Z44" s="120"/>
      <c r="AA44" s="120"/>
      <c r="AB44" s="120"/>
      <c r="AC44" s="120"/>
      <c r="AD44" s="120"/>
      <c r="AE44" s="120"/>
      <c r="AF44" s="120"/>
      <c r="AG44" s="253">
        <f t="shared" si="23"/>
        <v>0</v>
      </c>
      <c r="AI44" s="199" t="str">
        <f t="shared" si="8"/>
        <v>Units:</v>
      </c>
      <c r="AJ44" s="120"/>
      <c r="AK44" s="120"/>
      <c r="AL44" s="120"/>
      <c r="AM44" s="120"/>
      <c r="AN44" s="120"/>
      <c r="AO44" s="120"/>
      <c r="AP44" s="120"/>
      <c r="AQ44" s="120"/>
      <c r="AR44" s="120"/>
      <c r="AS44" s="120"/>
      <c r="AT44" s="253">
        <f t="shared" si="24"/>
        <v>0</v>
      </c>
    </row>
    <row r="45" spans="1:46">
      <c r="A45" s="204" t="str">
        <f>'N3.01'!A45</f>
        <v>Stage 3:With Intervention Risk Change</v>
      </c>
      <c r="B45" s="204" t="str">
        <f>'N3.01'!B45</f>
        <v>Asset Intervention Impacts</v>
      </c>
      <c r="C45" s="204" t="str">
        <f>'N3.01'!C45</f>
        <v>Asset Replacement Due To Early Life Failures</v>
      </c>
      <c r="D45" s="204" t="str">
        <f>'N3.01'!D45</f>
        <v>Other Interventions</v>
      </c>
      <c r="F45" s="212" t="s">
        <v>51</v>
      </c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253">
        <f t="shared" si="22"/>
        <v>0</v>
      </c>
      <c r="S45" s="199" t="str">
        <f t="shared" si="5"/>
        <v>Units:</v>
      </c>
      <c r="T45" s="120"/>
      <c r="V45" s="199" t="str">
        <f t="shared" si="6"/>
        <v>Units:</v>
      </c>
      <c r="W45" s="120"/>
      <c r="X45" s="120"/>
      <c r="Y45" s="120"/>
      <c r="Z45" s="120"/>
      <c r="AA45" s="120"/>
      <c r="AB45" s="120"/>
      <c r="AC45" s="120"/>
      <c r="AD45" s="120"/>
      <c r="AE45" s="120"/>
      <c r="AF45" s="120"/>
      <c r="AG45" s="253">
        <f t="shared" si="23"/>
        <v>0</v>
      </c>
      <c r="AI45" s="199" t="str">
        <f t="shared" si="8"/>
        <v>Units:</v>
      </c>
      <c r="AJ45" s="120"/>
      <c r="AK45" s="120"/>
      <c r="AL45" s="120"/>
      <c r="AM45" s="120"/>
      <c r="AN45" s="120"/>
      <c r="AO45" s="120"/>
      <c r="AP45" s="120"/>
      <c r="AQ45" s="120"/>
      <c r="AR45" s="120"/>
      <c r="AS45" s="120"/>
      <c r="AT45" s="253">
        <f t="shared" si="24"/>
        <v>0</v>
      </c>
    </row>
    <row r="46" spans="1:46">
      <c r="A46" s="204" t="str">
        <f>'N3.01'!A46</f>
        <v>Stage 3:With Intervention Risk Change</v>
      </c>
      <c r="B46" s="204" t="str">
        <f>'N3.01'!B46</f>
        <v>Risk Changes</v>
      </c>
      <c r="C46" s="248" t="str">
        <f>'N3.01'!C46</f>
        <v>Optional entry 4</v>
      </c>
      <c r="D46" s="204" t="str">
        <f>'N3.01'!D46</f>
        <v>N/A</v>
      </c>
      <c r="F46" s="212" t="s">
        <v>51</v>
      </c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53">
        <f t="shared" si="22"/>
        <v>0</v>
      </c>
      <c r="S46" s="199" t="str">
        <f t="shared" si="5"/>
        <v>Units:</v>
      </c>
      <c r="T46" s="120"/>
      <c r="V46" s="199" t="str">
        <f t="shared" si="6"/>
        <v>Units:</v>
      </c>
      <c r="W46" s="206"/>
      <c r="X46" s="206"/>
      <c r="Y46" s="206"/>
      <c r="Z46" s="206"/>
      <c r="AA46" s="206"/>
      <c r="AB46" s="206"/>
      <c r="AC46" s="206"/>
      <c r="AD46" s="206"/>
      <c r="AE46" s="206"/>
      <c r="AF46" s="206"/>
      <c r="AG46" s="253">
        <f t="shared" si="23"/>
        <v>0</v>
      </c>
      <c r="AI46" s="199" t="str">
        <f t="shared" si="8"/>
        <v>Units:</v>
      </c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53">
        <f t="shared" si="24"/>
        <v>0</v>
      </c>
    </row>
    <row r="47" spans="1:46">
      <c r="A47" s="247" t="str">
        <f>'N3.01'!A47</f>
        <v>Stage 3: RIIO-2 With Intervention Position 2025/26</v>
      </c>
      <c r="B47" s="247" t="str">
        <f>'N3.01'!B47</f>
        <v>Total Asset Category Risk</v>
      </c>
      <c r="C47" s="247" t="str">
        <f>'N3.01'!C47</f>
        <v>With Intervention Position</v>
      </c>
      <c r="D47" s="247" t="str">
        <f>'N3.01'!D47</f>
        <v>Total</v>
      </c>
      <c r="F47" s="212" t="s">
        <v>51</v>
      </c>
      <c r="G47" s="252">
        <f>SUM(G$33:G$46)</f>
        <v>0</v>
      </c>
      <c r="H47" s="252">
        <f t="shared" ref="H47:P47" si="25">SUM(H$33:H$46)</f>
        <v>0</v>
      </c>
      <c r="I47" s="252">
        <f t="shared" si="25"/>
        <v>0</v>
      </c>
      <c r="J47" s="252">
        <f t="shared" si="25"/>
        <v>0</v>
      </c>
      <c r="K47" s="252">
        <f t="shared" si="25"/>
        <v>0</v>
      </c>
      <c r="L47" s="252">
        <f t="shared" si="25"/>
        <v>0</v>
      </c>
      <c r="M47" s="252">
        <f t="shared" si="25"/>
        <v>0</v>
      </c>
      <c r="N47" s="252">
        <f t="shared" si="25"/>
        <v>0</v>
      </c>
      <c r="O47" s="252">
        <f t="shared" si="25"/>
        <v>0</v>
      </c>
      <c r="P47" s="252">
        <f t="shared" si="25"/>
        <v>0</v>
      </c>
      <c r="Q47" s="252">
        <f t="shared" si="22"/>
        <v>0</v>
      </c>
      <c r="S47" s="199" t="str">
        <f t="shared" si="5"/>
        <v>Units:</v>
      </c>
      <c r="T47" s="120"/>
      <c r="V47" s="199" t="str">
        <f t="shared" si="6"/>
        <v>Units:</v>
      </c>
      <c r="W47" s="252">
        <f t="shared" ref="W47:AF47" si="26">SUM(W$33:W$46)</f>
        <v>0</v>
      </c>
      <c r="X47" s="252">
        <f t="shared" si="26"/>
        <v>0</v>
      </c>
      <c r="Y47" s="252">
        <f t="shared" si="26"/>
        <v>0</v>
      </c>
      <c r="Z47" s="252">
        <f t="shared" si="26"/>
        <v>0</v>
      </c>
      <c r="AA47" s="252">
        <f t="shared" si="26"/>
        <v>0</v>
      </c>
      <c r="AB47" s="252">
        <f t="shared" si="26"/>
        <v>0</v>
      </c>
      <c r="AC47" s="252">
        <f t="shared" si="26"/>
        <v>0</v>
      </c>
      <c r="AD47" s="252">
        <f t="shared" si="26"/>
        <v>0</v>
      </c>
      <c r="AE47" s="252">
        <f t="shared" si="26"/>
        <v>0</v>
      </c>
      <c r="AF47" s="252">
        <f t="shared" si="26"/>
        <v>0</v>
      </c>
      <c r="AG47" s="252">
        <f t="shared" si="23"/>
        <v>0</v>
      </c>
      <c r="AI47" s="199" t="str">
        <f t="shared" si="8"/>
        <v>Units:</v>
      </c>
      <c r="AJ47" s="252">
        <f t="shared" ref="AJ47:AS47" si="27">SUM(AJ$33:AJ$46)</f>
        <v>0</v>
      </c>
      <c r="AK47" s="252">
        <f t="shared" si="27"/>
        <v>0</v>
      </c>
      <c r="AL47" s="252">
        <f t="shared" si="27"/>
        <v>0</v>
      </c>
      <c r="AM47" s="252">
        <f t="shared" si="27"/>
        <v>0</v>
      </c>
      <c r="AN47" s="252">
        <f t="shared" si="27"/>
        <v>0</v>
      </c>
      <c r="AO47" s="252">
        <f t="shared" si="27"/>
        <v>0</v>
      </c>
      <c r="AP47" s="252">
        <f t="shared" si="27"/>
        <v>0</v>
      </c>
      <c r="AQ47" s="252">
        <f t="shared" si="27"/>
        <v>0</v>
      </c>
      <c r="AR47" s="252">
        <f t="shared" si="27"/>
        <v>0</v>
      </c>
      <c r="AS47" s="252">
        <f t="shared" si="27"/>
        <v>0</v>
      </c>
      <c r="AT47" s="252">
        <f t="shared" si="24"/>
        <v>0</v>
      </c>
    </row>
    <row r="48" spans="1:46" s="207" customFormat="1" ht="5" customHeight="1">
      <c r="S48" s="208"/>
      <c r="V48" s="208"/>
      <c r="AI48" s="208"/>
    </row>
    <row r="49" spans="1:46">
      <c r="A49" s="204" t="str">
        <f>'N3.01'!A49</f>
        <v>Long Term Risk Benefit: RIIO-2</v>
      </c>
      <c r="B49" s="204" t="str">
        <f>'N3.01'!B49</f>
        <v>Asset Intervention Impacts</v>
      </c>
      <c r="C49" s="204" t="str">
        <f>'N3.01'!C49</f>
        <v>Asset Replacement (PoF Driven)</v>
      </c>
      <c r="D49" s="204" t="str">
        <f>'N3.01'!D49</f>
        <v>N/A</v>
      </c>
      <c r="F49" s="212" t="s">
        <v>51</v>
      </c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253">
        <f t="shared" ref="Q49:Q55" si="28">SUM(G49:P49)</f>
        <v>0</v>
      </c>
      <c r="S49" s="199" t="str">
        <f t="shared" si="5"/>
        <v>Units:</v>
      </c>
      <c r="T49" s="120"/>
      <c r="V49" s="199" t="str">
        <f t="shared" si="6"/>
        <v>Units:</v>
      </c>
      <c r="W49" s="120"/>
      <c r="X49" s="120"/>
      <c r="Y49" s="120"/>
      <c r="Z49" s="120"/>
      <c r="AA49" s="120"/>
      <c r="AB49" s="120"/>
      <c r="AC49" s="120"/>
      <c r="AD49" s="120"/>
      <c r="AE49" s="120"/>
      <c r="AF49" s="120"/>
      <c r="AG49" s="253">
        <f t="shared" ref="AG49:AG55" si="29">SUM(W49:AF49)</f>
        <v>0</v>
      </c>
      <c r="AI49" s="199" t="str">
        <f t="shared" si="8"/>
        <v>Units:</v>
      </c>
      <c r="AJ49" s="120"/>
      <c r="AK49" s="120"/>
      <c r="AL49" s="120"/>
      <c r="AM49" s="120"/>
      <c r="AN49" s="120"/>
      <c r="AO49" s="120"/>
      <c r="AP49" s="120"/>
      <c r="AQ49" s="120"/>
      <c r="AR49" s="120"/>
      <c r="AS49" s="120"/>
      <c r="AT49" s="253">
        <f t="shared" ref="AT49:AT55" si="30">SUM(AJ49:AS49)</f>
        <v>0</v>
      </c>
    </row>
    <row r="50" spans="1:46">
      <c r="A50" s="204" t="str">
        <f>'N3.01'!A50</f>
        <v>Long Term Risk Benefit: RIIO-2</v>
      </c>
      <c r="B50" s="204" t="str">
        <f>'N3.01'!B50</f>
        <v>Asset Intervention Impacts</v>
      </c>
      <c r="C50" s="204" t="str">
        <f>'N3.01'!C50</f>
        <v>Asset Replacement (CoF Driven)</v>
      </c>
      <c r="D50" s="204" t="str">
        <f>'N3.01'!D50</f>
        <v>N/A</v>
      </c>
      <c r="F50" s="212" t="s">
        <v>51</v>
      </c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253">
        <f t="shared" si="28"/>
        <v>0</v>
      </c>
      <c r="S50" s="199" t="str">
        <f t="shared" si="5"/>
        <v>Units:</v>
      </c>
      <c r="T50" s="120"/>
      <c r="V50" s="199" t="str">
        <f t="shared" si="6"/>
        <v>Units:</v>
      </c>
      <c r="W50" s="120"/>
      <c r="X50" s="120"/>
      <c r="Y50" s="120"/>
      <c r="Z50" s="120"/>
      <c r="AA50" s="120"/>
      <c r="AB50" s="120"/>
      <c r="AC50" s="120"/>
      <c r="AD50" s="120"/>
      <c r="AE50" s="120"/>
      <c r="AF50" s="120"/>
      <c r="AG50" s="253">
        <f t="shared" si="29"/>
        <v>0</v>
      </c>
      <c r="AI50" s="199" t="str">
        <f t="shared" si="8"/>
        <v>Units:</v>
      </c>
      <c r="AJ50" s="120"/>
      <c r="AK50" s="120"/>
      <c r="AL50" s="120"/>
      <c r="AM50" s="120"/>
      <c r="AN50" s="120"/>
      <c r="AO50" s="120"/>
      <c r="AP50" s="120"/>
      <c r="AQ50" s="120"/>
      <c r="AR50" s="120"/>
      <c r="AS50" s="120"/>
      <c r="AT50" s="253">
        <f t="shared" si="30"/>
        <v>0</v>
      </c>
    </row>
    <row r="51" spans="1:46">
      <c r="A51" s="204" t="str">
        <f>'N3.01'!A51</f>
        <v>Long Term Risk Benefit: RIIO-2</v>
      </c>
      <c r="B51" s="204" t="str">
        <f>'N3.01'!B51</f>
        <v>Asset Intervention Impacts</v>
      </c>
      <c r="C51" s="204" t="str">
        <f>'N3.01'!C51</f>
        <v>Asset Replacement (Other Driven)</v>
      </c>
      <c r="D51" s="204" t="str">
        <f>'N3.01'!D51</f>
        <v>N/A</v>
      </c>
      <c r="F51" s="212" t="s">
        <v>51</v>
      </c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253">
        <f t="shared" si="28"/>
        <v>0</v>
      </c>
      <c r="S51" s="199" t="str">
        <f t="shared" si="5"/>
        <v>Units:</v>
      </c>
      <c r="T51" s="120"/>
      <c r="V51" s="199" t="str">
        <f t="shared" si="6"/>
        <v>Units:</v>
      </c>
      <c r="W51" s="120"/>
      <c r="X51" s="120"/>
      <c r="Y51" s="120"/>
      <c r="Z51" s="120"/>
      <c r="AA51" s="120"/>
      <c r="AB51" s="120"/>
      <c r="AC51" s="120"/>
      <c r="AD51" s="120"/>
      <c r="AE51" s="120"/>
      <c r="AF51" s="120"/>
      <c r="AG51" s="253">
        <f t="shared" si="29"/>
        <v>0</v>
      </c>
      <c r="AI51" s="199" t="str">
        <f t="shared" si="8"/>
        <v>Units:</v>
      </c>
      <c r="AJ51" s="120"/>
      <c r="AK51" s="120"/>
      <c r="AL51" s="120"/>
      <c r="AM51" s="120"/>
      <c r="AN51" s="120"/>
      <c r="AO51" s="120"/>
      <c r="AP51" s="120"/>
      <c r="AQ51" s="120"/>
      <c r="AR51" s="120"/>
      <c r="AS51" s="120"/>
      <c r="AT51" s="253">
        <f t="shared" si="30"/>
        <v>0</v>
      </c>
    </row>
    <row r="52" spans="1:46">
      <c r="A52" s="204" t="str">
        <f>'N3.01'!A52</f>
        <v>Long Term Risk Benefit: RIIO-2</v>
      </c>
      <c r="B52" s="204" t="str">
        <f>'N3.01'!B52</f>
        <v>Asset Intervention Impacts</v>
      </c>
      <c r="C52" s="204" t="str">
        <f>'N3.01'!C52</f>
        <v>Asset Refurbishment (PoF Driven)</v>
      </c>
      <c r="D52" s="204" t="str">
        <f>'N3.01'!D52</f>
        <v>N/A</v>
      </c>
      <c r="F52" s="212" t="s">
        <v>51</v>
      </c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253">
        <f t="shared" si="28"/>
        <v>0</v>
      </c>
      <c r="S52" s="199" t="str">
        <f t="shared" si="5"/>
        <v>Units:</v>
      </c>
      <c r="T52" s="120"/>
      <c r="V52" s="199" t="str">
        <f t="shared" si="6"/>
        <v>Units:</v>
      </c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253">
        <f t="shared" si="29"/>
        <v>0</v>
      </c>
      <c r="AI52" s="199" t="str">
        <f t="shared" si="8"/>
        <v>Units:</v>
      </c>
      <c r="AJ52" s="120"/>
      <c r="AK52" s="120"/>
      <c r="AL52" s="120"/>
      <c r="AM52" s="120"/>
      <c r="AN52" s="120"/>
      <c r="AO52" s="120"/>
      <c r="AP52" s="120"/>
      <c r="AQ52" s="120"/>
      <c r="AR52" s="120"/>
      <c r="AS52" s="120"/>
      <c r="AT52" s="253">
        <f t="shared" si="30"/>
        <v>0</v>
      </c>
    </row>
    <row r="53" spans="1:46">
      <c r="A53" s="204" t="str">
        <f>'N3.01'!A53</f>
        <v>Long Term Risk Benefit: RIIO-2</v>
      </c>
      <c r="B53" s="204" t="str">
        <f>'N3.01'!B53</f>
        <v>Asset Intervention Impacts</v>
      </c>
      <c r="C53" s="204" t="str">
        <f>'N3.01'!C53</f>
        <v>Asset Refurbishment (CoF Driven)</v>
      </c>
      <c r="D53" s="204" t="str">
        <f>'N3.01'!D53</f>
        <v>N/A</v>
      </c>
      <c r="F53" s="212" t="s">
        <v>51</v>
      </c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253">
        <f t="shared" si="28"/>
        <v>0</v>
      </c>
      <c r="S53" s="199" t="str">
        <f t="shared" si="5"/>
        <v>Units:</v>
      </c>
      <c r="T53" s="120"/>
      <c r="V53" s="199" t="str">
        <f t="shared" si="6"/>
        <v>Units:</v>
      </c>
      <c r="W53" s="120"/>
      <c r="X53" s="120"/>
      <c r="Y53" s="120"/>
      <c r="Z53" s="120"/>
      <c r="AA53" s="120"/>
      <c r="AB53" s="120"/>
      <c r="AC53" s="120"/>
      <c r="AD53" s="120"/>
      <c r="AE53" s="120"/>
      <c r="AF53" s="120"/>
      <c r="AG53" s="253">
        <f t="shared" si="29"/>
        <v>0</v>
      </c>
      <c r="AI53" s="199" t="str">
        <f t="shared" si="8"/>
        <v>Units:</v>
      </c>
      <c r="AJ53" s="120"/>
      <c r="AK53" s="120"/>
      <c r="AL53" s="120"/>
      <c r="AM53" s="120"/>
      <c r="AN53" s="120"/>
      <c r="AO53" s="120"/>
      <c r="AP53" s="120"/>
      <c r="AQ53" s="120"/>
      <c r="AR53" s="120"/>
      <c r="AS53" s="120"/>
      <c r="AT53" s="253">
        <f t="shared" si="30"/>
        <v>0</v>
      </c>
    </row>
    <row r="54" spans="1:46">
      <c r="A54" s="204" t="str">
        <f>'N3.01'!A54</f>
        <v>Long Term Risk Benefit: RIIO-2</v>
      </c>
      <c r="B54" s="204" t="str">
        <f>'N3.01'!B54</f>
        <v>Asset Intervention Impacts</v>
      </c>
      <c r="C54" s="204" t="str">
        <f>'N3.01'!C54</f>
        <v>Asset Refurbishment (Other Driven)</v>
      </c>
      <c r="D54" s="204" t="str">
        <f>'N3.01'!D54</f>
        <v>N/A</v>
      </c>
      <c r="F54" s="212" t="s">
        <v>51</v>
      </c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253">
        <f t="shared" si="28"/>
        <v>0</v>
      </c>
      <c r="S54" s="199" t="str">
        <f t="shared" si="5"/>
        <v>Units:</v>
      </c>
      <c r="T54" s="120"/>
      <c r="V54" s="199" t="str">
        <f t="shared" si="6"/>
        <v>Units:</v>
      </c>
      <c r="W54" s="120"/>
      <c r="X54" s="120"/>
      <c r="Y54" s="120"/>
      <c r="Z54" s="120"/>
      <c r="AA54" s="120"/>
      <c r="AB54" s="120"/>
      <c r="AC54" s="120"/>
      <c r="AD54" s="120"/>
      <c r="AE54" s="120"/>
      <c r="AF54" s="120"/>
      <c r="AG54" s="253">
        <f t="shared" si="29"/>
        <v>0</v>
      </c>
      <c r="AI54" s="199" t="str">
        <f t="shared" si="8"/>
        <v>Units:</v>
      </c>
      <c r="AJ54" s="120"/>
      <c r="AK54" s="120"/>
      <c r="AL54" s="120"/>
      <c r="AM54" s="120"/>
      <c r="AN54" s="120"/>
      <c r="AO54" s="120"/>
      <c r="AP54" s="120"/>
      <c r="AQ54" s="120"/>
      <c r="AR54" s="120"/>
      <c r="AS54" s="120"/>
      <c r="AT54" s="253">
        <f t="shared" si="30"/>
        <v>0</v>
      </c>
    </row>
    <row r="55" spans="1:46">
      <c r="A55" s="204" t="str">
        <f>'N3.01'!A55</f>
        <v>Long Term Risk Benefit: RIIO-2</v>
      </c>
      <c r="B55" s="204" t="str">
        <f>'N3.01'!B55</f>
        <v>Asset Intervention Impacts</v>
      </c>
      <c r="C55" s="204" t="str">
        <f>'N3.01'!C55</f>
        <v>Total Long Term Risk Benefit</v>
      </c>
      <c r="D55" s="204" t="str">
        <f>'N3.01'!D55</f>
        <v>Sub-Total</v>
      </c>
      <c r="F55" s="212" t="s">
        <v>51</v>
      </c>
      <c r="G55" s="252">
        <f>SUM(G$49:G$54)</f>
        <v>0</v>
      </c>
      <c r="H55" s="252">
        <f t="shared" ref="H55:P55" si="31">SUM(H$49:H$54)</f>
        <v>0</v>
      </c>
      <c r="I55" s="252">
        <f t="shared" si="31"/>
        <v>0</v>
      </c>
      <c r="J55" s="252">
        <f t="shared" si="31"/>
        <v>0</v>
      </c>
      <c r="K55" s="252">
        <f t="shared" si="31"/>
        <v>0</v>
      </c>
      <c r="L55" s="252">
        <f t="shared" si="31"/>
        <v>0</v>
      </c>
      <c r="M55" s="252">
        <f t="shared" si="31"/>
        <v>0</v>
      </c>
      <c r="N55" s="252">
        <f t="shared" si="31"/>
        <v>0</v>
      </c>
      <c r="O55" s="252">
        <f t="shared" si="31"/>
        <v>0</v>
      </c>
      <c r="P55" s="252">
        <f t="shared" si="31"/>
        <v>0</v>
      </c>
      <c r="Q55" s="253">
        <f t="shared" si="28"/>
        <v>0</v>
      </c>
      <c r="S55" s="199" t="str">
        <f t="shared" si="5"/>
        <v>Units:</v>
      </c>
      <c r="T55" s="120"/>
      <c r="V55" s="199" t="str">
        <f t="shared" si="6"/>
        <v>Units:</v>
      </c>
      <c r="W55" s="252">
        <f t="shared" ref="W55:AF55" si="32">SUM(W$49:W$54)</f>
        <v>0</v>
      </c>
      <c r="X55" s="252">
        <f t="shared" si="32"/>
        <v>0</v>
      </c>
      <c r="Y55" s="252">
        <f t="shared" si="32"/>
        <v>0</v>
      </c>
      <c r="Z55" s="252">
        <f t="shared" si="32"/>
        <v>0</v>
      </c>
      <c r="AA55" s="252">
        <f t="shared" si="32"/>
        <v>0</v>
      </c>
      <c r="AB55" s="252">
        <f t="shared" si="32"/>
        <v>0</v>
      </c>
      <c r="AC55" s="252">
        <f t="shared" si="32"/>
        <v>0</v>
      </c>
      <c r="AD55" s="252">
        <f t="shared" si="32"/>
        <v>0</v>
      </c>
      <c r="AE55" s="252">
        <f t="shared" si="32"/>
        <v>0</v>
      </c>
      <c r="AF55" s="252">
        <f t="shared" si="32"/>
        <v>0</v>
      </c>
      <c r="AG55" s="253">
        <f t="shared" si="29"/>
        <v>0</v>
      </c>
      <c r="AI55" s="199" t="str">
        <f t="shared" si="8"/>
        <v>Units:</v>
      </c>
      <c r="AJ55" s="252">
        <f t="shared" ref="AJ55:AS55" si="33">SUM(AJ$49:AJ$54)</f>
        <v>0</v>
      </c>
      <c r="AK55" s="252">
        <f t="shared" si="33"/>
        <v>0</v>
      </c>
      <c r="AL55" s="252">
        <f t="shared" si="33"/>
        <v>0</v>
      </c>
      <c r="AM55" s="252">
        <f t="shared" si="33"/>
        <v>0</v>
      </c>
      <c r="AN55" s="252">
        <f t="shared" si="33"/>
        <v>0</v>
      </c>
      <c r="AO55" s="252">
        <f t="shared" si="33"/>
        <v>0</v>
      </c>
      <c r="AP55" s="252">
        <f t="shared" si="33"/>
        <v>0</v>
      </c>
      <c r="AQ55" s="252">
        <f t="shared" si="33"/>
        <v>0</v>
      </c>
      <c r="AR55" s="252">
        <f t="shared" si="33"/>
        <v>0</v>
      </c>
      <c r="AS55" s="252">
        <f t="shared" si="33"/>
        <v>0</v>
      </c>
      <c r="AT55" s="253">
        <f t="shared" si="30"/>
        <v>0</v>
      </c>
    </row>
    <row r="56" spans="1:46" s="207" customFormat="1" ht="5" customHeight="1">
      <c r="F56" s="208"/>
      <c r="S56" s="208"/>
      <c r="V56" s="208"/>
      <c r="AI56" s="208"/>
    </row>
    <row r="78" spans="5:5">
      <c r="E78" s="209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>
    <tabColor rgb="FF7030A0"/>
  </sheetPr>
  <dimension ref="A1:AV78"/>
  <sheetViews>
    <sheetView zoomScale="85" zoomScaleNormal="85" workbookViewId="0">
      <selection activeCell="G47" sqref="G47"/>
    </sheetView>
  </sheetViews>
  <sheetFormatPr defaultColWidth="9" defaultRowHeight="12.4"/>
  <cols>
    <col min="1" max="1" width="51.19921875" style="89" customWidth="1"/>
    <col min="2" max="2" width="48.796875" style="89" bestFit="1" customWidth="1"/>
    <col min="3" max="3" width="51.19921875" style="89" bestFit="1" customWidth="1"/>
    <col min="4" max="4" width="11.796875" style="89" customWidth="1"/>
    <col min="5" max="5" width="1" style="207" customWidth="1"/>
    <col min="6" max="6" width="6.19921875" style="90" customWidth="1"/>
    <col min="7" max="7" width="9.796875" style="89" bestFit="1" customWidth="1"/>
    <col min="8" max="14" width="9.1328125" style="89" bestFit="1" customWidth="1"/>
    <col min="15" max="17" width="9" style="89"/>
    <col min="18" max="18" width="1" style="207" customWidth="1"/>
    <col min="19" max="19" width="6.19921875" style="90" customWidth="1"/>
    <col min="20" max="20" width="9" style="89"/>
    <col min="21" max="21" width="1" style="207" customWidth="1"/>
    <col min="22" max="22" width="6.19921875" style="90" customWidth="1"/>
    <col min="23" max="33" width="9" style="89"/>
    <col min="34" max="34" width="1" style="207" customWidth="1"/>
    <col min="35" max="35" width="6.19921875" style="90" customWidth="1"/>
    <col min="36" max="46" width="9" style="89"/>
    <col min="47" max="47" width="9.33203125" style="89" bestFit="1" customWidth="1"/>
    <col min="48" max="16384" width="9" style="89"/>
  </cols>
  <sheetData>
    <row r="1" spans="1:48" ht="25.15">
      <c r="A1" s="1" t="str">
        <f>N0_Cover!A1</f>
        <v>RIIO-2 Regulatory Reporting Pack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</row>
    <row r="2" spans="1:48" ht="22.9">
      <c r="A2" s="1">
        <f>N0_Cover!$B$12</f>
        <v>0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</row>
    <row r="3" spans="1:48" ht="19.899999999999999">
      <c r="A3" s="5" t="str">
        <f>"Workbook " &amp; N0_Cover!$B$12</f>
        <v xml:space="preserve">Workbook 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48" ht="17.649999999999999">
      <c r="A4" s="7" t="str">
        <f>"Submission Version " &amp; N0_Cover!$B$15 &amp; " - Submitted on " &amp; TEXT(N0_Cover!$B$16,"dd mmm yyyy")</f>
        <v>Submission Version  - Submitted on 00 Jan 1900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</row>
    <row r="5" spans="1:48" ht="17.649999999999999">
      <c r="A5" s="7" t="str">
        <f>"Template Version: " &amp; N0_Cover!$B$11</f>
        <v>Template Version: v1.0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</row>
    <row r="6" spans="1:48" ht="19.899999999999999">
      <c r="A6" s="5" t="e">
        <f ca="1">"Sheet: " &amp;VLOOKUP(RIGHT(CELL("filename",A1),LEN(CELL("filename",A1))-FIND("]",CELL("filename",A1))),'N0.1_Contents'!$A$11:$B$98,2,FALSE)</f>
        <v>#N/A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</row>
    <row r="7" spans="1:48" ht="17.649999999999999">
      <c r="A7" s="7" t="str">
        <f>"Prices Base: " &amp; 'N0.5_Data_Constants'!C13</f>
        <v>Prices Base: 2018/19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</row>
    <row r="8" spans="1:48" s="137" customFormat="1">
      <c r="A8" s="140" t="str">
        <f>"Error Checks: " &amp; IF(ISERROR(MATCH("Error",$A$9:$AV$9,0)),"OK","Error")</f>
        <v>Error Checks: OK</v>
      </c>
      <c r="B8" s="141"/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1"/>
      <c r="AE8" s="141"/>
      <c r="AF8" s="141"/>
      <c r="AG8" s="141"/>
      <c r="AH8" s="141"/>
      <c r="AI8" s="141"/>
      <c r="AJ8" s="141"/>
      <c r="AK8" s="141"/>
      <c r="AL8" s="141"/>
      <c r="AM8" s="141"/>
      <c r="AN8" s="141"/>
      <c r="AO8" s="141"/>
      <c r="AP8" s="141"/>
      <c r="AQ8" s="141"/>
      <c r="AR8" s="141"/>
      <c r="AS8" s="141"/>
      <c r="AT8" s="141"/>
      <c r="AU8" s="141"/>
    </row>
    <row r="9" spans="1:48" s="137" customFormat="1">
      <c r="A9" s="142" t="str">
        <f t="shared" ref="A9:AV9" si="0">IF(ISERROR(MATCH("Error",A10:A12,0)),"-","Error")</f>
        <v>-</v>
      </c>
      <c r="B9" s="142" t="str">
        <f t="shared" si="0"/>
        <v>-</v>
      </c>
      <c r="C9" s="142" t="str">
        <f t="shared" si="0"/>
        <v>-</v>
      </c>
      <c r="D9" s="142"/>
      <c r="E9" s="142" t="str">
        <f t="shared" si="0"/>
        <v>-</v>
      </c>
      <c r="F9" s="142" t="str">
        <f t="shared" si="0"/>
        <v>-</v>
      </c>
      <c r="G9" s="142" t="str">
        <f t="shared" si="0"/>
        <v>-</v>
      </c>
      <c r="H9" s="142" t="str">
        <f t="shared" si="0"/>
        <v>-</v>
      </c>
      <c r="I9" s="142" t="str">
        <f t="shared" si="0"/>
        <v>-</v>
      </c>
      <c r="J9" s="142" t="str">
        <f t="shared" si="0"/>
        <v>-</v>
      </c>
      <c r="K9" s="142" t="str">
        <f t="shared" si="0"/>
        <v>-</v>
      </c>
      <c r="L9" s="142" t="str">
        <f t="shared" si="0"/>
        <v>-</v>
      </c>
      <c r="M9" s="142" t="str">
        <f t="shared" si="0"/>
        <v>-</v>
      </c>
      <c r="N9" s="142" t="str">
        <f t="shared" si="0"/>
        <v>-</v>
      </c>
      <c r="O9" s="142" t="str">
        <f t="shared" si="0"/>
        <v>-</v>
      </c>
      <c r="P9" s="142" t="str">
        <f t="shared" si="0"/>
        <v>-</v>
      </c>
      <c r="Q9" s="142" t="str">
        <f t="shared" si="0"/>
        <v>-</v>
      </c>
      <c r="R9" s="142" t="str">
        <f t="shared" si="0"/>
        <v>-</v>
      </c>
      <c r="S9" s="142" t="str">
        <f t="shared" si="0"/>
        <v>-</v>
      </c>
      <c r="T9" s="142" t="str">
        <f t="shared" si="0"/>
        <v>-</v>
      </c>
      <c r="U9" s="142" t="str">
        <f t="shared" si="0"/>
        <v>-</v>
      </c>
      <c r="V9" s="142" t="str">
        <f t="shared" si="0"/>
        <v>-</v>
      </c>
      <c r="W9" s="142" t="str">
        <f t="shared" si="0"/>
        <v>-</v>
      </c>
      <c r="X9" s="142" t="str">
        <f t="shared" si="0"/>
        <v>-</v>
      </c>
      <c r="Y9" s="142" t="str">
        <f t="shared" si="0"/>
        <v>-</v>
      </c>
      <c r="Z9" s="142" t="str">
        <f t="shared" si="0"/>
        <v>-</v>
      </c>
      <c r="AA9" s="142" t="str">
        <f t="shared" si="0"/>
        <v>-</v>
      </c>
      <c r="AB9" s="142" t="str">
        <f t="shared" si="0"/>
        <v>-</v>
      </c>
      <c r="AC9" s="142" t="str">
        <f t="shared" si="0"/>
        <v>-</v>
      </c>
      <c r="AD9" s="142" t="str">
        <f t="shared" si="0"/>
        <v>-</v>
      </c>
      <c r="AE9" s="142" t="str">
        <f t="shared" si="0"/>
        <v>-</v>
      </c>
      <c r="AF9" s="142" t="str">
        <f t="shared" si="0"/>
        <v>-</v>
      </c>
      <c r="AG9" s="142" t="str">
        <f t="shared" si="0"/>
        <v>-</v>
      </c>
      <c r="AH9" s="142" t="str">
        <f t="shared" si="0"/>
        <v>-</v>
      </c>
      <c r="AI9" s="142" t="str">
        <f t="shared" si="0"/>
        <v>-</v>
      </c>
      <c r="AJ9" s="142" t="str">
        <f t="shared" si="0"/>
        <v>-</v>
      </c>
      <c r="AK9" s="142" t="str">
        <f t="shared" si="0"/>
        <v>-</v>
      </c>
      <c r="AL9" s="142" t="str">
        <f t="shared" si="0"/>
        <v>-</v>
      </c>
      <c r="AM9" s="142" t="str">
        <f t="shared" si="0"/>
        <v>-</v>
      </c>
      <c r="AN9" s="142" t="str">
        <f t="shared" si="0"/>
        <v>-</v>
      </c>
      <c r="AO9" s="142" t="str">
        <f t="shared" si="0"/>
        <v>-</v>
      </c>
      <c r="AP9" s="142" t="str">
        <f t="shared" si="0"/>
        <v>-</v>
      </c>
      <c r="AQ9" s="142" t="str">
        <f t="shared" si="0"/>
        <v>-</v>
      </c>
      <c r="AR9" s="142" t="str">
        <f t="shared" si="0"/>
        <v>-</v>
      </c>
      <c r="AS9" s="142" t="str">
        <f t="shared" si="0"/>
        <v>-</v>
      </c>
      <c r="AT9" s="142" t="str">
        <f t="shared" si="0"/>
        <v>-</v>
      </c>
      <c r="AU9" s="142" t="str">
        <f t="shared" si="0"/>
        <v>-</v>
      </c>
      <c r="AV9" s="137" t="str">
        <f t="shared" si="0"/>
        <v>-</v>
      </c>
    </row>
    <row r="12" spans="1:48" ht="19.899999999999999">
      <c r="A12" s="14" t="e">
        <f>'N0.6_Lookup_References'!B19</f>
        <v>#N/A</v>
      </c>
      <c r="B12" s="14"/>
      <c r="F12" s="14"/>
      <c r="G12" s="89" t="s">
        <v>0</v>
      </c>
      <c r="S12" s="200"/>
      <c r="T12" s="89" t="s">
        <v>2</v>
      </c>
      <c r="W12" s="201"/>
      <c r="X12" s="202" t="s">
        <v>229</v>
      </c>
      <c r="Y12" s="89" t="e">
        <f>VLOOKUP(A12, 'N0.6_Lookup_References'!B14:C63, 2, FALSE)</f>
        <v>#N/A</v>
      </c>
    </row>
    <row r="13" spans="1:48">
      <c r="S13" s="99" t="s">
        <v>112</v>
      </c>
      <c r="V13" s="99" t="s">
        <v>110</v>
      </c>
      <c r="AI13" s="99" t="s">
        <v>111</v>
      </c>
    </row>
    <row r="14" spans="1:48" ht="12.75" thickBot="1">
      <c r="A14" s="203" t="s">
        <v>413</v>
      </c>
      <c r="B14" s="203" t="s">
        <v>414</v>
      </c>
      <c r="C14" s="203" t="s">
        <v>415</v>
      </c>
      <c r="D14" s="203" t="s">
        <v>615</v>
      </c>
      <c r="F14" s="92" t="s">
        <v>49</v>
      </c>
      <c r="G14" s="91" t="s">
        <v>13</v>
      </c>
      <c r="H14" s="21" t="s">
        <v>14</v>
      </c>
      <c r="I14" s="22" t="s">
        <v>15</v>
      </c>
      <c r="J14" s="23" t="s">
        <v>16</v>
      </c>
      <c r="K14" s="24" t="s">
        <v>17</v>
      </c>
      <c r="L14" s="25" t="s">
        <v>18</v>
      </c>
      <c r="M14" s="26" t="s">
        <v>19</v>
      </c>
      <c r="N14" s="29" t="s">
        <v>20</v>
      </c>
      <c r="O14" s="27" t="s">
        <v>21</v>
      </c>
      <c r="P14" s="31" t="s">
        <v>22</v>
      </c>
      <c r="Q14" s="198" t="s">
        <v>26</v>
      </c>
      <c r="S14" s="92" t="s">
        <v>49</v>
      </c>
      <c r="T14" s="92" t="s">
        <v>76</v>
      </c>
      <c r="V14" s="92" t="s">
        <v>49</v>
      </c>
      <c r="W14" s="91" t="s">
        <v>13</v>
      </c>
      <c r="X14" s="21" t="s">
        <v>14</v>
      </c>
      <c r="Y14" s="22" t="s">
        <v>15</v>
      </c>
      <c r="Z14" s="23" t="s">
        <v>16</v>
      </c>
      <c r="AA14" s="24" t="s">
        <v>17</v>
      </c>
      <c r="AB14" s="25" t="s">
        <v>18</v>
      </c>
      <c r="AC14" s="26" t="s">
        <v>19</v>
      </c>
      <c r="AD14" s="29" t="s">
        <v>20</v>
      </c>
      <c r="AE14" s="27" t="s">
        <v>21</v>
      </c>
      <c r="AF14" s="31" t="s">
        <v>22</v>
      </c>
      <c r="AG14" s="198" t="s">
        <v>26</v>
      </c>
      <c r="AI14" s="92" t="s">
        <v>49</v>
      </c>
      <c r="AJ14" s="91" t="s">
        <v>4</v>
      </c>
      <c r="AK14" s="21" t="s">
        <v>5</v>
      </c>
      <c r="AL14" s="22" t="s">
        <v>6</v>
      </c>
      <c r="AM14" s="23" t="s">
        <v>7</v>
      </c>
      <c r="AN14" s="24" t="s">
        <v>8</v>
      </c>
      <c r="AO14" s="25" t="s">
        <v>91</v>
      </c>
      <c r="AP14" s="26" t="s">
        <v>92</v>
      </c>
      <c r="AQ14" s="29" t="s">
        <v>93</v>
      </c>
      <c r="AR14" s="27" t="s">
        <v>94</v>
      </c>
      <c r="AS14" s="31" t="s">
        <v>95</v>
      </c>
      <c r="AT14" s="198" t="s">
        <v>26</v>
      </c>
    </row>
    <row r="15" spans="1:48">
      <c r="A15" s="247" t="str">
        <f>'N3.01'!A15</f>
        <v>Stage1: RIIO-1 Closeout Position</v>
      </c>
      <c r="B15" s="247" t="str">
        <f>'N3.01'!B15</f>
        <v>Total Asset Category Risk</v>
      </c>
      <c r="C15" s="247" t="str">
        <f>'N3.01'!C15</f>
        <v>Closeout Position</v>
      </c>
      <c r="D15" s="247" t="str">
        <f>'N3.01'!D15</f>
        <v>Total</v>
      </c>
      <c r="F15" s="212" t="s">
        <v>51</v>
      </c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253">
        <f t="shared" ref="Q15:Q22" si="1">SUM(G15:P15)</f>
        <v>0</v>
      </c>
      <c r="S15" s="199" t="str">
        <f>$X$12</f>
        <v>Units:</v>
      </c>
      <c r="T15" s="120"/>
      <c r="V15" s="199" t="str">
        <f>$X$12</f>
        <v>Units:</v>
      </c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253">
        <f t="shared" ref="AG15:AG20" si="2">SUM(W15:AF15)</f>
        <v>0</v>
      </c>
      <c r="AI15" s="199" t="str">
        <f>$X$12</f>
        <v>Units:</v>
      </c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253">
        <f t="shared" ref="AT15:AT20" si="3">SUM(AJ15:AS15)</f>
        <v>0</v>
      </c>
    </row>
    <row r="16" spans="1:48">
      <c r="A16" s="204" t="str">
        <f>'N3.01'!A16</f>
        <v>Stage1: RIIO-1 to RIIO-2</v>
      </c>
      <c r="B16" s="204" t="str">
        <f>'N3.01'!B16</f>
        <v>Normalisation: True-Up</v>
      </c>
      <c r="C16" s="204" t="str">
        <f>'N3.01'!C16</f>
        <v>Data Revision</v>
      </c>
      <c r="D16" s="204" t="str">
        <f>'N3.01'!D16</f>
        <v>N/A</v>
      </c>
      <c r="F16" s="212" t="s">
        <v>51</v>
      </c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253">
        <f t="shared" si="1"/>
        <v>0</v>
      </c>
      <c r="S16" s="199" t="str">
        <f>$X$12</f>
        <v>Units:</v>
      </c>
      <c r="T16" s="120"/>
      <c r="V16" s="199" t="str">
        <f>$X$12</f>
        <v>Units:</v>
      </c>
      <c r="W16" s="120"/>
      <c r="X16" s="120"/>
      <c r="Y16" s="120"/>
      <c r="Z16" s="120"/>
      <c r="AA16" s="120"/>
      <c r="AB16" s="120"/>
      <c r="AC16" s="120"/>
      <c r="AD16" s="120"/>
      <c r="AE16" s="120"/>
      <c r="AF16" s="120"/>
      <c r="AG16" s="253">
        <f t="shared" si="2"/>
        <v>0</v>
      </c>
      <c r="AI16" s="199" t="str">
        <f>$X$12</f>
        <v>Units:</v>
      </c>
      <c r="AJ16" s="120"/>
      <c r="AK16" s="120"/>
      <c r="AL16" s="120"/>
      <c r="AM16" s="120"/>
      <c r="AN16" s="120"/>
      <c r="AO16" s="120"/>
      <c r="AP16" s="120"/>
      <c r="AQ16" s="120"/>
      <c r="AR16" s="120"/>
      <c r="AS16" s="120"/>
      <c r="AT16" s="253">
        <f t="shared" si="3"/>
        <v>0</v>
      </c>
    </row>
    <row r="17" spans="1:46">
      <c r="A17" s="204" t="str">
        <f>'N3.01'!A17</f>
        <v>Stage1: RIIO-1 to RIIO-2</v>
      </c>
      <c r="B17" s="204" t="str">
        <f>'N3.01'!B17</f>
        <v>Normalisation: True-Up</v>
      </c>
      <c r="C17" s="204" t="str">
        <f>'N3.01'!C17</f>
        <v>Methodological Change</v>
      </c>
      <c r="D17" s="204" t="str">
        <f>'N3.01'!D17</f>
        <v>N/A</v>
      </c>
      <c r="F17" s="212" t="s">
        <v>51</v>
      </c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253">
        <f t="shared" si="1"/>
        <v>0</v>
      </c>
      <c r="S17" s="199" t="str">
        <f>$X$12</f>
        <v>Units:</v>
      </c>
      <c r="T17" s="120"/>
      <c r="V17" s="199" t="str">
        <f>$X$12</f>
        <v>Units:</v>
      </c>
      <c r="W17" s="120"/>
      <c r="X17" s="120"/>
      <c r="Y17" s="120"/>
      <c r="Z17" s="120"/>
      <c r="AA17" s="120"/>
      <c r="AB17" s="120"/>
      <c r="AC17" s="120"/>
      <c r="AD17" s="120"/>
      <c r="AE17" s="120"/>
      <c r="AF17" s="120"/>
      <c r="AG17" s="253">
        <f t="shared" si="2"/>
        <v>0</v>
      </c>
      <c r="AI17" s="199" t="str">
        <f>$X$12</f>
        <v>Units:</v>
      </c>
      <c r="AJ17" s="120"/>
      <c r="AK17" s="120"/>
      <c r="AL17" s="120"/>
      <c r="AM17" s="120"/>
      <c r="AN17" s="120"/>
      <c r="AO17" s="120"/>
      <c r="AP17" s="120"/>
      <c r="AQ17" s="120"/>
      <c r="AR17" s="120"/>
      <c r="AS17" s="120"/>
      <c r="AT17" s="253">
        <f t="shared" si="3"/>
        <v>0</v>
      </c>
    </row>
    <row r="18" spans="1:46">
      <c r="A18" s="204" t="str">
        <f>'N3.01'!A18</f>
        <v>Stage1: RIIO-1 to RIIO-2</v>
      </c>
      <c r="B18" s="204" t="str">
        <f>'N3.01'!B18</f>
        <v>Normalisation: True-Up</v>
      </c>
      <c r="C18" s="248" t="str">
        <f>'N3.01'!C18</f>
        <v>Optional entry 1</v>
      </c>
      <c r="D18" s="204" t="str">
        <f>'N3.01'!D18</f>
        <v>N/A</v>
      </c>
      <c r="F18" s="212" t="s">
        <v>51</v>
      </c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253">
        <f t="shared" si="1"/>
        <v>0</v>
      </c>
      <c r="S18" s="199" t="str">
        <f>$X$12</f>
        <v>Units:</v>
      </c>
      <c r="T18" s="120"/>
      <c r="V18" s="199" t="str">
        <f>$X$12</f>
        <v>Units:</v>
      </c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253">
        <f t="shared" si="2"/>
        <v>0</v>
      </c>
      <c r="AI18" s="199" t="str">
        <f>$X$12</f>
        <v>Units:</v>
      </c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253">
        <f t="shared" si="3"/>
        <v>0</v>
      </c>
    </row>
    <row r="19" spans="1:46">
      <c r="A19" s="204" t="str">
        <f>'N3.01'!A19</f>
        <v>Stage1: RIIO-1 to RIIO-2</v>
      </c>
      <c r="B19" s="204" t="str">
        <f>'N3.01'!B19</f>
        <v>Normalisation: True-Up</v>
      </c>
      <c r="C19" s="248" t="str">
        <f>'N3.01'!C19</f>
        <v>Optional entry 2</v>
      </c>
      <c r="D19" s="204" t="str">
        <f>'N3.01'!D19</f>
        <v>N/A</v>
      </c>
      <c r="F19" s="212" t="s">
        <v>51</v>
      </c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252">
        <f t="shared" si="1"/>
        <v>0</v>
      </c>
      <c r="S19" s="199" t="str">
        <f>$X$12</f>
        <v>Units:</v>
      </c>
      <c r="T19" s="120"/>
      <c r="V19" s="199" t="str">
        <f>$X$12</f>
        <v>Units:</v>
      </c>
      <c r="W19" s="120"/>
      <c r="X19" s="120"/>
      <c r="Y19" s="120"/>
      <c r="Z19" s="120"/>
      <c r="AA19" s="120"/>
      <c r="AB19" s="120"/>
      <c r="AC19" s="120"/>
      <c r="AD19" s="120"/>
      <c r="AE19" s="120"/>
      <c r="AF19" s="120"/>
      <c r="AG19" s="252">
        <f t="shared" si="2"/>
        <v>0</v>
      </c>
      <c r="AI19" s="199" t="str">
        <f>$X$12</f>
        <v>Units:</v>
      </c>
      <c r="AJ19" s="120"/>
      <c r="AK19" s="120"/>
      <c r="AL19" s="120"/>
      <c r="AM19" s="120"/>
      <c r="AN19" s="120"/>
      <c r="AO19" s="120"/>
      <c r="AP19" s="120"/>
      <c r="AQ19" s="120"/>
      <c r="AR19" s="120"/>
      <c r="AS19" s="120"/>
      <c r="AT19" s="252">
        <f t="shared" si="3"/>
        <v>0</v>
      </c>
    </row>
    <row r="20" spans="1:46">
      <c r="A20" s="247" t="str">
        <f>'N3.01'!A20</f>
        <v>Stage 2: RIIO-2 Start Position 2020/21</v>
      </c>
      <c r="B20" s="247" t="str">
        <f>'N3.01'!B20</f>
        <v>Total Asset Category Risk</v>
      </c>
      <c r="C20" s="247" t="str">
        <f>'N3.01'!C20</f>
        <v>Start Position</v>
      </c>
      <c r="D20" s="247" t="str">
        <f>'N3.01'!D20</f>
        <v>Total</v>
      </c>
      <c r="F20" s="212" t="s">
        <v>51</v>
      </c>
      <c r="G20" s="252">
        <f>SUM(G15:G19)</f>
        <v>0</v>
      </c>
      <c r="H20" s="252">
        <f t="shared" ref="H20:P20" si="4">SUM(H15:H19)</f>
        <v>0</v>
      </c>
      <c r="I20" s="252">
        <f t="shared" si="4"/>
        <v>0</v>
      </c>
      <c r="J20" s="252">
        <f t="shared" si="4"/>
        <v>0</v>
      </c>
      <c r="K20" s="252">
        <f t="shared" si="4"/>
        <v>0</v>
      </c>
      <c r="L20" s="252">
        <f t="shared" si="4"/>
        <v>0</v>
      </c>
      <c r="M20" s="252">
        <f t="shared" si="4"/>
        <v>0</v>
      </c>
      <c r="N20" s="252">
        <f t="shared" si="4"/>
        <v>0</v>
      </c>
      <c r="O20" s="252">
        <f t="shared" si="4"/>
        <v>0</v>
      </c>
      <c r="P20" s="252">
        <f t="shared" si="4"/>
        <v>0</v>
      </c>
      <c r="Q20" s="252">
        <f t="shared" si="1"/>
        <v>0</v>
      </c>
      <c r="S20" s="199" t="str">
        <f t="shared" ref="S20:S55" si="5">$X$12</f>
        <v>Units:</v>
      </c>
      <c r="T20" s="120"/>
      <c r="V20" s="199" t="str">
        <f t="shared" ref="V20:V55" si="6">$X$12</f>
        <v>Units:</v>
      </c>
      <c r="W20" s="252">
        <f t="shared" ref="W20:AF20" si="7">SUM(W15:W19)</f>
        <v>0</v>
      </c>
      <c r="X20" s="252">
        <f t="shared" si="7"/>
        <v>0</v>
      </c>
      <c r="Y20" s="252">
        <f t="shared" si="7"/>
        <v>0</v>
      </c>
      <c r="Z20" s="252">
        <f t="shared" si="7"/>
        <v>0</v>
      </c>
      <c r="AA20" s="252">
        <f t="shared" si="7"/>
        <v>0</v>
      </c>
      <c r="AB20" s="252">
        <f t="shared" si="7"/>
        <v>0</v>
      </c>
      <c r="AC20" s="252">
        <f t="shared" si="7"/>
        <v>0</v>
      </c>
      <c r="AD20" s="252">
        <f t="shared" si="7"/>
        <v>0</v>
      </c>
      <c r="AE20" s="252">
        <f t="shared" si="7"/>
        <v>0</v>
      </c>
      <c r="AF20" s="252">
        <f t="shared" si="7"/>
        <v>0</v>
      </c>
      <c r="AG20" s="252">
        <f t="shared" si="2"/>
        <v>0</v>
      </c>
      <c r="AI20" s="199" t="str">
        <f t="shared" ref="AI20:AI55" si="8">$X$12</f>
        <v>Units:</v>
      </c>
      <c r="AJ20" s="252">
        <f t="shared" ref="AJ20:AS20" si="9">SUM(AJ15:AJ19)</f>
        <v>0</v>
      </c>
      <c r="AK20" s="252">
        <f t="shared" si="9"/>
        <v>0</v>
      </c>
      <c r="AL20" s="252">
        <f t="shared" si="9"/>
        <v>0</v>
      </c>
      <c r="AM20" s="252">
        <f t="shared" si="9"/>
        <v>0</v>
      </c>
      <c r="AN20" s="252">
        <f t="shared" si="9"/>
        <v>0</v>
      </c>
      <c r="AO20" s="252">
        <f t="shared" si="9"/>
        <v>0</v>
      </c>
      <c r="AP20" s="252">
        <f t="shared" si="9"/>
        <v>0</v>
      </c>
      <c r="AQ20" s="252">
        <f t="shared" si="9"/>
        <v>0</v>
      </c>
      <c r="AR20" s="252">
        <f t="shared" si="9"/>
        <v>0</v>
      </c>
      <c r="AS20" s="252">
        <f t="shared" si="9"/>
        <v>0</v>
      </c>
      <c r="AT20" s="252">
        <f t="shared" si="3"/>
        <v>0</v>
      </c>
    </row>
    <row r="21" spans="1:46">
      <c r="A21" s="204" t="str">
        <f>'N3.01'!A21</f>
        <v>Stage 2: Without Intervention Risk Change</v>
      </c>
      <c r="B21" s="204" t="str">
        <f>'N3.01'!B21</f>
        <v>Deterioration</v>
      </c>
      <c r="C21" s="204" t="str">
        <f>'N3.01'!C21</f>
        <v>Original Forecast Deterioration</v>
      </c>
      <c r="D21" s="204" t="str">
        <f>'N3.01'!D21</f>
        <v>N/A</v>
      </c>
      <c r="F21" s="212" t="s">
        <v>51</v>
      </c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253">
        <f t="shared" si="1"/>
        <v>0</v>
      </c>
      <c r="S21" s="199" t="str">
        <f t="shared" si="5"/>
        <v>Units:</v>
      </c>
      <c r="T21" s="120"/>
      <c r="V21" s="199" t="str">
        <f t="shared" si="6"/>
        <v>Units:</v>
      </c>
      <c r="W21" s="120"/>
      <c r="X21" s="120"/>
      <c r="Y21" s="120"/>
      <c r="Z21" s="120"/>
      <c r="AA21" s="120"/>
      <c r="AB21" s="120"/>
      <c r="AC21" s="120"/>
      <c r="AD21" s="120"/>
      <c r="AE21" s="120"/>
      <c r="AF21" s="120"/>
      <c r="AG21" s="253">
        <f t="shared" ref="AG21:AG32" si="10">SUM(W21:AF21)</f>
        <v>0</v>
      </c>
      <c r="AI21" s="199" t="str">
        <f t="shared" si="8"/>
        <v>Units:</v>
      </c>
      <c r="AJ21" s="120"/>
      <c r="AK21" s="120"/>
      <c r="AL21" s="120"/>
      <c r="AM21" s="120"/>
      <c r="AN21" s="120"/>
      <c r="AO21" s="120"/>
      <c r="AP21" s="120"/>
      <c r="AQ21" s="120"/>
      <c r="AR21" s="120"/>
      <c r="AS21" s="120"/>
      <c r="AT21" s="253">
        <f t="shared" ref="AT21:AT32" si="11">SUM(AJ21:AS21)</f>
        <v>0</v>
      </c>
    </row>
    <row r="22" spans="1:46">
      <c r="A22" s="204" t="str">
        <f>'N3.01'!A22</f>
        <v>Stage 2: Without Intervention Risk Change</v>
      </c>
      <c r="B22" s="204" t="str">
        <f>'N3.01'!B22</f>
        <v>Non-Intervention Impacts</v>
      </c>
      <c r="C22" s="204" t="str">
        <f>'N3.01'!C22</f>
        <v>Revised Forecast Deterioration</v>
      </c>
      <c r="D22" s="204" t="str">
        <f>'N3.01'!D22</f>
        <v>N/A</v>
      </c>
      <c r="F22" s="212" t="s">
        <v>51</v>
      </c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253">
        <f t="shared" si="1"/>
        <v>0</v>
      </c>
      <c r="S22" s="199" t="str">
        <f t="shared" si="5"/>
        <v>Units:</v>
      </c>
      <c r="T22" s="120"/>
      <c r="V22" s="199" t="str">
        <f t="shared" si="6"/>
        <v>Units:</v>
      </c>
      <c r="W22" s="120"/>
      <c r="X22" s="120"/>
      <c r="Y22" s="120"/>
      <c r="Z22" s="120"/>
      <c r="AA22" s="120"/>
      <c r="AB22" s="120"/>
      <c r="AC22" s="120"/>
      <c r="AD22" s="120"/>
      <c r="AE22" s="120"/>
      <c r="AF22" s="120"/>
      <c r="AG22" s="253">
        <f t="shared" si="10"/>
        <v>0</v>
      </c>
      <c r="AI22" s="199" t="str">
        <f t="shared" si="8"/>
        <v>Units:</v>
      </c>
      <c r="AJ22" s="120"/>
      <c r="AK22" s="120"/>
      <c r="AL22" s="120"/>
      <c r="AM22" s="120"/>
      <c r="AN22" s="120"/>
      <c r="AO22" s="120"/>
      <c r="AP22" s="120"/>
      <c r="AQ22" s="120"/>
      <c r="AR22" s="120"/>
      <c r="AS22" s="120"/>
      <c r="AT22" s="253">
        <f t="shared" si="11"/>
        <v>0</v>
      </c>
    </row>
    <row r="23" spans="1:46">
      <c r="A23" s="204" t="str">
        <f>'N3.01'!A23</f>
        <v>Stage 2: Without Intervention Risk Change</v>
      </c>
      <c r="B23" s="204" t="str">
        <f>'N3.01'!B23</f>
        <v>Non-Intervention Impacts</v>
      </c>
      <c r="C23" s="204" t="str">
        <f>'N3.01'!C23</f>
        <v>Deterioration Change Impact</v>
      </c>
      <c r="D23" s="204" t="str">
        <f>'N3.01'!D23</f>
        <v>Non-Intervention</v>
      </c>
      <c r="F23" s="212" t="s">
        <v>51</v>
      </c>
      <c r="G23" s="254">
        <f t="shared" ref="G23:P23" si="12">G$22-G$21</f>
        <v>0</v>
      </c>
      <c r="H23" s="254">
        <f t="shared" si="12"/>
        <v>0</v>
      </c>
      <c r="I23" s="254">
        <f t="shared" si="12"/>
        <v>0</v>
      </c>
      <c r="J23" s="254">
        <f t="shared" si="12"/>
        <v>0</v>
      </c>
      <c r="K23" s="254">
        <f t="shared" si="12"/>
        <v>0</v>
      </c>
      <c r="L23" s="254">
        <f t="shared" si="12"/>
        <v>0</v>
      </c>
      <c r="M23" s="254">
        <f t="shared" si="12"/>
        <v>0</v>
      </c>
      <c r="N23" s="254">
        <f t="shared" si="12"/>
        <v>0</v>
      </c>
      <c r="O23" s="254">
        <f t="shared" si="12"/>
        <v>0</v>
      </c>
      <c r="P23" s="254">
        <f t="shared" si="12"/>
        <v>0</v>
      </c>
      <c r="Q23" s="253">
        <f t="shared" ref="Q23:Q32" si="13">SUM(G23:P23)</f>
        <v>0</v>
      </c>
      <c r="S23" s="199" t="str">
        <f t="shared" si="5"/>
        <v>Units:</v>
      </c>
      <c r="T23" s="120"/>
      <c r="V23" s="199" t="str">
        <f t="shared" si="6"/>
        <v>Units:</v>
      </c>
      <c r="W23" s="254">
        <f t="shared" ref="W23:AF23" si="14">W$22-W$21</f>
        <v>0</v>
      </c>
      <c r="X23" s="254">
        <f t="shared" si="14"/>
        <v>0</v>
      </c>
      <c r="Y23" s="254">
        <f t="shared" si="14"/>
        <v>0</v>
      </c>
      <c r="Z23" s="254">
        <f t="shared" si="14"/>
        <v>0</v>
      </c>
      <c r="AA23" s="254">
        <f t="shared" si="14"/>
        <v>0</v>
      </c>
      <c r="AB23" s="254">
        <f t="shared" si="14"/>
        <v>0</v>
      </c>
      <c r="AC23" s="254">
        <f t="shared" si="14"/>
        <v>0</v>
      </c>
      <c r="AD23" s="254">
        <f t="shared" si="14"/>
        <v>0</v>
      </c>
      <c r="AE23" s="254">
        <f t="shared" si="14"/>
        <v>0</v>
      </c>
      <c r="AF23" s="254">
        <f t="shared" si="14"/>
        <v>0</v>
      </c>
      <c r="AG23" s="253">
        <f t="shared" si="10"/>
        <v>0</v>
      </c>
      <c r="AI23" s="199" t="str">
        <f t="shared" si="8"/>
        <v>Units:</v>
      </c>
      <c r="AJ23" s="254">
        <f t="shared" ref="AJ23:AS23" si="15">AJ$22-AJ$21</f>
        <v>0</v>
      </c>
      <c r="AK23" s="254">
        <f t="shared" si="15"/>
        <v>0</v>
      </c>
      <c r="AL23" s="254">
        <f t="shared" si="15"/>
        <v>0</v>
      </c>
      <c r="AM23" s="254">
        <f t="shared" si="15"/>
        <v>0</v>
      </c>
      <c r="AN23" s="254">
        <f t="shared" si="15"/>
        <v>0</v>
      </c>
      <c r="AO23" s="254">
        <f t="shared" si="15"/>
        <v>0</v>
      </c>
      <c r="AP23" s="254">
        <f t="shared" si="15"/>
        <v>0</v>
      </c>
      <c r="AQ23" s="254">
        <f t="shared" si="15"/>
        <v>0</v>
      </c>
      <c r="AR23" s="254">
        <f t="shared" si="15"/>
        <v>0</v>
      </c>
      <c r="AS23" s="254">
        <f t="shared" si="15"/>
        <v>0</v>
      </c>
      <c r="AT23" s="253">
        <f t="shared" si="11"/>
        <v>0</v>
      </c>
    </row>
    <row r="24" spans="1:46">
      <c r="A24" s="204" t="str">
        <f>'N3.01'!A24</f>
        <v>Stage 2: Without Intervention Risk Change</v>
      </c>
      <c r="B24" s="204" t="str">
        <f>'N3.01'!B24</f>
        <v>Non-Intervention Impacts</v>
      </c>
      <c r="C24" s="204" t="str">
        <f>'N3.01'!C24</f>
        <v>Revised Forecast Methodology Change</v>
      </c>
      <c r="D24" s="204" t="str">
        <f>'N3.01'!D24</f>
        <v>N/A</v>
      </c>
      <c r="F24" s="212" t="s">
        <v>51</v>
      </c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253">
        <f>SUM(G24:P24)</f>
        <v>0</v>
      </c>
      <c r="S24" s="199" t="str">
        <f t="shared" si="5"/>
        <v>Units:</v>
      </c>
      <c r="T24" s="120"/>
      <c r="V24" s="199" t="str">
        <f t="shared" si="6"/>
        <v>Units:</v>
      </c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253">
        <f t="shared" si="10"/>
        <v>0</v>
      </c>
      <c r="AI24" s="199" t="str">
        <f t="shared" si="8"/>
        <v>Units:</v>
      </c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253">
        <f t="shared" si="11"/>
        <v>0</v>
      </c>
    </row>
    <row r="25" spans="1:46">
      <c r="A25" s="204" t="str">
        <f>'N3.01'!A25</f>
        <v>Stage 2: Without Intervention Risk Change</v>
      </c>
      <c r="B25" s="204" t="str">
        <f>'N3.01'!B25</f>
        <v>Non-Intervention Impacts</v>
      </c>
      <c r="C25" s="204" t="str">
        <f>'N3.01'!C25</f>
        <v>Methodology Change Impact</v>
      </c>
      <c r="D25" s="204" t="str">
        <f>'N3.01'!D25</f>
        <v>Non-Intervention</v>
      </c>
      <c r="F25" s="212" t="s">
        <v>51</v>
      </c>
      <c r="G25" s="254">
        <f t="shared" ref="G25:P25" si="16">G$24-G$22</f>
        <v>0</v>
      </c>
      <c r="H25" s="254">
        <f t="shared" si="16"/>
        <v>0</v>
      </c>
      <c r="I25" s="254">
        <f t="shared" si="16"/>
        <v>0</v>
      </c>
      <c r="J25" s="254">
        <f t="shared" si="16"/>
        <v>0</v>
      </c>
      <c r="K25" s="254">
        <f t="shared" si="16"/>
        <v>0</v>
      </c>
      <c r="L25" s="254">
        <f t="shared" si="16"/>
        <v>0</v>
      </c>
      <c r="M25" s="254">
        <f t="shared" si="16"/>
        <v>0</v>
      </c>
      <c r="N25" s="254">
        <f t="shared" si="16"/>
        <v>0</v>
      </c>
      <c r="O25" s="254">
        <f t="shared" si="16"/>
        <v>0</v>
      </c>
      <c r="P25" s="254">
        <f t="shared" si="16"/>
        <v>0</v>
      </c>
      <c r="Q25" s="253">
        <f t="shared" si="13"/>
        <v>0</v>
      </c>
      <c r="S25" s="199" t="str">
        <f t="shared" si="5"/>
        <v>Units:</v>
      </c>
      <c r="T25" s="120"/>
      <c r="V25" s="199" t="str">
        <f t="shared" si="6"/>
        <v>Units:</v>
      </c>
      <c r="W25" s="254">
        <f t="shared" ref="W25:AF25" si="17">W$24-W$22</f>
        <v>0</v>
      </c>
      <c r="X25" s="254">
        <f t="shared" si="17"/>
        <v>0</v>
      </c>
      <c r="Y25" s="254">
        <f t="shared" si="17"/>
        <v>0</v>
      </c>
      <c r="Z25" s="254">
        <f t="shared" si="17"/>
        <v>0</v>
      </c>
      <c r="AA25" s="254">
        <f t="shared" si="17"/>
        <v>0</v>
      </c>
      <c r="AB25" s="254">
        <f t="shared" si="17"/>
        <v>0</v>
      </c>
      <c r="AC25" s="254">
        <f t="shared" si="17"/>
        <v>0</v>
      </c>
      <c r="AD25" s="254">
        <f t="shared" si="17"/>
        <v>0</v>
      </c>
      <c r="AE25" s="254">
        <f t="shared" si="17"/>
        <v>0</v>
      </c>
      <c r="AF25" s="254">
        <f t="shared" si="17"/>
        <v>0</v>
      </c>
      <c r="AG25" s="253">
        <f t="shared" si="10"/>
        <v>0</v>
      </c>
      <c r="AI25" s="199" t="str">
        <f t="shared" si="8"/>
        <v>Units:</v>
      </c>
      <c r="AJ25" s="254">
        <f t="shared" ref="AJ25:AS25" si="18">AJ$24-AJ$22</f>
        <v>0</v>
      </c>
      <c r="AK25" s="254">
        <f t="shared" si="18"/>
        <v>0</v>
      </c>
      <c r="AL25" s="254">
        <f t="shared" si="18"/>
        <v>0</v>
      </c>
      <c r="AM25" s="254">
        <f t="shared" si="18"/>
        <v>0</v>
      </c>
      <c r="AN25" s="254">
        <f t="shared" si="18"/>
        <v>0</v>
      </c>
      <c r="AO25" s="254">
        <f t="shared" si="18"/>
        <v>0</v>
      </c>
      <c r="AP25" s="254">
        <f t="shared" si="18"/>
        <v>0</v>
      </c>
      <c r="AQ25" s="254">
        <f t="shared" si="18"/>
        <v>0</v>
      </c>
      <c r="AR25" s="254">
        <f t="shared" si="18"/>
        <v>0</v>
      </c>
      <c r="AS25" s="254">
        <f t="shared" si="18"/>
        <v>0</v>
      </c>
      <c r="AT25" s="253">
        <f t="shared" si="11"/>
        <v>0</v>
      </c>
    </row>
    <row r="26" spans="1:46">
      <c r="A26" s="204" t="str">
        <f>'N3.01'!A26</f>
        <v>Stage 2: Without Intervention Risk Change</v>
      </c>
      <c r="B26" s="204" t="str">
        <f>'N3.01'!B26</f>
        <v>Load Related Work</v>
      </c>
      <c r="C26" s="204" t="str">
        <f>'N3.01'!C26</f>
        <v>Asset Additions (not part of replace or refurb)</v>
      </c>
      <c r="D26" s="204" t="str">
        <f>'N3.01'!D26</f>
        <v>Other Interventions</v>
      </c>
      <c r="F26" s="212" t="s">
        <v>51</v>
      </c>
      <c r="G26" s="120"/>
      <c r="H26" s="120"/>
      <c r="I26" s="120"/>
      <c r="J26" s="120"/>
      <c r="K26" s="120"/>
      <c r="L26" s="120"/>
      <c r="M26" s="120"/>
      <c r="N26" s="120"/>
      <c r="O26" s="120"/>
      <c r="P26" s="120"/>
      <c r="Q26" s="253">
        <f t="shared" si="13"/>
        <v>0</v>
      </c>
      <c r="S26" s="199" t="str">
        <f t="shared" si="5"/>
        <v>Units:</v>
      </c>
      <c r="T26" s="120"/>
      <c r="V26" s="199" t="str">
        <f t="shared" si="6"/>
        <v>Units:</v>
      </c>
      <c r="W26" s="120"/>
      <c r="X26" s="120"/>
      <c r="Y26" s="120"/>
      <c r="Z26" s="120"/>
      <c r="AA26" s="120"/>
      <c r="AB26" s="120"/>
      <c r="AC26" s="120"/>
      <c r="AD26" s="120"/>
      <c r="AE26" s="120"/>
      <c r="AF26" s="120"/>
      <c r="AG26" s="253">
        <f t="shared" si="10"/>
        <v>0</v>
      </c>
      <c r="AI26" s="199" t="str">
        <f t="shared" si="8"/>
        <v>Units:</v>
      </c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253">
        <f t="shared" si="11"/>
        <v>0</v>
      </c>
    </row>
    <row r="27" spans="1:46">
      <c r="A27" s="204" t="str">
        <f>'N3.01'!A27</f>
        <v>Stage 2: Without Intervention Risk Change</v>
      </c>
      <c r="B27" s="204" t="str">
        <f>'N3.01'!B27</f>
        <v>Load Related Work</v>
      </c>
      <c r="C27" s="204" t="str">
        <f>'N3.01'!C27</f>
        <v>Asset Disposals  (not part of replace or refurb)</v>
      </c>
      <c r="D27" s="204" t="str">
        <f>'N3.01'!D27</f>
        <v>Other Interventions</v>
      </c>
      <c r="F27" s="212" t="s">
        <v>51</v>
      </c>
      <c r="G27" s="120"/>
      <c r="H27" s="120"/>
      <c r="I27" s="120"/>
      <c r="J27" s="120"/>
      <c r="K27" s="120"/>
      <c r="L27" s="120"/>
      <c r="M27" s="120"/>
      <c r="N27" s="120"/>
      <c r="O27" s="120"/>
      <c r="P27" s="120"/>
      <c r="Q27" s="253">
        <f t="shared" si="13"/>
        <v>0</v>
      </c>
      <c r="S27" s="199" t="str">
        <f t="shared" si="5"/>
        <v>Units:</v>
      </c>
      <c r="T27" s="120"/>
      <c r="V27" s="199" t="str">
        <f t="shared" si="6"/>
        <v>Units:</v>
      </c>
      <c r="W27" s="120"/>
      <c r="X27" s="120"/>
      <c r="Y27" s="120"/>
      <c r="Z27" s="120"/>
      <c r="AA27" s="120"/>
      <c r="AB27" s="120"/>
      <c r="AC27" s="120"/>
      <c r="AD27" s="120"/>
      <c r="AE27" s="120"/>
      <c r="AF27" s="120"/>
      <c r="AG27" s="253">
        <f t="shared" si="10"/>
        <v>0</v>
      </c>
      <c r="AI27" s="199" t="str">
        <f t="shared" si="8"/>
        <v>Units:</v>
      </c>
      <c r="AJ27" s="120"/>
      <c r="AK27" s="120"/>
      <c r="AL27" s="120"/>
      <c r="AM27" s="120"/>
      <c r="AN27" s="120"/>
      <c r="AO27" s="120"/>
      <c r="AP27" s="120"/>
      <c r="AQ27" s="120"/>
      <c r="AR27" s="120"/>
      <c r="AS27" s="120"/>
      <c r="AT27" s="253">
        <f t="shared" si="11"/>
        <v>0</v>
      </c>
    </row>
    <row r="28" spans="1:46">
      <c r="A28" s="204" t="str">
        <f>'N3.01'!A28</f>
        <v>Stage 2: Without Intervention Risk Change</v>
      </c>
      <c r="B28" s="204" t="str">
        <f>'N3.01'!B28</f>
        <v>Risk Changes</v>
      </c>
      <c r="C28" s="204" t="str">
        <f>'N3.01'!C28</f>
        <v>Changes in Maintenance Programme</v>
      </c>
      <c r="D28" s="204" t="str">
        <f>'N3.01'!D28</f>
        <v>Other Interventions</v>
      </c>
      <c r="F28" s="212" t="s">
        <v>51</v>
      </c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253">
        <f t="shared" si="13"/>
        <v>0</v>
      </c>
      <c r="S28" s="199" t="str">
        <f t="shared" si="5"/>
        <v>Units:</v>
      </c>
      <c r="T28" s="120"/>
      <c r="V28" s="199" t="str">
        <f t="shared" si="6"/>
        <v>Units:</v>
      </c>
      <c r="W28" s="120"/>
      <c r="X28" s="120"/>
      <c r="Y28" s="120"/>
      <c r="Z28" s="120"/>
      <c r="AA28" s="120"/>
      <c r="AB28" s="120"/>
      <c r="AC28" s="120"/>
      <c r="AD28" s="120"/>
      <c r="AE28" s="120"/>
      <c r="AF28" s="120"/>
      <c r="AG28" s="253">
        <f t="shared" si="10"/>
        <v>0</v>
      </c>
      <c r="AI28" s="199" t="str">
        <f t="shared" si="8"/>
        <v>Units:</v>
      </c>
      <c r="AJ28" s="120"/>
      <c r="AK28" s="120"/>
      <c r="AL28" s="120"/>
      <c r="AM28" s="120"/>
      <c r="AN28" s="120"/>
      <c r="AO28" s="120"/>
      <c r="AP28" s="120"/>
      <c r="AQ28" s="120"/>
      <c r="AR28" s="120"/>
      <c r="AS28" s="120"/>
      <c r="AT28" s="253">
        <f t="shared" si="11"/>
        <v>0</v>
      </c>
    </row>
    <row r="29" spans="1:46">
      <c r="A29" s="204" t="str">
        <f>'N3.01'!A29</f>
        <v>Stage 2: Without Intervention Risk Change</v>
      </c>
      <c r="B29" s="204" t="str">
        <f>'N3.01'!B29</f>
        <v>Risk Changes</v>
      </c>
      <c r="C29" s="204" t="str">
        <f>'N3.01'!C29</f>
        <v>Manual Over-ride on PoF or CoF</v>
      </c>
      <c r="D29" s="204" t="str">
        <f>'N3.01'!D29</f>
        <v>Non-Intervention</v>
      </c>
      <c r="F29" s="212" t="s">
        <v>51</v>
      </c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253">
        <f t="shared" si="13"/>
        <v>0</v>
      </c>
      <c r="S29" s="199" t="str">
        <f t="shared" si="5"/>
        <v>Units:</v>
      </c>
      <c r="T29" s="120"/>
      <c r="V29" s="199" t="str">
        <f t="shared" si="6"/>
        <v>Units:</v>
      </c>
      <c r="W29" s="120"/>
      <c r="X29" s="120"/>
      <c r="Y29" s="120"/>
      <c r="Z29" s="120"/>
      <c r="AA29" s="120"/>
      <c r="AB29" s="120"/>
      <c r="AC29" s="120"/>
      <c r="AD29" s="120"/>
      <c r="AE29" s="120"/>
      <c r="AF29" s="120"/>
      <c r="AG29" s="253">
        <f t="shared" si="10"/>
        <v>0</v>
      </c>
      <c r="AI29" s="199" t="str">
        <f t="shared" si="8"/>
        <v>Units:</v>
      </c>
      <c r="AJ29" s="120"/>
      <c r="AK29" s="120"/>
      <c r="AL29" s="120"/>
      <c r="AM29" s="120"/>
      <c r="AN29" s="120"/>
      <c r="AO29" s="120"/>
      <c r="AP29" s="120"/>
      <c r="AQ29" s="120"/>
      <c r="AR29" s="120"/>
      <c r="AS29" s="120"/>
      <c r="AT29" s="253">
        <f t="shared" si="11"/>
        <v>0</v>
      </c>
    </row>
    <row r="30" spans="1:46">
      <c r="A30" s="204" t="str">
        <f>'N3.01'!A30</f>
        <v>Stage 2: Without Intervention Risk Change</v>
      </c>
      <c r="B30" s="204" t="str">
        <f>'N3.01'!B30</f>
        <v>Risk Changes</v>
      </c>
      <c r="C30" s="204" t="str">
        <f>'N3.01'!C30</f>
        <v>Extension of Expected Asset Life</v>
      </c>
      <c r="D30" s="204" t="str">
        <f>'N3.01'!D30</f>
        <v>Non-Intervention</v>
      </c>
      <c r="F30" s="212" t="s">
        <v>51</v>
      </c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253">
        <f t="shared" si="13"/>
        <v>0</v>
      </c>
      <c r="S30" s="199" t="str">
        <f t="shared" si="5"/>
        <v>Units:</v>
      </c>
      <c r="T30" s="120"/>
      <c r="V30" s="199" t="str">
        <f t="shared" si="6"/>
        <v>Units:</v>
      </c>
      <c r="W30" s="120"/>
      <c r="X30" s="120"/>
      <c r="Y30" s="120"/>
      <c r="Z30" s="120"/>
      <c r="AA30" s="120"/>
      <c r="AB30" s="120"/>
      <c r="AC30" s="120"/>
      <c r="AD30" s="120"/>
      <c r="AE30" s="120"/>
      <c r="AF30" s="120"/>
      <c r="AG30" s="253">
        <f t="shared" si="10"/>
        <v>0</v>
      </c>
      <c r="AI30" s="199" t="str">
        <f t="shared" si="8"/>
        <v>Units:</v>
      </c>
      <c r="AJ30" s="120"/>
      <c r="AK30" s="120"/>
      <c r="AL30" s="120"/>
      <c r="AM30" s="120"/>
      <c r="AN30" s="120"/>
      <c r="AO30" s="120"/>
      <c r="AP30" s="120"/>
      <c r="AQ30" s="120"/>
      <c r="AR30" s="120"/>
      <c r="AS30" s="120"/>
      <c r="AT30" s="253">
        <f t="shared" si="11"/>
        <v>0</v>
      </c>
    </row>
    <row r="31" spans="1:46">
      <c r="A31" s="204" t="str">
        <f>'N3.01'!A31</f>
        <v>Stage 2: Without Intervention Risk Change</v>
      </c>
      <c r="B31" s="204" t="str">
        <f>'N3.01'!B31</f>
        <v>Risk Changes</v>
      </c>
      <c r="C31" s="204" t="str">
        <f>'N3.01'!C31</f>
        <v>Consequential Interventions</v>
      </c>
      <c r="D31" s="204" t="str">
        <f>'N3.01'!D31</f>
        <v>Non-Intervention</v>
      </c>
      <c r="F31" s="212" t="s">
        <v>51</v>
      </c>
      <c r="G31" s="120"/>
      <c r="H31" s="120"/>
      <c r="I31" s="120"/>
      <c r="J31" s="120"/>
      <c r="K31" s="120"/>
      <c r="L31" s="120"/>
      <c r="M31" s="120"/>
      <c r="N31" s="120"/>
      <c r="O31" s="120"/>
      <c r="P31" s="120"/>
      <c r="Q31" s="253">
        <f t="shared" si="13"/>
        <v>0</v>
      </c>
      <c r="S31" s="199" t="str">
        <f t="shared" si="5"/>
        <v>Units:</v>
      </c>
      <c r="T31" s="120"/>
      <c r="V31" s="199" t="str">
        <f t="shared" si="6"/>
        <v>Units:</v>
      </c>
      <c r="W31" s="120"/>
      <c r="X31" s="120"/>
      <c r="Y31" s="120"/>
      <c r="Z31" s="120"/>
      <c r="AA31" s="120"/>
      <c r="AB31" s="120"/>
      <c r="AC31" s="120"/>
      <c r="AD31" s="120"/>
      <c r="AE31" s="120"/>
      <c r="AF31" s="120"/>
      <c r="AG31" s="253">
        <f t="shared" si="10"/>
        <v>0</v>
      </c>
      <c r="AI31" s="199" t="str">
        <f t="shared" si="8"/>
        <v>Units:</v>
      </c>
      <c r="AJ31" s="120"/>
      <c r="AK31" s="120"/>
      <c r="AL31" s="120"/>
      <c r="AM31" s="120"/>
      <c r="AN31" s="120"/>
      <c r="AO31" s="120"/>
      <c r="AP31" s="120"/>
      <c r="AQ31" s="120"/>
      <c r="AR31" s="120"/>
      <c r="AS31" s="120"/>
      <c r="AT31" s="253">
        <f t="shared" si="11"/>
        <v>0</v>
      </c>
    </row>
    <row r="32" spans="1:46">
      <c r="A32" s="204" t="str">
        <f>'N3.01'!A32</f>
        <v>Stage 2: Without Intervention Risk Change</v>
      </c>
      <c r="B32" s="204" t="str">
        <f>'N3.01'!B32</f>
        <v>Risk Changes</v>
      </c>
      <c r="C32" s="248" t="str">
        <f>'N3.01'!C32</f>
        <v>Optional entry 3</v>
      </c>
      <c r="D32" s="204" t="str">
        <f>'N3.01'!D32</f>
        <v>N/A</v>
      </c>
      <c r="F32" s="212" t="s">
        <v>51</v>
      </c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253">
        <f t="shared" si="13"/>
        <v>0</v>
      </c>
      <c r="S32" s="199" t="str">
        <f t="shared" si="5"/>
        <v>Units:</v>
      </c>
      <c r="T32" s="120"/>
      <c r="V32" s="199" t="str">
        <f t="shared" si="6"/>
        <v>Units:</v>
      </c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253">
        <f t="shared" si="10"/>
        <v>0</v>
      </c>
      <c r="AI32" s="199" t="str">
        <f t="shared" si="8"/>
        <v>Units:</v>
      </c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253">
        <f t="shared" si="11"/>
        <v>0</v>
      </c>
    </row>
    <row r="33" spans="1:46">
      <c r="A33" s="247" t="str">
        <f>'N3.01'!A33</f>
        <v>Stage 3: RIIO-2 Without Intervention Position 2025/26</v>
      </c>
      <c r="B33" s="247" t="str">
        <f>'N3.01'!B33</f>
        <v>Total Asset Category Risk</v>
      </c>
      <c r="C33" s="247" t="str">
        <f>'N3.01'!C33</f>
        <v>Without Intervention Position</v>
      </c>
      <c r="D33" s="247" t="str">
        <f>'N3.01'!D33</f>
        <v>Total</v>
      </c>
      <c r="F33" s="212" t="s">
        <v>51</v>
      </c>
      <c r="G33" s="252">
        <f>SUM(G$20:G$21)+G$23+SUM(G$25:G$32)</f>
        <v>0</v>
      </c>
      <c r="H33" s="252">
        <f t="shared" ref="H33:P33" si="19">SUM(H$20:H$21)+H$23+SUM(H$25:H$32)</f>
        <v>0</v>
      </c>
      <c r="I33" s="252">
        <f t="shared" si="19"/>
        <v>0</v>
      </c>
      <c r="J33" s="252">
        <f t="shared" si="19"/>
        <v>0</v>
      </c>
      <c r="K33" s="252">
        <f t="shared" si="19"/>
        <v>0</v>
      </c>
      <c r="L33" s="252">
        <f t="shared" si="19"/>
        <v>0</v>
      </c>
      <c r="M33" s="252">
        <f t="shared" si="19"/>
        <v>0</v>
      </c>
      <c r="N33" s="252">
        <f t="shared" si="19"/>
        <v>0</v>
      </c>
      <c r="O33" s="252">
        <f t="shared" si="19"/>
        <v>0</v>
      </c>
      <c r="P33" s="252">
        <f t="shared" si="19"/>
        <v>0</v>
      </c>
      <c r="Q33" s="252">
        <f>SUM(G33:P33)</f>
        <v>0</v>
      </c>
      <c r="S33" s="199" t="str">
        <f t="shared" si="5"/>
        <v>Units:</v>
      </c>
      <c r="T33" s="120"/>
      <c r="V33" s="199" t="str">
        <f t="shared" si="6"/>
        <v>Units:</v>
      </c>
      <c r="W33" s="252">
        <f t="shared" ref="W33:AF33" si="20">SUM(W$20:W$21)+W$23+SUM(W$25:W$32)</f>
        <v>0</v>
      </c>
      <c r="X33" s="252">
        <f t="shared" si="20"/>
        <v>0</v>
      </c>
      <c r="Y33" s="252">
        <f t="shared" si="20"/>
        <v>0</v>
      </c>
      <c r="Z33" s="252">
        <f t="shared" si="20"/>
        <v>0</v>
      </c>
      <c r="AA33" s="252">
        <f t="shared" si="20"/>
        <v>0</v>
      </c>
      <c r="AB33" s="252">
        <f t="shared" si="20"/>
        <v>0</v>
      </c>
      <c r="AC33" s="252">
        <f t="shared" si="20"/>
        <v>0</v>
      </c>
      <c r="AD33" s="252">
        <f t="shared" si="20"/>
        <v>0</v>
      </c>
      <c r="AE33" s="252">
        <f t="shared" si="20"/>
        <v>0</v>
      </c>
      <c r="AF33" s="252">
        <f t="shared" si="20"/>
        <v>0</v>
      </c>
      <c r="AG33" s="252">
        <f>SUM(W33:AF33)</f>
        <v>0</v>
      </c>
      <c r="AI33" s="199" t="str">
        <f t="shared" si="8"/>
        <v>Units:</v>
      </c>
      <c r="AJ33" s="252">
        <f t="shared" ref="AJ33:AS33" si="21">SUM(AJ$20:AJ$21)+AJ$23+SUM(AJ$25:AJ$32)</f>
        <v>0</v>
      </c>
      <c r="AK33" s="252">
        <f t="shared" si="21"/>
        <v>0</v>
      </c>
      <c r="AL33" s="252">
        <f t="shared" si="21"/>
        <v>0</v>
      </c>
      <c r="AM33" s="252">
        <f t="shared" si="21"/>
        <v>0</v>
      </c>
      <c r="AN33" s="252">
        <f t="shared" si="21"/>
        <v>0</v>
      </c>
      <c r="AO33" s="252">
        <f t="shared" si="21"/>
        <v>0</v>
      </c>
      <c r="AP33" s="252">
        <f t="shared" si="21"/>
        <v>0</v>
      </c>
      <c r="AQ33" s="252">
        <f t="shared" si="21"/>
        <v>0</v>
      </c>
      <c r="AR33" s="252">
        <f t="shared" si="21"/>
        <v>0</v>
      </c>
      <c r="AS33" s="252">
        <f t="shared" si="21"/>
        <v>0</v>
      </c>
      <c r="AT33" s="252">
        <f>SUM(AJ33:AS33)</f>
        <v>0</v>
      </c>
    </row>
    <row r="34" spans="1:46">
      <c r="A34" s="204" t="str">
        <f>'N3.01'!A34</f>
        <v>Stage 3:With Intervention Risk Change</v>
      </c>
      <c r="B34" s="204" t="str">
        <f>'N3.01'!B34</f>
        <v>Non-Intervention Impacts</v>
      </c>
      <c r="C34" s="204" t="str">
        <f>'N3.01'!C34</f>
        <v>Methodology Change Impact</v>
      </c>
      <c r="D34" s="204" t="str">
        <f>'N3.01'!D34</f>
        <v>Non-Intervention</v>
      </c>
      <c r="F34" s="212" t="s">
        <v>51</v>
      </c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253">
        <f t="shared" ref="Q34:Q47" si="22">SUM(G34:P34)</f>
        <v>0</v>
      </c>
      <c r="S34" s="199" t="str">
        <f t="shared" si="5"/>
        <v>Units:</v>
      </c>
      <c r="T34" s="120"/>
      <c r="V34" s="199" t="str">
        <f t="shared" si="6"/>
        <v>Units:</v>
      </c>
      <c r="W34" s="120"/>
      <c r="X34" s="120"/>
      <c r="Y34" s="120"/>
      <c r="Z34" s="120"/>
      <c r="AA34" s="120"/>
      <c r="AB34" s="120"/>
      <c r="AC34" s="120"/>
      <c r="AD34" s="120"/>
      <c r="AE34" s="120"/>
      <c r="AF34" s="120"/>
      <c r="AG34" s="253">
        <f t="shared" ref="AG34:AG47" si="23">SUM(W34:AF34)</f>
        <v>0</v>
      </c>
      <c r="AI34" s="199" t="str">
        <f t="shared" si="8"/>
        <v>Units:</v>
      </c>
      <c r="AJ34" s="120"/>
      <c r="AK34" s="120"/>
      <c r="AL34" s="120"/>
      <c r="AM34" s="120"/>
      <c r="AN34" s="120"/>
      <c r="AO34" s="120"/>
      <c r="AP34" s="120"/>
      <c r="AQ34" s="120"/>
      <c r="AR34" s="120"/>
      <c r="AS34" s="120"/>
      <c r="AT34" s="253">
        <f t="shared" ref="AT34:AT47" si="24">SUM(AJ34:AS34)</f>
        <v>0</v>
      </c>
    </row>
    <row r="35" spans="1:46">
      <c r="A35" s="204" t="str">
        <f>'N3.01'!A35</f>
        <v>Stage 3:With Intervention Risk Change</v>
      </c>
      <c r="B35" s="204" t="str">
        <f>'N3.01'!B35</f>
        <v>Non-Intervention Impacts</v>
      </c>
      <c r="C35" s="204" t="str">
        <f>'N3.01'!C35</f>
        <v>Data Revision Impact</v>
      </c>
      <c r="D35" s="204" t="str">
        <f>'N3.01'!D35</f>
        <v>Non-Intervention</v>
      </c>
      <c r="F35" s="212" t="s">
        <v>51</v>
      </c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253">
        <f t="shared" si="22"/>
        <v>0</v>
      </c>
      <c r="S35" s="199" t="str">
        <f t="shared" si="5"/>
        <v>Units:</v>
      </c>
      <c r="T35" s="120"/>
      <c r="V35" s="199" t="str">
        <f t="shared" si="6"/>
        <v>Units:</v>
      </c>
      <c r="W35" s="120"/>
      <c r="X35" s="120"/>
      <c r="Y35" s="120"/>
      <c r="Z35" s="120"/>
      <c r="AA35" s="120"/>
      <c r="AB35" s="120"/>
      <c r="AC35" s="120"/>
      <c r="AD35" s="120"/>
      <c r="AE35" s="120"/>
      <c r="AF35" s="120"/>
      <c r="AG35" s="253">
        <f t="shared" si="23"/>
        <v>0</v>
      </c>
      <c r="AI35" s="199" t="str">
        <f t="shared" si="8"/>
        <v>Units:</v>
      </c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253">
        <f t="shared" si="24"/>
        <v>0</v>
      </c>
    </row>
    <row r="36" spans="1:46">
      <c r="A36" s="204" t="str">
        <f>'N3.01'!A36</f>
        <v>Stage 3:With Intervention Risk Change</v>
      </c>
      <c r="B36" s="204" t="str">
        <f>'N3.01'!B36</f>
        <v>Non-Intervention Impacts</v>
      </c>
      <c r="C36" s="204" t="str">
        <f>'N3.01'!C36</f>
        <v>Manual Over-ride on PoF or CoF</v>
      </c>
      <c r="D36" s="204" t="str">
        <f>'N3.01'!D36</f>
        <v>Non-Intervention</v>
      </c>
      <c r="F36" s="212" t="s">
        <v>51</v>
      </c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253">
        <f t="shared" si="22"/>
        <v>0</v>
      </c>
      <c r="S36" s="199" t="str">
        <f t="shared" si="5"/>
        <v>Units:</v>
      </c>
      <c r="T36" s="120"/>
      <c r="V36" s="199" t="str">
        <f t="shared" si="6"/>
        <v>Units:</v>
      </c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253">
        <f t="shared" si="23"/>
        <v>0</v>
      </c>
      <c r="AI36" s="199" t="str">
        <f t="shared" si="8"/>
        <v>Units:</v>
      </c>
      <c r="AJ36" s="120"/>
      <c r="AK36" s="120"/>
      <c r="AL36" s="120"/>
      <c r="AM36" s="120"/>
      <c r="AN36" s="120"/>
      <c r="AO36" s="120"/>
      <c r="AP36" s="120"/>
      <c r="AQ36" s="120"/>
      <c r="AR36" s="120"/>
      <c r="AS36" s="120"/>
      <c r="AT36" s="253">
        <f t="shared" si="24"/>
        <v>0</v>
      </c>
    </row>
    <row r="37" spans="1:46">
      <c r="A37" s="204" t="str">
        <f>'N3.01'!A37</f>
        <v>Stage 3:With Intervention Risk Change</v>
      </c>
      <c r="B37" s="204" t="str">
        <f>'N3.01'!B37</f>
        <v>Non-Intervention Impacts</v>
      </c>
      <c r="C37" s="204" t="str">
        <f>'N3.01'!C37</f>
        <v>Extension of Expected Asset Life</v>
      </c>
      <c r="D37" s="204" t="str">
        <f>'N3.01'!D37</f>
        <v>Non-Intervention</v>
      </c>
      <c r="F37" s="212" t="s">
        <v>51</v>
      </c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253">
        <f t="shared" si="22"/>
        <v>0</v>
      </c>
      <c r="S37" s="199" t="str">
        <f t="shared" si="5"/>
        <v>Units:</v>
      </c>
      <c r="T37" s="120"/>
      <c r="V37" s="199" t="str">
        <f t="shared" si="6"/>
        <v>Units:</v>
      </c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253">
        <f t="shared" si="23"/>
        <v>0</v>
      </c>
      <c r="AI37" s="199" t="str">
        <f t="shared" si="8"/>
        <v>Units:</v>
      </c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253">
        <f t="shared" si="24"/>
        <v>0</v>
      </c>
    </row>
    <row r="38" spans="1:46">
      <c r="A38" s="204" t="str">
        <f>'N3.01'!A38</f>
        <v>Stage 3:With Intervention Risk Change</v>
      </c>
      <c r="B38" s="204" t="str">
        <f>'N3.01'!B38</f>
        <v>Non-Intervention Impacts</v>
      </c>
      <c r="C38" s="204" t="str">
        <f>'N3.01'!C38</f>
        <v>Consequential Interventions</v>
      </c>
      <c r="D38" s="204" t="str">
        <f>'N3.01'!D38</f>
        <v>Non-Intervention</v>
      </c>
      <c r="F38" s="212" t="s">
        <v>51</v>
      </c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253">
        <f t="shared" si="22"/>
        <v>0</v>
      </c>
      <c r="S38" s="199" t="str">
        <f t="shared" si="5"/>
        <v>Units:</v>
      </c>
      <c r="T38" s="120"/>
      <c r="V38" s="199" t="str">
        <f t="shared" si="6"/>
        <v>Units:</v>
      </c>
      <c r="W38" s="120"/>
      <c r="X38" s="120"/>
      <c r="Y38" s="120"/>
      <c r="Z38" s="120"/>
      <c r="AA38" s="120"/>
      <c r="AB38" s="120"/>
      <c r="AC38" s="120"/>
      <c r="AD38" s="120"/>
      <c r="AE38" s="120"/>
      <c r="AF38" s="120"/>
      <c r="AG38" s="253">
        <f t="shared" si="23"/>
        <v>0</v>
      </c>
      <c r="AI38" s="199" t="str">
        <f t="shared" si="8"/>
        <v>Units:</v>
      </c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253">
        <f t="shared" si="24"/>
        <v>0</v>
      </c>
    </row>
    <row r="39" spans="1:46">
      <c r="A39" s="204" t="str">
        <f>'N3.01'!A39</f>
        <v>Stage 3:With Intervention Risk Change</v>
      </c>
      <c r="B39" s="204" t="str">
        <f>'N3.01'!B39</f>
        <v>Asset Intervention Impacts</v>
      </c>
      <c r="C39" s="204" t="str">
        <f>'N3.01'!C39</f>
        <v>Asset Replacement (PoF Driven)</v>
      </c>
      <c r="D39" s="204" t="str">
        <f>'N3.01'!D39</f>
        <v>Replacement</v>
      </c>
      <c r="F39" s="212" t="s">
        <v>51</v>
      </c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253">
        <f t="shared" si="22"/>
        <v>0</v>
      </c>
      <c r="S39" s="199" t="str">
        <f t="shared" si="5"/>
        <v>Units:</v>
      </c>
      <c r="T39" s="120"/>
      <c r="V39" s="199" t="str">
        <f t="shared" si="6"/>
        <v>Units:</v>
      </c>
      <c r="W39" s="120"/>
      <c r="X39" s="120"/>
      <c r="Y39" s="120"/>
      <c r="Z39" s="120"/>
      <c r="AA39" s="120"/>
      <c r="AB39" s="120"/>
      <c r="AC39" s="120"/>
      <c r="AD39" s="120"/>
      <c r="AE39" s="120"/>
      <c r="AF39" s="120"/>
      <c r="AG39" s="253">
        <f t="shared" si="23"/>
        <v>0</v>
      </c>
      <c r="AI39" s="199" t="str">
        <f t="shared" si="8"/>
        <v>Units:</v>
      </c>
      <c r="AJ39" s="120"/>
      <c r="AK39" s="120"/>
      <c r="AL39" s="120"/>
      <c r="AM39" s="120"/>
      <c r="AN39" s="120"/>
      <c r="AO39" s="120"/>
      <c r="AP39" s="120"/>
      <c r="AQ39" s="120"/>
      <c r="AR39" s="120"/>
      <c r="AS39" s="120"/>
      <c r="AT39" s="253">
        <f t="shared" si="24"/>
        <v>0</v>
      </c>
    </row>
    <row r="40" spans="1:46">
      <c r="A40" s="204" t="str">
        <f>'N3.01'!A40</f>
        <v>Stage 3:With Intervention Risk Change</v>
      </c>
      <c r="B40" s="204" t="str">
        <f>'N3.01'!B40</f>
        <v>Asset Intervention Impacts</v>
      </c>
      <c r="C40" s="204" t="str">
        <f>'N3.01'!C40</f>
        <v>Asset Replacement (CoF Driven)</v>
      </c>
      <c r="D40" s="204" t="str">
        <f>'N3.01'!D40</f>
        <v>Replacement</v>
      </c>
      <c r="F40" s="212" t="s">
        <v>51</v>
      </c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253">
        <f t="shared" si="22"/>
        <v>0</v>
      </c>
      <c r="S40" s="199" t="str">
        <f t="shared" si="5"/>
        <v>Units:</v>
      </c>
      <c r="T40" s="120"/>
      <c r="V40" s="199" t="str">
        <f t="shared" si="6"/>
        <v>Units:</v>
      </c>
      <c r="W40" s="120"/>
      <c r="X40" s="120"/>
      <c r="Y40" s="120"/>
      <c r="Z40" s="120"/>
      <c r="AA40" s="120"/>
      <c r="AB40" s="120"/>
      <c r="AC40" s="120"/>
      <c r="AD40" s="120"/>
      <c r="AE40" s="120"/>
      <c r="AF40" s="120"/>
      <c r="AG40" s="253">
        <f t="shared" si="23"/>
        <v>0</v>
      </c>
      <c r="AI40" s="199" t="str">
        <f t="shared" si="8"/>
        <v>Units:</v>
      </c>
      <c r="AJ40" s="120"/>
      <c r="AK40" s="120"/>
      <c r="AL40" s="120"/>
      <c r="AM40" s="120"/>
      <c r="AN40" s="120"/>
      <c r="AO40" s="120"/>
      <c r="AP40" s="120"/>
      <c r="AQ40" s="120"/>
      <c r="AR40" s="120"/>
      <c r="AS40" s="120"/>
      <c r="AT40" s="253">
        <f t="shared" si="24"/>
        <v>0</v>
      </c>
    </row>
    <row r="41" spans="1:46">
      <c r="A41" s="204" t="str">
        <f>'N3.01'!A41</f>
        <v>Stage 3:With Intervention Risk Change</v>
      </c>
      <c r="B41" s="204" t="str">
        <f>'N3.01'!B41</f>
        <v>Asset Intervention Impacts</v>
      </c>
      <c r="C41" s="204" t="str">
        <f>'N3.01'!C41</f>
        <v>Asset Replacement (Other Driven)</v>
      </c>
      <c r="D41" s="204" t="str">
        <f>'N3.01'!D41</f>
        <v>Replacement</v>
      </c>
      <c r="F41" s="212" t="s">
        <v>51</v>
      </c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253">
        <f t="shared" si="22"/>
        <v>0</v>
      </c>
      <c r="S41" s="199" t="str">
        <f t="shared" si="5"/>
        <v>Units:</v>
      </c>
      <c r="T41" s="120"/>
      <c r="V41" s="199" t="str">
        <f t="shared" si="6"/>
        <v>Units:</v>
      </c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253">
        <f t="shared" si="23"/>
        <v>0</v>
      </c>
      <c r="AI41" s="199" t="str">
        <f t="shared" si="8"/>
        <v>Units:</v>
      </c>
      <c r="AJ41" s="120"/>
      <c r="AK41" s="120"/>
      <c r="AL41" s="120"/>
      <c r="AM41" s="120"/>
      <c r="AN41" s="120"/>
      <c r="AO41" s="120"/>
      <c r="AP41" s="120"/>
      <c r="AQ41" s="120"/>
      <c r="AR41" s="120"/>
      <c r="AS41" s="120"/>
      <c r="AT41" s="253">
        <f t="shared" si="24"/>
        <v>0</v>
      </c>
    </row>
    <row r="42" spans="1:46">
      <c r="A42" s="204" t="str">
        <f>'N3.01'!A42</f>
        <v>Stage 3:With Intervention Risk Change</v>
      </c>
      <c r="B42" s="204" t="str">
        <f>'N3.01'!B42</f>
        <v>Asset Intervention Impacts</v>
      </c>
      <c r="C42" s="204" t="str">
        <f>'N3.01'!C42</f>
        <v>Asset Refurbishment (PoF Driven)</v>
      </c>
      <c r="D42" s="204" t="str">
        <f>'N3.01'!D42</f>
        <v>Refurbishment</v>
      </c>
      <c r="F42" s="212" t="s">
        <v>51</v>
      </c>
      <c r="G42" s="120"/>
      <c r="H42" s="120"/>
      <c r="I42" s="120"/>
      <c r="J42" s="120"/>
      <c r="K42" s="120"/>
      <c r="L42" s="120"/>
      <c r="M42" s="120"/>
      <c r="N42" s="120"/>
      <c r="O42" s="120"/>
      <c r="P42" s="120"/>
      <c r="Q42" s="253">
        <f t="shared" si="22"/>
        <v>0</v>
      </c>
      <c r="S42" s="199" t="str">
        <f t="shared" si="5"/>
        <v>Units:</v>
      </c>
      <c r="T42" s="120"/>
      <c r="V42" s="199" t="str">
        <f t="shared" si="6"/>
        <v>Units:</v>
      </c>
      <c r="W42" s="120"/>
      <c r="X42" s="120"/>
      <c r="Y42" s="120"/>
      <c r="Z42" s="120"/>
      <c r="AA42" s="120"/>
      <c r="AB42" s="120"/>
      <c r="AC42" s="120"/>
      <c r="AD42" s="120"/>
      <c r="AE42" s="120"/>
      <c r="AF42" s="120"/>
      <c r="AG42" s="253">
        <f t="shared" si="23"/>
        <v>0</v>
      </c>
      <c r="AI42" s="199" t="str">
        <f t="shared" si="8"/>
        <v>Units:</v>
      </c>
      <c r="AJ42" s="120"/>
      <c r="AK42" s="120"/>
      <c r="AL42" s="120"/>
      <c r="AM42" s="120"/>
      <c r="AN42" s="120"/>
      <c r="AO42" s="120"/>
      <c r="AP42" s="120"/>
      <c r="AQ42" s="120"/>
      <c r="AR42" s="120"/>
      <c r="AS42" s="120"/>
      <c r="AT42" s="253">
        <f t="shared" si="24"/>
        <v>0</v>
      </c>
    </row>
    <row r="43" spans="1:46">
      <c r="A43" s="204" t="str">
        <f>'N3.01'!A43</f>
        <v>Stage 3:With Intervention Risk Change</v>
      </c>
      <c r="B43" s="204" t="str">
        <f>'N3.01'!B43</f>
        <v>Asset Intervention Impacts</v>
      </c>
      <c r="C43" s="204" t="str">
        <f>'N3.01'!C43</f>
        <v>Asset Refurbishment (CoF Driven)</v>
      </c>
      <c r="D43" s="204" t="str">
        <f>'N3.01'!D43</f>
        <v>Refurbishment</v>
      </c>
      <c r="F43" s="212" t="s">
        <v>51</v>
      </c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253">
        <f t="shared" si="22"/>
        <v>0</v>
      </c>
      <c r="S43" s="199" t="str">
        <f t="shared" si="5"/>
        <v>Units:</v>
      </c>
      <c r="T43" s="120"/>
      <c r="V43" s="199" t="str">
        <f t="shared" si="6"/>
        <v>Units:</v>
      </c>
      <c r="W43" s="120"/>
      <c r="X43" s="120"/>
      <c r="Y43" s="120"/>
      <c r="Z43" s="120"/>
      <c r="AA43" s="120"/>
      <c r="AB43" s="120"/>
      <c r="AC43" s="120"/>
      <c r="AD43" s="120"/>
      <c r="AE43" s="120"/>
      <c r="AF43" s="120"/>
      <c r="AG43" s="253">
        <f t="shared" si="23"/>
        <v>0</v>
      </c>
      <c r="AI43" s="199" t="str">
        <f t="shared" si="8"/>
        <v>Units:</v>
      </c>
      <c r="AJ43" s="120"/>
      <c r="AK43" s="120"/>
      <c r="AL43" s="120"/>
      <c r="AM43" s="120"/>
      <c r="AN43" s="120"/>
      <c r="AO43" s="120"/>
      <c r="AP43" s="120"/>
      <c r="AQ43" s="120"/>
      <c r="AR43" s="120"/>
      <c r="AS43" s="120"/>
      <c r="AT43" s="253">
        <f t="shared" si="24"/>
        <v>0</v>
      </c>
    </row>
    <row r="44" spans="1:46">
      <c r="A44" s="204" t="str">
        <f>'N3.01'!A44</f>
        <v>Stage 3:With Intervention Risk Change</v>
      </c>
      <c r="B44" s="204" t="str">
        <f>'N3.01'!B44</f>
        <v>Asset Intervention Impacts</v>
      </c>
      <c r="C44" s="204" t="str">
        <f>'N3.01'!C44</f>
        <v>Asset Refurbishment (Other Driven)</v>
      </c>
      <c r="D44" s="204" t="str">
        <f>'N3.01'!D44</f>
        <v>Refurbishment</v>
      </c>
      <c r="F44" s="212" t="s">
        <v>51</v>
      </c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253">
        <f t="shared" si="22"/>
        <v>0</v>
      </c>
      <c r="S44" s="199" t="str">
        <f t="shared" si="5"/>
        <v>Units:</v>
      </c>
      <c r="T44" s="120"/>
      <c r="V44" s="199" t="str">
        <f t="shared" si="6"/>
        <v>Units:</v>
      </c>
      <c r="W44" s="120"/>
      <c r="X44" s="120"/>
      <c r="Y44" s="120"/>
      <c r="Z44" s="120"/>
      <c r="AA44" s="120"/>
      <c r="AB44" s="120"/>
      <c r="AC44" s="120"/>
      <c r="AD44" s="120"/>
      <c r="AE44" s="120"/>
      <c r="AF44" s="120"/>
      <c r="AG44" s="253">
        <f t="shared" si="23"/>
        <v>0</v>
      </c>
      <c r="AI44" s="199" t="str">
        <f t="shared" si="8"/>
        <v>Units:</v>
      </c>
      <c r="AJ44" s="120"/>
      <c r="AK44" s="120"/>
      <c r="AL44" s="120"/>
      <c r="AM44" s="120"/>
      <c r="AN44" s="120"/>
      <c r="AO44" s="120"/>
      <c r="AP44" s="120"/>
      <c r="AQ44" s="120"/>
      <c r="AR44" s="120"/>
      <c r="AS44" s="120"/>
      <c r="AT44" s="253">
        <f t="shared" si="24"/>
        <v>0</v>
      </c>
    </row>
    <row r="45" spans="1:46">
      <c r="A45" s="204" t="str">
        <f>'N3.01'!A45</f>
        <v>Stage 3:With Intervention Risk Change</v>
      </c>
      <c r="B45" s="204" t="str">
        <f>'N3.01'!B45</f>
        <v>Asset Intervention Impacts</v>
      </c>
      <c r="C45" s="204" t="str">
        <f>'N3.01'!C45</f>
        <v>Asset Replacement Due To Early Life Failures</v>
      </c>
      <c r="D45" s="204" t="str">
        <f>'N3.01'!D45</f>
        <v>Other Interventions</v>
      </c>
      <c r="F45" s="212" t="s">
        <v>51</v>
      </c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253">
        <f t="shared" si="22"/>
        <v>0</v>
      </c>
      <c r="S45" s="199" t="str">
        <f t="shared" si="5"/>
        <v>Units:</v>
      </c>
      <c r="T45" s="120"/>
      <c r="V45" s="199" t="str">
        <f t="shared" si="6"/>
        <v>Units:</v>
      </c>
      <c r="W45" s="120"/>
      <c r="X45" s="120"/>
      <c r="Y45" s="120"/>
      <c r="Z45" s="120"/>
      <c r="AA45" s="120"/>
      <c r="AB45" s="120"/>
      <c r="AC45" s="120"/>
      <c r="AD45" s="120"/>
      <c r="AE45" s="120"/>
      <c r="AF45" s="120"/>
      <c r="AG45" s="253">
        <f t="shared" si="23"/>
        <v>0</v>
      </c>
      <c r="AI45" s="199" t="str">
        <f t="shared" si="8"/>
        <v>Units:</v>
      </c>
      <c r="AJ45" s="120"/>
      <c r="AK45" s="120"/>
      <c r="AL45" s="120"/>
      <c r="AM45" s="120"/>
      <c r="AN45" s="120"/>
      <c r="AO45" s="120"/>
      <c r="AP45" s="120"/>
      <c r="AQ45" s="120"/>
      <c r="AR45" s="120"/>
      <c r="AS45" s="120"/>
      <c r="AT45" s="253">
        <f t="shared" si="24"/>
        <v>0</v>
      </c>
    </row>
    <row r="46" spans="1:46">
      <c r="A46" s="204" t="str">
        <f>'N3.01'!A46</f>
        <v>Stage 3:With Intervention Risk Change</v>
      </c>
      <c r="B46" s="204" t="str">
        <f>'N3.01'!B46</f>
        <v>Risk Changes</v>
      </c>
      <c r="C46" s="248" t="str">
        <f>'N3.01'!C46</f>
        <v>Optional entry 4</v>
      </c>
      <c r="D46" s="204" t="str">
        <f>'N3.01'!D46</f>
        <v>N/A</v>
      </c>
      <c r="F46" s="212" t="s">
        <v>51</v>
      </c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53">
        <f t="shared" si="22"/>
        <v>0</v>
      </c>
      <c r="S46" s="199" t="str">
        <f t="shared" si="5"/>
        <v>Units:</v>
      </c>
      <c r="T46" s="120"/>
      <c r="V46" s="199" t="str">
        <f t="shared" si="6"/>
        <v>Units:</v>
      </c>
      <c r="W46" s="206"/>
      <c r="X46" s="206"/>
      <c r="Y46" s="206"/>
      <c r="Z46" s="206"/>
      <c r="AA46" s="206"/>
      <c r="AB46" s="206"/>
      <c r="AC46" s="206"/>
      <c r="AD46" s="206"/>
      <c r="AE46" s="206"/>
      <c r="AF46" s="206"/>
      <c r="AG46" s="253">
        <f t="shared" si="23"/>
        <v>0</v>
      </c>
      <c r="AI46" s="199" t="str">
        <f t="shared" si="8"/>
        <v>Units:</v>
      </c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53">
        <f t="shared" si="24"/>
        <v>0</v>
      </c>
    </row>
    <row r="47" spans="1:46">
      <c r="A47" s="247" t="str">
        <f>'N3.01'!A47</f>
        <v>Stage 3: RIIO-2 With Intervention Position 2025/26</v>
      </c>
      <c r="B47" s="247" t="str">
        <f>'N3.01'!B47</f>
        <v>Total Asset Category Risk</v>
      </c>
      <c r="C47" s="247" t="str">
        <f>'N3.01'!C47</f>
        <v>With Intervention Position</v>
      </c>
      <c r="D47" s="247" t="str">
        <f>'N3.01'!D47</f>
        <v>Total</v>
      </c>
      <c r="F47" s="212" t="s">
        <v>51</v>
      </c>
      <c r="G47" s="252">
        <f>SUM(G$33:G$46)</f>
        <v>0</v>
      </c>
      <c r="H47" s="252">
        <f t="shared" ref="H47:P47" si="25">SUM(H$33:H$46)</f>
        <v>0</v>
      </c>
      <c r="I47" s="252">
        <f t="shared" si="25"/>
        <v>0</v>
      </c>
      <c r="J47" s="252">
        <f t="shared" si="25"/>
        <v>0</v>
      </c>
      <c r="K47" s="252">
        <f t="shared" si="25"/>
        <v>0</v>
      </c>
      <c r="L47" s="252">
        <f t="shared" si="25"/>
        <v>0</v>
      </c>
      <c r="M47" s="252">
        <f t="shared" si="25"/>
        <v>0</v>
      </c>
      <c r="N47" s="252">
        <f t="shared" si="25"/>
        <v>0</v>
      </c>
      <c r="O47" s="252">
        <f t="shared" si="25"/>
        <v>0</v>
      </c>
      <c r="P47" s="252">
        <f t="shared" si="25"/>
        <v>0</v>
      </c>
      <c r="Q47" s="252">
        <f t="shared" si="22"/>
        <v>0</v>
      </c>
      <c r="S47" s="199" t="str">
        <f t="shared" si="5"/>
        <v>Units:</v>
      </c>
      <c r="T47" s="120"/>
      <c r="V47" s="199" t="str">
        <f t="shared" si="6"/>
        <v>Units:</v>
      </c>
      <c r="W47" s="252">
        <f t="shared" ref="W47:AF47" si="26">SUM(W$33:W$46)</f>
        <v>0</v>
      </c>
      <c r="X47" s="252">
        <f t="shared" si="26"/>
        <v>0</v>
      </c>
      <c r="Y47" s="252">
        <f t="shared" si="26"/>
        <v>0</v>
      </c>
      <c r="Z47" s="252">
        <f t="shared" si="26"/>
        <v>0</v>
      </c>
      <c r="AA47" s="252">
        <f t="shared" si="26"/>
        <v>0</v>
      </c>
      <c r="AB47" s="252">
        <f t="shared" si="26"/>
        <v>0</v>
      </c>
      <c r="AC47" s="252">
        <f t="shared" si="26"/>
        <v>0</v>
      </c>
      <c r="AD47" s="252">
        <f t="shared" si="26"/>
        <v>0</v>
      </c>
      <c r="AE47" s="252">
        <f t="shared" si="26"/>
        <v>0</v>
      </c>
      <c r="AF47" s="252">
        <f t="shared" si="26"/>
        <v>0</v>
      </c>
      <c r="AG47" s="252">
        <f t="shared" si="23"/>
        <v>0</v>
      </c>
      <c r="AI47" s="199" t="str">
        <f t="shared" si="8"/>
        <v>Units:</v>
      </c>
      <c r="AJ47" s="252">
        <f t="shared" ref="AJ47:AS47" si="27">SUM(AJ$33:AJ$46)</f>
        <v>0</v>
      </c>
      <c r="AK47" s="252">
        <f t="shared" si="27"/>
        <v>0</v>
      </c>
      <c r="AL47" s="252">
        <f t="shared" si="27"/>
        <v>0</v>
      </c>
      <c r="AM47" s="252">
        <f t="shared" si="27"/>
        <v>0</v>
      </c>
      <c r="AN47" s="252">
        <f t="shared" si="27"/>
        <v>0</v>
      </c>
      <c r="AO47" s="252">
        <f t="shared" si="27"/>
        <v>0</v>
      </c>
      <c r="AP47" s="252">
        <f t="shared" si="27"/>
        <v>0</v>
      </c>
      <c r="AQ47" s="252">
        <f t="shared" si="27"/>
        <v>0</v>
      </c>
      <c r="AR47" s="252">
        <f t="shared" si="27"/>
        <v>0</v>
      </c>
      <c r="AS47" s="252">
        <f t="shared" si="27"/>
        <v>0</v>
      </c>
      <c r="AT47" s="252">
        <f t="shared" si="24"/>
        <v>0</v>
      </c>
    </row>
    <row r="48" spans="1:46" s="207" customFormat="1" ht="5" customHeight="1">
      <c r="S48" s="208"/>
      <c r="V48" s="208"/>
      <c r="AI48" s="208"/>
    </row>
    <row r="49" spans="1:46">
      <c r="A49" s="204" t="str">
        <f>'N3.01'!A49</f>
        <v>Long Term Risk Benefit: RIIO-2</v>
      </c>
      <c r="B49" s="204" t="str">
        <f>'N3.01'!B49</f>
        <v>Asset Intervention Impacts</v>
      </c>
      <c r="C49" s="204" t="str">
        <f>'N3.01'!C49</f>
        <v>Asset Replacement (PoF Driven)</v>
      </c>
      <c r="D49" s="204" t="str">
        <f>'N3.01'!D49</f>
        <v>N/A</v>
      </c>
      <c r="F49" s="212" t="s">
        <v>51</v>
      </c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253">
        <f t="shared" ref="Q49:Q55" si="28">SUM(G49:P49)</f>
        <v>0</v>
      </c>
      <c r="S49" s="199" t="str">
        <f t="shared" si="5"/>
        <v>Units:</v>
      </c>
      <c r="T49" s="120"/>
      <c r="V49" s="199" t="str">
        <f t="shared" si="6"/>
        <v>Units:</v>
      </c>
      <c r="W49" s="120"/>
      <c r="X49" s="120"/>
      <c r="Y49" s="120"/>
      <c r="Z49" s="120"/>
      <c r="AA49" s="120"/>
      <c r="AB49" s="120"/>
      <c r="AC49" s="120"/>
      <c r="AD49" s="120"/>
      <c r="AE49" s="120"/>
      <c r="AF49" s="120"/>
      <c r="AG49" s="253">
        <f t="shared" ref="AG49:AG55" si="29">SUM(W49:AF49)</f>
        <v>0</v>
      </c>
      <c r="AI49" s="199" t="str">
        <f t="shared" si="8"/>
        <v>Units:</v>
      </c>
      <c r="AJ49" s="120"/>
      <c r="AK49" s="120"/>
      <c r="AL49" s="120"/>
      <c r="AM49" s="120"/>
      <c r="AN49" s="120"/>
      <c r="AO49" s="120"/>
      <c r="AP49" s="120"/>
      <c r="AQ49" s="120"/>
      <c r="AR49" s="120"/>
      <c r="AS49" s="120"/>
      <c r="AT49" s="253">
        <f t="shared" ref="AT49:AT55" si="30">SUM(AJ49:AS49)</f>
        <v>0</v>
      </c>
    </row>
    <row r="50" spans="1:46">
      <c r="A50" s="204" t="str">
        <f>'N3.01'!A50</f>
        <v>Long Term Risk Benefit: RIIO-2</v>
      </c>
      <c r="B50" s="204" t="str">
        <f>'N3.01'!B50</f>
        <v>Asset Intervention Impacts</v>
      </c>
      <c r="C50" s="204" t="str">
        <f>'N3.01'!C50</f>
        <v>Asset Replacement (CoF Driven)</v>
      </c>
      <c r="D50" s="204" t="str">
        <f>'N3.01'!D50</f>
        <v>N/A</v>
      </c>
      <c r="F50" s="212" t="s">
        <v>51</v>
      </c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253">
        <f t="shared" si="28"/>
        <v>0</v>
      </c>
      <c r="S50" s="199" t="str">
        <f t="shared" si="5"/>
        <v>Units:</v>
      </c>
      <c r="T50" s="120"/>
      <c r="V50" s="199" t="str">
        <f t="shared" si="6"/>
        <v>Units:</v>
      </c>
      <c r="W50" s="120"/>
      <c r="X50" s="120"/>
      <c r="Y50" s="120"/>
      <c r="Z50" s="120"/>
      <c r="AA50" s="120"/>
      <c r="AB50" s="120"/>
      <c r="AC50" s="120"/>
      <c r="AD50" s="120"/>
      <c r="AE50" s="120"/>
      <c r="AF50" s="120"/>
      <c r="AG50" s="253">
        <f t="shared" si="29"/>
        <v>0</v>
      </c>
      <c r="AI50" s="199" t="str">
        <f t="shared" si="8"/>
        <v>Units:</v>
      </c>
      <c r="AJ50" s="120"/>
      <c r="AK50" s="120"/>
      <c r="AL50" s="120"/>
      <c r="AM50" s="120"/>
      <c r="AN50" s="120"/>
      <c r="AO50" s="120"/>
      <c r="AP50" s="120"/>
      <c r="AQ50" s="120"/>
      <c r="AR50" s="120"/>
      <c r="AS50" s="120"/>
      <c r="AT50" s="253">
        <f t="shared" si="30"/>
        <v>0</v>
      </c>
    </row>
    <row r="51" spans="1:46">
      <c r="A51" s="204" t="str">
        <f>'N3.01'!A51</f>
        <v>Long Term Risk Benefit: RIIO-2</v>
      </c>
      <c r="B51" s="204" t="str">
        <f>'N3.01'!B51</f>
        <v>Asset Intervention Impacts</v>
      </c>
      <c r="C51" s="204" t="str">
        <f>'N3.01'!C51</f>
        <v>Asset Replacement (Other Driven)</v>
      </c>
      <c r="D51" s="204" t="str">
        <f>'N3.01'!D51</f>
        <v>N/A</v>
      </c>
      <c r="F51" s="212" t="s">
        <v>51</v>
      </c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253">
        <f t="shared" si="28"/>
        <v>0</v>
      </c>
      <c r="S51" s="199" t="str">
        <f t="shared" si="5"/>
        <v>Units:</v>
      </c>
      <c r="T51" s="120"/>
      <c r="V51" s="199" t="str">
        <f t="shared" si="6"/>
        <v>Units:</v>
      </c>
      <c r="W51" s="120"/>
      <c r="X51" s="120"/>
      <c r="Y51" s="120"/>
      <c r="Z51" s="120"/>
      <c r="AA51" s="120"/>
      <c r="AB51" s="120"/>
      <c r="AC51" s="120"/>
      <c r="AD51" s="120"/>
      <c r="AE51" s="120"/>
      <c r="AF51" s="120"/>
      <c r="AG51" s="253">
        <f t="shared" si="29"/>
        <v>0</v>
      </c>
      <c r="AI51" s="199" t="str">
        <f t="shared" si="8"/>
        <v>Units:</v>
      </c>
      <c r="AJ51" s="120"/>
      <c r="AK51" s="120"/>
      <c r="AL51" s="120"/>
      <c r="AM51" s="120"/>
      <c r="AN51" s="120"/>
      <c r="AO51" s="120"/>
      <c r="AP51" s="120"/>
      <c r="AQ51" s="120"/>
      <c r="AR51" s="120"/>
      <c r="AS51" s="120"/>
      <c r="AT51" s="253">
        <f t="shared" si="30"/>
        <v>0</v>
      </c>
    </row>
    <row r="52" spans="1:46">
      <c r="A52" s="204" t="str">
        <f>'N3.01'!A52</f>
        <v>Long Term Risk Benefit: RIIO-2</v>
      </c>
      <c r="B52" s="204" t="str">
        <f>'N3.01'!B52</f>
        <v>Asset Intervention Impacts</v>
      </c>
      <c r="C52" s="204" t="str">
        <f>'N3.01'!C52</f>
        <v>Asset Refurbishment (PoF Driven)</v>
      </c>
      <c r="D52" s="204" t="str">
        <f>'N3.01'!D52</f>
        <v>N/A</v>
      </c>
      <c r="F52" s="212" t="s">
        <v>51</v>
      </c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253">
        <f t="shared" si="28"/>
        <v>0</v>
      </c>
      <c r="S52" s="199" t="str">
        <f t="shared" si="5"/>
        <v>Units:</v>
      </c>
      <c r="T52" s="120"/>
      <c r="V52" s="199" t="str">
        <f t="shared" si="6"/>
        <v>Units:</v>
      </c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253">
        <f t="shared" si="29"/>
        <v>0</v>
      </c>
      <c r="AI52" s="199" t="str">
        <f t="shared" si="8"/>
        <v>Units:</v>
      </c>
      <c r="AJ52" s="120"/>
      <c r="AK52" s="120"/>
      <c r="AL52" s="120"/>
      <c r="AM52" s="120"/>
      <c r="AN52" s="120"/>
      <c r="AO52" s="120"/>
      <c r="AP52" s="120"/>
      <c r="AQ52" s="120"/>
      <c r="AR52" s="120"/>
      <c r="AS52" s="120"/>
      <c r="AT52" s="253">
        <f t="shared" si="30"/>
        <v>0</v>
      </c>
    </row>
    <row r="53" spans="1:46">
      <c r="A53" s="204" t="str">
        <f>'N3.01'!A53</f>
        <v>Long Term Risk Benefit: RIIO-2</v>
      </c>
      <c r="B53" s="204" t="str">
        <f>'N3.01'!B53</f>
        <v>Asset Intervention Impacts</v>
      </c>
      <c r="C53" s="204" t="str">
        <f>'N3.01'!C53</f>
        <v>Asset Refurbishment (CoF Driven)</v>
      </c>
      <c r="D53" s="204" t="str">
        <f>'N3.01'!D53</f>
        <v>N/A</v>
      </c>
      <c r="F53" s="212" t="s">
        <v>51</v>
      </c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253">
        <f t="shared" si="28"/>
        <v>0</v>
      </c>
      <c r="S53" s="199" t="str">
        <f t="shared" si="5"/>
        <v>Units:</v>
      </c>
      <c r="T53" s="120"/>
      <c r="V53" s="199" t="str">
        <f t="shared" si="6"/>
        <v>Units:</v>
      </c>
      <c r="W53" s="120"/>
      <c r="X53" s="120"/>
      <c r="Y53" s="120"/>
      <c r="Z53" s="120"/>
      <c r="AA53" s="120"/>
      <c r="AB53" s="120"/>
      <c r="AC53" s="120"/>
      <c r="AD53" s="120"/>
      <c r="AE53" s="120"/>
      <c r="AF53" s="120"/>
      <c r="AG53" s="253">
        <f t="shared" si="29"/>
        <v>0</v>
      </c>
      <c r="AI53" s="199" t="str">
        <f t="shared" si="8"/>
        <v>Units:</v>
      </c>
      <c r="AJ53" s="120"/>
      <c r="AK53" s="120"/>
      <c r="AL53" s="120"/>
      <c r="AM53" s="120"/>
      <c r="AN53" s="120"/>
      <c r="AO53" s="120"/>
      <c r="AP53" s="120"/>
      <c r="AQ53" s="120"/>
      <c r="AR53" s="120"/>
      <c r="AS53" s="120"/>
      <c r="AT53" s="253">
        <f t="shared" si="30"/>
        <v>0</v>
      </c>
    </row>
    <row r="54" spans="1:46">
      <c r="A54" s="204" t="str">
        <f>'N3.01'!A54</f>
        <v>Long Term Risk Benefit: RIIO-2</v>
      </c>
      <c r="B54" s="204" t="str">
        <f>'N3.01'!B54</f>
        <v>Asset Intervention Impacts</v>
      </c>
      <c r="C54" s="204" t="str">
        <f>'N3.01'!C54</f>
        <v>Asset Refurbishment (Other Driven)</v>
      </c>
      <c r="D54" s="204" t="str">
        <f>'N3.01'!D54</f>
        <v>N/A</v>
      </c>
      <c r="F54" s="212" t="s">
        <v>51</v>
      </c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253">
        <f t="shared" si="28"/>
        <v>0</v>
      </c>
      <c r="S54" s="199" t="str">
        <f t="shared" si="5"/>
        <v>Units:</v>
      </c>
      <c r="T54" s="120"/>
      <c r="V54" s="199" t="str">
        <f t="shared" si="6"/>
        <v>Units:</v>
      </c>
      <c r="W54" s="120"/>
      <c r="X54" s="120"/>
      <c r="Y54" s="120"/>
      <c r="Z54" s="120"/>
      <c r="AA54" s="120"/>
      <c r="AB54" s="120"/>
      <c r="AC54" s="120"/>
      <c r="AD54" s="120"/>
      <c r="AE54" s="120"/>
      <c r="AF54" s="120"/>
      <c r="AG54" s="253">
        <f t="shared" si="29"/>
        <v>0</v>
      </c>
      <c r="AI54" s="199" t="str">
        <f t="shared" si="8"/>
        <v>Units:</v>
      </c>
      <c r="AJ54" s="120"/>
      <c r="AK54" s="120"/>
      <c r="AL54" s="120"/>
      <c r="AM54" s="120"/>
      <c r="AN54" s="120"/>
      <c r="AO54" s="120"/>
      <c r="AP54" s="120"/>
      <c r="AQ54" s="120"/>
      <c r="AR54" s="120"/>
      <c r="AS54" s="120"/>
      <c r="AT54" s="253">
        <f t="shared" si="30"/>
        <v>0</v>
      </c>
    </row>
    <row r="55" spans="1:46">
      <c r="A55" s="204" t="str">
        <f>'N3.01'!A55</f>
        <v>Long Term Risk Benefit: RIIO-2</v>
      </c>
      <c r="B55" s="204" t="str">
        <f>'N3.01'!B55</f>
        <v>Asset Intervention Impacts</v>
      </c>
      <c r="C55" s="204" t="str">
        <f>'N3.01'!C55</f>
        <v>Total Long Term Risk Benefit</v>
      </c>
      <c r="D55" s="204" t="str">
        <f>'N3.01'!D55</f>
        <v>Sub-Total</v>
      </c>
      <c r="F55" s="212" t="s">
        <v>51</v>
      </c>
      <c r="G55" s="252">
        <f>SUM(G$49:G$54)</f>
        <v>0</v>
      </c>
      <c r="H55" s="252">
        <f t="shared" ref="H55:P55" si="31">SUM(H$49:H$54)</f>
        <v>0</v>
      </c>
      <c r="I55" s="252">
        <f t="shared" si="31"/>
        <v>0</v>
      </c>
      <c r="J55" s="252">
        <f t="shared" si="31"/>
        <v>0</v>
      </c>
      <c r="K55" s="252">
        <f t="shared" si="31"/>
        <v>0</v>
      </c>
      <c r="L55" s="252">
        <f t="shared" si="31"/>
        <v>0</v>
      </c>
      <c r="M55" s="252">
        <f t="shared" si="31"/>
        <v>0</v>
      </c>
      <c r="N55" s="252">
        <f t="shared" si="31"/>
        <v>0</v>
      </c>
      <c r="O55" s="252">
        <f t="shared" si="31"/>
        <v>0</v>
      </c>
      <c r="P55" s="252">
        <f t="shared" si="31"/>
        <v>0</v>
      </c>
      <c r="Q55" s="253">
        <f t="shared" si="28"/>
        <v>0</v>
      </c>
      <c r="S55" s="199" t="str">
        <f t="shared" si="5"/>
        <v>Units:</v>
      </c>
      <c r="T55" s="120"/>
      <c r="V55" s="199" t="str">
        <f t="shared" si="6"/>
        <v>Units:</v>
      </c>
      <c r="W55" s="252">
        <f t="shared" ref="W55:AF55" si="32">SUM(W$49:W$54)</f>
        <v>0</v>
      </c>
      <c r="X55" s="252">
        <f t="shared" si="32"/>
        <v>0</v>
      </c>
      <c r="Y55" s="252">
        <f t="shared" si="32"/>
        <v>0</v>
      </c>
      <c r="Z55" s="252">
        <f t="shared" si="32"/>
        <v>0</v>
      </c>
      <c r="AA55" s="252">
        <f t="shared" si="32"/>
        <v>0</v>
      </c>
      <c r="AB55" s="252">
        <f t="shared" si="32"/>
        <v>0</v>
      </c>
      <c r="AC55" s="252">
        <f t="shared" si="32"/>
        <v>0</v>
      </c>
      <c r="AD55" s="252">
        <f t="shared" si="32"/>
        <v>0</v>
      </c>
      <c r="AE55" s="252">
        <f t="shared" si="32"/>
        <v>0</v>
      </c>
      <c r="AF55" s="252">
        <f t="shared" si="32"/>
        <v>0</v>
      </c>
      <c r="AG55" s="253">
        <f t="shared" si="29"/>
        <v>0</v>
      </c>
      <c r="AI55" s="199" t="str">
        <f t="shared" si="8"/>
        <v>Units:</v>
      </c>
      <c r="AJ55" s="252">
        <f t="shared" ref="AJ55:AS55" si="33">SUM(AJ$49:AJ$54)</f>
        <v>0</v>
      </c>
      <c r="AK55" s="252">
        <f t="shared" si="33"/>
        <v>0</v>
      </c>
      <c r="AL55" s="252">
        <f t="shared" si="33"/>
        <v>0</v>
      </c>
      <c r="AM55" s="252">
        <f t="shared" si="33"/>
        <v>0</v>
      </c>
      <c r="AN55" s="252">
        <f t="shared" si="33"/>
        <v>0</v>
      </c>
      <c r="AO55" s="252">
        <f t="shared" si="33"/>
        <v>0</v>
      </c>
      <c r="AP55" s="252">
        <f t="shared" si="33"/>
        <v>0</v>
      </c>
      <c r="AQ55" s="252">
        <f t="shared" si="33"/>
        <v>0</v>
      </c>
      <c r="AR55" s="252">
        <f t="shared" si="33"/>
        <v>0</v>
      </c>
      <c r="AS55" s="252">
        <f t="shared" si="33"/>
        <v>0</v>
      </c>
      <c r="AT55" s="253">
        <f t="shared" si="30"/>
        <v>0</v>
      </c>
    </row>
    <row r="56" spans="1:46" s="207" customFormat="1" ht="5" customHeight="1">
      <c r="F56" s="208"/>
      <c r="S56" s="208"/>
      <c r="V56" s="208"/>
      <c r="AI56" s="208"/>
    </row>
    <row r="78" spans="5:5">
      <c r="E78" s="209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8" tint="-0.249977111117893"/>
  </sheetPr>
  <dimension ref="A1:F88"/>
  <sheetViews>
    <sheetView zoomScale="78" workbookViewId="0">
      <selection activeCell="B43" sqref="B43"/>
    </sheetView>
  </sheetViews>
  <sheetFormatPr defaultColWidth="9" defaultRowHeight="12.4"/>
  <cols>
    <col min="1" max="1" width="35" style="48" customWidth="1"/>
    <col min="2" max="2" width="72.796875" style="48" customWidth="1"/>
    <col min="3" max="3" width="6.796875" style="48" customWidth="1"/>
    <col min="4" max="5" width="19" style="49" bestFit="1" customWidth="1"/>
    <col min="6" max="46" width="9" style="48"/>
    <col min="47" max="47" width="9.33203125" style="48" bestFit="1" customWidth="1"/>
    <col min="48" max="16384" width="9" style="48"/>
  </cols>
  <sheetData>
    <row r="1" spans="1:6" ht="25.15">
      <c r="A1" s="1" t="str">
        <f>N0_Cover!A1</f>
        <v>RIIO-2 Regulatory Reporting Pack</v>
      </c>
      <c r="B1" s="2"/>
      <c r="C1" s="2"/>
      <c r="D1" s="2"/>
      <c r="E1" s="2"/>
      <c r="F1" s="135"/>
    </row>
    <row r="2" spans="1:6" s="61" customFormat="1" ht="22.9">
      <c r="A2" s="1">
        <f>N0_Cover!$B$12</f>
        <v>0</v>
      </c>
      <c r="B2" s="4"/>
      <c r="C2" s="4"/>
      <c r="D2" s="4"/>
      <c r="E2" s="4"/>
    </row>
    <row r="3" spans="1:6" s="47" customFormat="1" ht="19.899999999999999">
      <c r="A3" s="5" t="str">
        <f>"Workbook " &amp; N0_Cover!$B$14</f>
        <v>Workbook N: NARM</v>
      </c>
      <c r="B3" s="6"/>
      <c r="C3" s="6"/>
      <c r="D3" s="6"/>
      <c r="E3" s="6"/>
    </row>
    <row r="4" spans="1:6" s="47" customFormat="1" ht="19.899999999999999">
      <c r="A4" s="7" t="str">
        <f>"Submission Version " &amp; N0_Cover!$B$15 &amp; " - Submitted on " &amp; TEXT(N0_Cover!$B$16,"dd mmm yyyy")</f>
        <v>Submission Version  - Submitted on 00 Jan 1900</v>
      </c>
      <c r="B4" s="8"/>
      <c r="C4" s="8"/>
      <c r="D4" s="8"/>
      <c r="E4" s="8"/>
    </row>
    <row r="5" spans="1:6" s="47" customFormat="1" ht="19.899999999999999">
      <c r="A5" s="7" t="str">
        <f>"Template Version: " &amp; N0_Cover!$B$11</f>
        <v>Template Version: v1.0</v>
      </c>
      <c r="B5" s="8"/>
      <c r="C5" s="8"/>
      <c r="D5" s="8"/>
      <c r="E5" s="8"/>
    </row>
    <row r="6" spans="1:6" s="46" customFormat="1" ht="19.899999999999999">
      <c r="A6" s="5" t="str">
        <f ca="1">"Sheet: " &amp;VLOOKUP(RIGHT(CELL("filename",A1),LEN(CELL("filename",A1))-FIND("]",CELL("filename",A1))),'N0.1_Contents'!$A$11:$B$88,2,FALSE)</f>
        <v>Sheet: N0.1 Contents</v>
      </c>
      <c r="B6" s="6"/>
      <c r="C6" s="6"/>
      <c r="D6" s="6"/>
      <c r="E6" s="6"/>
    </row>
    <row r="7" spans="1:6" ht="17.649999999999999">
      <c r="A7" s="7" t="str">
        <f>"Prices Base: " &amp; 'N0.5_Data_Constants'!C13</f>
        <v>Prices Base: 2018/19</v>
      </c>
      <c r="B7" s="8"/>
      <c r="C7" s="8"/>
      <c r="D7" s="8"/>
      <c r="E7" s="8"/>
    </row>
    <row r="8" spans="1:6" s="129" customFormat="1">
      <c r="A8" s="140" t="str">
        <f ca="1">"Error Checks: " &amp; IF(ISERROR(MATCH("Error",$A$9:$D$9,0)),"OK","Error")</f>
        <v>Error Checks: OK</v>
      </c>
      <c r="B8" s="141"/>
      <c r="C8" s="141"/>
      <c r="D8" s="141"/>
      <c r="E8" s="141"/>
    </row>
    <row r="9" spans="1:6" s="129" customFormat="1">
      <c r="A9" s="146" t="str">
        <f>IF(ISERROR(MATCH("Error",A10:A195,0)),"-","Error")</f>
        <v>-</v>
      </c>
      <c r="B9" s="146" t="str">
        <f>IF(ISERROR(MATCH("Error",B10:B195,0)),"-","Error")</f>
        <v>-</v>
      </c>
      <c r="C9" s="146" t="str">
        <f>IF(ISERROR(MATCH("Error",C10:C195,0)),"-","Error")</f>
        <v>-</v>
      </c>
      <c r="D9" s="146" t="str">
        <f ca="1">IF(ISERROR(MATCH("Error",D10:D195,0)),"-","Error")</f>
        <v>-</v>
      </c>
      <c r="E9" s="146"/>
    </row>
    <row r="11" spans="1:6">
      <c r="A11" s="60" t="s">
        <v>46</v>
      </c>
      <c r="B11" s="60" t="s">
        <v>45</v>
      </c>
      <c r="C11" s="59" t="s">
        <v>44</v>
      </c>
      <c r="D11" s="59" t="s">
        <v>169</v>
      </c>
      <c r="E11" s="59" t="s">
        <v>170</v>
      </c>
    </row>
    <row r="12" spans="1:6">
      <c r="A12" s="58" t="s">
        <v>56</v>
      </c>
      <c r="B12" s="58" t="s">
        <v>60</v>
      </c>
      <c r="C12" s="53" t="str">
        <f t="shared" ref="C12:C88" si="0">IF($A12 = "", "-", HYPERLINK("#'"&amp; $A12 &amp;"'!A1","Go"))</f>
        <v>Go</v>
      </c>
      <c r="D12" s="53" t="str">
        <f t="shared" ref="D12:D88" ca="1" si="1">IF($A12="", "-", IF(ISERROR(INDIRECT($A12 &amp; "!A1")),"Incorrect Tab Name","OK"))</f>
        <v>OK</v>
      </c>
      <c r="E12" s="53" t="str">
        <f ca="1">IFERROR(IF(SUBSTITUTE(INDIRECT($A12 &amp; "!A8"),"Error Checks: ","")="Error","Error","-"),"-")</f>
        <v>-</v>
      </c>
    </row>
    <row r="13" spans="1:6">
      <c r="A13" s="66" t="s">
        <v>57</v>
      </c>
      <c r="B13" s="54" t="s">
        <v>58</v>
      </c>
      <c r="C13" s="53" t="str">
        <f t="shared" si="0"/>
        <v>Go</v>
      </c>
      <c r="D13" s="53" t="str">
        <f t="shared" ca="1" si="1"/>
        <v>OK</v>
      </c>
      <c r="E13" s="53" t="str">
        <f t="shared" ref="E13:E74" ca="1" si="2">IFERROR(IF(SUBSTITUTE(INDIRECT($A13 &amp; "!A8"),"Error Checks: ","")="Error","Error","-"),"-")</f>
        <v>-</v>
      </c>
    </row>
    <row r="14" spans="1:6">
      <c r="A14" s="109" t="s">
        <v>127</v>
      </c>
      <c r="B14" s="109" t="s">
        <v>128</v>
      </c>
      <c r="C14" s="55" t="str">
        <f t="shared" si="0"/>
        <v>Go</v>
      </c>
      <c r="D14" s="53" t="str">
        <f t="shared" ca="1" si="1"/>
        <v>OK</v>
      </c>
      <c r="E14" s="53" t="str">
        <f t="shared" ca="1" si="2"/>
        <v>-</v>
      </c>
    </row>
    <row r="15" spans="1:6">
      <c r="A15" s="109" t="s">
        <v>129</v>
      </c>
      <c r="B15" s="109" t="s">
        <v>130</v>
      </c>
      <c r="C15" s="55" t="str">
        <f t="shared" si="0"/>
        <v>Go</v>
      </c>
      <c r="D15" s="53" t="str">
        <f t="shared" ca="1" si="1"/>
        <v>OK</v>
      </c>
      <c r="E15" s="53" t="str">
        <f t="shared" ca="1" si="2"/>
        <v>-</v>
      </c>
    </row>
    <row r="16" spans="1:6">
      <c r="A16" s="147" t="s">
        <v>174</v>
      </c>
      <c r="B16" s="160" t="s">
        <v>254</v>
      </c>
      <c r="C16" s="55" t="str">
        <f t="shared" si="0"/>
        <v>Go</v>
      </c>
      <c r="D16" s="53" t="str">
        <f t="shared" ca="1" si="1"/>
        <v>OK</v>
      </c>
      <c r="E16" s="53" t="str">
        <f t="shared" ca="1" si="2"/>
        <v>-</v>
      </c>
    </row>
    <row r="17" spans="1:5">
      <c r="A17" s="147" t="s">
        <v>171</v>
      </c>
      <c r="B17" s="54" t="s">
        <v>59</v>
      </c>
      <c r="C17" s="55" t="str">
        <f t="shared" si="0"/>
        <v>Go</v>
      </c>
      <c r="D17" s="53" t="str">
        <f t="shared" ca="1" si="1"/>
        <v>OK</v>
      </c>
      <c r="E17" s="53" t="str">
        <f t="shared" ca="1" si="2"/>
        <v>-</v>
      </c>
    </row>
    <row r="18" spans="1:5">
      <c r="A18" s="152" t="s">
        <v>200</v>
      </c>
      <c r="B18" s="152" t="s">
        <v>201</v>
      </c>
      <c r="C18" s="55" t="str">
        <f t="shared" si="0"/>
        <v>Go</v>
      </c>
      <c r="D18" s="53" t="str">
        <f t="shared" ca="1" si="1"/>
        <v>OK</v>
      </c>
      <c r="E18" s="53" t="str">
        <f t="shared" ca="1" si="2"/>
        <v>-</v>
      </c>
    </row>
    <row r="19" spans="1:5">
      <c r="A19" s="54"/>
      <c r="B19" s="54"/>
      <c r="C19" s="55" t="str">
        <f t="shared" si="0"/>
        <v>-</v>
      </c>
      <c r="D19" s="53" t="str">
        <f t="shared" ca="1" si="1"/>
        <v>-</v>
      </c>
      <c r="E19" s="53" t="str">
        <f t="shared" ca="1" si="2"/>
        <v>-</v>
      </c>
    </row>
    <row r="20" spans="1:5">
      <c r="A20" s="57" t="s">
        <v>73</v>
      </c>
      <c r="B20" s="57" t="s">
        <v>74</v>
      </c>
      <c r="C20" s="55" t="str">
        <f t="shared" si="0"/>
        <v>Go</v>
      </c>
      <c r="D20" s="53" t="str">
        <f t="shared" ca="1" si="1"/>
        <v>OK</v>
      </c>
      <c r="E20" s="53" t="str">
        <f t="shared" ca="1" si="2"/>
        <v>-</v>
      </c>
    </row>
    <row r="21" spans="1:5" s="166" customFormat="1">
      <c r="A21" s="269" t="s">
        <v>709</v>
      </c>
      <c r="B21" s="269" t="s">
        <v>709</v>
      </c>
      <c r="C21" s="55" t="str">
        <f t="shared" si="0"/>
        <v>Go</v>
      </c>
      <c r="D21" s="165" t="str">
        <f t="shared" ca="1" si="1"/>
        <v>OK</v>
      </c>
      <c r="E21" s="165" t="str">
        <f t="shared" ca="1" si="2"/>
        <v>-</v>
      </c>
    </row>
    <row r="22" spans="1:5">
      <c r="A22" s="243" t="s">
        <v>62</v>
      </c>
      <c r="B22" s="66" t="s">
        <v>63</v>
      </c>
      <c r="C22" s="55" t="str">
        <f t="shared" si="0"/>
        <v>Go</v>
      </c>
      <c r="D22" s="53" t="str">
        <f t="shared" ca="1" si="1"/>
        <v>OK</v>
      </c>
      <c r="E22" s="53" t="str">
        <f t="shared" ca="1" si="2"/>
        <v>-</v>
      </c>
    </row>
    <row r="23" spans="1:5">
      <c r="A23" s="66" t="s">
        <v>69</v>
      </c>
      <c r="B23" s="66" t="s">
        <v>70</v>
      </c>
      <c r="C23" s="55" t="str">
        <f t="shared" si="0"/>
        <v>Go</v>
      </c>
      <c r="D23" s="53" t="str">
        <f t="shared" ca="1" si="1"/>
        <v>OK</v>
      </c>
      <c r="E23" s="53" t="str">
        <f t="shared" ca="1" si="2"/>
        <v>-</v>
      </c>
    </row>
    <row r="24" spans="1:5">
      <c r="A24" s="54"/>
      <c r="B24" s="54"/>
      <c r="C24" s="55" t="str">
        <f t="shared" si="0"/>
        <v>-</v>
      </c>
      <c r="D24" s="53" t="str">
        <f t="shared" ca="1" si="1"/>
        <v>-</v>
      </c>
      <c r="E24" s="53" t="str">
        <f t="shared" ca="1" si="2"/>
        <v>-</v>
      </c>
    </row>
    <row r="25" spans="1:5">
      <c r="A25" s="56" t="s">
        <v>64</v>
      </c>
      <c r="B25" s="56" t="s">
        <v>65</v>
      </c>
      <c r="C25" s="55" t="str">
        <f t="shared" si="0"/>
        <v>Go</v>
      </c>
      <c r="D25" s="53" t="str">
        <f t="shared" ca="1" si="1"/>
        <v>OK</v>
      </c>
      <c r="E25" s="53" t="str">
        <f t="shared" ca="1" si="2"/>
        <v>-</v>
      </c>
    </row>
    <row r="26" spans="1:5">
      <c r="A26" s="66" t="s">
        <v>66</v>
      </c>
      <c r="B26" s="66" t="s">
        <v>68</v>
      </c>
      <c r="C26" s="55" t="str">
        <f t="shared" si="0"/>
        <v>Go</v>
      </c>
      <c r="D26" s="53" t="str">
        <f t="shared" ca="1" si="1"/>
        <v>OK</v>
      </c>
      <c r="E26" s="53" t="str">
        <f t="shared" ca="1" si="2"/>
        <v>-</v>
      </c>
    </row>
    <row r="27" spans="1:5">
      <c r="A27" s="119" t="s">
        <v>67</v>
      </c>
      <c r="B27" s="159" t="s">
        <v>251</v>
      </c>
      <c r="C27" s="55" t="str">
        <f t="shared" si="0"/>
        <v>Go</v>
      </c>
      <c r="D27" s="53" t="str">
        <f t="shared" ca="1" si="1"/>
        <v>OK</v>
      </c>
      <c r="E27" s="53" t="str">
        <f t="shared" ca="1" si="2"/>
        <v>-</v>
      </c>
    </row>
    <row r="28" spans="1:5">
      <c r="A28" s="213" t="s">
        <v>455</v>
      </c>
      <c r="B28" s="213" t="s">
        <v>460</v>
      </c>
      <c r="C28" s="55" t="str">
        <f t="shared" si="0"/>
        <v>Go</v>
      </c>
      <c r="D28" s="53" t="str">
        <f t="shared" ca="1" si="1"/>
        <v>OK</v>
      </c>
      <c r="E28" s="53" t="str">
        <f t="shared" ca="1" si="2"/>
        <v>-</v>
      </c>
    </row>
    <row r="29" spans="1:5">
      <c r="A29" s="213" t="s">
        <v>453</v>
      </c>
      <c r="B29" s="213" t="s">
        <v>456</v>
      </c>
      <c r="C29" s="55" t="str">
        <f t="shared" si="0"/>
        <v>Go</v>
      </c>
      <c r="D29" s="53" t="str">
        <f t="shared" ca="1" si="1"/>
        <v>OK</v>
      </c>
      <c r="E29" s="53" t="str">
        <f t="shared" ca="1" si="2"/>
        <v>-</v>
      </c>
    </row>
    <row r="30" spans="1:5">
      <c r="A30" s="213" t="s">
        <v>454</v>
      </c>
      <c r="B30" s="213" t="s">
        <v>457</v>
      </c>
      <c r="C30" s="55" t="str">
        <f t="shared" si="0"/>
        <v>Go</v>
      </c>
      <c r="D30" s="53" t="str">
        <f t="shared" ca="1" si="1"/>
        <v>OK</v>
      </c>
      <c r="E30" s="53" t="str">
        <f t="shared" ca="1" si="2"/>
        <v>-</v>
      </c>
    </row>
    <row r="31" spans="1:5">
      <c r="A31" s="213" t="s">
        <v>458</v>
      </c>
      <c r="B31" s="213" t="s">
        <v>459</v>
      </c>
      <c r="C31" s="55" t="str">
        <f t="shared" si="0"/>
        <v>Go</v>
      </c>
      <c r="D31" s="53" t="str">
        <f t="shared" ca="1" si="1"/>
        <v>OK</v>
      </c>
      <c r="E31" s="53" t="str">
        <f t="shared" ca="1" si="2"/>
        <v>-</v>
      </c>
    </row>
    <row r="32" spans="1:5">
      <c r="A32" s="213" t="s">
        <v>461</v>
      </c>
      <c r="B32" s="97" t="s">
        <v>104</v>
      </c>
      <c r="C32" s="55" t="str">
        <f t="shared" si="0"/>
        <v>Go</v>
      </c>
      <c r="D32" s="53" t="str">
        <f t="shared" ca="1" si="1"/>
        <v>OK</v>
      </c>
      <c r="E32" s="53" t="str">
        <f t="shared" ca="1" si="2"/>
        <v>-</v>
      </c>
    </row>
    <row r="33" spans="1:5">
      <c r="A33" s="213" t="s">
        <v>462</v>
      </c>
      <c r="B33" s="160" t="s">
        <v>252</v>
      </c>
      <c r="C33" s="55" t="str">
        <f t="shared" si="0"/>
        <v>Go</v>
      </c>
      <c r="D33" s="53" t="str">
        <f t="shared" ca="1" si="1"/>
        <v>OK</v>
      </c>
      <c r="E33" s="53" t="str">
        <f t="shared" ca="1" si="2"/>
        <v>-</v>
      </c>
    </row>
    <row r="34" spans="1:5">
      <c r="A34" s="66"/>
      <c r="B34" s="66"/>
      <c r="C34" s="55" t="str">
        <f t="shared" si="0"/>
        <v>-</v>
      </c>
      <c r="D34" s="53" t="str">
        <f t="shared" ca="1" si="1"/>
        <v>-</v>
      </c>
      <c r="E34" s="53" t="str">
        <f t="shared" ca="1" si="2"/>
        <v>-</v>
      </c>
    </row>
    <row r="35" spans="1:5">
      <c r="A35" s="68" t="s">
        <v>71</v>
      </c>
      <c r="B35" s="68" t="s">
        <v>72</v>
      </c>
      <c r="C35" s="55" t="str">
        <f t="shared" si="0"/>
        <v>Go</v>
      </c>
      <c r="D35" s="53" t="str">
        <f t="shared" ca="1" si="1"/>
        <v>OK</v>
      </c>
      <c r="E35" s="53" t="str">
        <f t="shared" ca="1" si="2"/>
        <v>-</v>
      </c>
    </row>
    <row r="36" spans="1:5">
      <c r="A36" s="272" t="s">
        <v>451</v>
      </c>
      <c r="B36" s="272" t="s">
        <v>452</v>
      </c>
      <c r="C36" s="273" t="str">
        <f t="shared" si="0"/>
        <v>Go</v>
      </c>
      <c r="D36" s="274" t="str">
        <f t="shared" ca="1" si="1"/>
        <v>OK</v>
      </c>
      <c r="E36" s="274" t="str">
        <f t="shared" ca="1" si="2"/>
        <v>-</v>
      </c>
    </row>
    <row r="37" spans="1:5">
      <c r="A37" s="66" t="s">
        <v>142</v>
      </c>
      <c r="B37" s="152" t="e">
        <f>"N3."&amp;'N0.6_Lookup_References'!A14&amp;" "&amp;'N0.6_Lookup_References'!B14</f>
        <v>#N/A</v>
      </c>
      <c r="C37" s="55" t="str">
        <f t="shared" si="0"/>
        <v>Go</v>
      </c>
      <c r="D37" s="53" t="str">
        <f t="shared" ca="1" si="1"/>
        <v>OK</v>
      </c>
      <c r="E37" s="53" t="str">
        <f t="shared" ca="1" si="2"/>
        <v>-</v>
      </c>
    </row>
    <row r="38" spans="1:5">
      <c r="A38" s="66" t="s">
        <v>143</v>
      </c>
      <c r="B38" s="152" t="e">
        <f>"N3."&amp;'N0.6_Lookup_References'!A15&amp;" "&amp;'N0.6_Lookup_References'!B15</f>
        <v>#N/A</v>
      </c>
      <c r="C38" s="55" t="str">
        <f t="shared" si="0"/>
        <v>Go</v>
      </c>
      <c r="D38" s="53" t="str">
        <f t="shared" ca="1" si="1"/>
        <v>OK</v>
      </c>
      <c r="E38" s="53" t="str">
        <f t="shared" ca="1" si="2"/>
        <v>-</v>
      </c>
    </row>
    <row r="39" spans="1:5">
      <c r="A39" s="66" t="s">
        <v>144</v>
      </c>
      <c r="B39" s="152" t="e">
        <f>"N3."&amp;'N0.6_Lookup_References'!A16&amp;" "&amp;'N0.6_Lookup_References'!B16</f>
        <v>#N/A</v>
      </c>
      <c r="C39" s="55" t="str">
        <f t="shared" si="0"/>
        <v>Go</v>
      </c>
      <c r="D39" s="53" t="str">
        <f t="shared" ca="1" si="1"/>
        <v>OK</v>
      </c>
      <c r="E39" s="53" t="str">
        <f t="shared" ca="1" si="2"/>
        <v>-</v>
      </c>
    </row>
    <row r="40" spans="1:5">
      <c r="A40" s="66" t="s">
        <v>145</v>
      </c>
      <c r="B40" s="152" t="e">
        <f>"N3."&amp;'N0.6_Lookup_References'!A17&amp;" "&amp;'N0.6_Lookup_References'!B17</f>
        <v>#N/A</v>
      </c>
      <c r="C40" s="55" t="str">
        <f t="shared" si="0"/>
        <v>Go</v>
      </c>
      <c r="D40" s="53" t="str">
        <f t="shared" ca="1" si="1"/>
        <v>OK</v>
      </c>
      <c r="E40" s="53" t="str">
        <f t="shared" ca="1" si="2"/>
        <v>-</v>
      </c>
    </row>
    <row r="41" spans="1:5">
      <c r="A41" s="66" t="s">
        <v>146</v>
      </c>
      <c r="B41" s="152" t="e">
        <f>"N3."&amp;'N0.6_Lookup_References'!A18&amp;" "&amp;'N0.6_Lookup_References'!B18</f>
        <v>#N/A</v>
      </c>
      <c r="C41" s="55" t="str">
        <f t="shared" si="0"/>
        <v>Go</v>
      </c>
      <c r="D41" s="53" t="str">
        <f t="shared" ca="1" si="1"/>
        <v>OK</v>
      </c>
      <c r="E41" s="53" t="str">
        <f t="shared" ca="1" si="2"/>
        <v>-</v>
      </c>
    </row>
    <row r="42" spans="1:5">
      <c r="A42" s="66" t="s">
        <v>147</v>
      </c>
      <c r="B42" s="152" t="e">
        <f>"N3."&amp;'N0.6_Lookup_References'!A19&amp;" "&amp;'N0.6_Lookup_References'!B19</f>
        <v>#N/A</v>
      </c>
      <c r="C42" s="55" t="str">
        <f t="shared" si="0"/>
        <v>Go</v>
      </c>
      <c r="D42" s="53" t="str">
        <f t="shared" ca="1" si="1"/>
        <v>OK</v>
      </c>
      <c r="E42" s="53" t="str">
        <f t="shared" ca="1" si="2"/>
        <v>-</v>
      </c>
    </row>
    <row r="43" spans="1:5">
      <c r="A43" s="66" t="s">
        <v>442</v>
      </c>
      <c r="B43" s="152" t="e">
        <f>"N3."&amp;'N0.6_Lookup_References'!A20&amp;" "&amp;'N0.6_Lookup_References'!B20</f>
        <v>#N/A</v>
      </c>
      <c r="C43" s="55" t="str">
        <f t="shared" si="0"/>
        <v>Go</v>
      </c>
      <c r="D43" s="53" t="str">
        <f t="shared" ca="1" si="1"/>
        <v>OK</v>
      </c>
      <c r="E43" s="53" t="str">
        <f t="shared" ca="1" si="2"/>
        <v>-</v>
      </c>
    </row>
    <row r="44" spans="1:5">
      <c r="A44" s="66" t="s">
        <v>443</v>
      </c>
      <c r="B44" s="152" t="e">
        <f>"N3."&amp;'N0.6_Lookup_References'!A21&amp;" "&amp;'N0.6_Lookup_References'!B21</f>
        <v>#N/A</v>
      </c>
      <c r="C44" s="55" t="str">
        <f t="shared" si="0"/>
        <v>Go</v>
      </c>
      <c r="D44" s="53" t="str">
        <f t="shared" ca="1" si="1"/>
        <v>OK</v>
      </c>
      <c r="E44" s="53" t="str">
        <f t="shared" ca="1" si="2"/>
        <v>-</v>
      </c>
    </row>
    <row r="45" spans="1:5">
      <c r="A45" s="66" t="s">
        <v>444</v>
      </c>
      <c r="B45" s="152" t="e">
        <f>"N3."&amp;'N0.6_Lookup_References'!A22&amp;" "&amp;'N0.6_Lookup_References'!B22</f>
        <v>#N/A</v>
      </c>
      <c r="C45" s="55" t="str">
        <f t="shared" si="0"/>
        <v>Go</v>
      </c>
      <c r="D45" s="53" t="str">
        <f t="shared" ca="1" si="1"/>
        <v>OK</v>
      </c>
      <c r="E45" s="53" t="str">
        <f t="shared" ca="1" si="2"/>
        <v>-</v>
      </c>
    </row>
    <row r="46" spans="1:5">
      <c r="A46" s="66" t="s">
        <v>445</v>
      </c>
      <c r="B46" s="152" t="e">
        <f>"N3."&amp;'N0.6_Lookup_References'!A23&amp;" "&amp;'N0.6_Lookup_References'!B23</f>
        <v>#N/A</v>
      </c>
      <c r="C46" s="55" t="str">
        <f t="shared" si="0"/>
        <v>Go</v>
      </c>
      <c r="D46" s="53" t="str">
        <f t="shared" ca="1" si="1"/>
        <v>OK</v>
      </c>
      <c r="E46" s="53" t="str">
        <f t="shared" ca="1" si="2"/>
        <v>-</v>
      </c>
    </row>
    <row r="47" spans="1:5">
      <c r="A47" s="66" t="s">
        <v>446</v>
      </c>
      <c r="B47" s="152" t="e">
        <f>"N3."&amp;'N0.6_Lookup_References'!A24&amp;" "&amp;'N0.6_Lookup_References'!B24</f>
        <v>#N/A</v>
      </c>
      <c r="C47" s="55" t="str">
        <f t="shared" si="0"/>
        <v>Go</v>
      </c>
      <c r="D47" s="53" t="str">
        <f t="shared" ca="1" si="1"/>
        <v>OK</v>
      </c>
      <c r="E47" s="53" t="str">
        <f t="shared" ca="1" si="2"/>
        <v>-</v>
      </c>
    </row>
    <row r="48" spans="1:5">
      <c r="A48" s="66" t="s">
        <v>447</v>
      </c>
      <c r="B48" s="152" t="e">
        <f>"N3."&amp;'N0.6_Lookup_References'!A25&amp;" "&amp;'N0.6_Lookup_References'!B25</f>
        <v>#N/A</v>
      </c>
      <c r="C48" s="55" t="str">
        <f t="shared" si="0"/>
        <v>Go</v>
      </c>
      <c r="D48" s="53" t="str">
        <f t="shared" ca="1" si="1"/>
        <v>OK</v>
      </c>
      <c r="E48" s="53" t="str">
        <f t="shared" ca="1" si="2"/>
        <v>-</v>
      </c>
    </row>
    <row r="49" spans="1:5">
      <c r="A49" s="66" t="s">
        <v>148</v>
      </c>
      <c r="B49" s="152" t="e">
        <f>"N3."&amp;'N0.6_Lookup_References'!A26&amp;" "&amp;'N0.6_Lookup_References'!B26</f>
        <v>#N/A</v>
      </c>
      <c r="C49" s="55" t="str">
        <f t="shared" si="0"/>
        <v>Go</v>
      </c>
      <c r="D49" s="53" t="str">
        <f t="shared" ca="1" si="1"/>
        <v>OK</v>
      </c>
      <c r="E49" s="53" t="str">
        <f t="shared" ca="1" si="2"/>
        <v>-</v>
      </c>
    </row>
    <row r="50" spans="1:5">
      <c r="A50" s="66" t="s">
        <v>149</v>
      </c>
      <c r="B50" s="152" t="e">
        <f>"N3."&amp;'N0.6_Lookup_References'!A27&amp;" "&amp;'N0.6_Lookup_References'!B27</f>
        <v>#N/A</v>
      </c>
      <c r="C50" s="55" t="str">
        <f t="shared" si="0"/>
        <v>Go</v>
      </c>
      <c r="D50" s="53" t="str">
        <f t="shared" ca="1" si="1"/>
        <v>OK</v>
      </c>
      <c r="E50" s="53" t="str">
        <f t="shared" ca="1" si="2"/>
        <v>-</v>
      </c>
    </row>
    <row r="51" spans="1:5">
      <c r="A51" s="66" t="s">
        <v>150</v>
      </c>
      <c r="B51" s="152" t="e">
        <f>"N3."&amp;'N0.6_Lookup_References'!A28&amp;" "&amp;'N0.6_Lookup_References'!B28</f>
        <v>#N/A</v>
      </c>
      <c r="C51" s="55" t="str">
        <f t="shared" si="0"/>
        <v>Go</v>
      </c>
      <c r="D51" s="53" t="str">
        <f t="shared" ca="1" si="1"/>
        <v>OK</v>
      </c>
      <c r="E51" s="53" t="str">
        <f t="shared" ca="1" si="2"/>
        <v>-</v>
      </c>
    </row>
    <row r="52" spans="1:5">
      <c r="A52" s="66" t="s">
        <v>151</v>
      </c>
      <c r="B52" s="152" t="e">
        <f>"N3."&amp;'N0.6_Lookup_References'!A29&amp;" "&amp;'N0.6_Lookup_References'!B29</f>
        <v>#N/A</v>
      </c>
      <c r="C52" s="55" t="str">
        <f t="shared" si="0"/>
        <v>Go</v>
      </c>
      <c r="D52" s="53" t="str">
        <f t="shared" ca="1" si="1"/>
        <v>OK</v>
      </c>
      <c r="E52" s="53" t="str">
        <f t="shared" ca="1" si="2"/>
        <v>-</v>
      </c>
    </row>
    <row r="53" spans="1:5">
      <c r="A53" s="66" t="s">
        <v>152</v>
      </c>
      <c r="B53" s="152" t="e">
        <f>"N3."&amp;'N0.6_Lookup_References'!A30&amp;" "&amp;'N0.6_Lookup_References'!B30</f>
        <v>#N/A</v>
      </c>
      <c r="C53" s="55" t="str">
        <f t="shared" si="0"/>
        <v>Go</v>
      </c>
      <c r="D53" s="53" t="str">
        <f t="shared" ca="1" si="1"/>
        <v>OK</v>
      </c>
      <c r="E53" s="53" t="str">
        <f t="shared" ca="1" si="2"/>
        <v>-</v>
      </c>
    </row>
    <row r="54" spans="1:5">
      <c r="A54" s="66" t="s">
        <v>232</v>
      </c>
      <c r="B54" s="152" t="e">
        <f>"N3."&amp;'N0.6_Lookup_References'!A31&amp;" "&amp;'N0.6_Lookup_References'!B31</f>
        <v>#N/A</v>
      </c>
      <c r="C54" s="55" t="str">
        <f t="shared" si="0"/>
        <v>Go</v>
      </c>
      <c r="D54" s="53" t="str">
        <f t="shared" ca="1" si="1"/>
        <v>OK</v>
      </c>
      <c r="E54" s="53" t="str">
        <f t="shared" ca="1" si="2"/>
        <v>-</v>
      </c>
    </row>
    <row r="55" spans="1:5">
      <c r="A55" s="66" t="s">
        <v>233</v>
      </c>
      <c r="B55" s="152" t="e">
        <f>"N3."&amp;'N0.6_Lookup_References'!A32&amp;" "&amp;'N0.6_Lookup_References'!B32</f>
        <v>#N/A</v>
      </c>
      <c r="C55" s="55" t="str">
        <f t="shared" si="0"/>
        <v>Go</v>
      </c>
      <c r="D55" s="53" t="str">
        <f t="shared" ca="1" si="1"/>
        <v>OK</v>
      </c>
      <c r="E55" s="53" t="str">
        <f t="shared" ca="1" si="2"/>
        <v>-</v>
      </c>
    </row>
    <row r="56" spans="1:5">
      <c r="A56" s="66" t="s">
        <v>234</v>
      </c>
      <c r="B56" s="152" t="e">
        <f>"N3."&amp;'N0.6_Lookup_References'!A33&amp;" "&amp;'N0.6_Lookup_References'!B33</f>
        <v>#N/A</v>
      </c>
      <c r="C56" s="55" t="str">
        <f t="shared" si="0"/>
        <v>Go</v>
      </c>
      <c r="D56" s="53" t="str">
        <f t="shared" ca="1" si="1"/>
        <v>OK</v>
      </c>
      <c r="E56" s="53" t="str">
        <f t="shared" ca="1" si="2"/>
        <v>-</v>
      </c>
    </row>
    <row r="57" spans="1:5">
      <c r="A57" s="66" t="s">
        <v>153</v>
      </c>
      <c r="B57" s="152" t="e">
        <f>"N3."&amp;'N0.6_Lookup_References'!A34&amp;" "&amp;'N0.6_Lookup_References'!B34</f>
        <v>#N/A</v>
      </c>
      <c r="C57" s="55" t="str">
        <f t="shared" si="0"/>
        <v>Go</v>
      </c>
      <c r="D57" s="53" t="str">
        <f t="shared" ca="1" si="1"/>
        <v>OK</v>
      </c>
      <c r="E57" s="53" t="str">
        <f t="shared" ca="1" si="2"/>
        <v>-</v>
      </c>
    </row>
    <row r="58" spans="1:5">
      <c r="A58" s="66" t="s">
        <v>154</v>
      </c>
      <c r="B58" s="152" t="e">
        <f>"N3."&amp;'N0.6_Lookup_References'!A35&amp;" "&amp;'N0.6_Lookup_References'!B35</f>
        <v>#N/A</v>
      </c>
      <c r="C58" s="55" t="str">
        <f t="shared" si="0"/>
        <v>Go</v>
      </c>
      <c r="D58" s="53" t="str">
        <f t="shared" ca="1" si="1"/>
        <v>OK</v>
      </c>
      <c r="E58" s="53" t="str">
        <f t="shared" ca="1" si="2"/>
        <v>-</v>
      </c>
    </row>
    <row r="59" spans="1:5">
      <c r="A59" s="66" t="s">
        <v>155</v>
      </c>
      <c r="B59" s="152" t="e">
        <f>"N3."&amp;'N0.6_Lookup_References'!A36&amp;" "&amp;'N0.6_Lookup_References'!B36</f>
        <v>#N/A</v>
      </c>
      <c r="C59" s="55" t="str">
        <f t="shared" si="0"/>
        <v>Go</v>
      </c>
      <c r="D59" s="53" t="str">
        <f t="shared" ca="1" si="1"/>
        <v>OK</v>
      </c>
      <c r="E59" s="53" t="str">
        <f t="shared" ca="1" si="2"/>
        <v>-</v>
      </c>
    </row>
    <row r="60" spans="1:5">
      <c r="A60" s="66" t="s">
        <v>448</v>
      </c>
      <c r="B60" s="152" t="e">
        <f>"N3."&amp;'N0.6_Lookup_References'!A37&amp;" "&amp;'N0.6_Lookup_References'!B37</f>
        <v>#N/A</v>
      </c>
      <c r="C60" s="55" t="str">
        <f t="shared" si="0"/>
        <v>Go</v>
      </c>
      <c r="D60" s="53" t="str">
        <f t="shared" ca="1" si="1"/>
        <v>OK</v>
      </c>
      <c r="E60" s="53" t="str">
        <f t="shared" ca="1" si="2"/>
        <v>-</v>
      </c>
    </row>
    <row r="61" spans="1:5">
      <c r="A61" s="66" t="s">
        <v>449</v>
      </c>
      <c r="B61" s="152" t="e">
        <f>"N3."&amp;'N0.6_Lookup_References'!A38&amp;" "&amp;'N0.6_Lookup_References'!B38</f>
        <v>#N/A</v>
      </c>
      <c r="C61" s="55" t="str">
        <f t="shared" si="0"/>
        <v>Go</v>
      </c>
      <c r="D61" s="53" t="str">
        <f t="shared" ca="1" si="1"/>
        <v>OK</v>
      </c>
      <c r="E61" s="53" t="str">
        <f t="shared" ca="1" si="2"/>
        <v>-</v>
      </c>
    </row>
    <row r="62" spans="1:5">
      <c r="A62" s="66" t="s">
        <v>450</v>
      </c>
      <c r="B62" s="152" t="e">
        <f>"N3."&amp;'N0.6_Lookup_References'!A39&amp;" "&amp;'N0.6_Lookup_References'!B39</f>
        <v>#N/A</v>
      </c>
      <c r="C62" s="55" t="str">
        <f t="shared" si="0"/>
        <v>Go</v>
      </c>
      <c r="D62" s="53" t="str">
        <f t="shared" ca="1" si="1"/>
        <v>OK</v>
      </c>
      <c r="E62" s="53" t="str">
        <f t="shared" ca="1" si="2"/>
        <v>-</v>
      </c>
    </row>
    <row r="63" spans="1:5">
      <c r="A63" s="66" t="s">
        <v>156</v>
      </c>
      <c r="B63" s="152" t="e">
        <f>"N3."&amp;'N0.6_Lookup_References'!A40&amp;" "&amp;'N0.6_Lookup_References'!B40</f>
        <v>#N/A</v>
      </c>
      <c r="C63" s="55" t="str">
        <f t="shared" si="0"/>
        <v>Go</v>
      </c>
      <c r="D63" s="53" t="str">
        <f t="shared" ca="1" si="1"/>
        <v>OK</v>
      </c>
      <c r="E63" s="53" t="str">
        <f t="shared" ca="1" si="2"/>
        <v>-</v>
      </c>
    </row>
    <row r="64" spans="1:5">
      <c r="A64" s="66" t="s">
        <v>235</v>
      </c>
      <c r="B64" s="152" t="e">
        <f>"N3."&amp;'N0.6_Lookup_References'!A41&amp;" "&amp;'N0.6_Lookup_References'!B41</f>
        <v>#N/A</v>
      </c>
      <c r="C64" s="55" t="str">
        <f t="shared" si="0"/>
        <v>Go</v>
      </c>
      <c r="D64" s="53" t="str">
        <f t="shared" ca="1" si="1"/>
        <v>OK</v>
      </c>
      <c r="E64" s="53" t="str">
        <f t="shared" ca="1" si="2"/>
        <v>-</v>
      </c>
    </row>
    <row r="65" spans="1:5">
      <c r="A65" s="66" t="s">
        <v>236</v>
      </c>
      <c r="B65" s="152" t="e">
        <f>"N3."&amp;'N0.6_Lookup_References'!A42&amp;" "&amp;'N0.6_Lookup_References'!B42</f>
        <v>#N/A</v>
      </c>
      <c r="C65" s="55" t="str">
        <f t="shared" si="0"/>
        <v>Go</v>
      </c>
      <c r="D65" s="53" t="str">
        <f t="shared" ca="1" si="1"/>
        <v>OK</v>
      </c>
      <c r="E65" s="53" t="str">
        <f t="shared" ca="1" si="2"/>
        <v>-</v>
      </c>
    </row>
    <row r="66" spans="1:5">
      <c r="A66" s="66" t="s">
        <v>237</v>
      </c>
      <c r="B66" s="152" t="e">
        <f>"N3."&amp;'N0.6_Lookup_References'!A43&amp;" "&amp;'N0.6_Lookup_References'!B43</f>
        <v>#N/A</v>
      </c>
      <c r="C66" s="55" t="str">
        <f t="shared" si="0"/>
        <v>Go</v>
      </c>
      <c r="D66" s="53" t="str">
        <f t="shared" ca="1" si="1"/>
        <v>OK</v>
      </c>
      <c r="E66" s="53" t="str">
        <f t="shared" ca="1" si="2"/>
        <v>-</v>
      </c>
    </row>
    <row r="67" spans="1:5">
      <c r="A67" s="66" t="s">
        <v>186</v>
      </c>
      <c r="B67" s="152" t="e">
        <f>"N3."&amp;'N0.6_Lookup_References'!A44&amp;" "&amp;'N0.6_Lookup_References'!B44</f>
        <v>#N/A</v>
      </c>
      <c r="C67" s="55" t="str">
        <f t="shared" si="0"/>
        <v>Go</v>
      </c>
      <c r="D67" s="53" t="str">
        <f t="shared" ca="1" si="1"/>
        <v>OK</v>
      </c>
      <c r="E67" s="53" t="str">
        <f t="shared" ca="1" si="2"/>
        <v>-</v>
      </c>
    </row>
    <row r="68" spans="1:5">
      <c r="A68" s="66" t="s">
        <v>187</v>
      </c>
      <c r="B68" s="152" t="e">
        <f>"N3."&amp;'N0.6_Lookup_References'!A45&amp;" "&amp;'N0.6_Lookup_References'!B45</f>
        <v>#N/A</v>
      </c>
      <c r="C68" s="55" t="str">
        <f t="shared" si="0"/>
        <v>Go</v>
      </c>
      <c r="D68" s="53" t="str">
        <f t="shared" ca="1" si="1"/>
        <v>OK</v>
      </c>
      <c r="E68" s="53" t="str">
        <f t="shared" ca="1" si="2"/>
        <v>-</v>
      </c>
    </row>
    <row r="69" spans="1:5">
      <c r="A69" s="66" t="s">
        <v>188</v>
      </c>
      <c r="B69" s="152" t="e">
        <f>"N3."&amp;'N0.6_Lookup_References'!A46&amp;" "&amp;'N0.6_Lookup_References'!B46</f>
        <v>#N/A</v>
      </c>
      <c r="C69" s="55" t="str">
        <f t="shared" si="0"/>
        <v>Go</v>
      </c>
      <c r="D69" s="53" t="str">
        <f t="shared" ca="1" si="1"/>
        <v>OK</v>
      </c>
      <c r="E69" s="53" t="str">
        <f t="shared" ca="1" si="2"/>
        <v>-</v>
      </c>
    </row>
    <row r="70" spans="1:5">
      <c r="A70" s="66" t="s">
        <v>189</v>
      </c>
      <c r="B70" s="152" t="e">
        <f>"N3."&amp;'N0.6_Lookup_References'!A47&amp;" "&amp;'N0.6_Lookup_References'!B47</f>
        <v>#N/A</v>
      </c>
      <c r="C70" s="55" t="str">
        <f t="shared" si="0"/>
        <v>Go</v>
      </c>
      <c r="D70" s="53" t="str">
        <f t="shared" ca="1" si="1"/>
        <v>OK</v>
      </c>
      <c r="E70" s="53" t="str">
        <f t="shared" ca="1" si="2"/>
        <v>-</v>
      </c>
    </row>
    <row r="71" spans="1:5">
      <c r="A71" s="66" t="s">
        <v>190</v>
      </c>
      <c r="B71" s="152" t="e">
        <f>"N3."&amp;'N0.6_Lookup_References'!A48&amp;" "&amp;'N0.6_Lookup_References'!B48</f>
        <v>#N/A</v>
      </c>
      <c r="C71" s="55" t="str">
        <f t="shared" si="0"/>
        <v>Go</v>
      </c>
      <c r="D71" s="53" t="str">
        <f t="shared" ca="1" si="1"/>
        <v>OK</v>
      </c>
      <c r="E71" s="53" t="str">
        <f t="shared" ca="1" si="2"/>
        <v>-</v>
      </c>
    </row>
    <row r="72" spans="1:5">
      <c r="A72" s="66" t="s">
        <v>191</v>
      </c>
      <c r="B72" s="152" t="e">
        <f>"N3."&amp;'N0.6_Lookup_References'!A49&amp;" "&amp;'N0.6_Lookup_References'!B49</f>
        <v>#N/A</v>
      </c>
      <c r="C72" s="55" t="str">
        <f t="shared" si="0"/>
        <v>Go</v>
      </c>
      <c r="D72" s="53" t="str">
        <f t="shared" ca="1" si="1"/>
        <v>OK</v>
      </c>
      <c r="E72" s="53" t="str">
        <f t="shared" ca="1" si="2"/>
        <v>-</v>
      </c>
    </row>
    <row r="73" spans="1:5">
      <c r="A73" s="66" t="s">
        <v>192</v>
      </c>
      <c r="B73" s="152" t="e">
        <f>"N3."&amp;'N0.6_Lookup_References'!A50&amp;" "&amp;'N0.6_Lookup_References'!B50</f>
        <v>#N/A</v>
      </c>
      <c r="C73" s="55" t="str">
        <f t="shared" si="0"/>
        <v>Go</v>
      </c>
      <c r="D73" s="53" t="str">
        <f t="shared" ca="1" si="1"/>
        <v>OK</v>
      </c>
      <c r="E73" s="53" t="str">
        <f t="shared" ca="1" si="2"/>
        <v>-</v>
      </c>
    </row>
    <row r="74" spans="1:5">
      <c r="A74" s="66" t="s">
        <v>238</v>
      </c>
      <c r="B74" s="152" t="e">
        <f>"N3."&amp;'N0.6_Lookup_References'!A51&amp;" "&amp;'N0.6_Lookup_References'!B51</f>
        <v>#N/A</v>
      </c>
      <c r="C74" s="55" t="str">
        <f t="shared" si="0"/>
        <v>Go</v>
      </c>
      <c r="D74" s="53" t="str">
        <f t="shared" ca="1" si="1"/>
        <v>OK</v>
      </c>
      <c r="E74" s="53" t="str">
        <f t="shared" ca="1" si="2"/>
        <v>-</v>
      </c>
    </row>
    <row r="75" spans="1:5">
      <c r="A75" s="66" t="s">
        <v>438</v>
      </c>
      <c r="B75" s="152" t="e">
        <f>"N3."&amp;'N0.6_Lookup_References'!A52&amp;" "&amp;'N0.6_Lookup_References'!B52</f>
        <v>#N/A</v>
      </c>
      <c r="C75" s="55" t="str">
        <f t="shared" si="0"/>
        <v>Go</v>
      </c>
      <c r="D75" s="53" t="str">
        <f t="shared" ca="1" si="1"/>
        <v>OK</v>
      </c>
      <c r="E75" s="53" t="str">
        <f t="shared" ref="E75:E86" ca="1" si="3">IFERROR(IF(SUBSTITUTE(INDIRECT($A75 &amp; "!A8"),"Error Checks: ","")="Error","Error","-"),"-")</f>
        <v>-</v>
      </c>
    </row>
    <row r="76" spans="1:5">
      <c r="A76" s="66" t="s">
        <v>239</v>
      </c>
      <c r="B76" s="152" t="e">
        <f>"N3."&amp;'N0.6_Lookup_References'!A53&amp;" "&amp;'N0.6_Lookup_References'!B53</f>
        <v>#N/A</v>
      </c>
      <c r="C76" s="55" t="str">
        <f t="shared" si="0"/>
        <v>Go</v>
      </c>
      <c r="D76" s="53" t="str">
        <f t="shared" ca="1" si="1"/>
        <v>OK</v>
      </c>
      <c r="E76" s="53" t="str">
        <f t="shared" ca="1" si="3"/>
        <v>-</v>
      </c>
    </row>
    <row r="77" spans="1:5">
      <c r="A77" s="66" t="s">
        <v>193</v>
      </c>
      <c r="B77" s="152" t="e">
        <f>"N3."&amp;'N0.6_Lookup_References'!A54&amp;" "&amp;'N0.6_Lookup_References'!B54</f>
        <v>#N/A</v>
      </c>
      <c r="C77" s="55" t="str">
        <f t="shared" si="0"/>
        <v>Go</v>
      </c>
      <c r="D77" s="53" t="str">
        <f t="shared" ca="1" si="1"/>
        <v>OK</v>
      </c>
      <c r="E77" s="53" t="str">
        <f t="shared" ca="1" si="3"/>
        <v>-</v>
      </c>
    </row>
    <row r="78" spans="1:5">
      <c r="A78" s="66" t="s">
        <v>194</v>
      </c>
      <c r="B78" s="152" t="e">
        <f>"N3."&amp;'N0.6_Lookup_References'!A55&amp;" "&amp;'N0.6_Lookup_References'!B55</f>
        <v>#N/A</v>
      </c>
      <c r="C78" s="55" t="str">
        <f t="shared" si="0"/>
        <v>Go</v>
      </c>
      <c r="D78" s="53" t="str">
        <f t="shared" ca="1" si="1"/>
        <v>OK</v>
      </c>
      <c r="E78" s="53" t="str">
        <f t="shared" ca="1" si="3"/>
        <v>-</v>
      </c>
    </row>
    <row r="79" spans="1:5">
      <c r="A79" s="66" t="s">
        <v>195</v>
      </c>
      <c r="B79" s="152" t="e">
        <f>"N3."&amp;'N0.6_Lookup_References'!A56&amp;" "&amp;'N0.6_Lookup_References'!B56</f>
        <v>#N/A</v>
      </c>
      <c r="C79" s="55" t="str">
        <f t="shared" si="0"/>
        <v>Go</v>
      </c>
      <c r="D79" s="53" t="str">
        <f t="shared" ca="1" si="1"/>
        <v>OK</v>
      </c>
      <c r="E79" s="53" t="str">
        <f t="shared" ca="1" si="3"/>
        <v>-</v>
      </c>
    </row>
    <row r="80" spans="1:5">
      <c r="A80" s="66" t="s">
        <v>196</v>
      </c>
      <c r="B80" s="152" t="e">
        <f>"N3."&amp;'N0.6_Lookup_References'!A57&amp;" "&amp;'N0.6_Lookup_References'!B57</f>
        <v>#N/A</v>
      </c>
      <c r="C80" s="55" t="str">
        <f t="shared" si="0"/>
        <v>Go</v>
      </c>
      <c r="D80" s="53" t="str">
        <f t="shared" ca="1" si="1"/>
        <v>OK</v>
      </c>
      <c r="E80" s="53" t="str">
        <f t="shared" ca="1" si="3"/>
        <v>-</v>
      </c>
    </row>
    <row r="81" spans="1:5">
      <c r="A81" s="66" t="s">
        <v>197</v>
      </c>
      <c r="B81" s="152" t="e">
        <f>"N3."&amp;'N0.6_Lookup_References'!A58&amp;" "&amp;'N0.6_Lookup_References'!B58</f>
        <v>#N/A</v>
      </c>
      <c r="C81" s="55" t="str">
        <f t="shared" si="0"/>
        <v>Go</v>
      </c>
      <c r="D81" s="53" t="str">
        <f t="shared" ca="1" si="1"/>
        <v>OK</v>
      </c>
      <c r="E81" s="53" t="str">
        <f t="shared" ca="1" si="3"/>
        <v>-</v>
      </c>
    </row>
    <row r="82" spans="1:5">
      <c r="A82" s="66" t="s">
        <v>198</v>
      </c>
      <c r="B82" s="152" t="e">
        <f>"N3."&amp;'N0.6_Lookup_References'!A59&amp;" "&amp;'N0.6_Lookup_References'!B59</f>
        <v>#N/A</v>
      </c>
      <c r="C82" s="55" t="str">
        <f t="shared" si="0"/>
        <v>Go</v>
      </c>
      <c r="D82" s="53" t="str">
        <f t="shared" ca="1" si="1"/>
        <v>OK</v>
      </c>
      <c r="E82" s="53" t="str">
        <f t="shared" ca="1" si="3"/>
        <v>-</v>
      </c>
    </row>
    <row r="83" spans="1:5">
      <c r="A83" s="66" t="s">
        <v>199</v>
      </c>
      <c r="B83" s="152" t="e">
        <f>"N3."&amp;'N0.6_Lookup_References'!A60&amp;" "&amp;'N0.6_Lookup_References'!B60</f>
        <v>#N/A</v>
      </c>
      <c r="C83" s="55" t="str">
        <f t="shared" si="0"/>
        <v>Go</v>
      </c>
      <c r="D83" s="53" t="str">
        <f t="shared" ca="1" si="1"/>
        <v>OK</v>
      </c>
      <c r="E83" s="53" t="str">
        <f t="shared" ca="1" si="3"/>
        <v>-</v>
      </c>
    </row>
    <row r="84" spans="1:5">
      <c r="A84" s="66" t="s">
        <v>439</v>
      </c>
      <c r="B84" s="152" t="e">
        <f>"N3."&amp;'N0.6_Lookup_References'!A61&amp;" "&amp;'N0.6_Lookup_References'!B61</f>
        <v>#N/A</v>
      </c>
      <c r="C84" s="55" t="str">
        <f t="shared" si="0"/>
        <v>Go</v>
      </c>
      <c r="D84" s="53" t="str">
        <f t="shared" ca="1" si="1"/>
        <v>OK</v>
      </c>
      <c r="E84" s="53" t="str">
        <f t="shared" ca="1" si="3"/>
        <v>-</v>
      </c>
    </row>
    <row r="85" spans="1:5">
      <c r="A85" s="66" t="s">
        <v>440</v>
      </c>
      <c r="B85" s="152" t="e">
        <f>"N3."&amp;'N0.6_Lookup_References'!A62&amp;" "&amp;'N0.6_Lookup_References'!B62</f>
        <v>#N/A</v>
      </c>
      <c r="C85" s="55" t="str">
        <f t="shared" si="0"/>
        <v>Go</v>
      </c>
      <c r="D85" s="53" t="str">
        <f t="shared" ca="1" si="1"/>
        <v>OK</v>
      </c>
      <c r="E85" s="53" t="str">
        <f t="shared" ca="1" si="3"/>
        <v>-</v>
      </c>
    </row>
    <row r="86" spans="1:5">
      <c r="A86" s="66" t="s">
        <v>441</v>
      </c>
      <c r="B86" s="152" t="e">
        <f>"N3."&amp;'N0.6_Lookup_References'!A63&amp;" "&amp;'N0.6_Lookup_References'!B63</f>
        <v>#N/A</v>
      </c>
      <c r="C86" s="55" t="str">
        <f t="shared" si="0"/>
        <v>Go</v>
      </c>
      <c r="D86" s="53" t="str">
        <f t="shared" ca="1" si="1"/>
        <v>OK</v>
      </c>
      <c r="E86" s="53" t="str">
        <f t="shared" ca="1" si="3"/>
        <v>-</v>
      </c>
    </row>
    <row r="87" spans="1:5">
      <c r="A87" s="66"/>
      <c r="B87" s="97"/>
      <c r="C87" s="55"/>
      <c r="D87" s="53"/>
      <c r="E87" s="53"/>
    </row>
    <row r="88" spans="1:5">
      <c r="A88" s="52"/>
      <c r="B88" s="51"/>
      <c r="C88" s="50" t="str">
        <f t="shared" si="0"/>
        <v>-</v>
      </c>
      <c r="D88" s="50" t="str">
        <f t="shared" ca="1" si="1"/>
        <v>-</v>
      </c>
      <c r="E88" s="50"/>
    </row>
  </sheetData>
  <phoneticPr fontId="56" type="noConversion"/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B6B317-A1F6-42D6-AEDA-553620DCBB2F}">
  <sheetPr codeName="Sheet64">
    <tabColor rgb="FF7030A0"/>
  </sheetPr>
  <dimension ref="A1:AV78"/>
  <sheetViews>
    <sheetView zoomScale="85" zoomScaleNormal="85" workbookViewId="0">
      <selection activeCell="G47" sqref="G47"/>
    </sheetView>
  </sheetViews>
  <sheetFormatPr defaultColWidth="9" defaultRowHeight="12.4"/>
  <cols>
    <col min="1" max="1" width="51.19921875" style="89" customWidth="1"/>
    <col min="2" max="2" width="48.796875" style="89" bestFit="1" customWidth="1"/>
    <col min="3" max="3" width="51.19921875" style="89" bestFit="1" customWidth="1"/>
    <col min="4" max="4" width="11.796875" style="89" customWidth="1"/>
    <col min="5" max="5" width="1" style="207" customWidth="1"/>
    <col min="6" max="6" width="6.19921875" style="90" customWidth="1"/>
    <col min="7" max="7" width="9.796875" style="89" bestFit="1" customWidth="1"/>
    <col min="8" max="14" width="9.1328125" style="89" bestFit="1" customWidth="1"/>
    <col min="15" max="17" width="9" style="89"/>
    <col min="18" max="18" width="1" style="207" customWidth="1"/>
    <col min="19" max="19" width="6.19921875" style="90" customWidth="1"/>
    <col min="20" max="20" width="9" style="89"/>
    <col min="21" max="21" width="1" style="207" customWidth="1"/>
    <col min="22" max="22" width="6.19921875" style="90" customWidth="1"/>
    <col min="23" max="33" width="9" style="89"/>
    <col min="34" max="34" width="1" style="207" customWidth="1"/>
    <col min="35" max="35" width="6.19921875" style="90" customWidth="1"/>
    <col min="36" max="46" width="9" style="89"/>
    <col min="47" max="47" width="9.33203125" style="89" bestFit="1" customWidth="1"/>
    <col min="48" max="16384" width="9" style="89"/>
  </cols>
  <sheetData>
    <row r="1" spans="1:48" ht="25.15">
      <c r="A1" s="1" t="str">
        <f>N0_Cover!A1</f>
        <v>RIIO-2 Regulatory Reporting Pack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</row>
    <row r="2" spans="1:48" ht="22.9">
      <c r="A2" s="1">
        <f>N0_Cover!$B$12</f>
        <v>0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</row>
    <row r="3" spans="1:48" ht="19.899999999999999">
      <c r="A3" s="5" t="str">
        <f>"Workbook " &amp; N0_Cover!$B$12</f>
        <v xml:space="preserve">Workbook 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48" ht="17.649999999999999">
      <c r="A4" s="7" t="str">
        <f>"Submission Version " &amp; N0_Cover!$B$15 &amp; " - Submitted on " &amp; TEXT(N0_Cover!$B$16,"dd mmm yyyy")</f>
        <v>Submission Version  - Submitted on 00 Jan 1900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</row>
    <row r="5" spans="1:48" ht="17.649999999999999">
      <c r="A5" s="7" t="str">
        <f>"Template Version: " &amp; N0_Cover!$B$11</f>
        <v>Template Version: v1.0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</row>
    <row r="6" spans="1:48" ht="19.899999999999999">
      <c r="A6" s="5" t="e">
        <f ca="1">"Sheet: " &amp;VLOOKUP(RIGHT(CELL("filename",A1),LEN(CELL("filename",A1))-FIND("]",CELL("filename",A1))),'N0.1_Contents'!$A$11:$B$98,2,FALSE)</f>
        <v>#N/A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</row>
    <row r="7" spans="1:48" ht="17.649999999999999">
      <c r="A7" s="7" t="str">
        <f>"Prices Base: " &amp; 'N0.5_Data_Constants'!C13</f>
        <v>Prices Base: 2018/19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</row>
    <row r="8" spans="1:48" s="137" customFormat="1">
      <c r="A8" s="140" t="str">
        <f>"Error Checks: " &amp; IF(ISERROR(MATCH("Error",$A$9:$AV$9,0)),"OK","Error")</f>
        <v>Error Checks: OK</v>
      </c>
      <c r="B8" s="141"/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1"/>
      <c r="AE8" s="141"/>
      <c r="AF8" s="141"/>
      <c r="AG8" s="141"/>
      <c r="AH8" s="141"/>
      <c r="AI8" s="141"/>
      <c r="AJ8" s="141"/>
      <c r="AK8" s="141"/>
      <c r="AL8" s="141"/>
      <c r="AM8" s="141"/>
      <c r="AN8" s="141"/>
      <c r="AO8" s="141"/>
      <c r="AP8" s="141"/>
      <c r="AQ8" s="141"/>
      <c r="AR8" s="141"/>
      <c r="AS8" s="141"/>
      <c r="AT8" s="141"/>
      <c r="AU8" s="141"/>
    </row>
    <row r="9" spans="1:48" s="137" customFormat="1">
      <c r="A9" s="142" t="str">
        <f t="shared" ref="A9:AV9" si="0">IF(ISERROR(MATCH("Error",A10:A12,0)),"-","Error")</f>
        <v>-</v>
      </c>
      <c r="B9" s="142" t="str">
        <f t="shared" si="0"/>
        <v>-</v>
      </c>
      <c r="C9" s="142" t="str">
        <f t="shared" si="0"/>
        <v>-</v>
      </c>
      <c r="D9" s="142"/>
      <c r="E9" s="142" t="str">
        <f t="shared" si="0"/>
        <v>-</v>
      </c>
      <c r="F9" s="142" t="str">
        <f t="shared" si="0"/>
        <v>-</v>
      </c>
      <c r="G9" s="142" t="str">
        <f t="shared" si="0"/>
        <v>-</v>
      </c>
      <c r="H9" s="142" t="str">
        <f t="shared" si="0"/>
        <v>-</v>
      </c>
      <c r="I9" s="142" t="str">
        <f t="shared" si="0"/>
        <v>-</v>
      </c>
      <c r="J9" s="142" t="str">
        <f t="shared" si="0"/>
        <v>-</v>
      </c>
      <c r="K9" s="142" t="str">
        <f t="shared" si="0"/>
        <v>-</v>
      </c>
      <c r="L9" s="142" t="str">
        <f t="shared" si="0"/>
        <v>-</v>
      </c>
      <c r="M9" s="142" t="str">
        <f t="shared" si="0"/>
        <v>-</v>
      </c>
      <c r="N9" s="142" t="str">
        <f t="shared" si="0"/>
        <v>-</v>
      </c>
      <c r="O9" s="142" t="str">
        <f t="shared" si="0"/>
        <v>-</v>
      </c>
      <c r="P9" s="142" t="str">
        <f t="shared" si="0"/>
        <v>-</v>
      </c>
      <c r="Q9" s="142" t="str">
        <f t="shared" si="0"/>
        <v>-</v>
      </c>
      <c r="R9" s="142" t="str">
        <f t="shared" si="0"/>
        <v>-</v>
      </c>
      <c r="S9" s="142" t="str">
        <f t="shared" si="0"/>
        <v>-</v>
      </c>
      <c r="T9" s="142" t="str">
        <f t="shared" si="0"/>
        <v>-</v>
      </c>
      <c r="U9" s="142" t="str">
        <f t="shared" si="0"/>
        <v>-</v>
      </c>
      <c r="V9" s="142" t="str">
        <f t="shared" si="0"/>
        <v>-</v>
      </c>
      <c r="W9" s="142" t="str">
        <f t="shared" si="0"/>
        <v>-</v>
      </c>
      <c r="X9" s="142" t="str">
        <f t="shared" si="0"/>
        <v>-</v>
      </c>
      <c r="Y9" s="142" t="str">
        <f t="shared" si="0"/>
        <v>-</v>
      </c>
      <c r="Z9" s="142" t="str">
        <f t="shared" si="0"/>
        <v>-</v>
      </c>
      <c r="AA9" s="142" t="str">
        <f t="shared" si="0"/>
        <v>-</v>
      </c>
      <c r="AB9" s="142" t="str">
        <f t="shared" si="0"/>
        <v>-</v>
      </c>
      <c r="AC9" s="142" t="str">
        <f t="shared" si="0"/>
        <v>-</v>
      </c>
      <c r="AD9" s="142" t="str">
        <f t="shared" si="0"/>
        <v>-</v>
      </c>
      <c r="AE9" s="142" t="str">
        <f t="shared" si="0"/>
        <v>-</v>
      </c>
      <c r="AF9" s="142" t="str">
        <f t="shared" si="0"/>
        <v>-</v>
      </c>
      <c r="AG9" s="142" t="str">
        <f t="shared" si="0"/>
        <v>-</v>
      </c>
      <c r="AH9" s="142" t="str">
        <f t="shared" si="0"/>
        <v>-</v>
      </c>
      <c r="AI9" s="142" t="str">
        <f t="shared" si="0"/>
        <v>-</v>
      </c>
      <c r="AJ9" s="142" t="str">
        <f t="shared" si="0"/>
        <v>-</v>
      </c>
      <c r="AK9" s="142" t="str">
        <f t="shared" si="0"/>
        <v>-</v>
      </c>
      <c r="AL9" s="142" t="str">
        <f t="shared" si="0"/>
        <v>-</v>
      </c>
      <c r="AM9" s="142" t="str">
        <f t="shared" si="0"/>
        <v>-</v>
      </c>
      <c r="AN9" s="142" t="str">
        <f t="shared" si="0"/>
        <v>-</v>
      </c>
      <c r="AO9" s="142" t="str">
        <f t="shared" si="0"/>
        <v>-</v>
      </c>
      <c r="AP9" s="142" t="str">
        <f t="shared" si="0"/>
        <v>-</v>
      </c>
      <c r="AQ9" s="142" t="str">
        <f t="shared" si="0"/>
        <v>-</v>
      </c>
      <c r="AR9" s="142" t="str">
        <f t="shared" si="0"/>
        <v>-</v>
      </c>
      <c r="AS9" s="142" t="str">
        <f t="shared" si="0"/>
        <v>-</v>
      </c>
      <c r="AT9" s="142" t="str">
        <f t="shared" si="0"/>
        <v>-</v>
      </c>
      <c r="AU9" s="142" t="str">
        <f t="shared" si="0"/>
        <v>-</v>
      </c>
      <c r="AV9" s="137" t="str">
        <f t="shared" si="0"/>
        <v>-</v>
      </c>
    </row>
    <row r="12" spans="1:48" ht="19.899999999999999">
      <c r="A12" s="14" t="e">
        <f>'N0.6_Lookup_References'!B20</f>
        <v>#N/A</v>
      </c>
      <c r="B12" s="14"/>
      <c r="F12" s="14"/>
      <c r="G12" s="89" t="s">
        <v>0</v>
      </c>
      <c r="S12" s="200"/>
      <c r="T12" s="89" t="s">
        <v>2</v>
      </c>
      <c r="W12" s="201"/>
      <c r="X12" s="202" t="s">
        <v>229</v>
      </c>
      <c r="Y12" s="89" t="e">
        <f>VLOOKUP(A12, 'N0.6_Lookup_References'!B14:C63, 2, FALSE)</f>
        <v>#N/A</v>
      </c>
    </row>
    <row r="13" spans="1:48">
      <c r="S13" s="99" t="s">
        <v>112</v>
      </c>
      <c r="V13" s="99" t="s">
        <v>110</v>
      </c>
      <c r="AI13" s="99" t="s">
        <v>111</v>
      </c>
    </row>
    <row r="14" spans="1:48" ht="12.75" thickBot="1">
      <c r="A14" s="203" t="s">
        <v>413</v>
      </c>
      <c r="B14" s="203" t="s">
        <v>414</v>
      </c>
      <c r="C14" s="203" t="s">
        <v>415</v>
      </c>
      <c r="D14" s="203" t="s">
        <v>615</v>
      </c>
      <c r="F14" s="92" t="s">
        <v>49</v>
      </c>
      <c r="G14" s="91" t="s">
        <v>13</v>
      </c>
      <c r="H14" s="21" t="s">
        <v>14</v>
      </c>
      <c r="I14" s="22" t="s">
        <v>15</v>
      </c>
      <c r="J14" s="23" t="s">
        <v>16</v>
      </c>
      <c r="K14" s="24" t="s">
        <v>17</v>
      </c>
      <c r="L14" s="25" t="s">
        <v>18</v>
      </c>
      <c r="M14" s="26" t="s">
        <v>19</v>
      </c>
      <c r="N14" s="29" t="s">
        <v>20</v>
      </c>
      <c r="O14" s="27" t="s">
        <v>21</v>
      </c>
      <c r="P14" s="31" t="s">
        <v>22</v>
      </c>
      <c r="Q14" s="198" t="s">
        <v>26</v>
      </c>
      <c r="S14" s="92" t="s">
        <v>49</v>
      </c>
      <c r="T14" s="92" t="s">
        <v>76</v>
      </c>
      <c r="V14" s="92" t="s">
        <v>49</v>
      </c>
      <c r="W14" s="91" t="s">
        <v>13</v>
      </c>
      <c r="X14" s="21" t="s">
        <v>14</v>
      </c>
      <c r="Y14" s="22" t="s">
        <v>15</v>
      </c>
      <c r="Z14" s="23" t="s">
        <v>16</v>
      </c>
      <c r="AA14" s="24" t="s">
        <v>17</v>
      </c>
      <c r="AB14" s="25" t="s">
        <v>18</v>
      </c>
      <c r="AC14" s="26" t="s">
        <v>19</v>
      </c>
      <c r="AD14" s="29" t="s">
        <v>20</v>
      </c>
      <c r="AE14" s="27" t="s">
        <v>21</v>
      </c>
      <c r="AF14" s="31" t="s">
        <v>22</v>
      </c>
      <c r="AG14" s="198" t="s">
        <v>26</v>
      </c>
      <c r="AI14" s="92" t="s">
        <v>49</v>
      </c>
      <c r="AJ14" s="91" t="s">
        <v>4</v>
      </c>
      <c r="AK14" s="21" t="s">
        <v>5</v>
      </c>
      <c r="AL14" s="22" t="s">
        <v>6</v>
      </c>
      <c r="AM14" s="23" t="s">
        <v>7</v>
      </c>
      <c r="AN14" s="24" t="s">
        <v>8</v>
      </c>
      <c r="AO14" s="25" t="s">
        <v>91</v>
      </c>
      <c r="AP14" s="26" t="s">
        <v>92</v>
      </c>
      <c r="AQ14" s="29" t="s">
        <v>93</v>
      </c>
      <c r="AR14" s="27" t="s">
        <v>94</v>
      </c>
      <c r="AS14" s="31" t="s">
        <v>95</v>
      </c>
      <c r="AT14" s="198" t="s">
        <v>26</v>
      </c>
    </row>
    <row r="15" spans="1:48">
      <c r="A15" s="247" t="str">
        <f>'N3.01'!A15</f>
        <v>Stage1: RIIO-1 Closeout Position</v>
      </c>
      <c r="B15" s="247" t="str">
        <f>'N3.01'!B15</f>
        <v>Total Asset Category Risk</v>
      </c>
      <c r="C15" s="247" t="str">
        <f>'N3.01'!C15</f>
        <v>Closeout Position</v>
      </c>
      <c r="D15" s="247" t="str">
        <f>'N3.01'!D15</f>
        <v>Total</v>
      </c>
      <c r="F15" s="212" t="s">
        <v>51</v>
      </c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253">
        <f t="shared" ref="Q15:Q22" si="1">SUM(G15:P15)</f>
        <v>0</v>
      </c>
      <c r="S15" s="199" t="str">
        <f>$X$12</f>
        <v>Units:</v>
      </c>
      <c r="T15" s="120"/>
      <c r="V15" s="199" t="str">
        <f>$X$12</f>
        <v>Units:</v>
      </c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253">
        <f t="shared" ref="AG15:AG20" si="2">SUM(W15:AF15)</f>
        <v>0</v>
      </c>
      <c r="AI15" s="199" t="str">
        <f>$X$12</f>
        <v>Units:</v>
      </c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253">
        <f t="shared" ref="AT15:AT20" si="3">SUM(AJ15:AS15)</f>
        <v>0</v>
      </c>
    </row>
    <row r="16" spans="1:48">
      <c r="A16" s="204" t="str">
        <f>'N3.01'!A16</f>
        <v>Stage1: RIIO-1 to RIIO-2</v>
      </c>
      <c r="B16" s="204" t="str">
        <f>'N3.01'!B16</f>
        <v>Normalisation: True-Up</v>
      </c>
      <c r="C16" s="204" t="str">
        <f>'N3.01'!C16</f>
        <v>Data Revision</v>
      </c>
      <c r="D16" s="204" t="str">
        <f>'N3.01'!D16</f>
        <v>N/A</v>
      </c>
      <c r="F16" s="212" t="s">
        <v>51</v>
      </c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253">
        <f t="shared" si="1"/>
        <v>0</v>
      </c>
      <c r="S16" s="199" t="str">
        <f>$X$12</f>
        <v>Units:</v>
      </c>
      <c r="T16" s="120"/>
      <c r="V16" s="199" t="str">
        <f>$X$12</f>
        <v>Units:</v>
      </c>
      <c r="W16" s="120"/>
      <c r="X16" s="120"/>
      <c r="Y16" s="120"/>
      <c r="Z16" s="120"/>
      <c r="AA16" s="120"/>
      <c r="AB16" s="120"/>
      <c r="AC16" s="120"/>
      <c r="AD16" s="120"/>
      <c r="AE16" s="120"/>
      <c r="AF16" s="120"/>
      <c r="AG16" s="253">
        <f t="shared" si="2"/>
        <v>0</v>
      </c>
      <c r="AI16" s="199" t="str">
        <f>$X$12</f>
        <v>Units:</v>
      </c>
      <c r="AJ16" s="120"/>
      <c r="AK16" s="120"/>
      <c r="AL16" s="120"/>
      <c r="AM16" s="120"/>
      <c r="AN16" s="120"/>
      <c r="AO16" s="120"/>
      <c r="AP16" s="120"/>
      <c r="AQ16" s="120"/>
      <c r="AR16" s="120"/>
      <c r="AS16" s="120"/>
      <c r="AT16" s="253">
        <f t="shared" si="3"/>
        <v>0</v>
      </c>
    </row>
    <row r="17" spans="1:46">
      <c r="A17" s="204" t="str">
        <f>'N3.01'!A17</f>
        <v>Stage1: RIIO-1 to RIIO-2</v>
      </c>
      <c r="B17" s="204" t="str">
        <f>'N3.01'!B17</f>
        <v>Normalisation: True-Up</v>
      </c>
      <c r="C17" s="204" t="str">
        <f>'N3.01'!C17</f>
        <v>Methodological Change</v>
      </c>
      <c r="D17" s="204" t="str">
        <f>'N3.01'!D17</f>
        <v>N/A</v>
      </c>
      <c r="F17" s="212" t="s">
        <v>51</v>
      </c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253">
        <f t="shared" si="1"/>
        <v>0</v>
      </c>
      <c r="S17" s="199" t="str">
        <f>$X$12</f>
        <v>Units:</v>
      </c>
      <c r="T17" s="120"/>
      <c r="V17" s="199" t="str">
        <f>$X$12</f>
        <v>Units:</v>
      </c>
      <c r="W17" s="120"/>
      <c r="X17" s="120"/>
      <c r="Y17" s="120"/>
      <c r="Z17" s="120"/>
      <c r="AA17" s="120"/>
      <c r="AB17" s="120"/>
      <c r="AC17" s="120"/>
      <c r="AD17" s="120"/>
      <c r="AE17" s="120"/>
      <c r="AF17" s="120"/>
      <c r="AG17" s="253">
        <f t="shared" si="2"/>
        <v>0</v>
      </c>
      <c r="AI17" s="199" t="str">
        <f>$X$12</f>
        <v>Units:</v>
      </c>
      <c r="AJ17" s="120"/>
      <c r="AK17" s="120"/>
      <c r="AL17" s="120"/>
      <c r="AM17" s="120"/>
      <c r="AN17" s="120"/>
      <c r="AO17" s="120"/>
      <c r="AP17" s="120"/>
      <c r="AQ17" s="120"/>
      <c r="AR17" s="120"/>
      <c r="AS17" s="120"/>
      <c r="AT17" s="253">
        <f t="shared" si="3"/>
        <v>0</v>
      </c>
    </row>
    <row r="18" spans="1:46">
      <c r="A18" s="204" t="str">
        <f>'N3.01'!A18</f>
        <v>Stage1: RIIO-1 to RIIO-2</v>
      </c>
      <c r="B18" s="204" t="str">
        <f>'N3.01'!B18</f>
        <v>Normalisation: True-Up</v>
      </c>
      <c r="C18" s="248" t="str">
        <f>'N3.01'!C18</f>
        <v>Optional entry 1</v>
      </c>
      <c r="D18" s="204" t="str">
        <f>'N3.01'!D18</f>
        <v>N/A</v>
      </c>
      <c r="F18" s="212" t="s">
        <v>51</v>
      </c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253">
        <f t="shared" si="1"/>
        <v>0</v>
      </c>
      <c r="S18" s="199" t="str">
        <f>$X$12</f>
        <v>Units:</v>
      </c>
      <c r="T18" s="120"/>
      <c r="V18" s="199" t="str">
        <f>$X$12</f>
        <v>Units:</v>
      </c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253">
        <f t="shared" si="2"/>
        <v>0</v>
      </c>
      <c r="AI18" s="199" t="str">
        <f>$X$12</f>
        <v>Units:</v>
      </c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253">
        <f t="shared" si="3"/>
        <v>0</v>
      </c>
    </row>
    <row r="19" spans="1:46">
      <c r="A19" s="204" t="str">
        <f>'N3.01'!A19</f>
        <v>Stage1: RIIO-1 to RIIO-2</v>
      </c>
      <c r="B19" s="204" t="str">
        <f>'N3.01'!B19</f>
        <v>Normalisation: True-Up</v>
      </c>
      <c r="C19" s="248" t="str">
        <f>'N3.01'!C19</f>
        <v>Optional entry 2</v>
      </c>
      <c r="D19" s="204" t="str">
        <f>'N3.01'!D19</f>
        <v>N/A</v>
      </c>
      <c r="F19" s="212" t="s">
        <v>51</v>
      </c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252">
        <f t="shared" si="1"/>
        <v>0</v>
      </c>
      <c r="S19" s="199" t="str">
        <f>$X$12</f>
        <v>Units:</v>
      </c>
      <c r="T19" s="120"/>
      <c r="V19" s="199" t="str">
        <f>$X$12</f>
        <v>Units:</v>
      </c>
      <c r="W19" s="120"/>
      <c r="X19" s="120"/>
      <c r="Y19" s="120"/>
      <c r="Z19" s="120"/>
      <c r="AA19" s="120"/>
      <c r="AB19" s="120"/>
      <c r="AC19" s="120"/>
      <c r="AD19" s="120"/>
      <c r="AE19" s="120"/>
      <c r="AF19" s="120"/>
      <c r="AG19" s="252">
        <f t="shared" si="2"/>
        <v>0</v>
      </c>
      <c r="AI19" s="199" t="str">
        <f>$X$12</f>
        <v>Units:</v>
      </c>
      <c r="AJ19" s="120"/>
      <c r="AK19" s="120"/>
      <c r="AL19" s="120"/>
      <c r="AM19" s="120"/>
      <c r="AN19" s="120"/>
      <c r="AO19" s="120"/>
      <c r="AP19" s="120"/>
      <c r="AQ19" s="120"/>
      <c r="AR19" s="120"/>
      <c r="AS19" s="120"/>
      <c r="AT19" s="252">
        <f t="shared" si="3"/>
        <v>0</v>
      </c>
    </row>
    <row r="20" spans="1:46">
      <c r="A20" s="247" t="str">
        <f>'N3.01'!A20</f>
        <v>Stage 2: RIIO-2 Start Position 2020/21</v>
      </c>
      <c r="B20" s="247" t="str">
        <f>'N3.01'!B20</f>
        <v>Total Asset Category Risk</v>
      </c>
      <c r="C20" s="247" t="str">
        <f>'N3.01'!C20</f>
        <v>Start Position</v>
      </c>
      <c r="D20" s="247" t="str">
        <f>'N3.01'!D20</f>
        <v>Total</v>
      </c>
      <c r="F20" s="212" t="s">
        <v>51</v>
      </c>
      <c r="G20" s="252">
        <f>SUM(G15:G19)</f>
        <v>0</v>
      </c>
      <c r="H20" s="252">
        <f t="shared" ref="H20:P20" si="4">SUM(H15:H19)</f>
        <v>0</v>
      </c>
      <c r="I20" s="252">
        <f t="shared" si="4"/>
        <v>0</v>
      </c>
      <c r="J20" s="252">
        <f t="shared" si="4"/>
        <v>0</v>
      </c>
      <c r="K20" s="252">
        <f t="shared" si="4"/>
        <v>0</v>
      </c>
      <c r="L20" s="252">
        <f t="shared" si="4"/>
        <v>0</v>
      </c>
      <c r="M20" s="252">
        <f t="shared" si="4"/>
        <v>0</v>
      </c>
      <c r="N20" s="252">
        <f t="shared" si="4"/>
        <v>0</v>
      </c>
      <c r="O20" s="252">
        <f t="shared" si="4"/>
        <v>0</v>
      </c>
      <c r="P20" s="252">
        <f t="shared" si="4"/>
        <v>0</v>
      </c>
      <c r="Q20" s="252">
        <f t="shared" si="1"/>
        <v>0</v>
      </c>
      <c r="S20" s="199" t="str">
        <f t="shared" ref="S20:S55" si="5">$X$12</f>
        <v>Units:</v>
      </c>
      <c r="T20" s="120"/>
      <c r="V20" s="199" t="str">
        <f t="shared" ref="V20:V55" si="6">$X$12</f>
        <v>Units:</v>
      </c>
      <c r="W20" s="252">
        <f t="shared" ref="W20:AF20" si="7">SUM(W15:W19)</f>
        <v>0</v>
      </c>
      <c r="X20" s="252">
        <f t="shared" si="7"/>
        <v>0</v>
      </c>
      <c r="Y20" s="252">
        <f t="shared" si="7"/>
        <v>0</v>
      </c>
      <c r="Z20" s="252">
        <f t="shared" si="7"/>
        <v>0</v>
      </c>
      <c r="AA20" s="252">
        <f t="shared" si="7"/>
        <v>0</v>
      </c>
      <c r="AB20" s="252">
        <f t="shared" si="7"/>
        <v>0</v>
      </c>
      <c r="AC20" s="252">
        <f t="shared" si="7"/>
        <v>0</v>
      </c>
      <c r="AD20" s="252">
        <f t="shared" si="7"/>
        <v>0</v>
      </c>
      <c r="AE20" s="252">
        <f t="shared" si="7"/>
        <v>0</v>
      </c>
      <c r="AF20" s="252">
        <f t="shared" si="7"/>
        <v>0</v>
      </c>
      <c r="AG20" s="252">
        <f t="shared" si="2"/>
        <v>0</v>
      </c>
      <c r="AI20" s="199" t="str">
        <f t="shared" ref="AI20:AI55" si="8">$X$12</f>
        <v>Units:</v>
      </c>
      <c r="AJ20" s="252">
        <f t="shared" ref="AJ20:AS20" si="9">SUM(AJ15:AJ19)</f>
        <v>0</v>
      </c>
      <c r="AK20" s="252">
        <f t="shared" si="9"/>
        <v>0</v>
      </c>
      <c r="AL20" s="252">
        <f t="shared" si="9"/>
        <v>0</v>
      </c>
      <c r="AM20" s="252">
        <f t="shared" si="9"/>
        <v>0</v>
      </c>
      <c r="AN20" s="252">
        <f t="shared" si="9"/>
        <v>0</v>
      </c>
      <c r="AO20" s="252">
        <f t="shared" si="9"/>
        <v>0</v>
      </c>
      <c r="AP20" s="252">
        <f t="shared" si="9"/>
        <v>0</v>
      </c>
      <c r="AQ20" s="252">
        <f t="shared" si="9"/>
        <v>0</v>
      </c>
      <c r="AR20" s="252">
        <f t="shared" si="9"/>
        <v>0</v>
      </c>
      <c r="AS20" s="252">
        <f t="shared" si="9"/>
        <v>0</v>
      </c>
      <c r="AT20" s="252">
        <f t="shared" si="3"/>
        <v>0</v>
      </c>
    </row>
    <row r="21" spans="1:46">
      <c r="A21" s="204" t="str">
        <f>'N3.01'!A21</f>
        <v>Stage 2: Without Intervention Risk Change</v>
      </c>
      <c r="B21" s="204" t="str">
        <f>'N3.01'!B21</f>
        <v>Deterioration</v>
      </c>
      <c r="C21" s="204" t="str">
        <f>'N3.01'!C21</f>
        <v>Original Forecast Deterioration</v>
      </c>
      <c r="D21" s="204" t="str">
        <f>'N3.01'!D21</f>
        <v>N/A</v>
      </c>
      <c r="F21" s="212" t="s">
        <v>51</v>
      </c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253">
        <f t="shared" si="1"/>
        <v>0</v>
      </c>
      <c r="S21" s="199" t="str">
        <f t="shared" si="5"/>
        <v>Units:</v>
      </c>
      <c r="T21" s="120"/>
      <c r="V21" s="199" t="str">
        <f t="shared" si="6"/>
        <v>Units:</v>
      </c>
      <c r="W21" s="120"/>
      <c r="X21" s="120"/>
      <c r="Y21" s="120"/>
      <c r="Z21" s="120"/>
      <c r="AA21" s="120"/>
      <c r="AB21" s="120"/>
      <c r="AC21" s="120"/>
      <c r="AD21" s="120"/>
      <c r="AE21" s="120"/>
      <c r="AF21" s="120"/>
      <c r="AG21" s="253">
        <f t="shared" ref="AG21:AG32" si="10">SUM(W21:AF21)</f>
        <v>0</v>
      </c>
      <c r="AI21" s="199" t="str">
        <f t="shared" si="8"/>
        <v>Units:</v>
      </c>
      <c r="AJ21" s="120"/>
      <c r="AK21" s="120"/>
      <c r="AL21" s="120"/>
      <c r="AM21" s="120"/>
      <c r="AN21" s="120"/>
      <c r="AO21" s="120"/>
      <c r="AP21" s="120"/>
      <c r="AQ21" s="120"/>
      <c r="AR21" s="120"/>
      <c r="AS21" s="120"/>
      <c r="AT21" s="253">
        <f t="shared" ref="AT21:AT32" si="11">SUM(AJ21:AS21)</f>
        <v>0</v>
      </c>
    </row>
    <row r="22" spans="1:46">
      <c r="A22" s="204" t="str">
        <f>'N3.01'!A22</f>
        <v>Stage 2: Without Intervention Risk Change</v>
      </c>
      <c r="B22" s="204" t="str">
        <f>'N3.01'!B22</f>
        <v>Non-Intervention Impacts</v>
      </c>
      <c r="C22" s="204" t="str">
        <f>'N3.01'!C22</f>
        <v>Revised Forecast Deterioration</v>
      </c>
      <c r="D22" s="204" t="str">
        <f>'N3.01'!D22</f>
        <v>N/A</v>
      </c>
      <c r="F22" s="212" t="s">
        <v>51</v>
      </c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253">
        <f t="shared" si="1"/>
        <v>0</v>
      </c>
      <c r="S22" s="199" t="str">
        <f t="shared" si="5"/>
        <v>Units:</v>
      </c>
      <c r="T22" s="120"/>
      <c r="V22" s="199" t="str">
        <f t="shared" si="6"/>
        <v>Units:</v>
      </c>
      <c r="W22" s="120"/>
      <c r="X22" s="120"/>
      <c r="Y22" s="120"/>
      <c r="Z22" s="120"/>
      <c r="AA22" s="120"/>
      <c r="AB22" s="120"/>
      <c r="AC22" s="120"/>
      <c r="AD22" s="120"/>
      <c r="AE22" s="120"/>
      <c r="AF22" s="120"/>
      <c r="AG22" s="253">
        <f t="shared" si="10"/>
        <v>0</v>
      </c>
      <c r="AI22" s="199" t="str">
        <f t="shared" si="8"/>
        <v>Units:</v>
      </c>
      <c r="AJ22" s="120"/>
      <c r="AK22" s="120"/>
      <c r="AL22" s="120"/>
      <c r="AM22" s="120"/>
      <c r="AN22" s="120"/>
      <c r="AO22" s="120"/>
      <c r="AP22" s="120"/>
      <c r="AQ22" s="120"/>
      <c r="AR22" s="120"/>
      <c r="AS22" s="120"/>
      <c r="AT22" s="253">
        <f t="shared" si="11"/>
        <v>0</v>
      </c>
    </row>
    <row r="23" spans="1:46">
      <c r="A23" s="204" t="str">
        <f>'N3.01'!A23</f>
        <v>Stage 2: Without Intervention Risk Change</v>
      </c>
      <c r="B23" s="204" t="str">
        <f>'N3.01'!B23</f>
        <v>Non-Intervention Impacts</v>
      </c>
      <c r="C23" s="204" t="str">
        <f>'N3.01'!C23</f>
        <v>Deterioration Change Impact</v>
      </c>
      <c r="D23" s="204" t="str">
        <f>'N3.01'!D23</f>
        <v>Non-Intervention</v>
      </c>
      <c r="F23" s="212" t="s">
        <v>51</v>
      </c>
      <c r="G23" s="254">
        <f t="shared" ref="G23:P23" si="12">G$22-G$21</f>
        <v>0</v>
      </c>
      <c r="H23" s="254">
        <f t="shared" si="12"/>
        <v>0</v>
      </c>
      <c r="I23" s="254">
        <f t="shared" si="12"/>
        <v>0</v>
      </c>
      <c r="J23" s="254">
        <f t="shared" si="12"/>
        <v>0</v>
      </c>
      <c r="K23" s="254">
        <f t="shared" si="12"/>
        <v>0</v>
      </c>
      <c r="L23" s="254">
        <f t="shared" si="12"/>
        <v>0</v>
      </c>
      <c r="M23" s="254">
        <f t="shared" si="12"/>
        <v>0</v>
      </c>
      <c r="N23" s="254">
        <f t="shared" si="12"/>
        <v>0</v>
      </c>
      <c r="O23" s="254">
        <f t="shared" si="12"/>
        <v>0</v>
      </c>
      <c r="P23" s="254">
        <f t="shared" si="12"/>
        <v>0</v>
      </c>
      <c r="Q23" s="253">
        <f t="shared" ref="Q23:Q32" si="13">SUM(G23:P23)</f>
        <v>0</v>
      </c>
      <c r="S23" s="199" t="str">
        <f t="shared" si="5"/>
        <v>Units:</v>
      </c>
      <c r="T23" s="120"/>
      <c r="V23" s="199" t="str">
        <f t="shared" si="6"/>
        <v>Units:</v>
      </c>
      <c r="W23" s="254">
        <f t="shared" ref="W23:AF23" si="14">W$22-W$21</f>
        <v>0</v>
      </c>
      <c r="X23" s="254">
        <f t="shared" si="14"/>
        <v>0</v>
      </c>
      <c r="Y23" s="254">
        <f t="shared" si="14"/>
        <v>0</v>
      </c>
      <c r="Z23" s="254">
        <f t="shared" si="14"/>
        <v>0</v>
      </c>
      <c r="AA23" s="254">
        <f t="shared" si="14"/>
        <v>0</v>
      </c>
      <c r="AB23" s="254">
        <f t="shared" si="14"/>
        <v>0</v>
      </c>
      <c r="AC23" s="254">
        <f t="shared" si="14"/>
        <v>0</v>
      </c>
      <c r="AD23" s="254">
        <f t="shared" si="14"/>
        <v>0</v>
      </c>
      <c r="AE23" s="254">
        <f t="shared" si="14"/>
        <v>0</v>
      </c>
      <c r="AF23" s="254">
        <f t="shared" si="14"/>
        <v>0</v>
      </c>
      <c r="AG23" s="253">
        <f t="shared" si="10"/>
        <v>0</v>
      </c>
      <c r="AI23" s="199" t="str">
        <f t="shared" si="8"/>
        <v>Units:</v>
      </c>
      <c r="AJ23" s="254">
        <f t="shared" ref="AJ23:AS23" si="15">AJ$22-AJ$21</f>
        <v>0</v>
      </c>
      <c r="AK23" s="254">
        <f t="shared" si="15"/>
        <v>0</v>
      </c>
      <c r="AL23" s="254">
        <f t="shared" si="15"/>
        <v>0</v>
      </c>
      <c r="AM23" s="254">
        <f t="shared" si="15"/>
        <v>0</v>
      </c>
      <c r="AN23" s="254">
        <f t="shared" si="15"/>
        <v>0</v>
      </c>
      <c r="AO23" s="254">
        <f t="shared" si="15"/>
        <v>0</v>
      </c>
      <c r="AP23" s="254">
        <f t="shared" si="15"/>
        <v>0</v>
      </c>
      <c r="AQ23" s="254">
        <f t="shared" si="15"/>
        <v>0</v>
      </c>
      <c r="AR23" s="254">
        <f t="shared" si="15"/>
        <v>0</v>
      </c>
      <c r="AS23" s="254">
        <f t="shared" si="15"/>
        <v>0</v>
      </c>
      <c r="AT23" s="253">
        <f t="shared" si="11"/>
        <v>0</v>
      </c>
    </row>
    <row r="24" spans="1:46">
      <c r="A24" s="204" t="str">
        <f>'N3.01'!A24</f>
        <v>Stage 2: Without Intervention Risk Change</v>
      </c>
      <c r="B24" s="204" t="str">
        <f>'N3.01'!B24</f>
        <v>Non-Intervention Impacts</v>
      </c>
      <c r="C24" s="204" t="str">
        <f>'N3.01'!C24</f>
        <v>Revised Forecast Methodology Change</v>
      </c>
      <c r="D24" s="204" t="str">
        <f>'N3.01'!D24</f>
        <v>N/A</v>
      </c>
      <c r="F24" s="212" t="s">
        <v>51</v>
      </c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253">
        <f>SUM(G24:P24)</f>
        <v>0</v>
      </c>
      <c r="S24" s="199" t="str">
        <f t="shared" si="5"/>
        <v>Units:</v>
      </c>
      <c r="T24" s="120"/>
      <c r="V24" s="199" t="str">
        <f t="shared" si="6"/>
        <v>Units:</v>
      </c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253">
        <f t="shared" si="10"/>
        <v>0</v>
      </c>
      <c r="AI24" s="199" t="str">
        <f t="shared" si="8"/>
        <v>Units:</v>
      </c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253">
        <f t="shared" si="11"/>
        <v>0</v>
      </c>
    </row>
    <row r="25" spans="1:46">
      <c r="A25" s="204" t="str">
        <f>'N3.01'!A25</f>
        <v>Stage 2: Without Intervention Risk Change</v>
      </c>
      <c r="B25" s="204" t="str">
        <f>'N3.01'!B25</f>
        <v>Non-Intervention Impacts</v>
      </c>
      <c r="C25" s="204" t="str">
        <f>'N3.01'!C25</f>
        <v>Methodology Change Impact</v>
      </c>
      <c r="D25" s="204" t="str">
        <f>'N3.01'!D25</f>
        <v>Non-Intervention</v>
      </c>
      <c r="F25" s="212" t="s">
        <v>51</v>
      </c>
      <c r="G25" s="254">
        <f t="shared" ref="G25:P25" si="16">G$24-G$22</f>
        <v>0</v>
      </c>
      <c r="H25" s="254">
        <f t="shared" si="16"/>
        <v>0</v>
      </c>
      <c r="I25" s="254">
        <f t="shared" si="16"/>
        <v>0</v>
      </c>
      <c r="J25" s="254">
        <f t="shared" si="16"/>
        <v>0</v>
      </c>
      <c r="K25" s="254">
        <f t="shared" si="16"/>
        <v>0</v>
      </c>
      <c r="L25" s="254">
        <f t="shared" si="16"/>
        <v>0</v>
      </c>
      <c r="M25" s="254">
        <f t="shared" si="16"/>
        <v>0</v>
      </c>
      <c r="N25" s="254">
        <f t="shared" si="16"/>
        <v>0</v>
      </c>
      <c r="O25" s="254">
        <f t="shared" si="16"/>
        <v>0</v>
      </c>
      <c r="P25" s="254">
        <f t="shared" si="16"/>
        <v>0</v>
      </c>
      <c r="Q25" s="253">
        <f t="shared" si="13"/>
        <v>0</v>
      </c>
      <c r="S25" s="199" t="str">
        <f t="shared" si="5"/>
        <v>Units:</v>
      </c>
      <c r="T25" s="120"/>
      <c r="V25" s="199" t="str">
        <f t="shared" si="6"/>
        <v>Units:</v>
      </c>
      <c r="W25" s="254">
        <f t="shared" ref="W25:AF25" si="17">W$24-W$22</f>
        <v>0</v>
      </c>
      <c r="X25" s="254">
        <f t="shared" si="17"/>
        <v>0</v>
      </c>
      <c r="Y25" s="254">
        <f t="shared" si="17"/>
        <v>0</v>
      </c>
      <c r="Z25" s="254">
        <f t="shared" si="17"/>
        <v>0</v>
      </c>
      <c r="AA25" s="254">
        <f t="shared" si="17"/>
        <v>0</v>
      </c>
      <c r="AB25" s="254">
        <f t="shared" si="17"/>
        <v>0</v>
      </c>
      <c r="AC25" s="254">
        <f t="shared" si="17"/>
        <v>0</v>
      </c>
      <c r="AD25" s="254">
        <f t="shared" si="17"/>
        <v>0</v>
      </c>
      <c r="AE25" s="254">
        <f t="shared" si="17"/>
        <v>0</v>
      </c>
      <c r="AF25" s="254">
        <f t="shared" si="17"/>
        <v>0</v>
      </c>
      <c r="AG25" s="253">
        <f t="shared" si="10"/>
        <v>0</v>
      </c>
      <c r="AI25" s="199" t="str">
        <f t="shared" si="8"/>
        <v>Units:</v>
      </c>
      <c r="AJ25" s="254">
        <f t="shared" ref="AJ25:AS25" si="18">AJ$24-AJ$22</f>
        <v>0</v>
      </c>
      <c r="AK25" s="254">
        <f t="shared" si="18"/>
        <v>0</v>
      </c>
      <c r="AL25" s="254">
        <f t="shared" si="18"/>
        <v>0</v>
      </c>
      <c r="AM25" s="254">
        <f t="shared" si="18"/>
        <v>0</v>
      </c>
      <c r="AN25" s="254">
        <f t="shared" si="18"/>
        <v>0</v>
      </c>
      <c r="AO25" s="254">
        <f t="shared" si="18"/>
        <v>0</v>
      </c>
      <c r="AP25" s="254">
        <f t="shared" si="18"/>
        <v>0</v>
      </c>
      <c r="AQ25" s="254">
        <f t="shared" si="18"/>
        <v>0</v>
      </c>
      <c r="AR25" s="254">
        <f t="shared" si="18"/>
        <v>0</v>
      </c>
      <c r="AS25" s="254">
        <f t="shared" si="18"/>
        <v>0</v>
      </c>
      <c r="AT25" s="253">
        <f t="shared" si="11"/>
        <v>0</v>
      </c>
    </row>
    <row r="26" spans="1:46">
      <c r="A26" s="204" t="str">
        <f>'N3.01'!A26</f>
        <v>Stage 2: Without Intervention Risk Change</v>
      </c>
      <c r="B26" s="204" t="str">
        <f>'N3.01'!B26</f>
        <v>Load Related Work</v>
      </c>
      <c r="C26" s="204" t="str">
        <f>'N3.01'!C26</f>
        <v>Asset Additions (not part of replace or refurb)</v>
      </c>
      <c r="D26" s="204" t="str">
        <f>'N3.01'!D26</f>
        <v>Other Interventions</v>
      </c>
      <c r="F26" s="212" t="s">
        <v>51</v>
      </c>
      <c r="G26" s="120"/>
      <c r="H26" s="120"/>
      <c r="I26" s="120"/>
      <c r="J26" s="120"/>
      <c r="K26" s="120"/>
      <c r="L26" s="120"/>
      <c r="M26" s="120"/>
      <c r="N26" s="120"/>
      <c r="O26" s="120"/>
      <c r="P26" s="120"/>
      <c r="Q26" s="253">
        <f t="shared" si="13"/>
        <v>0</v>
      </c>
      <c r="S26" s="199" t="str">
        <f t="shared" si="5"/>
        <v>Units:</v>
      </c>
      <c r="T26" s="120"/>
      <c r="V26" s="199" t="str">
        <f t="shared" si="6"/>
        <v>Units:</v>
      </c>
      <c r="W26" s="120"/>
      <c r="X26" s="120"/>
      <c r="Y26" s="120"/>
      <c r="Z26" s="120"/>
      <c r="AA26" s="120"/>
      <c r="AB26" s="120"/>
      <c r="AC26" s="120"/>
      <c r="AD26" s="120"/>
      <c r="AE26" s="120"/>
      <c r="AF26" s="120"/>
      <c r="AG26" s="253">
        <f t="shared" si="10"/>
        <v>0</v>
      </c>
      <c r="AI26" s="199" t="str">
        <f t="shared" si="8"/>
        <v>Units:</v>
      </c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253">
        <f t="shared" si="11"/>
        <v>0</v>
      </c>
    </row>
    <row r="27" spans="1:46">
      <c r="A27" s="204" t="str">
        <f>'N3.01'!A27</f>
        <v>Stage 2: Without Intervention Risk Change</v>
      </c>
      <c r="B27" s="204" t="str">
        <f>'N3.01'!B27</f>
        <v>Load Related Work</v>
      </c>
      <c r="C27" s="204" t="str">
        <f>'N3.01'!C27</f>
        <v>Asset Disposals  (not part of replace or refurb)</v>
      </c>
      <c r="D27" s="204" t="str">
        <f>'N3.01'!D27</f>
        <v>Other Interventions</v>
      </c>
      <c r="F27" s="212" t="s">
        <v>51</v>
      </c>
      <c r="G27" s="120"/>
      <c r="H27" s="120"/>
      <c r="I27" s="120"/>
      <c r="J27" s="120"/>
      <c r="K27" s="120"/>
      <c r="L27" s="120"/>
      <c r="M27" s="120"/>
      <c r="N27" s="120"/>
      <c r="O27" s="120"/>
      <c r="P27" s="120"/>
      <c r="Q27" s="253">
        <f t="shared" si="13"/>
        <v>0</v>
      </c>
      <c r="S27" s="199" t="str">
        <f t="shared" si="5"/>
        <v>Units:</v>
      </c>
      <c r="T27" s="120"/>
      <c r="V27" s="199" t="str">
        <f t="shared" si="6"/>
        <v>Units:</v>
      </c>
      <c r="W27" s="120"/>
      <c r="X27" s="120"/>
      <c r="Y27" s="120"/>
      <c r="Z27" s="120"/>
      <c r="AA27" s="120"/>
      <c r="AB27" s="120"/>
      <c r="AC27" s="120"/>
      <c r="AD27" s="120"/>
      <c r="AE27" s="120"/>
      <c r="AF27" s="120"/>
      <c r="AG27" s="253">
        <f t="shared" si="10"/>
        <v>0</v>
      </c>
      <c r="AI27" s="199" t="str">
        <f t="shared" si="8"/>
        <v>Units:</v>
      </c>
      <c r="AJ27" s="120"/>
      <c r="AK27" s="120"/>
      <c r="AL27" s="120"/>
      <c r="AM27" s="120"/>
      <c r="AN27" s="120"/>
      <c r="AO27" s="120"/>
      <c r="AP27" s="120"/>
      <c r="AQ27" s="120"/>
      <c r="AR27" s="120"/>
      <c r="AS27" s="120"/>
      <c r="AT27" s="253">
        <f t="shared" si="11"/>
        <v>0</v>
      </c>
    </row>
    <row r="28" spans="1:46">
      <c r="A28" s="204" t="str">
        <f>'N3.01'!A28</f>
        <v>Stage 2: Without Intervention Risk Change</v>
      </c>
      <c r="B28" s="204" t="str">
        <f>'N3.01'!B28</f>
        <v>Risk Changes</v>
      </c>
      <c r="C28" s="204" t="str">
        <f>'N3.01'!C28</f>
        <v>Changes in Maintenance Programme</v>
      </c>
      <c r="D28" s="204" t="str">
        <f>'N3.01'!D28</f>
        <v>Other Interventions</v>
      </c>
      <c r="F28" s="212" t="s">
        <v>51</v>
      </c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253">
        <f t="shared" si="13"/>
        <v>0</v>
      </c>
      <c r="S28" s="199" t="str">
        <f t="shared" si="5"/>
        <v>Units:</v>
      </c>
      <c r="T28" s="120"/>
      <c r="V28" s="199" t="str">
        <f t="shared" si="6"/>
        <v>Units:</v>
      </c>
      <c r="W28" s="120"/>
      <c r="X28" s="120"/>
      <c r="Y28" s="120"/>
      <c r="Z28" s="120"/>
      <c r="AA28" s="120"/>
      <c r="AB28" s="120"/>
      <c r="AC28" s="120"/>
      <c r="AD28" s="120"/>
      <c r="AE28" s="120"/>
      <c r="AF28" s="120"/>
      <c r="AG28" s="253">
        <f t="shared" si="10"/>
        <v>0</v>
      </c>
      <c r="AI28" s="199" t="str">
        <f t="shared" si="8"/>
        <v>Units:</v>
      </c>
      <c r="AJ28" s="120"/>
      <c r="AK28" s="120"/>
      <c r="AL28" s="120"/>
      <c r="AM28" s="120"/>
      <c r="AN28" s="120"/>
      <c r="AO28" s="120"/>
      <c r="AP28" s="120"/>
      <c r="AQ28" s="120"/>
      <c r="AR28" s="120"/>
      <c r="AS28" s="120"/>
      <c r="AT28" s="253">
        <f t="shared" si="11"/>
        <v>0</v>
      </c>
    </row>
    <row r="29" spans="1:46">
      <c r="A29" s="204" t="str">
        <f>'N3.01'!A29</f>
        <v>Stage 2: Without Intervention Risk Change</v>
      </c>
      <c r="B29" s="204" t="str">
        <f>'N3.01'!B29</f>
        <v>Risk Changes</v>
      </c>
      <c r="C29" s="204" t="str">
        <f>'N3.01'!C29</f>
        <v>Manual Over-ride on PoF or CoF</v>
      </c>
      <c r="D29" s="204" t="str">
        <f>'N3.01'!D29</f>
        <v>Non-Intervention</v>
      </c>
      <c r="F29" s="212" t="s">
        <v>51</v>
      </c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253">
        <f t="shared" si="13"/>
        <v>0</v>
      </c>
      <c r="S29" s="199" t="str">
        <f t="shared" si="5"/>
        <v>Units:</v>
      </c>
      <c r="T29" s="120"/>
      <c r="V29" s="199" t="str">
        <f t="shared" si="6"/>
        <v>Units:</v>
      </c>
      <c r="W29" s="120"/>
      <c r="X29" s="120"/>
      <c r="Y29" s="120"/>
      <c r="Z29" s="120"/>
      <c r="AA29" s="120"/>
      <c r="AB29" s="120"/>
      <c r="AC29" s="120"/>
      <c r="AD29" s="120"/>
      <c r="AE29" s="120"/>
      <c r="AF29" s="120"/>
      <c r="AG29" s="253">
        <f t="shared" si="10"/>
        <v>0</v>
      </c>
      <c r="AI29" s="199" t="str">
        <f t="shared" si="8"/>
        <v>Units:</v>
      </c>
      <c r="AJ29" s="120"/>
      <c r="AK29" s="120"/>
      <c r="AL29" s="120"/>
      <c r="AM29" s="120"/>
      <c r="AN29" s="120"/>
      <c r="AO29" s="120"/>
      <c r="AP29" s="120"/>
      <c r="AQ29" s="120"/>
      <c r="AR29" s="120"/>
      <c r="AS29" s="120"/>
      <c r="AT29" s="253">
        <f t="shared" si="11"/>
        <v>0</v>
      </c>
    </row>
    <row r="30" spans="1:46">
      <c r="A30" s="204" t="str">
        <f>'N3.01'!A30</f>
        <v>Stage 2: Without Intervention Risk Change</v>
      </c>
      <c r="B30" s="204" t="str">
        <f>'N3.01'!B30</f>
        <v>Risk Changes</v>
      </c>
      <c r="C30" s="204" t="str">
        <f>'N3.01'!C30</f>
        <v>Extension of Expected Asset Life</v>
      </c>
      <c r="D30" s="204" t="str">
        <f>'N3.01'!D30</f>
        <v>Non-Intervention</v>
      </c>
      <c r="F30" s="212" t="s">
        <v>51</v>
      </c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253">
        <f t="shared" si="13"/>
        <v>0</v>
      </c>
      <c r="S30" s="199" t="str">
        <f t="shared" si="5"/>
        <v>Units:</v>
      </c>
      <c r="T30" s="120"/>
      <c r="V30" s="199" t="str">
        <f t="shared" si="6"/>
        <v>Units:</v>
      </c>
      <c r="W30" s="120"/>
      <c r="X30" s="120"/>
      <c r="Y30" s="120"/>
      <c r="Z30" s="120"/>
      <c r="AA30" s="120"/>
      <c r="AB30" s="120"/>
      <c r="AC30" s="120"/>
      <c r="AD30" s="120"/>
      <c r="AE30" s="120"/>
      <c r="AF30" s="120"/>
      <c r="AG30" s="253">
        <f t="shared" si="10"/>
        <v>0</v>
      </c>
      <c r="AI30" s="199" t="str">
        <f t="shared" si="8"/>
        <v>Units:</v>
      </c>
      <c r="AJ30" s="120"/>
      <c r="AK30" s="120"/>
      <c r="AL30" s="120"/>
      <c r="AM30" s="120"/>
      <c r="AN30" s="120"/>
      <c r="AO30" s="120"/>
      <c r="AP30" s="120"/>
      <c r="AQ30" s="120"/>
      <c r="AR30" s="120"/>
      <c r="AS30" s="120"/>
      <c r="AT30" s="253">
        <f t="shared" si="11"/>
        <v>0</v>
      </c>
    </row>
    <row r="31" spans="1:46">
      <c r="A31" s="204" t="str">
        <f>'N3.01'!A31</f>
        <v>Stage 2: Without Intervention Risk Change</v>
      </c>
      <c r="B31" s="204" t="str">
        <f>'N3.01'!B31</f>
        <v>Risk Changes</v>
      </c>
      <c r="C31" s="204" t="str">
        <f>'N3.01'!C31</f>
        <v>Consequential Interventions</v>
      </c>
      <c r="D31" s="204" t="str">
        <f>'N3.01'!D31</f>
        <v>Non-Intervention</v>
      </c>
      <c r="F31" s="212" t="s">
        <v>51</v>
      </c>
      <c r="G31" s="120"/>
      <c r="H31" s="120"/>
      <c r="I31" s="120"/>
      <c r="J31" s="120"/>
      <c r="K31" s="120"/>
      <c r="L31" s="120"/>
      <c r="M31" s="120"/>
      <c r="N31" s="120"/>
      <c r="O31" s="120"/>
      <c r="P31" s="120"/>
      <c r="Q31" s="253">
        <f t="shared" si="13"/>
        <v>0</v>
      </c>
      <c r="S31" s="199" t="str">
        <f t="shared" si="5"/>
        <v>Units:</v>
      </c>
      <c r="T31" s="120"/>
      <c r="V31" s="199" t="str">
        <f t="shared" si="6"/>
        <v>Units:</v>
      </c>
      <c r="W31" s="120"/>
      <c r="X31" s="120"/>
      <c r="Y31" s="120"/>
      <c r="Z31" s="120"/>
      <c r="AA31" s="120"/>
      <c r="AB31" s="120"/>
      <c r="AC31" s="120"/>
      <c r="AD31" s="120"/>
      <c r="AE31" s="120"/>
      <c r="AF31" s="120"/>
      <c r="AG31" s="253">
        <f t="shared" si="10"/>
        <v>0</v>
      </c>
      <c r="AI31" s="199" t="str">
        <f t="shared" si="8"/>
        <v>Units:</v>
      </c>
      <c r="AJ31" s="120"/>
      <c r="AK31" s="120"/>
      <c r="AL31" s="120"/>
      <c r="AM31" s="120"/>
      <c r="AN31" s="120"/>
      <c r="AO31" s="120"/>
      <c r="AP31" s="120"/>
      <c r="AQ31" s="120"/>
      <c r="AR31" s="120"/>
      <c r="AS31" s="120"/>
      <c r="AT31" s="253">
        <f t="shared" si="11"/>
        <v>0</v>
      </c>
    </row>
    <row r="32" spans="1:46">
      <c r="A32" s="204" t="str">
        <f>'N3.01'!A32</f>
        <v>Stage 2: Without Intervention Risk Change</v>
      </c>
      <c r="B32" s="204" t="str">
        <f>'N3.01'!B32</f>
        <v>Risk Changes</v>
      </c>
      <c r="C32" s="248" t="str">
        <f>'N3.01'!C32</f>
        <v>Optional entry 3</v>
      </c>
      <c r="D32" s="204" t="str">
        <f>'N3.01'!D32</f>
        <v>N/A</v>
      </c>
      <c r="F32" s="212" t="s">
        <v>51</v>
      </c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253">
        <f t="shared" si="13"/>
        <v>0</v>
      </c>
      <c r="S32" s="199" t="str">
        <f t="shared" si="5"/>
        <v>Units:</v>
      </c>
      <c r="T32" s="120"/>
      <c r="V32" s="199" t="str">
        <f t="shared" si="6"/>
        <v>Units:</v>
      </c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253">
        <f t="shared" si="10"/>
        <v>0</v>
      </c>
      <c r="AI32" s="199" t="str">
        <f t="shared" si="8"/>
        <v>Units:</v>
      </c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253">
        <f t="shared" si="11"/>
        <v>0</v>
      </c>
    </row>
    <row r="33" spans="1:46">
      <c r="A33" s="247" t="str">
        <f>'N3.01'!A33</f>
        <v>Stage 3: RIIO-2 Without Intervention Position 2025/26</v>
      </c>
      <c r="B33" s="247" t="str">
        <f>'N3.01'!B33</f>
        <v>Total Asset Category Risk</v>
      </c>
      <c r="C33" s="247" t="str">
        <f>'N3.01'!C33</f>
        <v>Without Intervention Position</v>
      </c>
      <c r="D33" s="247" t="str">
        <f>'N3.01'!D33</f>
        <v>Total</v>
      </c>
      <c r="F33" s="212" t="s">
        <v>51</v>
      </c>
      <c r="G33" s="252">
        <f>SUM(G$20:G$21)+G$23+SUM(G$25:G$32)</f>
        <v>0</v>
      </c>
      <c r="H33" s="252">
        <f t="shared" ref="H33:P33" si="19">SUM(H$20:H$21)+H$23+SUM(H$25:H$32)</f>
        <v>0</v>
      </c>
      <c r="I33" s="252">
        <f t="shared" si="19"/>
        <v>0</v>
      </c>
      <c r="J33" s="252">
        <f t="shared" si="19"/>
        <v>0</v>
      </c>
      <c r="K33" s="252">
        <f t="shared" si="19"/>
        <v>0</v>
      </c>
      <c r="L33" s="252">
        <f t="shared" si="19"/>
        <v>0</v>
      </c>
      <c r="M33" s="252">
        <f t="shared" si="19"/>
        <v>0</v>
      </c>
      <c r="N33" s="252">
        <f t="shared" si="19"/>
        <v>0</v>
      </c>
      <c r="O33" s="252">
        <f t="shared" si="19"/>
        <v>0</v>
      </c>
      <c r="P33" s="252">
        <f t="shared" si="19"/>
        <v>0</v>
      </c>
      <c r="Q33" s="252">
        <f>SUM(G33:P33)</f>
        <v>0</v>
      </c>
      <c r="S33" s="199" t="str">
        <f t="shared" si="5"/>
        <v>Units:</v>
      </c>
      <c r="T33" s="120"/>
      <c r="V33" s="199" t="str">
        <f t="shared" si="6"/>
        <v>Units:</v>
      </c>
      <c r="W33" s="252">
        <f t="shared" ref="W33:AF33" si="20">SUM(W$20:W$21)+W$23+SUM(W$25:W$32)</f>
        <v>0</v>
      </c>
      <c r="X33" s="252">
        <f t="shared" si="20"/>
        <v>0</v>
      </c>
      <c r="Y33" s="252">
        <f t="shared" si="20"/>
        <v>0</v>
      </c>
      <c r="Z33" s="252">
        <f t="shared" si="20"/>
        <v>0</v>
      </c>
      <c r="AA33" s="252">
        <f t="shared" si="20"/>
        <v>0</v>
      </c>
      <c r="AB33" s="252">
        <f t="shared" si="20"/>
        <v>0</v>
      </c>
      <c r="AC33" s="252">
        <f t="shared" si="20"/>
        <v>0</v>
      </c>
      <c r="AD33" s="252">
        <f t="shared" si="20"/>
        <v>0</v>
      </c>
      <c r="AE33" s="252">
        <f t="shared" si="20"/>
        <v>0</v>
      </c>
      <c r="AF33" s="252">
        <f t="shared" si="20"/>
        <v>0</v>
      </c>
      <c r="AG33" s="252">
        <f>SUM(W33:AF33)</f>
        <v>0</v>
      </c>
      <c r="AI33" s="199" t="str">
        <f t="shared" si="8"/>
        <v>Units:</v>
      </c>
      <c r="AJ33" s="252">
        <f t="shared" ref="AJ33:AS33" si="21">SUM(AJ$20:AJ$21)+AJ$23+SUM(AJ$25:AJ$32)</f>
        <v>0</v>
      </c>
      <c r="AK33" s="252">
        <f t="shared" si="21"/>
        <v>0</v>
      </c>
      <c r="AL33" s="252">
        <f t="shared" si="21"/>
        <v>0</v>
      </c>
      <c r="AM33" s="252">
        <f t="shared" si="21"/>
        <v>0</v>
      </c>
      <c r="AN33" s="252">
        <f t="shared" si="21"/>
        <v>0</v>
      </c>
      <c r="AO33" s="252">
        <f t="shared" si="21"/>
        <v>0</v>
      </c>
      <c r="AP33" s="252">
        <f t="shared" si="21"/>
        <v>0</v>
      </c>
      <c r="AQ33" s="252">
        <f t="shared" si="21"/>
        <v>0</v>
      </c>
      <c r="AR33" s="252">
        <f t="shared" si="21"/>
        <v>0</v>
      </c>
      <c r="AS33" s="252">
        <f t="shared" si="21"/>
        <v>0</v>
      </c>
      <c r="AT33" s="252">
        <f>SUM(AJ33:AS33)</f>
        <v>0</v>
      </c>
    </row>
    <row r="34" spans="1:46">
      <c r="A34" s="204" t="str">
        <f>'N3.01'!A34</f>
        <v>Stage 3:With Intervention Risk Change</v>
      </c>
      <c r="B34" s="204" t="str">
        <f>'N3.01'!B34</f>
        <v>Non-Intervention Impacts</v>
      </c>
      <c r="C34" s="204" t="str">
        <f>'N3.01'!C34</f>
        <v>Methodology Change Impact</v>
      </c>
      <c r="D34" s="204" t="str">
        <f>'N3.01'!D34</f>
        <v>Non-Intervention</v>
      </c>
      <c r="F34" s="212" t="s">
        <v>51</v>
      </c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253">
        <f t="shared" ref="Q34:Q47" si="22">SUM(G34:P34)</f>
        <v>0</v>
      </c>
      <c r="S34" s="199" t="str">
        <f t="shared" si="5"/>
        <v>Units:</v>
      </c>
      <c r="T34" s="120"/>
      <c r="V34" s="199" t="str">
        <f t="shared" si="6"/>
        <v>Units:</v>
      </c>
      <c r="W34" s="120"/>
      <c r="X34" s="120"/>
      <c r="Y34" s="120"/>
      <c r="Z34" s="120"/>
      <c r="AA34" s="120"/>
      <c r="AB34" s="120"/>
      <c r="AC34" s="120"/>
      <c r="AD34" s="120"/>
      <c r="AE34" s="120"/>
      <c r="AF34" s="120"/>
      <c r="AG34" s="253">
        <f t="shared" ref="AG34:AG47" si="23">SUM(W34:AF34)</f>
        <v>0</v>
      </c>
      <c r="AI34" s="199" t="str">
        <f t="shared" si="8"/>
        <v>Units:</v>
      </c>
      <c r="AJ34" s="120"/>
      <c r="AK34" s="120"/>
      <c r="AL34" s="120"/>
      <c r="AM34" s="120"/>
      <c r="AN34" s="120"/>
      <c r="AO34" s="120"/>
      <c r="AP34" s="120"/>
      <c r="AQ34" s="120"/>
      <c r="AR34" s="120"/>
      <c r="AS34" s="120"/>
      <c r="AT34" s="253">
        <f t="shared" ref="AT34:AT47" si="24">SUM(AJ34:AS34)</f>
        <v>0</v>
      </c>
    </row>
    <row r="35" spans="1:46">
      <c r="A35" s="204" t="str">
        <f>'N3.01'!A35</f>
        <v>Stage 3:With Intervention Risk Change</v>
      </c>
      <c r="B35" s="204" t="str">
        <f>'N3.01'!B35</f>
        <v>Non-Intervention Impacts</v>
      </c>
      <c r="C35" s="204" t="str">
        <f>'N3.01'!C35</f>
        <v>Data Revision Impact</v>
      </c>
      <c r="D35" s="204" t="str">
        <f>'N3.01'!D35</f>
        <v>Non-Intervention</v>
      </c>
      <c r="F35" s="212" t="s">
        <v>51</v>
      </c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253">
        <f t="shared" si="22"/>
        <v>0</v>
      </c>
      <c r="S35" s="199" t="str">
        <f t="shared" si="5"/>
        <v>Units:</v>
      </c>
      <c r="T35" s="120"/>
      <c r="V35" s="199" t="str">
        <f t="shared" si="6"/>
        <v>Units:</v>
      </c>
      <c r="W35" s="120"/>
      <c r="X35" s="120"/>
      <c r="Y35" s="120"/>
      <c r="Z35" s="120"/>
      <c r="AA35" s="120"/>
      <c r="AB35" s="120"/>
      <c r="AC35" s="120"/>
      <c r="AD35" s="120"/>
      <c r="AE35" s="120"/>
      <c r="AF35" s="120"/>
      <c r="AG35" s="253">
        <f t="shared" si="23"/>
        <v>0</v>
      </c>
      <c r="AI35" s="199" t="str">
        <f t="shared" si="8"/>
        <v>Units:</v>
      </c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253">
        <f t="shared" si="24"/>
        <v>0</v>
      </c>
    </row>
    <row r="36" spans="1:46">
      <c r="A36" s="204" t="str">
        <f>'N3.01'!A36</f>
        <v>Stage 3:With Intervention Risk Change</v>
      </c>
      <c r="B36" s="204" t="str">
        <f>'N3.01'!B36</f>
        <v>Non-Intervention Impacts</v>
      </c>
      <c r="C36" s="204" t="str">
        <f>'N3.01'!C36</f>
        <v>Manual Over-ride on PoF or CoF</v>
      </c>
      <c r="D36" s="204" t="str">
        <f>'N3.01'!D36</f>
        <v>Non-Intervention</v>
      </c>
      <c r="F36" s="212" t="s">
        <v>51</v>
      </c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253">
        <f t="shared" si="22"/>
        <v>0</v>
      </c>
      <c r="S36" s="199" t="str">
        <f t="shared" si="5"/>
        <v>Units:</v>
      </c>
      <c r="T36" s="120"/>
      <c r="V36" s="199" t="str">
        <f t="shared" si="6"/>
        <v>Units:</v>
      </c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253">
        <f t="shared" si="23"/>
        <v>0</v>
      </c>
      <c r="AI36" s="199" t="str">
        <f t="shared" si="8"/>
        <v>Units:</v>
      </c>
      <c r="AJ36" s="120"/>
      <c r="AK36" s="120"/>
      <c r="AL36" s="120"/>
      <c r="AM36" s="120"/>
      <c r="AN36" s="120"/>
      <c r="AO36" s="120"/>
      <c r="AP36" s="120"/>
      <c r="AQ36" s="120"/>
      <c r="AR36" s="120"/>
      <c r="AS36" s="120"/>
      <c r="AT36" s="253">
        <f t="shared" si="24"/>
        <v>0</v>
      </c>
    </row>
    <row r="37" spans="1:46">
      <c r="A37" s="204" t="str">
        <f>'N3.01'!A37</f>
        <v>Stage 3:With Intervention Risk Change</v>
      </c>
      <c r="B37" s="204" t="str">
        <f>'N3.01'!B37</f>
        <v>Non-Intervention Impacts</v>
      </c>
      <c r="C37" s="204" t="str">
        <f>'N3.01'!C37</f>
        <v>Extension of Expected Asset Life</v>
      </c>
      <c r="D37" s="204" t="str">
        <f>'N3.01'!D37</f>
        <v>Non-Intervention</v>
      </c>
      <c r="F37" s="212" t="s">
        <v>51</v>
      </c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253">
        <f t="shared" si="22"/>
        <v>0</v>
      </c>
      <c r="S37" s="199" t="str">
        <f t="shared" si="5"/>
        <v>Units:</v>
      </c>
      <c r="T37" s="120"/>
      <c r="V37" s="199" t="str">
        <f t="shared" si="6"/>
        <v>Units:</v>
      </c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253">
        <f t="shared" si="23"/>
        <v>0</v>
      </c>
      <c r="AI37" s="199" t="str">
        <f t="shared" si="8"/>
        <v>Units:</v>
      </c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253">
        <f t="shared" si="24"/>
        <v>0</v>
      </c>
    </row>
    <row r="38" spans="1:46">
      <c r="A38" s="204" t="str">
        <f>'N3.01'!A38</f>
        <v>Stage 3:With Intervention Risk Change</v>
      </c>
      <c r="B38" s="204" t="str">
        <f>'N3.01'!B38</f>
        <v>Non-Intervention Impacts</v>
      </c>
      <c r="C38" s="204" t="str">
        <f>'N3.01'!C38</f>
        <v>Consequential Interventions</v>
      </c>
      <c r="D38" s="204" t="str">
        <f>'N3.01'!D38</f>
        <v>Non-Intervention</v>
      </c>
      <c r="F38" s="212" t="s">
        <v>51</v>
      </c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253">
        <f t="shared" si="22"/>
        <v>0</v>
      </c>
      <c r="S38" s="199" t="str">
        <f t="shared" si="5"/>
        <v>Units:</v>
      </c>
      <c r="T38" s="120"/>
      <c r="V38" s="199" t="str">
        <f t="shared" si="6"/>
        <v>Units:</v>
      </c>
      <c r="W38" s="120"/>
      <c r="X38" s="120"/>
      <c r="Y38" s="120"/>
      <c r="Z38" s="120"/>
      <c r="AA38" s="120"/>
      <c r="AB38" s="120"/>
      <c r="AC38" s="120"/>
      <c r="AD38" s="120"/>
      <c r="AE38" s="120"/>
      <c r="AF38" s="120"/>
      <c r="AG38" s="253">
        <f t="shared" si="23"/>
        <v>0</v>
      </c>
      <c r="AI38" s="199" t="str">
        <f t="shared" si="8"/>
        <v>Units:</v>
      </c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253">
        <f t="shared" si="24"/>
        <v>0</v>
      </c>
    </row>
    <row r="39" spans="1:46">
      <c r="A39" s="204" t="str">
        <f>'N3.01'!A39</f>
        <v>Stage 3:With Intervention Risk Change</v>
      </c>
      <c r="B39" s="204" t="str">
        <f>'N3.01'!B39</f>
        <v>Asset Intervention Impacts</v>
      </c>
      <c r="C39" s="204" t="str">
        <f>'N3.01'!C39</f>
        <v>Asset Replacement (PoF Driven)</v>
      </c>
      <c r="D39" s="204" t="str">
        <f>'N3.01'!D39</f>
        <v>Replacement</v>
      </c>
      <c r="F39" s="212" t="s">
        <v>51</v>
      </c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253">
        <f t="shared" si="22"/>
        <v>0</v>
      </c>
      <c r="S39" s="199" t="str">
        <f t="shared" si="5"/>
        <v>Units:</v>
      </c>
      <c r="T39" s="120"/>
      <c r="V39" s="199" t="str">
        <f t="shared" si="6"/>
        <v>Units:</v>
      </c>
      <c r="W39" s="120"/>
      <c r="X39" s="120"/>
      <c r="Y39" s="120"/>
      <c r="Z39" s="120"/>
      <c r="AA39" s="120"/>
      <c r="AB39" s="120"/>
      <c r="AC39" s="120"/>
      <c r="AD39" s="120"/>
      <c r="AE39" s="120"/>
      <c r="AF39" s="120"/>
      <c r="AG39" s="253">
        <f t="shared" si="23"/>
        <v>0</v>
      </c>
      <c r="AI39" s="199" t="str">
        <f t="shared" si="8"/>
        <v>Units:</v>
      </c>
      <c r="AJ39" s="120"/>
      <c r="AK39" s="120"/>
      <c r="AL39" s="120"/>
      <c r="AM39" s="120"/>
      <c r="AN39" s="120"/>
      <c r="AO39" s="120"/>
      <c r="AP39" s="120"/>
      <c r="AQ39" s="120"/>
      <c r="AR39" s="120"/>
      <c r="AS39" s="120"/>
      <c r="AT39" s="253">
        <f t="shared" si="24"/>
        <v>0</v>
      </c>
    </row>
    <row r="40" spans="1:46">
      <c r="A40" s="204" t="str">
        <f>'N3.01'!A40</f>
        <v>Stage 3:With Intervention Risk Change</v>
      </c>
      <c r="B40" s="204" t="str">
        <f>'N3.01'!B40</f>
        <v>Asset Intervention Impacts</v>
      </c>
      <c r="C40" s="204" t="str">
        <f>'N3.01'!C40</f>
        <v>Asset Replacement (CoF Driven)</v>
      </c>
      <c r="D40" s="204" t="str">
        <f>'N3.01'!D40</f>
        <v>Replacement</v>
      </c>
      <c r="F40" s="212" t="s">
        <v>51</v>
      </c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253">
        <f t="shared" si="22"/>
        <v>0</v>
      </c>
      <c r="S40" s="199" t="str">
        <f t="shared" si="5"/>
        <v>Units:</v>
      </c>
      <c r="T40" s="120"/>
      <c r="V40" s="199" t="str">
        <f t="shared" si="6"/>
        <v>Units:</v>
      </c>
      <c r="W40" s="120"/>
      <c r="X40" s="120"/>
      <c r="Y40" s="120"/>
      <c r="Z40" s="120"/>
      <c r="AA40" s="120"/>
      <c r="AB40" s="120"/>
      <c r="AC40" s="120"/>
      <c r="AD40" s="120"/>
      <c r="AE40" s="120"/>
      <c r="AF40" s="120"/>
      <c r="AG40" s="253">
        <f t="shared" si="23"/>
        <v>0</v>
      </c>
      <c r="AI40" s="199" t="str">
        <f t="shared" si="8"/>
        <v>Units:</v>
      </c>
      <c r="AJ40" s="120"/>
      <c r="AK40" s="120"/>
      <c r="AL40" s="120"/>
      <c r="AM40" s="120"/>
      <c r="AN40" s="120"/>
      <c r="AO40" s="120"/>
      <c r="AP40" s="120"/>
      <c r="AQ40" s="120"/>
      <c r="AR40" s="120"/>
      <c r="AS40" s="120"/>
      <c r="AT40" s="253">
        <f t="shared" si="24"/>
        <v>0</v>
      </c>
    </row>
    <row r="41" spans="1:46">
      <c r="A41" s="204" t="str">
        <f>'N3.01'!A41</f>
        <v>Stage 3:With Intervention Risk Change</v>
      </c>
      <c r="B41" s="204" t="str">
        <f>'N3.01'!B41</f>
        <v>Asset Intervention Impacts</v>
      </c>
      <c r="C41" s="204" t="str">
        <f>'N3.01'!C41</f>
        <v>Asset Replacement (Other Driven)</v>
      </c>
      <c r="D41" s="204" t="str">
        <f>'N3.01'!D41</f>
        <v>Replacement</v>
      </c>
      <c r="F41" s="212" t="s">
        <v>51</v>
      </c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253">
        <f t="shared" si="22"/>
        <v>0</v>
      </c>
      <c r="S41" s="199" t="str">
        <f t="shared" si="5"/>
        <v>Units:</v>
      </c>
      <c r="T41" s="120"/>
      <c r="V41" s="199" t="str">
        <f t="shared" si="6"/>
        <v>Units:</v>
      </c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253">
        <f t="shared" si="23"/>
        <v>0</v>
      </c>
      <c r="AI41" s="199" t="str">
        <f t="shared" si="8"/>
        <v>Units:</v>
      </c>
      <c r="AJ41" s="120"/>
      <c r="AK41" s="120"/>
      <c r="AL41" s="120"/>
      <c r="AM41" s="120"/>
      <c r="AN41" s="120"/>
      <c r="AO41" s="120"/>
      <c r="AP41" s="120"/>
      <c r="AQ41" s="120"/>
      <c r="AR41" s="120"/>
      <c r="AS41" s="120"/>
      <c r="AT41" s="253">
        <f t="shared" si="24"/>
        <v>0</v>
      </c>
    </row>
    <row r="42" spans="1:46">
      <c r="A42" s="204" t="str">
        <f>'N3.01'!A42</f>
        <v>Stage 3:With Intervention Risk Change</v>
      </c>
      <c r="B42" s="204" t="str">
        <f>'N3.01'!B42</f>
        <v>Asset Intervention Impacts</v>
      </c>
      <c r="C42" s="204" t="str">
        <f>'N3.01'!C42</f>
        <v>Asset Refurbishment (PoF Driven)</v>
      </c>
      <c r="D42" s="204" t="str">
        <f>'N3.01'!D42</f>
        <v>Refurbishment</v>
      </c>
      <c r="F42" s="212" t="s">
        <v>51</v>
      </c>
      <c r="G42" s="120"/>
      <c r="H42" s="120"/>
      <c r="I42" s="120"/>
      <c r="J42" s="120"/>
      <c r="K42" s="120"/>
      <c r="L42" s="120"/>
      <c r="M42" s="120"/>
      <c r="N42" s="120"/>
      <c r="O42" s="120"/>
      <c r="P42" s="120"/>
      <c r="Q42" s="253">
        <f t="shared" si="22"/>
        <v>0</v>
      </c>
      <c r="S42" s="199" t="str">
        <f t="shared" si="5"/>
        <v>Units:</v>
      </c>
      <c r="T42" s="120"/>
      <c r="V42" s="199" t="str">
        <f t="shared" si="6"/>
        <v>Units:</v>
      </c>
      <c r="W42" s="120"/>
      <c r="X42" s="120"/>
      <c r="Y42" s="120"/>
      <c r="Z42" s="120"/>
      <c r="AA42" s="120"/>
      <c r="AB42" s="120"/>
      <c r="AC42" s="120"/>
      <c r="AD42" s="120"/>
      <c r="AE42" s="120"/>
      <c r="AF42" s="120"/>
      <c r="AG42" s="253">
        <f t="shared" si="23"/>
        <v>0</v>
      </c>
      <c r="AI42" s="199" t="str">
        <f t="shared" si="8"/>
        <v>Units:</v>
      </c>
      <c r="AJ42" s="120"/>
      <c r="AK42" s="120"/>
      <c r="AL42" s="120"/>
      <c r="AM42" s="120"/>
      <c r="AN42" s="120"/>
      <c r="AO42" s="120"/>
      <c r="AP42" s="120"/>
      <c r="AQ42" s="120"/>
      <c r="AR42" s="120"/>
      <c r="AS42" s="120"/>
      <c r="AT42" s="253">
        <f t="shared" si="24"/>
        <v>0</v>
      </c>
    </row>
    <row r="43" spans="1:46">
      <c r="A43" s="204" t="str">
        <f>'N3.01'!A43</f>
        <v>Stage 3:With Intervention Risk Change</v>
      </c>
      <c r="B43" s="204" t="str">
        <f>'N3.01'!B43</f>
        <v>Asset Intervention Impacts</v>
      </c>
      <c r="C43" s="204" t="str">
        <f>'N3.01'!C43</f>
        <v>Asset Refurbishment (CoF Driven)</v>
      </c>
      <c r="D43" s="204" t="str">
        <f>'N3.01'!D43</f>
        <v>Refurbishment</v>
      </c>
      <c r="F43" s="212" t="s">
        <v>51</v>
      </c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253">
        <f t="shared" si="22"/>
        <v>0</v>
      </c>
      <c r="S43" s="199" t="str">
        <f t="shared" si="5"/>
        <v>Units:</v>
      </c>
      <c r="T43" s="120"/>
      <c r="V43" s="199" t="str">
        <f t="shared" si="6"/>
        <v>Units:</v>
      </c>
      <c r="W43" s="120"/>
      <c r="X43" s="120"/>
      <c r="Y43" s="120"/>
      <c r="Z43" s="120"/>
      <c r="AA43" s="120"/>
      <c r="AB43" s="120"/>
      <c r="AC43" s="120"/>
      <c r="AD43" s="120"/>
      <c r="AE43" s="120"/>
      <c r="AF43" s="120"/>
      <c r="AG43" s="253">
        <f t="shared" si="23"/>
        <v>0</v>
      </c>
      <c r="AI43" s="199" t="str">
        <f t="shared" si="8"/>
        <v>Units:</v>
      </c>
      <c r="AJ43" s="120"/>
      <c r="AK43" s="120"/>
      <c r="AL43" s="120"/>
      <c r="AM43" s="120"/>
      <c r="AN43" s="120"/>
      <c r="AO43" s="120"/>
      <c r="AP43" s="120"/>
      <c r="AQ43" s="120"/>
      <c r="AR43" s="120"/>
      <c r="AS43" s="120"/>
      <c r="AT43" s="253">
        <f t="shared" si="24"/>
        <v>0</v>
      </c>
    </row>
    <row r="44" spans="1:46">
      <c r="A44" s="204" t="str">
        <f>'N3.01'!A44</f>
        <v>Stage 3:With Intervention Risk Change</v>
      </c>
      <c r="B44" s="204" t="str">
        <f>'N3.01'!B44</f>
        <v>Asset Intervention Impacts</v>
      </c>
      <c r="C44" s="204" t="str">
        <f>'N3.01'!C44</f>
        <v>Asset Refurbishment (Other Driven)</v>
      </c>
      <c r="D44" s="204" t="str">
        <f>'N3.01'!D44</f>
        <v>Refurbishment</v>
      </c>
      <c r="F44" s="212" t="s">
        <v>51</v>
      </c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253">
        <f t="shared" si="22"/>
        <v>0</v>
      </c>
      <c r="S44" s="199" t="str">
        <f t="shared" si="5"/>
        <v>Units:</v>
      </c>
      <c r="T44" s="120"/>
      <c r="V44" s="199" t="str">
        <f t="shared" si="6"/>
        <v>Units:</v>
      </c>
      <c r="W44" s="120"/>
      <c r="X44" s="120"/>
      <c r="Y44" s="120"/>
      <c r="Z44" s="120"/>
      <c r="AA44" s="120"/>
      <c r="AB44" s="120"/>
      <c r="AC44" s="120"/>
      <c r="AD44" s="120"/>
      <c r="AE44" s="120"/>
      <c r="AF44" s="120"/>
      <c r="AG44" s="253">
        <f t="shared" si="23"/>
        <v>0</v>
      </c>
      <c r="AI44" s="199" t="str">
        <f t="shared" si="8"/>
        <v>Units:</v>
      </c>
      <c r="AJ44" s="120"/>
      <c r="AK44" s="120"/>
      <c r="AL44" s="120"/>
      <c r="AM44" s="120"/>
      <c r="AN44" s="120"/>
      <c r="AO44" s="120"/>
      <c r="AP44" s="120"/>
      <c r="AQ44" s="120"/>
      <c r="AR44" s="120"/>
      <c r="AS44" s="120"/>
      <c r="AT44" s="253">
        <f t="shared" si="24"/>
        <v>0</v>
      </c>
    </row>
    <row r="45" spans="1:46">
      <c r="A45" s="204" t="str">
        <f>'N3.01'!A45</f>
        <v>Stage 3:With Intervention Risk Change</v>
      </c>
      <c r="B45" s="204" t="str">
        <f>'N3.01'!B45</f>
        <v>Asset Intervention Impacts</v>
      </c>
      <c r="C45" s="204" t="str">
        <f>'N3.01'!C45</f>
        <v>Asset Replacement Due To Early Life Failures</v>
      </c>
      <c r="D45" s="204" t="str">
        <f>'N3.01'!D45</f>
        <v>Other Interventions</v>
      </c>
      <c r="F45" s="212" t="s">
        <v>51</v>
      </c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253">
        <f t="shared" si="22"/>
        <v>0</v>
      </c>
      <c r="S45" s="199" t="str">
        <f t="shared" si="5"/>
        <v>Units:</v>
      </c>
      <c r="T45" s="120"/>
      <c r="V45" s="199" t="str">
        <f t="shared" si="6"/>
        <v>Units:</v>
      </c>
      <c r="W45" s="120"/>
      <c r="X45" s="120"/>
      <c r="Y45" s="120"/>
      <c r="Z45" s="120"/>
      <c r="AA45" s="120"/>
      <c r="AB45" s="120"/>
      <c r="AC45" s="120"/>
      <c r="AD45" s="120"/>
      <c r="AE45" s="120"/>
      <c r="AF45" s="120"/>
      <c r="AG45" s="253">
        <f t="shared" si="23"/>
        <v>0</v>
      </c>
      <c r="AI45" s="199" t="str">
        <f t="shared" si="8"/>
        <v>Units:</v>
      </c>
      <c r="AJ45" s="120"/>
      <c r="AK45" s="120"/>
      <c r="AL45" s="120"/>
      <c r="AM45" s="120"/>
      <c r="AN45" s="120"/>
      <c r="AO45" s="120"/>
      <c r="AP45" s="120"/>
      <c r="AQ45" s="120"/>
      <c r="AR45" s="120"/>
      <c r="AS45" s="120"/>
      <c r="AT45" s="253">
        <f t="shared" si="24"/>
        <v>0</v>
      </c>
    </row>
    <row r="46" spans="1:46">
      <c r="A46" s="204" t="str">
        <f>'N3.01'!A46</f>
        <v>Stage 3:With Intervention Risk Change</v>
      </c>
      <c r="B46" s="204" t="str">
        <f>'N3.01'!B46</f>
        <v>Risk Changes</v>
      </c>
      <c r="C46" s="248" t="str">
        <f>'N3.01'!C46</f>
        <v>Optional entry 4</v>
      </c>
      <c r="D46" s="204" t="str">
        <f>'N3.01'!D46</f>
        <v>N/A</v>
      </c>
      <c r="F46" s="212" t="s">
        <v>51</v>
      </c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53">
        <f t="shared" si="22"/>
        <v>0</v>
      </c>
      <c r="S46" s="199" t="str">
        <f t="shared" si="5"/>
        <v>Units:</v>
      </c>
      <c r="T46" s="120"/>
      <c r="V46" s="199" t="str">
        <f t="shared" si="6"/>
        <v>Units:</v>
      </c>
      <c r="W46" s="206"/>
      <c r="X46" s="206"/>
      <c r="Y46" s="206"/>
      <c r="Z46" s="206"/>
      <c r="AA46" s="206"/>
      <c r="AB46" s="206"/>
      <c r="AC46" s="206"/>
      <c r="AD46" s="206"/>
      <c r="AE46" s="206"/>
      <c r="AF46" s="206"/>
      <c r="AG46" s="253">
        <f t="shared" si="23"/>
        <v>0</v>
      </c>
      <c r="AI46" s="199" t="str">
        <f t="shared" si="8"/>
        <v>Units:</v>
      </c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53">
        <f t="shared" si="24"/>
        <v>0</v>
      </c>
    </row>
    <row r="47" spans="1:46">
      <c r="A47" s="247" t="str">
        <f>'N3.01'!A47</f>
        <v>Stage 3: RIIO-2 With Intervention Position 2025/26</v>
      </c>
      <c r="B47" s="247" t="str">
        <f>'N3.01'!B47</f>
        <v>Total Asset Category Risk</v>
      </c>
      <c r="C47" s="247" t="str">
        <f>'N3.01'!C47</f>
        <v>With Intervention Position</v>
      </c>
      <c r="D47" s="247" t="str">
        <f>'N3.01'!D47</f>
        <v>Total</v>
      </c>
      <c r="F47" s="212" t="s">
        <v>51</v>
      </c>
      <c r="G47" s="252">
        <f>SUM(G$33:G$46)</f>
        <v>0</v>
      </c>
      <c r="H47" s="252">
        <f t="shared" ref="H47:P47" si="25">SUM(H$33:H$46)</f>
        <v>0</v>
      </c>
      <c r="I47" s="252">
        <f t="shared" si="25"/>
        <v>0</v>
      </c>
      <c r="J47" s="252">
        <f t="shared" si="25"/>
        <v>0</v>
      </c>
      <c r="K47" s="252">
        <f t="shared" si="25"/>
        <v>0</v>
      </c>
      <c r="L47" s="252">
        <f t="shared" si="25"/>
        <v>0</v>
      </c>
      <c r="M47" s="252">
        <f t="shared" si="25"/>
        <v>0</v>
      </c>
      <c r="N47" s="252">
        <f t="shared" si="25"/>
        <v>0</v>
      </c>
      <c r="O47" s="252">
        <f t="shared" si="25"/>
        <v>0</v>
      </c>
      <c r="P47" s="252">
        <f t="shared" si="25"/>
        <v>0</v>
      </c>
      <c r="Q47" s="252">
        <f t="shared" si="22"/>
        <v>0</v>
      </c>
      <c r="S47" s="199" t="str">
        <f t="shared" si="5"/>
        <v>Units:</v>
      </c>
      <c r="T47" s="120"/>
      <c r="V47" s="199" t="str">
        <f t="shared" si="6"/>
        <v>Units:</v>
      </c>
      <c r="W47" s="252">
        <f t="shared" ref="W47:AF47" si="26">SUM(W$33:W$46)</f>
        <v>0</v>
      </c>
      <c r="X47" s="252">
        <f t="shared" si="26"/>
        <v>0</v>
      </c>
      <c r="Y47" s="252">
        <f t="shared" si="26"/>
        <v>0</v>
      </c>
      <c r="Z47" s="252">
        <f t="shared" si="26"/>
        <v>0</v>
      </c>
      <c r="AA47" s="252">
        <f t="shared" si="26"/>
        <v>0</v>
      </c>
      <c r="AB47" s="252">
        <f t="shared" si="26"/>
        <v>0</v>
      </c>
      <c r="AC47" s="252">
        <f t="shared" si="26"/>
        <v>0</v>
      </c>
      <c r="AD47" s="252">
        <f t="shared" si="26"/>
        <v>0</v>
      </c>
      <c r="AE47" s="252">
        <f t="shared" si="26"/>
        <v>0</v>
      </c>
      <c r="AF47" s="252">
        <f t="shared" si="26"/>
        <v>0</v>
      </c>
      <c r="AG47" s="252">
        <f t="shared" si="23"/>
        <v>0</v>
      </c>
      <c r="AI47" s="199" t="str">
        <f t="shared" si="8"/>
        <v>Units:</v>
      </c>
      <c r="AJ47" s="252">
        <f t="shared" ref="AJ47:AS47" si="27">SUM(AJ$33:AJ$46)</f>
        <v>0</v>
      </c>
      <c r="AK47" s="252">
        <f t="shared" si="27"/>
        <v>0</v>
      </c>
      <c r="AL47" s="252">
        <f t="shared" si="27"/>
        <v>0</v>
      </c>
      <c r="AM47" s="252">
        <f t="shared" si="27"/>
        <v>0</v>
      </c>
      <c r="AN47" s="252">
        <f t="shared" si="27"/>
        <v>0</v>
      </c>
      <c r="AO47" s="252">
        <f t="shared" si="27"/>
        <v>0</v>
      </c>
      <c r="AP47" s="252">
        <f t="shared" si="27"/>
        <v>0</v>
      </c>
      <c r="AQ47" s="252">
        <f t="shared" si="27"/>
        <v>0</v>
      </c>
      <c r="AR47" s="252">
        <f t="shared" si="27"/>
        <v>0</v>
      </c>
      <c r="AS47" s="252">
        <f t="shared" si="27"/>
        <v>0</v>
      </c>
      <c r="AT47" s="252">
        <f t="shared" si="24"/>
        <v>0</v>
      </c>
    </row>
    <row r="48" spans="1:46" s="207" customFormat="1" ht="5" customHeight="1">
      <c r="S48" s="208"/>
      <c r="V48" s="208"/>
      <c r="AI48" s="208"/>
    </row>
    <row r="49" spans="1:46">
      <c r="A49" s="204" t="str">
        <f>'N3.01'!A49</f>
        <v>Long Term Risk Benefit: RIIO-2</v>
      </c>
      <c r="B49" s="204" t="str">
        <f>'N3.01'!B49</f>
        <v>Asset Intervention Impacts</v>
      </c>
      <c r="C49" s="204" t="str">
        <f>'N3.01'!C49</f>
        <v>Asset Replacement (PoF Driven)</v>
      </c>
      <c r="D49" s="204" t="str">
        <f>'N3.01'!D49</f>
        <v>N/A</v>
      </c>
      <c r="F49" s="212" t="s">
        <v>51</v>
      </c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253">
        <f t="shared" ref="Q49:Q55" si="28">SUM(G49:P49)</f>
        <v>0</v>
      </c>
      <c r="S49" s="199" t="str">
        <f t="shared" si="5"/>
        <v>Units:</v>
      </c>
      <c r="T49" s="120"/>
      <c r="V49" s="199" t="str">
        <f t="shared" si="6"/>
        <v>Units:</v>
      </c>
      <c r="W49" s="120"/>
      <c r="X49" s="120"/>
      <c r="Y49" s="120"/>
      <c r="Z49" s="120"/>
      <c r="AA49" s="120"/>
      <c r="AB49" s="120"/>
      <c r="AC49" s="120"/>
      <c r="AD49" s="120"/>
      <c r="AE49" s="120"/>
      <c r="AF49" s="120"/>
      <c r="AG49" s="253">
        <f t="shared" ref="AG49:AG55" si="29">SUM(W49:AF49)</f>
        <v>0</v>
      </c>
      <c r="AI49" s="199" t="str">
        <f t="shared" si="8"/>
        <v>Units:</v>
      </c>
      <c r="AJ49" s="120"/>
      <c r="AK49" s="120"/>
      <c r="AL49" s="120"/>
      <c r="AM49" s="120"/>
      <c r="AN49" s="120"/>
      <c r="AO49" s="120"/>
      <c r="AP49" s="120"/>
      <c r="AQ49" s="120"/>
      <c r="AR49" s="120"/>
      <c r="AS49" s="120"/>
      <c r="AT49" s="253">
        <f t="shared" ref="AT49:AT55" si="30">SUM(AJ49:AS49)</f>
        <v>0</v>
      </c>
    </row>
    <row r="50" spans="1:46">
      <c r="A50" s="204" t="str">
        <f>'N3.01'!A50</f>
        <v>Long Term Risk Benefit: RIIO-2</v>
      </c>
      <c r="B50" s="204" t="str">
        <f>'N3.01'!B50</f>
        <v>Asset Intervention Impacts</v>
      </c>
      <c r="C50" s="204" t="str">
        <f>'N3.01'!C50</f>
        <v>Asset Replacement (CoF Driven)</v>
      </c>
      <c r="D50" s="204" t="str">
        <f>'N3.01'!D50</f>
        <v>N/A</v>
      </c>
      <c r="F50" s="212" t="s">
        <v>51</v>
      </c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253">
        <f t="shared" si="28"/>
        <v>0</v>
      </c>
      <c r="S50" s="199" t="str">
        <f t="shared" si="5"/>
        <v>Units:</v>
      </c>
      <c r="T50" s="120"/>
      <c r="V50" s="199" t="str">
        <f t="shared" si="6"/>
        <v>Units:</v>
      </c>
      <c r="W50" s="120"/>
      <c r="X50" s="120"/>
      <c r="Y50" s="120"/>
      <c r="Z50" s="120"/>
      <c r="AA50" s="120"/>
      <c r="AB50" s="120"/>
      <c r="AC50" s="120"/>
      <c r="AD50" s="120"/>
      <c r="AE50" s="120"/>
      <c r="AF50" s="120"/>
      <c r="AG50" s="253">
        <f t="shared" si="29"/>
        <v>0</v>
      </c>
      <c r="AI50" s="199" t="str">
        <f t="shared" si="8"/>
        <v>Units:</v>
      </c>
      <c r="AJ50" s="120"/>
      <c r="AK50" s="120"/>
      <c r="AL50" s="120"/>
      <c r="AM50" s="120"/>
      <c r="AN50" s="120"/>
      <c r="AO50" s="120"/>
      <c r="AP50" s="120"/>
      <c r="AQ50" s="120"/>
      <c r="AR50" s="120"/>
      <c r="AS50" s="120"/>
      <c r="AT50" s="253">
        <f t="shared" si="30"/>
        <v>0</v>
      </c>
    </row>
    <row r="51" spans="1:46">
      <c r="A51" s="204" t="str">
        <f>'N3.01'!A51</f>
        <v>Long Term Risk Benefit: RIIO-2</v>
      </c>
      <c r="B51" s="204" t="str">
        <f>'N3.01'!B51</f>
        <v>Asset Intervention Impacts</v>
      </c>
      <c r="C51" s="204" t="str">
        <f>'N3.01'!C51</f>
        <v>Asset Replacement (Other Driven)</v>
      </c>
      <c r="D51" s="204" t="str">
        <f>'N3.01'!D51</f>
        <v>N/A</v>
      </c>
      <c r="F51" s="212" t="s">
        <v>51</v>
      </c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253">
        <f t="shared" si="28"/>
        <v>0</v>
      </c>
      <c r="S51" s="199" t="str">
        <f t="shared" si="5"/>
        <v>Units:</v>
      </c>
      <c r="T51" s="120"/>
      <c r="V51" s="199" t="str">
        <f t="shared" si="6"/>
        <v>Units:</v>
      </c>
      <c r="W51" s="120"/>
      <c r="X51" s="120"/>
      <c r="Y51" s="120"/>
      <c r="Z51" s="120"/>
      <c r="AA51" s="120"/>
      <c r="AB51" s="120"/>
      <c r="AC51" s="120"/>
      <c r="AD51" s="120"/>
      <c r="AE51" s="120"/>
      <c r="AF51" s="120"/>
      <c r="AG51" s="253">
        <f t="shared" si="29"/>
        <v>0</v>
      </c>
      <c r="AI51" s="199" t="str">
        <f t="shared" si="8"/>
        <v>Units:</v>
      </c>
      <c r="AJ51" s="120"/>
      <c r="AK51" s="120"/>
      <c r="AL51" s="120"/>
      <c r="AM51" s="120"/>
      <c r="AN51" s="120"/>
      <c r="AO51" s="120"/>
      <c r="AP51" s="120"/>
      <c r="AQ51" s="120"/>
      <c r="AR51" s="120"/>
      <c r="AS51" s="120"/>
      <c r="AT51" s="253">
        <f t="shared" si="30"/>
        <v>0</v>
      </c>
    </row>
    <row r="52" spans="1:46">
      <c r="A52" s="204" t="str">
        <f>'N3.01'!A52</f>
        <v>Long Term Risk Benefit: RIIO-2</v>
      </c>
      <c r="B52" s="204" t="str">
        <f>'N3.01'!B52</f>
        <v>Asset Intervention Impacts</v>
      </c>
      <c r="C52" s="204" t="str">
        <f>'N3.01'!C52</f>
        <v>Asset Refurbishment (PoF Driven)</v>
      </c>
      <c r="D52" s="204" t="str">
        <f>'N3.01'!D52</f>
        <v>N/A</v>
      </c>
      <c r="F52" s="212" t="s">
        <v>51</v>
      </c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253">
        <f t="shared" si="28"/>
        <v>0</v>
      </c>
      <c r="S52" s="199" t="str">
        <f t="shared" si="5"/>
        <v>Units:</v>
      </c>
      <c r="T52" s="120"/>
      <c r="V52" s="199" t="str">
        <f t="shared" si="6"/>
        <v>Units:</v>
      </c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253">
        <f t="shared" si="29"/>
        <v>0</v>
      </c>
      <c r="AI52" s="199" t="str">
        <f t="shared" si="8"/>
        <v>Units:</v>
      </c>
      <c r="AJ52" s="120"/>
      <c r="AK52" s="120"/>
      <c r="AL52" s="120"/>
      <c r="AM52" s="120"/>
      <c r="AN52" s="120"/>
      <c r="AO52" s="120"/>
      <c r="AP52" s="120"/>
      <c r="AQ52" s="120"/>
      <c r="AR52" s="120"/>
      <c r="AS52" s="120"/>
      <c r="AT52" s="253">
        <f t="shared" si="30"/>
        <v>0</v>
      </c>
    </row>
    <row r="53" spans="1:46">
      <c r="A53" s="204" t="str">
        <f>'N3.01'!A53</f>
        <v>Long Term Risk Benefit: RIIO-2</v>
      </c>
      <c r="B53" s="204" t="str">
        <f>'N3.01'!B53</f>
        <v>Asset Intervention Impacts</v>
      </c>
      <c r="C53" s="204" t="str">
        <f>'N3.01'!C53</f>
        <v>Asset Refurbishment (CoF Driven)</v>
      </c>
      <c r="D53" s="204" t="str">
        <f>'N3.01'!D53</f>
        <v>N/A</v>
      </c>
      <c r="F53" s="212" t="s">
        <v>51</v>
      </c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253">
        <f t="shared" si="28"/>
        <v>0</v>
      </c>
      <c r="S53" s="199" t="str">
        <f t="shared" si="5"/>
        <v>Units:</v>
      </c>
      <c r="T53" s="120"/>
      <c r="V53" s="199" t="str">
        <f t="shared" si="6"/>
        <v>Units:</v>
      </c>
      <c r="W53" s="120"/>
      <c r="X53" s="120"/>
      <c r="Y53" s="120"/>
      <c r="Z53" s="120"/>
      <c r="AA53" s="120"/>
      <c r="AB53" s="120"/>
      <c r="AC53" s="120"/>
      <c r="AD53" s="120"/>
      <c r="AE53" s="120"/>
      <c r="AF53" s="120"/>
      <c r="AG53" s="253">
        <f t="shared" si="29"/>
        <v>0</v>
      </c>
      <c r="AI53" s="199" t="str">
        <f t="shared" si="8"/>
        <v>Units:</v>
      </c>
      <c r="AJ53" s="120"/>
      <c r="AK53" s="120"/>
      <c r="AL53" s="120"/>
      <c r="AM53" s="120"/>
      <c r="AN53" s="120"/>
      <c r="AO53" s="120"/>
      <c r="AP53" s="120"/>
      <c r="AQ53" s="120"/>
      <c r="AR53" s="120"/>
      <c r="AS53" s="120"/>
      <c r="AT53" s="253">
        <f t="shared" si="30"/>
        <v>0</v>
      </c>
    </row>
    <row r="54" spans="1:46">
      <c r="A54" s="204" t="str">
        <f>'N3.01'!A54</f>
        <v>Long Term Risk Benefit: RIIO-2</v>
      </c>
      <c r="B54" s="204" t="str">
        <f>'N3.01'!B54</f>
        <v>Asset Intervention Impacts</v>
      </c>
      <c r="C54" s="204" t="str">
        <f>'N3.01'!C54</f>
        <v>Asset Refurbishment (Other Driven)</v>
      </c>
      <c r="D54" s="204" t="str">
        <f>'N3.01'!D54</f>
        <v>N/A</v>
      </c>
      <c r="F54" s="212" t="s">
        <v>51</v>
      </c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253">
        <f t="shared" si="28"/>
        <v>0</v>
      </c>
      <c r="S54" s="199" t="str">
        <f t="shared" si="5"/>
        <v>Units:</v>
      </c>
      <c r="T54" s="120"/>
      <c r="V54" s="199" t="str">
        <f t="shared" si="6"/>
        <v>Units:</v>
      </c>
      <c r="W54" s="120"/>
      <c r="X54" s="120"/>
      <c r="Y54" s="120"/>
      <c r="Z54" s="120"/>
      <c r="AA54" s="120"/>
      <c r="AB54" s="120"/>
      <c r="AC54" s="120"/>
      <c r="AD54" s="120"/>
      <c r="AE54" s="120"/>
      <c r="AF54" s="120"/>
      <c r="AG54" s="253">
        <f t="shared" si="29"/>
        <v>0</v>
      </c>
      <c r="AI54" s="199" t="str">
        <f t="shared" si="8"/>
        <v>Units:</v>
      </c>
      <c r="AJ54" s="120"/>
      <c r="AK54" s="120"/>
      <c r="AL54" s="120"/>
      <c r="AM54" s="120"/>
      <c r="AN54" s="120"/>
      <c r="AO54" s="120"/>
      <c r="AP54" s="120"/>
      <c r="AQ54" s="120"/>
      <c r="AR54" s="120"/>
      <c r="AS54" s="120"/>
      <c r="AT54" s="253">
        <f t="shared" si="30"/>
        <v>0</v>
      </c>
    </row>
    <row r="55" spans="1:46">
      <c r="A55" s="204" t="str">
        <f>'N3.01'!A55</f>
        <v>Long Term Risk Benefit: RIIO-2</v>
      </c>
      <c r="B55" s="204" t="str">
        <f>'N3.01'!B55</f>
        <v>Asset Intervention Impacts</v>
      </c>
      <c r="C55" s="204" t="str">
        <f>'N3.01'!C55</f>
        <v>Total Long Term Risk Benefit</v>
      </c>
      <c r="D55" s="204" t="str">
        <f>'N3.01'!D55</f>
        <v>Sub-Total</v>
      </c>
      <c r="F55" s="212" t="s">
        <v>51</v>
      </c>
      <c r="G55" s="252">
        <f>SUM(G$49:G$54)</f>
        <v>0</v>
      </c>
      <c r="H55" s="252">
        <f t="shared" ref="H55:P55" si="31">SUM(H$49:H$54)</f>
        <v>0</v>
      </c>
      <c r="I55" s="252">
        <f t="shared" si="31"/>
        <v>0</v>
      </c>
      <c r="J55" s="252">
        <f t="shared" si="31"/>
        <v>0</v>
      </c>
      <c r="K55" s="252">
        <f t="shared" si="31"/>
        <v>0</v>
      </c>
      <c r="L55" s="252">
        <f t="shared" si="31"/>
        <v>0</v>
      </c>
      <c r="M55" s="252">
        <f t="shared" si="31"/>
        <v>0</v>
      </c>
      <c r="N55" s="252">
        <f t="shared" si="31"/>
        <v>0</v>
      </c>
      <c r="O55" s="252">
        <f t="shared" si="31"/>
        <v>0</v>
      </c>
      <c r="P55" s="252">
        <f t="shared" si="31"/>
        <v>0</v>
      </c>
      <c r="Q55" s="253">
        <f t="shared" si="28"/>
        <v>0</v>
      </c>
      <c r="S55" s="199" t="str">
        <f t="shared" si="5"/>
        <v>Units:</v>
      </c>
      <c r="T55" s="120"/>
      <c r="V55" s="199" t="str">
        <f t="shared" si="6"/>
        <v>Units:</v>
      </c>
      <c r="W55" s="252">
        <f t="shared" ref="W55:AF55" si="32">SUM(W$49:W$54)</f>
        <v>0</v>
      </c>
      <c r="X55" s="252">
        <f t="shared" si="32"/>
        <v>0</v>
      </c>
      <c r="Y55" s="252">
        <f t="shared" si="32"/>
        <v>0</v>
      </c>
      <c r="Z55" s="252">
        <f t="shared" si="32"/>
        <v>0</v>
      </c>
      <c r="AA55" s="252">
        <f t="shared" si="32"/>
        <v>0</v>
      </c>
      <c r="AB55" s="252">
        <f t="shared" si="32"/>
        <v>0</v>
      </c>
      <c r="AC55" s="252">
        <f t="shared" si="32"/>
        <v>0</v>
      </c>
      <c r="AD55" s="252">
        <f t="shared" si="32"/>
        <v>0</v>
      </c>
      <c r="AE55" s="252">
        <f t="shared" si="32"/>
        <v>0</v>
      </c>
      <c r="AF55" s="252">
        <f t="shared" si="32"/>
        <v>0</v>
      </c>
      <c r="AG55" s="253">
        <f t="shared" si="29"/>
        <v>0</v>
      </c>
      <c r="AI55" s="199" t="str">
        <f t="shared" si="8"/>
        <v>Units:</v>
      </c>
      <c r="AJ55" s="252">
        <f t="shared" ref="AJ55:AS55" si="33">SUM(AJ$49:AJ$54)</f>
        <v>0</v>
      </c>
      <c r="AK55" s="252">
        <f t="shared" si="33"/>
        <v>0</v>
      </c>
      <c r="AL55" s="252">
        <f t="shared" si="33"/>
        <v>0</v>
      </c>
      <c r="AM55" s="252">
        <f t="shared" si="33"/>
        <v>0</v>
      </c>
      <c r="AN55" s="252">
        <f t="shared" si="33"/>
        <v>0</v>
      </c>
      <c r="AO55" s="252">
        <f t="shared" si="33"/>
        <v>0</v>
      </c>
      <c r="AP55" s="252">
        <f t="shared" si="33"/>
        <v>0</v>
      </c>
      <c r="AQ55" s="252">
        <f t="shared" si="33"/>
        <v>0</v>
      </c>
      <c r="AR55" s="252">
        <f t="shared" si="33"/>
        <v>0</v>
      </c>
      <c r="AS55" s="252">
        <f t="shared" si="33"/>
        <v>0</v>
      </c>
      <c r="AT55" s="253">
        <f t="shared" si="30"/>
        <v>0</v>
      </c>
    </row>
    <row r="56" spans="1:46" s="207" customFormat="1" ht="5" customHeight="1">
      <c r="F56" s="208"/>
      <c r="S56" s="208"/>
      <c r="V56" s="208"/>
      <c r="AI56" s="208"/>
    </row>
    <row r="78" spans="5:5">
      <c r="E78" s="209"/>
    </row>
  </sheetData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998F1D-4049-4886-B00A-B022A82A8651}">
  <sheetPr codeName="Sheet65">
    <tabColor rgb="FF7030A0"/>
  </sheetPr>
  <dimension ref="A1:AV78"/>
  <sheetViews>
    <sheetView zoomScale="85" zoomScaleNormal="85" workbookViewId="0">
      <selection activeCell="G47" sqref="G47"/>
    </sheetView>
  </sheetViews>
  <sheetFormatPr defaultColWidth="9" defaultRowHeight="12.4"/>
  <cols>
    <col min="1" max="1" width="51.19921875" style="89" customWidth="1"/>
    <col min="2" max="2" width="48.796875" style="89" bestFit="1" customWidth="1"/>
    <col min="3" max="3" width="51.19921875" style="89" bestFit="1" customWidth="1"/>
    <col min="4" max="4" width="11.796875" style="89" customWidth="1"/>
    <col min="5" max="5" width="1" style="207" customWidth="1"/>
    <col min="6" max="6" width="6.19921875" style="90" customWidth="1"/>
    <col min="7" max="7" width="9.796875" style="89" bestFit="1" customWidth="1"/>
    <col min="8" max="14" width="9.1328125" style="89" bestFit="1" customWidth="1"/>
    <col min="15" max="17" width="9" style="89"/>
    <col min="18" max="18" width="1" style="207" customWidth="1"/>
    <col min="19" max="19" width="6.19921875" style="90" customWidth="1"/>
    <col min="20" max="20" width="9" style="89"/>
    <col min="21" max="21" width="1" style="207" customWidth="1"/>
    <col min="22" max="22" width="6.19921875" style="90" customWidth="1"/>
    <col min="23" max="33" width="9" style="89"/>
    <col min="34" max="34" width="1" style="207" customWidth="1"/>
    <col min="35" max="35" width="6.19921875" style="90" customWidth="1"/>
    <col min="36" max="46" width="9" style="89"/>
    <col min="47" max="47" width="9.33203125" style="89" bestFit="1" customWidth="1"/>
    <col min="48" max="16384" width="9" style="89"/>
  </cols>
  <sheetData>
    <row r="1" spans="1:48" ht="25.15">
      <c r="A1" s="1" t="str">
        <f>N0_Cover!A1</f>
        <v>RIIO-2 Regulatory Reporting Pack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</row>
    <row r="2" spans="1:48" ht="22.9">
      <c r="A2" s="1">
        <f>N0_Cover!$B$12</f>
        <v>0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</row>
    <row r="3" spans="1:48" ht="19.899999999999999">
      <c r="A3" s="5" t="str">
        <f>"Workbook " &amp; N0_Cover!$B$12</f>
        <v xml:space="preserve">Workbook 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48" ht="17.649999999999999">
      <c r="A4" s="7" t="str">
        <f>"Submission Version " &amp; N0_Cover!$B$15 &amp; " - Submitted on " &amp; TEXT(N0_Cover!$B$16,"dd mmm yyyy")</f>
        <v>Submission Version  - Submitted on 00 Jan 1900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</row>
    <row r="5" spans="1:48" ht="17.649999999999999">
      <c r="A5" s="7" t="str">
        <f>"Template Version: " &amp; N0_Cover!$B$11</f>
        <v>Template Version: v1.0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</row>
    <row r="6" spans="1:48" ht="19.899999999999999">
      <c r="A6" s="5" t="e">
        <f ca="1">"Sheet: " &amp;VLOOKUP(RIGHT(CELL("filename",A1),LEN(CELL("filename",A1))-FIND("]",CELL("filename",A1))),'N0.1_Contents'!$A$11:$B$98,2,FALSE)</f>
        <v>#N/A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</row>
    <row r="7" spans="1:48" ht="17.649999999999999">
      <c r="A7" s="7" t="str">
        <f>"Prices Base: " &amp; 'N0.5_Data_Constants'!C13</f>
        <v>Prices Base: 2018/19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</row>
    <row r="8" spans="1:48" s="137" customFormat="1">
      <c r="A8" s="140" t="str">
        <f>"Error Checks: " &amp; IF(ISERROR(MATCH("Error",$A$9:$AV$9,0)),"OK","Error")</f>
        <v>Error Checks: OK</v>
      </c>
      <c r="B8" s="141"/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1"/>
      <c r="AE8" s="141"/>
      <c r="AF8" s="141"/>
      <c r="AG8" s="141"/>
      <c r="AH8" s="141"/>
      <c r="AI8" s="141"/>
      <c r="AJ8" s="141"/>
      <c r="AK8" s="141"/>
      <c r="AL8" s="141"/>
      <c r="AM8" s="141"/>
      <c r="AN8" s="141"/>
      <c r="AO8" s="141"/>
      <c r="AP8" s="141"/>
      <c r="AQ8" s="141"/>
      <c r="AR8" s="141"/>
      <c r="AS8" s="141"/>
      <c r="AT8" s="141"/>
      <c r="AU8" s="141"/>
    </row>
    <row r="9" spans="1:48" s="137" customFormat="1">
      <c r="A9" s="142" t="str">
        <f t="shared" ref="A9:AV9" si="0">IF(ISERROR(MATCH("Error",A10:A12,0)),"-","Error")</f>
        <v>-</v>
      </c>
      <c r="B9" s="142" t="str">
        <f t="shared" si="0"/>
        <v>-</v>
      </c>
      <c r="C9" s="142" t="str">
        <f t="shared" si="0"/>
        <v>-</v>
      </c>
      <c r="D9" s="142"/>
      <c r="E9" s="142" t="str">
        <f t="shared" si="0"/>
        <v>-</v>
      </c>
      <c r="F9" s="142" t="str">
        <f t="shared" si="0"/>
        <v>-</v>
      </c>
      <c r="G9" s="142" t="str">
        <f t="shared" si="0"/>
        <v>-</v>
      </c>
      <c r="H9" s="142" t="str">
        <f t="shared" si="0"/>
        <v>-</v>
      </c>
      <c r="I9" s="142" t="str">
        <f t="shared" si="0"/>
        <v>-</v>
      </c>
      <c r="J9" s="142" t="str">
        <f t="shared" si="0"/>
        <v>-</v>
      </c>
      <c r="K9" s="142" t="str">
        <f t="shared" si="0"/>
        <v>-</v>
      </c>
      <c r="L9" s="142" t="str">
        <f t="shared" si="0"/>
        <v>-</v>
      </c>
      <c r="M9" s="142" t="str">
        <f t="shared" si="0"/>
        <v>-</v>
      </c>
      <c r="N9" s="142" t="str">
        <f t="shared" si="0"/>
        <v>-</v>
      </c>
      <c r="O9" s="142" t="str">
        <f t="shared" si="0"/>
        <v>-</v>
      </c>
      <c r="P9" s="142" t="str">
        <f t="shared" si="0"/>
        <v>-</v>
      </c>
      <c r="Q9" s="142" t="str">
        <f t="shared" si="0"/>
        <v>-</v>
      </c>
      <c r="R9" s="142" t="str">
        <f t="shared" si="0"/>
        <v>-</v>
      </c>
      <c r="S9" s="142" t="str">
        <f t="shared" si="0"/>
        <v>-</v>
      </c>
      <c r="T9" s="142" t="str">
        <f t="shared" si="0"/>
        <v>-</v>
      </c>
      <c r="U9" s="142" t="str">
        <f t="shared" si="0"/>
        <v>-</v>
      </c>
      <c r="V9" s="142" t="str">
        <f t="shared" si="0"/>
        <v>-</v>
      </c>
      <c r="W9" s="142" t="str">
        <f t="shared" si="0"/>
        <v>-</v>
      </c>
      <c r="X9" s="142" t="str">
        <f t="shared" si="0"/>
        <v>-</v>
      </c>
      <c r="Y9" s="142" t="str">
        <f t="shared" si="0"/>
        <v>-</v>
      </c>
      <c r="Z9" s="142" t="str">
        <f t="shared" si="0"/>
        <v>-</v>
      </c>
      <c r="AA9" s="142" t="str">
        <f t="shared" si="0"/>
        <v>-</v>
      </c>
      <c r="AB9" s="142" t="str">
        <f t="shared" si="0"/>
        <v>-</v>
      </c>
      <c r="AC9" s="142" t="str">
        <f t="shared" si="0"/>
        <v>-</v>
      </c>
      <c r="AD9" s="142" t="str">
        <f t="shared" si="0"/>
        <v>-</v>
      </c>
      <c r="AE9" s="142" t="str">
        <f t="shared" si="0"/>
        <v>-</v>
      </c>
      <c r="AF9" s="142" t="str">
        <f t="shared" si="0"/>
        <v>-</v>
      </c>
      <c r="AG9" s="142" t="str">
        <f t="shared" si="0"/>
        <v>-</v>
      </c>
      <c r="AH9" s="142" t="str">
        <f t="shared" si="0"/>
        <v>-</v>
      </c>
      <c r="AI9" s="142" t="str">
        <f t="shared" si="0"/>
        <v>-</v>
      </c>
      <c r="AJ9" s="142" t="str">
        <f t="shared" si="0"/>
        <v>-</v>
      </c>
      <c r="AK9" s="142" t="str">
        <f t="shared" si="0"/>
        <v>-</v>
      </c>
      <c r="AL9" s="142" t="str">
        <f t="shared" si="0"/>
        <v>-</v>
      </c>
      <c r="AM9" s="142" t="str">
        <f t="shared" si="0"/>
        <v>-</v>
      </c>
      <c r="AN9" s="142" t="str">
        <f t="shared" si="0"/>
        <v>-</v>
      </c>
      <c r="AO9" s="142" t="str">
        <f t="shared" si="0"/>
        <v>-</v>
      </c>
      <c r="AP9" s="142" t="str">
        <f t="shared" si="0"/>
        <v>-</v>
      </c>
      <c r="AQ9" s="142" t="str">
        <f t="shared" si="0"/>
        <v>-</v>
      </c>
      <c r="AR9" s="142" t="str">
        <f t="shared" si="0"/>
        <v>-</v>
      </c>
      <c r="AS9" s="142" t="str">
        <f t="shared" si="0"/>
        <v>-</v>
      </c>
      <c r="AT9" s="142" t="str">
        <f t="shared" si="0"/>
        <v>-</v>
      </c>
      <c r="AU9" s="142" t="str">
        <f t="shared" si="0"/>
        <v>-</v>
      </c>
      <c r="AV9" s="137" t="str">
        <f t="shared" si="0"/>
        <v>-</v>
      </c>
    </row>
    <row r="12" spans="1:48" ht="19.899999999999999">
      <c r="A12" s="14" t="e">
        <f>'N0.6_Lookup_References'!B21</f>
        <v>#N/A</v>
      </c>
      <c r="B12" s="14"/>
      <c r="F12" s="14"/>
      <c r="G12" s="89" t="s">
        <v>0</v>
      </c>
      <c r="S12" s="200"/>
      <c r="T12" s="89" t="s">
        <v>2</v>
      </c>
      <c r="W12" s="201"/>
      <c r="X12" s="202" t="s">
        <v>229</v>
      </c>
      <c r="Y12" s="89" t="e">
        <f>VLOOKUP(A12, 'N0.6_Lookup_References'!B14:C63, 2, FALSE)</f>
        <v>#N/A</v>
      </c>
    </row>
    <row r="13" spans="1:48">
      <c r="S13" s="99" t="s">
        <v>112</v>
      </c>
      <c r="V13" s="99" t="s">
        <v>110</v>
      </c>
      <c r="AI13" s="99" t="s">
        <v>111</v>
      </c>
    </row>
    <row r="14" spans="1:48" ht="12.75" thickBot="1">
      <c r="A14" s="203" t="s">
        <v>413</v>
      </c>
      <c r="B14" s="203" t="s">
        <v>414</v>
      </c>
      <c r="C14" s="203" t="s">
        <v>415</v>
      </c>
      <c r="D14" s="203" t="s">
        <v>615</v>
      </c>
      <c r="F14" s="92" t="s">
        <v>49</v>
      </c>
      <c r="G14" s="91" t="s">
        <v>13</v>
      </c>
      <c r="H14" s="21" t="s">
        <v>14</v>
      </c>
      <c r="I14" s="22" t="s">
        <v>15</v>
      </c>
      <c r="J14" s="23" t="s">
        <v>16</v>
      </c>
      <c r="K14" s="24" t="s">
        <v>17</v>
      </c>
      <c r="L14" s="25" t="s">
        <v>18</v>
      </c>
      <c r="M14" s="26" t="s">
        <v>19</v>
      </c>
      <c r="N14" s="29" t="s">
        <v>20</v>
      </c>
      <c r="O14" s="27" t="s">
        <v>21</v>
      </c>
      <c r="P14" s="31" t="s">
        <v>22</v>
      </c>
      <c r="Q14" s="198" t="s">
        <v>26</v>
      </c>
      <c r="S14" s="92" t="s">
        <v>49</v>
      </c>
      <c r="T14" s="92" t="s">
        <v>76</v>
      </c>
      <c r="V14" s="92" t="s">
        <v>49</v>
      </c>
      <c r="W14" s="91" t="s">
        <v>13</v>
      </c>
      <c r="X14" s="21" t="s">
        <v>14</v>
      </c>
      <c r="Y14" s="22" t="s">
        <v>15</v>
      </c>
      <c r="Z14" s="23" t="s">
        <v>16</v>
      </c>
      <c r="AA14" s="24" t="s">
        <v>17</v>
      </c>
      <c r="AB14" s="25" t="s">
        <v>18</v>
      </c>
      <c r="AC14" s="26" t="s">
        <v>19</v>
      </c>
      <c r="AD14" s="29" t="s">
        <v>20</v>
      </c>
      <c r="AE14" s="27" t="s">
        <v>21</v>
      </c>
      <c r="AF14" s="31" t="s">
        <v>22</v>
      </c>
      <c r="AG14" s="198" t="s">
        <v>26</v>
      </c>
      <c r="AI14" s="92" t="s">
        <v>49</v>
      </c>
      <c r="AJ14" s="91" t="s">
        <v>4</v>
      </c>
      <c r="AK14" s="21" t="s">
        <v>5</v>
      </c>
      <c r="AL14" s="22" t="s">
        <v>6</v>
      </c>
      <c r="AM14" s="23" t="s">
        <v>7</v>
      </c>
      <c r="AN14" s="24" t="s">
        <v>8</v>
      </c>
      <c r="AO14" s="25" t="s">
        <v>91</v>
      </c>
      <c r="AP14" s="26" t="s">
        <v>92</v>
      </c>
      <c r="AQ14" s="29" t="s">
        <v>93</v>
      </c>
      <c r="AR14" s="27" t="s">
        <v>94</v>
      </c>
      <c r="AS14" s="31" t="s">
        <v>95</v>
      </c>
      <c r="AT14" s="198" t="s">
        <v>26</v>
      </c>
    </row>
    <row r="15" spans="1:48">
      <c r="A15" s="247" t="str">
        <f>'N3.01'!A15</f>
        <v>Stage1: RIIO-1 Closeout Position</v>
      </c>
      <c r="B15" s="247" t="str">
        <f>'N3.01'!B15</f>
        <v>Total Asset Category Risk</v>
      </c>
      <c r="C15" s="247" t="str">
        <f>'N3.01'!C15</f>
        <v>Closeout Position</v>
      </c>
      <c r="D15" s="247" t="str">
        <f>'N3.01'!D15</f>
        <v>Total</v>
      </c>
      <c r="F15" s="212" t="s">
        <v>51</v>
      </c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253">
        <f t="shared" ref="Q15:Q22" si="1">SUM(G15:P15)</f>
        <v>0</v>
      </c>
      <c r="S15" s="199" t="str">
        <f>$X$12</f>
        <v>Units:</v>
      </c>
      <c r="T15" s="120"/>
      <c r="V15" s="199" t="str">
        <f>$X$12</f>
        <v>Units:</v>
      </c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253">
        <f t="shared" ref="AG15:AG20" si="2">SUM(W15:AF15)</f>
        <v>0</v>
      </c>
      <c r="AI15" s="199" t="str">
        <f>$X$12</f>
        <v>Units:</v>
      </c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253">
        <f t="shared" ref="AT15:AT20" si="3">SUM(AJ15:AS15)</f>
        <v>0</v>
      </c>
    </row>
    <row r="16" spans="1:48">
      <c r="A16" s="204" t="str">
        <f>'N3.01'!A16</f>
        <v>Stage1: RIIO-1 to RIIO-2</v>
      </c>
      <c r="B16" s="204" t="str">
        <f>'N3.01'!B16</f>
        <v>Normalisation: True-Up</v>
      </c>
      <c r="C16" s="204" t="str">
        <f>'N3.01'!C16</f>
        <v>Data Revision</v>
      </c>
      <c r="D16" s="204" t="str">
        <f>'N3.01'!D16</f>
        <v>N/A</v>
      </c>
      <c r="F16" s="212" t="s">
        <v>51</v>
      </c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253">
        <f t="shared" si="1"/>
        <v>0</v>
      </c>
      <c r="S16" s="199" t="str">
        <f>$X$12</f>
        <v>Units:</v>
      </c>
      <c r="T16" s="120"/>
      <c r="V16" s="199" t="str">
        <f>$X$12</f>
        <v>Units:</v>
      </c>
      <c r="W16" s="120"/>
      <c r="X16" s="120"/>
      <c r="Y16" s="120"/>
      <c r="Z16" s="120"/>
      <c r="AA16" s="120"/>
      <c r="AB16" s="120"/>
      <c r="AC16" s="120"/>
      <c r="AD16" s="120"/>
      <c r="AE16" s="120"/>
      <c r="AF16" s="120"/>
      <c r="AG16" s="253">
        <f t="shared" si="2"/>
        <v>0</v>
      </c>
      <c r="AI16" s="199" t="str">
        <f>$X$12</f>
        <v>Units:</v>
      </c>
      <c r="AJ16" s="120"/>
      <c r="AK16" s="120"/>
      <c r="AL16" s="120"/>
      <c r="AM16" s="120"/>
      <c r="AN16" s="120"/>
      <c r="AO16" s="120"/>
      <c r="AP16" s="120"/>
      <c r="AQ16" s="120"/>
      <c r="AR16" s="120"/>
      <c r="AS16" s="120"/>
      <c r="AT16" s="253">
        <f t="shared" si="3"/>
        <v>0</v>
      </c>
    </row>
    <row r="17" spans="1:46">
      <c r="A17" s="204" t="str">
        <f>'N3.01'!A17</f>
        <v>Stage1: RIIO-1 to RIIO-2</v>
      </c>
      <c r="B17" s="204" t="str">
        <f>'N3.01'!B17</f>
        <v>Normalisation: True-Up</v>
      </c>
      <c r="C17" s="204" t="str">
        <f>'N3.01'!C17</f>
        <v>Methodological Change</v>
      </c>
      <c r="D17" s="204" t="str">
        <f>'N3.01'!D17</f>
        <v>N/A</v>
      </c>
      <c r="F17" s="212" t="s">
        <v>51</v>
      </c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253">
        <f t="shared" si="1"/>
        <v>0</v>
      </c>
      <c r="S17" s="199" t="str">
        <f>$X$12</f>
        <v>Units:</v>
      </c>
      <c r="T17" s="120"/>
      <c r="V17" s="199" t="str">
        <f>$X$12</f>
        <v>Units:</v>
      </c>
      <c r="W17" s="120"/>
      <c r="X17" s="120"/>
      <c r="Y17" s="120"/>
      <c r="Z17" s="120"/>
      <c r="AA17" s="120"/>
      <c r="AB17" s="120"/>
      <c r="AC17" s="120"/>
      <c r="AD17" s="120"/>
      <c r="AE17" s="120"/>
      <c r="AF17" s="120"/>
      <c r="AG17" s="253">
        <f t="shared" si="2"/>
        <v>0</v>
      </c>
      <c r="AI17" s="199" t="str">
        <f>$X$12</f>
        <v>Units:</v>
      </c>
      <c r="AJ17" s="120"/>
      <c r="AK17" s="120"/>
      <c r="AL17" s="120"/>
      <c r="AM17" s="120"/>
      <c r="AN17" s="120"/>
      <c r="AO17" s="120"/>
      <c r="AP17" s="120"/>
      <c r="AQ17" s="120"/>
      <c r="AR17" s="120"/>
      <c r="AS17" s="120"/>
      <c r="AT17" s="253">
        <f t="shared" si="3"/>
        <v>0</v>
      </c>
    </row>
    <row r="18" spans="1:46">
      <c r="A18" s="204" t="str">
        <f>'N3.01'!A18</f>
        <v>Stage1: RIIO-1 to RIIO-2</v>
      </c>
      <c r="B18" s="204" t="str">
        <f>'N3.01'!B18</f>
        <v>Normalisation: True-Up</v>
      </c>
      <c r="C18" s="248" t="str">
        <f>'N3.01'!C18</f>
        <v>Optional entry 1</v>
      </c>
      <c r="D18" s="204" t="str">
        <f>'N3.01'!D18</f>
        <v>N/A</v>
      </c>
      <c r="F18" s="212" t="s">
        <v>51</v>
      </c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253">
        <f t="shared" si="1"/>
        <v>0</v>
      </c>
      <c r="S18" s="199" t="str">
        <f>$X$12</f>
        <v>Units:</v>
      </c>
      <c r="T18" s="120"/>
      <c r="V18" s="199" t="str">
        <f>$X$12</f>
        <v>Units:</v>
      </c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253">
        <f t="shared" si="2"/>
        <v>0</v>
      </c>
      <c r="AI18" s="199" t="str">
        <f>$X$12</f>
        <v>Units:</v>
      </c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253">
        <f t="shared" si="3"/>
        <v>0</v>
      </c>
    </row>
    <row r="19" spans="1:46">
      <c r="A19" s="204" t="str">
        <f>'N3.01'!A19</f>
        <v>Stage1: RIIO-1 to RIIO-2</v>
      </c>
      <c r="B19" s="204" t="str">
        <f>'N3.01'!B19</f>
        <v>Normalisation: True-Up</v>
      </c>
      <c r="C19" s="248" t="str">
        <f>'N3.01'!C19</f>
        <v>Optional entry 2</v>
      </c>
      <c r="D19" s="204" t="str">
        <f>'N3.01'!D19</f>
        <v>N/A</v>
      </c>
      <c r="F19" s="212" t="s">
        <v>51</v>
      </c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252">
        <f t="shared" si="1"/>
        <v>0</v>
      </c>
      <c r="S19" s="199" t="str">
        <f>$X$12</f>
        <v>Units:</v>
      </c>
      <c r="T19" s="120"/>
      <c r="V19" s="199" t="str">
        <f>$X$12</f>
        <v>Units:</v>
      </c>
      <c r="W19" s="120"/>
      <c r="X19" s="120"/>
      <c r="Y19" s="120"/>
      <c r="Z19" s="120"/>
      <c r="AA19" s="120"/>
      <c r="AB19" s="120"/>
      <c r="AC19" s="120"/>
      <c r="AD19" s="120"/>
      <c r="AE19" s="120"/>
      <c r="AF19" s="120"/>
      <c r="AG19" s="252">
        <f t="shared" si="2"/>
        <v>0</v>
      </c>
      <c r="AI19" s="199" t="str">
        <f>$X$12</f>
        <v>Units:</v>
      </c>
      <c r="AJ19" s="120"/>
      <c r="AK19" s="120"/>
      <c r="AL19" s="120"/>
      <c r="AM19" s="120"/>
      <c r="AN19" s="120"/>
      <c r="AO19" s="120"/>
      <c r="AP19" s="120"/>
      <c r="AQ19" s="120"/>
      <c r="AR19" s="120"/>
      <c r="AS19" s="120"/>
      <c r="AT19" s="252">
        <f t="shared" si="3"/>
        <v>0</v>
      </c>
    </row>
    <row r="20" spans="1:46">
      <c r="A20" s="247" t="str">
        <f>'N3.01'!A20</f>
        <v>Stage 2: RIIO-2 Start Position 2020/21</v>
      </c>
      <c r="B20" s="247" t="str">
        <f>'N3.01'!B20</f>
        <v>Total Asset Category Risk</v>
      </c>
      <c r="C20" s="247" t="str">
        <f>'N3.01'!C20</f>
        <v>Start Position</v>
      </c>
      <c r="D20" s="247" t="str">
        <f>'N3.01'!D20</f>
        <v>Total</v>
      </c>
      <c r="F20" s="212" t="s">
        <v>51</v>
      </c>
      <c r="G20" s="252">
        <f>SUM(G15:G19)</f>
        <v>0</v>
      </c>
      <c r="H20" s="252">
        <f t="shared" ref="H20:P20" si="4">SUM(H15:H19)</f>
        <v>0</v>
      </c>
      <c r="I20" s="252">
        <f t="shared" si="4"/>
        <v>0</v>
      </c>
      <c r="J20" s="252">
        <f t="shared" si="4"/>
        <v>0</v>
      </c>
      <c r="K20" s="252">
        <f t="shared" si="4"/>
        <v>0</v>
      </c>
      <c r="L20" s="252">
        <f t="shared" si="4"/>
        <v>0</v>
      </c>
      <c r="M20" s="252">
        <f t="shared" si="4"/>
        <v>0</v>
      </c>
      <c r="N20" s="252">
        <f t="shared" si="4"/>
        <v>0</v>
      </c>
      <c r="O20" s="252">
        <f t="shared" si="4"/>
        <v>0</v>
      </c>
      <c r="P20" s="252">
        <f t="shared" si="4"/>
        <v>0</v>
      </c>
      <c r="Q20" s="252">
        <f t="shared" si="1"/>
        <v>0</v>
      </c>
      <c r="S20" s="199" t="str">
        <f t="shared" ref="S20:S55" si="5">$X$12</f>
        <v>Units:</v>
      </c>
      <c r="T20" s="120"/>
      <c r="V20" s="199" t="str">
        <f t="shared" ref="V20:V55" si="6">$X$12</f>
        <v>Units:</v>
      </c>
      <c r="W20" s="252">
        <f t="shared" ref="W20:AF20" si="7">SUM(W15:W19)</f>
        <v>0</v>
      </c>
      <c r="X20" s="252">
        <f t="shared" si="7"/>
        <v>0</v>
      </c>
      <c r="Y20" s="252">
        <f t="shared" si="7"/>
        <v>0</v>
      </c>
      <c r="Z20" s="252">
        <f t="shared" si="7"/>
        <v>0</v>
      </c>
      <c r="AA20" s="252">
        <f t="shared" si="7"/>
        <v>0</v>
      </c>
      <c r="AB20" s="252">
        <f t="shared" si="7"/>
        <v>0</v>
      </c>
      <c r="AC20" s="252">
        <f t="shared" si="7"/>
        <v>0</v>
      </c>
      <c r="AD20" s="252">
        <f t="shared" si="7"/>
        <v>0</v>
      </c>
      <c r="AE20" s="252">
        <f t="shared" si="7"/>
        <v>0</v>
      </c>
      <c r="AF20" s="252">
        <f t="shared" si="7"/>
        <v>0</v>
      </c>
      <c r="AG20" s="252">
        <f t="shared" si="2"/>
        <v>0</v>
      </c>
      <c r="AI20" s="199" t="str">
        <f t="shared" ref="AI20:AI55" si="8">$X$12</f>
        <v>Units:</v>
      </c>
      <c r="AJ20" s="252">
        <f t="shared" ref="AJ20:AS20" si="9">SUM(AJ15:AJ19)</f>
        <v>0</v>
      </c>
      <c r="AK20" s="252">
        <f t="shared" si="9"/>
        <v>0</v>
      </c>
      <c r="AL20" s="252">
        <f t="shared" si="9"/>
        <v>0</v>
      </c>
      <c r="AM20" s="252">
        <f t="shared" si="9"/>
        <v>0</v>
      </c>
      <c r="AN20" s="252">
        <f t="shared" si="9"/>
        <v>0</v>
      </c>
      <c r="AO20" s="252">
        <f t="shared" si="9"/>
        <v>0</v>
      </c>
      <c r="AP20" s="252">
        <f t="shared" si="9"/>
        <v>0</v>
      </c>
      <c r="AQ20" s="252">
        <f t="shared" si="9"/>
        <v>0</v>
      </c>
      <c r="AR20" s="252">
        <f t="shared" si="9"/>
        <v>0</v>
      </c>
      <c r="AS20" s="252">
        <f t="shared" si="9"/>
        <v>0</v>
      </c>
      <c r="AT20" s="252">
        <f t="shared" si="3"/>
        <v>0</v>
      </c>
    </row>
    <row r="21" spans="1:46">
      <c r="A21" s="204" t="str">
        <f>'N3.01'!A21</f>
        <v>Stage 2: Without Intervention Risk Change</v>
      </c>
      <c r="B21" s="204" t="str">
        <f>'N3.01'!B21</f>
        <v>Deterioration</v>
      </c>
      <c r="C21" s="204" t="str">
        <f>'N3.01'!C21</f>
        <v>Original Forecast Deterioration</v>
      </c>
      <c r="D21" s="204" t="str">
        <f>'N3.01'!D21</f>
        <v>N/A</v>
      </c>
      <c r="F21" s="212" t="s">
        <v>51</v>
      </c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253">
        <f t="shared" si="1"/>
        <v>0</v>
      </c>
      <c r="S21" s="199" t="str">
        <f t="shared" si="5"/>
        <v>Units:</v>
      </c>
      <c r="T21" s="120"/>
      <c r="V21" s="199" t="str">
        <f t="shared" si="6"/>
        <v>Units:</v>
      </c>
      <c r="W21" s="120"/>
      <c r="X21" s="120"/>
      <c r="Y21" s="120"/>
      <c r="Z21" s="120"/>
      <c r="AA21" s="120"/>
      <c r="AB21" s="120"/>
      <c r="AC21" s="120"/>
      <c r="AD21" s="120"/>
      <c r="AE21" s="120"/>
      <c r="AF21" s="120"/>
      <c r="AG21" s="253">
        <f t="shared" ref="AG21:AG32" si="10">SUM(W21:AF21)</f>
        <v>0</v>
      </c>
      <c r="AI21" s="199" t="str">
        <f t="shared" si="8"/>
        <v>Units:</v>
      </c>
      <c r="AJ21" s="120"/>
      <c r="AK21" s="120"/>
      <c r="AL21" s="120"/>
      <c r="AM21" s="120"/>
      <c r="AN21" s="120"/>
      <c r="AO21" s="120"/>
      <c r="AP21" s="120"/>
      <c r="AQ21" s="120"/>
      <c r="AR21" s="120"/>
      <c r="AS21" s="120"/>
      <c r="AT21" s="253">
        <f t="shared" ref="AT21:AT32" si="11">SUM(AJ21:AS21)</f>
        <v>0</v>
      </c>
    </row>
    <row r="22" spans="1:46">
      <c r="A22" s="204" t="str">
        <f>'N3.01'!A22</f>
        <v>Stage 2: Without Intervention Risk Change</v>
      </c>
      <c r="B22" s="204" t="str">
        <f>'N3.01'!B22</f>
        <v>Non-Intervention Impacts</v>
      </c>
      <c r="C22" s="204" t="str">
        <f>'N3.01'!C22</f>
        <v>Revised Forecast Deterioration</v>
      </c>
      <c r="D22" s="204" t="str">
        <f>'N3.01'!D22</f>
        <v>N/A</v>
      </c>
      <c r="F22" s="212" t="s">
        <v>51</v>
      </c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253">
        <f t="shared" si="1"/>
        <v>0</v>
      </c>
      <c r="S22" s="199" t="str">
        <f t="shared" si="5"/>
        <v>Units:</v>
      </c>
      <c r="T22" s="120"/>
      <c r="V22" s="199" t="str">
        <f t="shared" si="6"/>
        <v>Units:</v>
      </c>
      <c r="W22" s="120"/>
      <c r="X22" s="120"/>
      <c r="Y22" s="120"/>
      <c r="Z22" s="120"/>
      <c r="AA22" s="120"/>
      <c r="AB22" s="120"/>
      <c r="AC22" s="120"/>
      <c r="AD22" s="120"/>
      <c r="AE22" s="120"/>
      <c r="AF22" s="120"/>
      <c r="AG22" s="253">
        <f t="shared" si="10"/>
        <v>0</v>
      </c>
      <c r="AI22" s="199" t="str">
        <f t="shared" si="8"/>
        <v>Units:</v>
      </c>
      <c r="AJ22" s="120"/>
      <c r="AK22" s="120"/>
      <c r="AL22" s="120"/>
      <c r="AM22" s="120"/>
      <c r="AN22" s="120"/>
      <c r="AO22" s="120"/>
      <c r="AP22" s="120"/>
      <c r="AQ22" s="120"/>
      <c r="AR22" s="120"/>
      <c r="AS22" s="120"/>
      <c r="AT22" s="253">
        <f t="shared" si="11"/>
        <v>0</v>
      </c>
    </row>
    <row r="23" spans="1:46">
      <c r="A23" s="204" t="str">
        <f>'N3.01'!A23</f>
        <v>Stage 2: Without Intervention Risk Change</v>
      </c>
      <c r="B23" s="204" t="str">
        <f>'N3.01'!B23</f>
        <v>Non-Intervention Impacts</v>
      </c>
      <c r="C23" s="204" t="str">
        <f>'N3.01'!C23</f>
        <v>Deterioration Change Impact</v>
      </c>
      <c r="D23" s="204" t="str">
        <f>'N3.01'!D23</f>
        <v>Non-Intervention</v>
      </c>
      <c r="F23" s="212" t="s">
        <v>51</v>
      </c>
      <c r="G23" s="254">
        <f t="shared" ref="G23:P23" si="12">G$22-G$21</f>
        <v>0</v>
      </c>
      <c r="H23" s="254">
        <f t="shared" si="12"/>
        <v>0</v>
      </c>
      <c r="I23" s="254">
        <f t="shared" si="12"/>
        <v>0</v>
      </c>
      <c r="J23" s="254">
        <f t="shared" si="12"/>
        <v>0</v>
      </c>
      <c r="K23" s="254">
        <f t="shared" si="12"/>
        <v>0</v>
      </c>
      <c r="L23" s="254">
        <f t="shared" si="12"/>
        <v>0</v>
      </c>
      <c r="M23" s="254">
        <f t="shared" si="12"/>
        <v>0</v>
      </c>
      <c r="N23" s="254">
        <f t="shared" si="12"/>
        <v>0</v>
      </c>
      <c r="O23" s="254">
        <f t="shared" si="12"/>
        <v>0</v>
      </c>
      <c r="P23" s="254">
        <f t="shared" si="12"/>
        <v>0</v>
      </c>
      <c r="Q23" s="253">
        <f t="shared" ref="Q23:Q32" si="13">SUM(G23:P23)</f>
        <v>0</v>
      </c>
      <c r="S23" s="199" t="str">
        <f t="shared" si="5"/>
        <v>Units:</v>
      </c>
      <c r="T23" s="120"/>
      <c r="V23" s="199" t="str">
        <f t="shared" si="6"/>
        <v>Units:</v>
      </c>
      <c r="W23" s="254">
        <f t="shared" ref="W23:AF23" si="14">W$22-W$21</f>
        <v>0</v>
      </c>
      <c r="X23" s="254">
        <f t="shared" si="14"/>
        <v>0</v>
      </c>
      <c r="Y23" s="254">
        <f t="shared" si="14"/>
        <v>0</v>
      </c>
      <c r="Z23" s="254">
        <f t="shared" si="14"/>
        <v>0</v>
      </c>
      <c r="AA23" s="254">
        <f t="shared" si="14"/>
        <v>0</v>
      </c>
      <c r="AB23" s="254">
        <f t="shared" si="14"/>
        <v>0</v>
      </c>
      <c r="AC23" s="254">
        <f t="shared" si="14"/>
        <v>0</v>
      </c>
      <c r="AD23" s="254">
        <f t="shared" si="14"/>
        <v>0</v>
      </c>
      <c r="AE23" s="254">
        <f t="shared" si="14"/>
        <v>0</v>
      </c>
      <c r="AF23" s="254">
        <f t="shared" si="14"/>
        <v>0</v>
      </c>
      <c r="AG23" s="253">
        <f t="shared" si="10"/>
        <v>0</v>
      </c>
      <c r="AI23" s="199" t="str">
        <f t="shared" si="8"/>
        <v>Units:</v>
      </c>
      <c r="AJ23" s="254">
        <f t="shared" ref="AJ23:AS23" si="15">AJ$22-AJ$21</f>
        <v>0</v>
      </c>
      <c r="AK23" s="254">
        <f t="shared" si="15"/>
        <v>0</v>
      </c>
      <c r="AL23" s="254">
        <f t="shared" si="15"/>
        <v>0</v>
      </c>
      <c r="AM23" s="254">
        <f t="shared" si="15"/>
        <v>0</v>
      </c>
      <c r="AN23" s="254">
        <f t="shared" si="15"/>
        <v>0</v>
      </c>
      <c r="AO23" s="254">
        <f t="shared" si="15"/>
        <v>0</v>
      </c>
      <c r="AP23" s="254">
        <f t="shared" si="15"/>
        <v>0</v>
      </c>
      <c r="AQ23" s="254">
        <f t="shared" si="15"/>
        <v>0</v>
      </c>
      <c r="AR23" s="254">
        <f t="shared" si="15"/>
        <v>0</v>
      </c>
      <c r="AS23" s="254">
        <f t="shared" si="15"/>
        <v>0</v>
      </c>
      <c r="AT23" s="253">
        <f t="shared" si="11"/>
        <v>0</v>
      </c>
    </row>
    <row r="24" spans="1:46">
      <c r="A24" s="204" t="str">
        <f>'N3.01'!A24</f>
        <v>Stage 2: Without Intervention Risk Change</v>
      </c>
      <c r="B24" s="204" t="str">
        <f>'N3.01'!B24</f>
        <v>Non-Intervention Impacts</v>
      </c>
      <c r="C24" s="204" t="str">
        <f>'N3.01'!C24</f>
        <v>Revised Forecast Methodology Change</v>
      </c>
      <c r="D24" s="204" t="str">
        <f>'N3.01'!D24</f>
        <v>N/A</v>
      </c>
      <c r="F24" s="212" t="s">
        <v>51</v>
      </c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253">
        <f>SUM(G24:P24)</f>
        <v>0</v>
      </c>
      <c r="S24" s="199" t="str">
        <f t="shared" si="5"/>
        <v>Units:</v>
      </c>
      <c r="T24" s="120"/>
      <c r="V24" s="199" t="str">
        <f t="shared" si="6"/>
        <v>Units:</v>
      </c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253">
        <f t="shared" si="10"/>
        <v>0</v>
      </c>
      <c r="AI24" s="199" t="str">
        <f t="shared" si="8"/>
        <v>Units:</v>
      </c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253">
        <f t="shared" si="11"/>
        <v>0</v>
      </c>
    </row>
    <row r="25" spans="1:46">
      <c r="A25" s="204" t="str">
        <f>'N3.01'!A25</f>
        <v>Stage 2: Without Intervention Risk Change</v>
      </c>
      <c r="B25" s="204" t="str">
        <f>'N3.01'!B25</f>
        <v>Non-Intervention Impacts</v>
      </c>
      <c r="C25" s="204" t="str">
        <f>'N3.01'!C25</f>
        <v>Methodology Change Impact</v>
      </c>
      <c r="D25" s="204" t="str">
        <f>'N3.01'!D25</f>
        <v>Non-Intervention</v>
      </c>
      <c r="F25" s="212" t="s">
        <v>51</v>
      </c>
      <c r="G25" s="254">
        <f t="shared" ref="G25:P25" si="16">G$24-G$22</f>
        <v>0</v>
      </c>
      <c r="H25" s="254">
        <f t="shared" si="16"/>
        <v>0</v>
      </c>
      <c r="I25" s="254">
        <f t="shared" si="16"/>
        <v>0</v>
      </c>
      <c r="J25" s="254">
        <f t="shared" si="16"/>
        <v>0</v>
      </c>
      <c r="K25" s="254">
        <f t="shared" si="16"/>
        <v>0</v>
      </c>
      <c r="L25" s="254">
        <f t="shared" si="16"/>
        <v>0</v>
      </c>
      <c r="M25" s="254">
        <f t="shared" si="16"/>
        <v>0</v>
      </c>
      <c r="N25" s="254">
        <f t="shared" si="16"/>
        <v>0</v>
      </c>
      <c r="O25" s="254">
        <f t="shared" si="16"/>
        <v>0</v>
      </c>
      <c r="P25" s="254">
        <f t="shared" si="16"/>
        <v>0</v>
      </c>
      <c r="Q25" s="253">
        <f t="shared" si="13"/>
        <v>0</v>
      </c>
      <c r="S25" s="199" t="str">
        <f t="shared" si="5"/>
        <v>Units:</v>
      </c>
      <c r="T25" s="120"/>
      <c r="V25" s="199" t="str">
        <f t="shared" si="6"/>
        <v>Units:</v>
      </c>
      <c r="W25" s="254">
        <f t="shared" ref="W25:AF25" si="17">W$24-W$22</f>
        <v>0</v>
      </c>
      <c r="X25" s="254">
        <f t="shared" si="17"/>
        <v>0</v>
      </c>
      <c r="Y25" s="254">
        <f t="shared" si="17"/>
        <v>0</v>
      </c>
      <c r="Z25" s="254">
        <f t="shared" si="17"/>
        <v>0</v>
      </c>
      <c r="AA25" s="254">
        <f t="shared" si="17"/>
        <v>0</v>
      </c>
      <c r="AB25" s="254">
        <f t="shared" si="17"/>
        <v>0</v>
      </c>
      <c r="AC25" s="254">
        <f t="shared" si="17"/>
        <v>0</v>
      </c>
      <c r="AD25" s="254">
        <f t="shared" si="17"/>
        <v>0</v>
      </c>
      <c r="AE25" s="254">
        <f t="shared" si="17"/>
        <v>0</v>
      </c>
      <c r="AF25" s="254">
        <f t="shared" si="17"/>
        <v>0</v>
      </c>
      <c r="AG25" s="253">
        <f t="shared" si="10"/>
        <v>0</v>
      </c>
      <c r="AI25" s="199" t="str">
        <f t="shared" si="8"/>
        <v>Units:</v>
      </c>
      <c r="AJ25" s="254">
        <f t="shared" ref="AJ25:AS25" si="18">AJ$24-AJ$22</f>
        <v>0</v>
      </c>
      <c r="AK25" s="254">
        <f t="shared" si="18"/>
        <v>0</v>
      </c>
      <c r="AL25" s="254">
        <f t="shared" si="18"/>
        <v>0</v>
      </c>
      <c r="AM25" s="254">
        <f t="shared" si="18"/>
        <v>0</v>
      </c>
      <c r="AN25" s="254">
        <f t="shared" si="18"/>
        <v>0</v>
      </c>
      <c r="AO25" s="254">
        <f t="shared" si="18"/>
        <v>0</v>
      </c>
      <c r="AP25" s="254">
        <f t="shared" si="18"/>
        <v>0</v>
      </c>
      <c r="AQ25" s="254">
        <f t="shared" si="18"/>
        <v>0</v>
      </c>
      <c r="AR25" s="254">
        <f t="shared" si="18"/>
        <v>0</v>
      </c>
      <c r="AS25" s="254">
        <f t="shared" si="18"/>
        <v>0</v>
      </c>
      <c r="AT25" s="253">
        <f t="shared" si="11"/>
        <v>0</v>
      </c>
    </row>
    <row r="26" spans="1:46">
      <c r="A26" s="204" t="str">
        <f>'N3.01'!A26</f>
        <v>Stage 2: Without Intervention Risk Change</v>
      </c>
      <c r="B26" s="204" t="str">
        <f>'N3.01'!B26</f>
        <v>Load Related Work</v>
      </c>
      <c r="C26" s="204" t="str">
        <f>'N3.01'!C26</f>
        <v>Asset Additions (not part of replace or refurb)</v>
      </c>
      <c r="D26" s="204" t="str">
        <f>'N3.01'!D26</f>
        <v>Other Interventions</v>
      </c>
      <c r="F26" s="212" t="s">
        <v>51</v>
      </c>
      <c r="G26" s="120"/>
      <c r="H26" s="120"/>
      <c r="I26" s="120"/>
      <c r="J26" s="120"/>
      <c r="K26" s="120"/>
      <c r="L26" s="120"/>
      <c r="M26" s="120"/>
      <c r="N26" s="120"/>
      <c r="O26" s="120"/>
      <c r="P26" s="120"/>
      <c r="Q26" s="253">
        <f t="shared" si="13"/>
        <v>0</v>
      </c>
      <c r="S26" s="199" t="str">
        <f t="shared" si="5"/>
        <v>Units:</v>
      </c>
      <c r="T26" s="120"/>
      <c r="V26" s="199" t="str">
        <f t="shared" si="6"/>
        <v>Units:</v>
      </c>
      <c r="W26" s="120"/>
      <c r="X26" s="120"/>
      <c r="Y26" s="120"/>
      <c r="Z26" s="120"/>
      <c r="AA26" s="120"/>
      <c r="AB26" s="120"/>
      <c r="AC26" s="120"/>
      <c r="AD26" s="120"/>
      <c r="AE26" s="120"/>
      <c r="AF26" s="120"/>
      <c r="AG26" s="253">
        <f t="shared" si="10"/>
        <v>0</v>
      </c>
      <c r="AI26" s="199" t="str">
        <f t="shared" si="8"/>
        <v>Units:</v>
      </c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253">
        <f t="shared" si="11"/>
        <v>0</v>
      </c>
    </row>
    <row r="27" spans="1:46">
      <c r="A27" s="204" t="str">
        <f>'N3.01'!A27</f>
        <v>Stage 2: Without Intervention Risk Change</v>
      </c>
      <c r="B27" s="204" t="str">
        <f>'N3.01'!B27</f>
        <v>Load Related Work</v>
      </c>
      <c r="C27" s="204" t="str">
        <f>'N3.01'!C27</f>
        <v>Asset Disposals  (not part of replace or refurb)</v>
      </c>
      <c r="D27" s="204" t="str">
        <f>'N3.01'!D27</f>
        <v>Other Interventions</v>
      </c>
      <c r="F27" s="212" t="s">
        <v>51</v>
      </c>
      <c r="G27" s="120"/>
      <c r="H27" s="120"/>
      <c r="I27" s="120"/>
      <c r="J27" s="120"/>
      <c r="K27" s="120"/>
      <c r="L27" s="120"/>
      <c r="M27" s="120"/>
      <c r="N27" s="120"/>
      <c r="O27" s="120"/>
      <c r="P27" s="120"/>
      <c r="Q27" s="253">
        <f t="shared" si="13"/>
        <v>0</v>
      </c>
      <c r="S27" s="199" t="str">
        <f t="shared" si="5"/>
        <v>Units:</v>
      </c>
      <c r="T27" s="120"/>
      <c r="V27" s="199" t="str">
        <f t="shared" si="6"/>
        <v>Units:</v>
      </c>
      <c r="W27" s="120"/>
      <c r="X27" s="120"/>
      <c r="Y27" s="120"/>
      <c r="Z27" s="120"/>
      <c r="AA27" s="120"/>
      <c r="AB27" s="120"/>
      <c r="AC27" s="120"/>
      <c r="AD27" s="120"/>
      <c r="AE27" s="120"/>
      <c r="AF27" s="120"/>
      <c r="AG27" s="253">
        <f t="shared" si="10"/>
        <v>0</v>
      </c>
      <c r="AI27" s="199" t="str">
        <f t="shared" si="8"/>
        <v>Units:</v>
      </c>
      <c r="AJ27" s="120"/>
      <c r="AK27" s="120"/>
      <c r="AL27" s="120"/>
      <c r="AM27" s="120"/>
      <c r="AN27" s="120"/>
      <c r="AO27" s="120"/>
      <c r="AP27" s="120"/>
      <c r="AQ27" s="120"/>
      <c r="AR27" s="120"/>
      <c r="AS27" s="120"/>
      <c r="AT27" s="253">
        <f t="shared" si="11"/>
        <v>0</v>
      </c>
    </row>
    <row r="28" spans="1:46">
      <c r="A28" s="204" t="str">
        <f>'N3.01'!A28</f>
        <v>Stage 2: Without Intervention Risk Change</v>
      </c>
      <c r="B28" s="204" t="str">
        <f>'N3.01'!B28</f>
        <v>Risk Changes</v>
      </c>
      <c r="C28" s="204" t="str">
        <f>'N3.01'!C28</f>
        <v>Changes in Maintenance Programme</v>
      </c>
      <c r="D28" s="204" t="str">
        <f>'N3.01'!D28</f>
        <v>Other Interventions</v>
      </c>
      <c r="F28" s="212" t="s">
        <v>51</v>
      </c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253">
        <f t="shared" si="13"/>
        <v>0</v>
      </c>
      <c r="S28" s="199" t="str">
        <f t="shared" si="5"/>
        <v>Units:</v>
      </c>
      <c r="T28" s="120"/>
      <c r="V28" s="199" t="str">
        <f t="shared" si="6"/>
        <v>Units:</v>
      </c>
      <c r="W28" s="120"/>
      <c r="X28" s="120"/>
      <c r="Y28" s="120"/>
      <c r="Z28" s="120"/>
      <c r="AA28" s="120"/>
      <c r="AB28" s="120"/>
      <c r="AC28" s="120"/>
      <c r="AD28" s="120"/>
      <c r="AE28" s="120"/>
      <c r="AF28" s="120"/>
      <c r="AG28" s="253">
        <f t="shared" si="10"/>
        <v>0</v>
      </c>
      <c r="AI28" s="199" t="str">
        <f t="shared" si="8"/>
        <v>Units:</v>
      </c>
      <c r="AJ28" s="120"/>
      <c r="AK28" s="120"/>
      <c r="AL28" s="120"/>
      <c r="AM28" s="120"/>
      <c r="AN28" s="120"/>
      <c r="AO28" s="120"/>
      <c r="AP28" s="120"/>
      <c r="AQ28" s="120"/>
      <c r="AR28" s="120"/>
      <c r="AS28" s="120"/>
      <c r="AT28" s="253">
        <f t="shared" si="11"/>
        <v>0</v>
      </c>
    </row>
    <row r="29" spans="1:46">
      <c r="A29" s="204" t="str">
        <f>'N3.01'!A29</f>
        <v>Stage 2: Without Intervention Risk Change</v>
      </c>
      <c r="B29" s="204" t="str">
        <f>'N3.01'!B29</f>
        <v>Risk Changes</v>
      </c>
      <c r="C29" s="204" t="str">
        <f>'N3.01'!C29</f>
        <v>Manual Over-ride on PoF or CoF</v>
      </c>
      <c r="D29" s="204" t="str">
        <f>'N3.01'!D29</f>
        <v>Non-Intervention</v>
      </c>
      <c r="F29" s="212" t="s">
        <v>51</v>
      </c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253">
        <f t="shared" si="13"/>
        <v>0</v>
      </c>
      <c r="S29" s="199" t="str">
        <f t="shared" si="5"/>
        <v>Units:</v>
      </c>
      <c r="T29" s="120"/>
      <c r="V29" s="199" t="str">
        <f t="shared" si="6"/>
        <v>Units:</v>
      </c>
      <c r="W29" s="120"/>
      <c r="X29" s="120"/>
      <c r="Y29" s="120"/>
      <c r="Z29" s="120"/>
      <c r="AA29" s="120"/>
      <c r="AB29" s="120"/>
      <c r="AC29" s="120"/>
      <c r="AD29" s="120"/>
      <c r="AE29" s="120"/>
      <c r="AF29" s="120"/>
      <c r="AG29" s="253">
        <f t="shared" si="10"/>
        <v>0</v>
      </c>
      <c r="AI29" s="199" t="str">
        <f t="shared" si="8"/>
        <v>Units:</v>
      </c>
      <c r="AJ29" s="120"/>
      <c r="AK29" s="120"/>
      <c r="AL29" s="120"/>
      <c r="AM29" s="120"/>
      <c r="AN29" s="120"/>
      <c r="AO29" s="120"/>
      <c r="AP29" s="120"/>
      <c r="AQ29" s="120"/>
      <c r="AR29" s="120"/>
      <c r="AS29" s="120"/>
      <c r="AT29" s="253">
        <f t="shared" si="11"/>
        <v>0</v>
      </c>
    </row>
    <row r="30" spans="1:46">
      <c r="A30" s="204" t="str">
        <f>'N3.01'!A30</f>
        <v>Stage 2: Without Intervention Risk Change</v>
      </c>
      <c r="B30" s="204" t="str">
        <f>'N3.01'!B30</f>
        <v>Risk Changes</v>
      </c>
      <c r="C30" s="204" t="str">
        <f>'N3.01'!C30</f>
        <v>Extension of Expected Asset Life</v>
      </c>
      <c r="D30" s="204" t="str">
        <f>'N3.01'!D30</f>
        <v>Non-Intervention</v>
      </c>
      <c r="F30" s="212" t="s">
        <v>51</v>
      </c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253">
        <f t="shared" si="13"/>
        <v>0</v>
      </c>
      <c r="S30" s="199" t="str">
        <f t="shared" si="5"/>
        <v>Units:</v>
      </c>
      <c r="T30" s="120"/>
      <c r="V30" s="199" t="str">
        <f t="shared" si="6"/>
        <v>Units:</v>
      </c>
      <c r="W30" s="120"/>
      <c r="X30" s="120"/>
      <c r="Y30" s="120"/>
      <c r="Z30" s="120"/>
      <c r="AA30" s="120"/>
      <c r="AB30" s="120"/>
      <c r="AC30" s="120"/>
      <c r="AD30" s="120"/>
      <c r="AE30" s="120"/>
      <c r="AF30" s="120"/>
      <c r="AG30" s="253">
        <f t="shared" si="10"/>
        <v>0</v>
      </c>
      <c r="AI30" s="199" t="str">
        <f t="shared" si="8"/>
        <v>Units:</v>
      </c>
      <c r="AJ30" s="120"/>
      <c r="AK30" s="120"/>
      <c r="AL30" s="120"/>
      <c r="AM30" s="120"/>
      <c r="AN30" s="120"/>
      <c r="AO30" s="120"/>
      <c r="AP30" s="120"/>
      <c r="AQ30" s="120"/>
      <c r="AR30" s="120"/>
      <c r="AS30" s="120"/>
      <c r="AT30" s="253">
        <f t="shared" si="11"/>
        <v>0</v>
      </c>
    </row>
    <row r="31" spans="1:46">
      <c r="A31" s="204" t="str">
        <f>'N3.01'!A31</f>
        <v>Stage 2: Without Intervention Risk Change</v>
      </c>
      <c r="B31" s="204" t="str">
        <f>'N3.01'!B31</f>
        <v>Risk Changes</v>
      </c>
      <c r="C31" s="204" t="str">
        <f>'N3.01'!C31</f>
        <v>Consequential Interventions</v>
      </c>
      <c r="D31" s="204" t="str">
        <f>'N3.01'!D31</f>
        <v>Non-Intervention</v>
      </c>
      <c r="F31" s="212" t="s">
        <v>51</v>
      </c>
      <c r="G31" s="120"/>
      <c r="H31" s="120"/>
      <c r="I31" s="120"/>
      <c r="J31" s="120"/>
      <c r="K31" s="120"/>
      <c r="L31" s="120"/>
      <c r="M31" s="120"/>
      <c r="N31" s="120"/>
      <c r="O31" s="120"/>
      <c r="P31" s="120"/>
      <c r="Q31" s="253">
        <f t="shared" si="13"/>
        <v>0</v>
      </c>
      <c r="S31" s="199" t="str">
        <f t="shared" si="5"/>
        <v>Units:</v>
      </c>
      <c r="T31" s="120"/>
      <c r="V31" s="199" t="str">
        <f t="shared" si="6"/>
        <v>Units:</v>
      </c>
      <c r="W31" s="120"/>
      <c r="X31" s="120"/>
      <c r="Y31" s="120"/>
      <c r="Z31" s="120"/>
      <c r="AA31" s="120"/>
      <c r="AB31" s="120"/>
      <c r="AC31" s="120"/>
      <c r="AD31" s="120"/>
      <c r="AE31" s="120"/>
      <c r="AF31" s="120"/>
      <c r="AG31" s="253">
        <f t="shared" si="10"/>
        <v>0</v>
      </c>
      <c r="AI31" s="199" t="str">
        <f t="shared" si="8"/>
        <v>Units:</v>
      </c>
      <c r="AJ31" s="120"/>
      <c r="AK31" s="120"/>
      <c r="AL31" s="120"/>
      <c r="AM31" s="120"/>
      <c r="AN31" s="120"/>
      <c r="AO31" s="120"/>
      <c r="AP31" s="120"/>
      <c r="AQ31" s="120"/>
      <c r="AR31" s="120"/>
      <c r="AS31" s="120"/>
      <c r="AT31" s="253">
        <f t="shared" si="11"/>
        <v>0</v>
      </c>
    </row>
    <row r="32" spans="1:46">
      <c r="A32" s="204" t="str">
        <f>'N3.01'!A32</f>
        <v>Stage 2: Without Intervention Risk Change</v>
      </c>
      <c r="B32" s="204" t="str">
        <f>'N3.01'!B32</f>
        <v>Risk Changes</v>
      </c>
      <c r="C32" s="248" t="str">
        <f>'N3.01'!C32</f>
        <v>Optional entry 3</v>
      </c>
      <c r="D32" s="204" t="str">
        <f>'N3.01'!D32</f>
        <v>N/A</v>
      </c>
      <c r="F32" s="212" t="s">
        <v>51</v>
      </c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253">
        <f t="shared" si="13"/>
        <v>0</v>
      </c>
      <c r="S32" s="199" t="str">
        <f t="shared" si="5"/>
        <v>Units:</v>
      </c>
      <c r="T32" s="120"/>
      <c r="V32" s="199" t="str">
        <f t="shared" si="6"/>
        <v>Units:</v>
      </c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253">
        <f t="shared" si="10"/>
        <v>0</v>
      </c>
      <c r="AI32" s="199" t="str">
        <f t="shared" si="8"/>
        <v>Units:</v>
      </c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253">
        <f t="shared" si="11"/>
        <v>0</v>
      </c>
    </row>
    <row r="33" spans="1:46">
      <c r="A33" s="247" t="str">
        <f>'N3.01'!A33</f>
        <v>Stage 3: RIIO-2 Without Intervention Position 2025/26</v>
      </c>
      <c r="B33" s="247" t="str">
        <f>'N3.01'!B33</f>
        <v>Total Asset Category Risk</v>
      </c>
      <c r="C33" s="247" t="str">
        <f>'N3.01'!C33</f>
        <v>Without Intervention Position</v>
      </c>
      <c r="D33" s="247" t="str">
        <f>'N3.01'!D33</f>
        <v>Total</v>
      </c>
      <c r="F33" s="212" t="s">
        <v>51</v>
      </c>
      <c r="G33" s="252">
        <f>SUM(G$20:G$21)+G$23+SUM(G$25:G$32)</f>
        <v>0</v>
      </c>
      <c r="H33" s="252">
        <f t="shared" ref="H33:P33" si="19">SUM(H$20:H$21)+H$23+SUM(H$25:H$32)</f>
        <v>0</v>
      </c>
      <c r="I33" s="252">
        <f t="shared" si="19"/>
        <v>0</v>
      </c>
      <c r="J33" s="252">
        <f t="shared" si="19"/>
        <v>0</v>
      </c>
      <c r="K33" s="252">
        <f t="shared" si="19"/>
        <v>0</v>
      </c>
      <c r="L33" s="252">
        <f t="shared" si="19"/>
        <v>0</v>
      </c>
      <c r="M33" s="252">
        <f t="shared" si="19"/>
        <v>0</v>
      </c>
      <c r="N33" s="252">
        <f t="shared" si="19"/>
        <v>0</v>
      </c>
      <c r="O33" s="252">
        <f t="shared" si="19"/>
        <v>0</v>
      </c>
      <c r="P33" s="252">
        <f t="shared" si="19"/>
        <v>0</v>
      </c>
      <c r="Q33" s="252">
        <f>SUM(G33:P33)</f>
        <v>0</v>
      </c>
      <c r="S33" s="199" t="str">
        <f t="shared" si="5"/>
        <v>Units:</v>
      </c>
      <c r="T33" s="120"/>
      <c r="V33" s="199" t="str">
        <f t="shared" si="6"/>
        <v>Units:</v>
      </c>
      <c r="W33" s="252">
        <f t="shared" ref="W33:AF33" si="20">SUM(W$20:W$21)+W$23+SUM(W$25:W$32)</f>
        <v>0</v>
      </c>
      <c r="X33" s="252">
        <f t="shared" si="20"/>
        <v>0</v>
      </c>
      <c r="Y33" s="252">
        <f t="shared" si="20"/>
        <v>0</v>
      </c>
      <c r="Z33" s="252">
        <f t="shared" si="20"/>
        <v>0</v>
      </c>
      <c r="AA33" s="252">
        <f t="shared" si="20"/>
        <v>0</v>
      </c>
      <c r="AB33" s="252">
        <f t="shared" si="20"/>
        <v>0</v>
      </c>
      <c r="AC33" s="252">
        <f t="shared" si="20"/>
        <v>0</v>
      </c>
      <c r="AD33" s="252">
        <f t="shared" si="20"/>
        <v>0</v>
      </c>
      <c r="AE33" s="252">
        <f t="shared" si="20"/>
        <v>0</v>
      </c>
      <c r="AF33" s="252">
        <f t="shared" si="20"/>
        <v>0</v>
      </c>
      <c r="AG33" s="252">
        <f>SUM(W33:AF33)</f>
        <v>0</v>
      </c>
      <c r="AI33" s="199" t="str">
        <f t="shared" si="8"/>
        <v>Units:</v>
      </c>
      <c r="AJ33" s="252">
        <f t="shared" ref="AJ33:AS33" si="21">SUM(AJ$20:AJ$21)+AJ$23+SUM(AJ$25:AJ$32)</f>
        <v>0</v>
      </c>
      <c r="AK33" s="252">
        <f t="shared" si="21"/>
        <v>0</v>
      </c>
      <c r="AL33" s="252">
        <f t="shared" si="21"/>
        <v>0</v>
      </c>
      <c r="AM33" s="252">
        <f t="shared" si="21"/>
        <v>0</v>
      </c>
      <c r="AN33" s="252">
        <f t="shared" si="21"/>
        <v>0</v>
      </c>
      <c r="AO33" s="252">
        <f t="shared" si="21"/>
        <v>0</v>
      </c>
      <c r="AP33" s="252">
        <f t="shared" si="21"/>
        <v>0</v>
      </c>
      <c r="AQ33" s="252">
        <f t="shared" si="21"/>
        <v>0</v>
      </c>
      <c r="AR33" s="252">
        <f t="shared" si="21"/>
        <v>0</v>
      </c>
      <c r="AS33" s="252">
        <f t="shared" si="21"/>
        <v>0</v>
      </c>
      <c r="AT33" s="252">
        <f>SUM(AJ33:AS33)</f>
        <v>0</v>
      </c>
    </row>
    <row r="34" spans="1:46">
      <c r="A34" s="204" t="str">
        <f>'N3.01'!A34</f>
        <v>Stage 3:With Intervention Risk Change</v>
      </c>
      <c r="B34" s="204" t="str">
        <f>'N3.01'!B34</f>
        <v>Non-Intervention Impacts</v>
      </c>
      <c r="C34" s="204" t="str">
        <f>'N3.01'!C34</f>
        <v>Methodology Change Impact</v>
      </c>
      <c r="D34" s="204" t="str">
        <f>'N3.01'!D34</f>
        <v>Non-Intervention</v>
      </c>
      <c r="F34" s="212" t="s">
        <v>51</v>
      </c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253">
        <f t="shared" ref="Q34:Q47" si="22">SUM(G34:P34)</f>
        <v>0</v>
      </c>
      <c r="S34" s="199" t="str">
        <f t="shared" si="5"/>
        <v>Units:</v>
      </c>
      <c r="T34" s="120"/>
      <c r="V34" s="199" t="str">
        <f t="shared" si="6"/>
        <v>Units:</v>
      </c>
      <c r="W34" s="120"/>
      <c r="X34" s="120"/>
      <c r="Y34" s="120"/>
      <c r="Z34" s="120"/>
      <c r="AA34" s="120"/>
      <c r="AB34" s="120"/>
      <c r="AC34" s="120"/>
      <c r="AD34" s="120"/>
      <c r="AE34" s="120"/>
      <c r="AF34" s="120"/>
      <c r="AG34" s="253">
        <f t="shared" ref="AG34:AG47" si="23">SUM(W34:AF34)</f>
        <v>0</v>
      </c>
      <c r="AI34" s="199" t="str">
        <f t="shared" si="8"/>
        <v>Units:</v>
      </c>
      <c r="AJ34" s="120"/>
      <c r="AK34" s="120"/>
      <c r="AL34" s="120"/>
      <c r="AM34" s="120"/>
      <c r="AN34" s="120"/>
      <c r="AO34" s="120"/>
      <c r="AP34" s="120"/>
      <c r="AQ34" s="120"/>
      <c r="AR34" s="120"/>
      <c r="AS34" s="120"/>
      <c r="AT34" s="253">
        <f t="shared" ref="AT34:AT47" si="24">SUM(AJ34:AS34)</f>
        <v>0</v>
      </c>
    </row>
    <row r="35" spans="1:46">
      <c r="A35" s="204" t="str">
        <f>'N3.01'!A35</f>
        <v>Stage 3:With Intervention Risk Change</v>
      </c>
      <c r="B35" s="204" t="str">
        <f>'N3.01'!B35</f>
        <v>Non-Intervention Impacts</v>
      </c>
      <c r="C35" s="204" t="str">
        <f>'N3.01'!C35</f>
        <v>Data Revision Impact</v>
      </c>
      <c r="D35" s="204" t="str">
        <f>'N3.01'!D35</f>
        <v>Non-Intervention</v>
      </c>
      <c r="F35" s="212" t="s">
        <v>51</v>
      </c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253">
        <f t="shared" si="22"/>
        <v>0</v>
      </c>
      <c r="S35" s="199" t="str">
        <f t="shared" si="5"/>
        <v>Units:</v>
      </c>
      <c r="T35" s="120"/>
      <c r="V35" s="199" t="str">
        <f t="shared" si="6"/>
        <v>Units:</v>
      </c>
      <c r="W35" s="120"/>
      <c r="X35" s="120"/>
      <c r="Y35" s="120"/>
      <c r="Z35" s="120"/>
      <c r="AA35" s="120"/>
      <c r="AB35" s="120"/>
      <c r="AC35" s="120"/>
      <c r="AD35" s="120"/>
      <c r="AE35" s="120"/>
      <c r="AF35" s="120"/>
      <c r="AG35" s="253">
        <f t="shared" si="23"/>
        <v>0</v>
      </c>
      <c r="AI35" s="199" t="str">
        <f t="shared" si="8"/>
        <v>Units:</v>
      </c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253">
        <f t="shared" si="24"/>
        <v>0</v>
      </c>
    </row>
    <row r="36" spans="1:46">
      <c r="A36" s="204" t="str">
        <f>'N3.01'!A36</f>
        <v>Stage 3:With Intervention Risk Change</v>
      </c>
      <c r="B36" s="204" t="str">
        <f>'N3.01'!B36</f>
        <v>Non-Intervention Impacts</v>
      </c>
      <c r="C36" s="204" t="str">
        <f>'N3.01'!C36</f>
        <v>Manual Over-ride on PoF or CoF</v>
      </c>
      <c r="D36" s="204" t="str">
        <f>'N3.01'!D36</f>
        <v>Non-Intervention</v>
      </c>
      <c r="F36" s="212" t="s">
        <v>51</v>
      </c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253">
        <f t="shared" si="22"/>
        <v>0</v>
      </c>
      <c r="S36" s="199" t="str">
        <f t="shared" si="5"/>
        <v>Units:</v>
      </c>
      <c r="T36" s="120"/>
      <c r="V36" s="199" t="str">
        <f t="shared" si="6"/>
        <v>Units:</v>
      </c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253">
        <f t="shared" si="23"/>
        <v>0</v>
      </c>
      <c r="AI36" s="199" t="str">
        <f t="shared" si="8"/>
        <v>Units:</v>
      </c>
      <c r="AJ36" s="120"/>
      <c r="AK36" s="120"/>
      <c r="AL36" s="120"/>
      <c r="AM36" s="120"/>
      <c r="AN36" s="120"/>
      <c r="AO36" s="120"/>
      <c r="AP36" s="120"/>
      <c r="AQ36" s="120"/>
      <c r="AR36" s="120"/>
      <c r="AS36" s="120"/>
      <c r="AT36" s="253">
        <f t="shared" si="24"/>
        <v>0</v>
      </c>
    </row>
    <row r="37" spans="1:46">
      <c r="A37" s="204" t="str">
        <f>'N3.01'!A37</f>
        <v>Stage 3:With Intervention Risk Change</v>
      </c>
      <c r="B37" s="204" t="str">
        <f>'N3.01'!B37</f>
        <v>Non-Intervention Impacts</v>
      </c>
      <c r="C37" s="204" t="str">
        <f>'N3.01'!C37</f>
        <v>Extension of Expected Asset Life</v>
      </c>
      <c r="D37" s="204" t="str">
        <f>'N3.01'!D37</f>
        <v>Non-Intervention</v>
      </c>
      <c r="F37" s="212" t="s">
        <v>51</v>
      </c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253">
        <f t="shared" si="22"/>
        <v>0</v>
      </c>
      <c r="S37" s="199" t="str">
        <f t="shared" si="5"/>
        <v>Units:</v>
      </c>
      <c r="T37" s="120"/>
      <c r="V37" s="199" t="str">
        <f t="shared" si="6"/>
        <v>Units:</v>
      </c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253">
        <f t="shared" si="23"/>
        <v>0</v>
      </c>
      <c r="AI37" s="199" t="str">
        <f t="shared" si="8"/>
        <v>Units:</v>
      </c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253">
        <f t="shared" si="24"/>
        <v>0</v>
      </c>
    </row>
    <row r="38" spans="1:46">
      <c r="A38" s="204" t="str">
        <f>'N3.01'!A38</f>
        <v>Stage 3:With Intervention Risk Change</v>
      </c>
      <c r="B38" s="204" t="str">
        <f>'N3.01'!B38</f>
        <v>Non-Intervention Impacts</v>
      </c>
      <c r="C38" s="204" t="str">
        <f>'N3.01'!C38</f>
        <v>Consequential Interventions</v>
      </c>
      <c r="D38" s="204" t="str">
        <f>'N3.01'!D38</f>
        <v>Non-Intervention</v>
      </c>
      <c r="F38" s="212" t="s">
        <v>51</v>
      </c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253">
        <f t="shared" si="22"/>
        <v>0</v>
      </c>
      <c r="S38" s="199" t="str">
        <f t="shared" si="5"/>
        <v>Units:</v>
      </c>
      <c r="T38" s="120"/>
      <c r="V38" s="199" t="str">
        <f t="shared" si="6"/>
        <v>Units:</v>
      </c>
      <c r="W38" s="120"/>
      <c r="X38" s="120"/>
      <c r="Y38" s="120"/>
      <c r="Z38" s="120"/>
      <c r="AA38" s="120"/>
      <c r="AB38" s="120"/>
      <c r="AC38" s="120"/>
      <c r="AD38" s="120"/>
      <c r="AE38" s="120"/>
      <c r="AF38" s="120"/>
      <c r="AG38" s="253">
        <f t="shared" si="23"/>
        <v>0</v>
      </c>
      <c r="AI38" s="199" t="str">
        <f t="shared" si="8"/>
        <v>Units:</v>
      </c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253">
        <f t="shared" si="24"/>
        <v>0</v>
      </c>
    </row>
    <row r="39" spans="1:46">
      <c r="A39" s="204" t="str">
        <f>'N3.01'!A39</f>
        <v>Stage 3:With Intervention Risk Change</v>
      </c>
      <c r="B39" s="204" t="str">
        <f>'N3.01'!B39</f>
        <v>Asset Intervention Impacts</v>
      </c>
      <c r="C39" s="204" t="str">
        <f>'N3.01'!C39</f>
        <v>Asset Replacement (PoF Driven)</v>
      </c>
      <c r="D39" s="204" t="str">
        <f>'N3.01'!D39</f>
        <v>Replacement</v>
      </c>
      <c r="F39" s="212" t="s">
        <v>51</v>
      </c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253">
        <f t="shared" si="22"/>
        <v>0</v>
      </c>
      <c r="S39" s="199" t="str">
        <f t="shared" si="5"/>
        <v>Units:</v>
      </c>
      <c r="T39" s="120"/>
      <c r="V39" s="199" t="str">
        <f t="shared" si="6"/>
        <v>Units:</v>
      </c>
      <c r="W39" s="120"/>
      <c r="X39" s="120"/>
      <c r="Y39" s="120"/>
      <c r="Z39" s="120"/>
      <c r="AA39" s="120"/>
      <c r="AB39" s="120"/>
      <c r="AC39" s="120"/>
      <c r="AD39" s="120"/>
      <c r="AE39" s="120"/>
      <c r="AF39" s="120"/>
      <c r="AG39" s="253">
        <f t="shared" si="23"/>
        <v>0</v>
      </c>
      <c r="AI39" s="199" t="str">
        <f t="shared" si="8"/>
        <v>Units:</v>
      </c>
      <c r="AJ39" s="120"/>
      <c r="AK39" s="120"/>
      <c r="AL39" s="120"/>
      <c r="AM39" s="120"/>
      <c r="AN39" s="120"/>
      <c r="AO39" s="120"/>
      <c r="AP39" s="120"/>
      <c r="AQ39" s="120"/>
      <c r="AR39" s="120"/>
      <c r="AS39" s="120"/>
      <c r="AT39" s="253">
        <f t="shared" si="24"/>
        <v>0</v>
      </c>
    </row>
    <row r="40" spans="1:46">
      <c r="A40" s="204" t="str">
        <f>'N3.01'!A40</f>
        <v>Stage 3:With Intervention Risk Change</v>
      </c>
      <c r="B40" s="204" t="str">
        <f>'N3.01'!B40</f>
        <v>Asset Intervention Impacts</v>
      </c>
      <c r="C40" s="204" t="str">
        <f>'N3.01'!C40</f>
        <v>Asset Replacement (CoF Driven)</v>
      </c>
      <c r="D40" s="204" t="str">
        <f>'N3.01'!D40</f>
        <v>Replacement</v>
      </c>
      <c r="F40" s="212" t="s">
        <v>51</v>
      </c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253">
        <f t="shared" si="22"/>
        <v>0</v>
      </c>
      <c r="S40" s="199" t="str">
        <f t="shared" si="5"/>
        <v>Units:</v>
      </c>
      <c r="T40" s="120"/>
      <c r="V40" s="199" t="str">
        <f t="shared" si="6"/>
        <v>Units:</v>
      </c>
      <c r="W40" s="120"/>
      <c r="X40" s="120"/>
      <c r="Y40" s="120"/>
      <c r="Z40" s="120"/>
      <c r="AA40" s="120"/>
      <c r="AB40" s="120"/>
      <c r="AC40" s="120"/>
      <c r="AD40" s="120"/>
      <c r="AE40" s="120"/>
      <c r="AF40" s="120"/>
      <c r="AG40" s="253">
        <f t="shared" si="23"/>
        <v>0</v>
      </c>
      <c r="AI40" s="199" t="str">
        <f t="shared" si="8"/>
        <v>Units:</v>
      </c>
      <c r="AJ40" s="120"/>
      <c r="AK40" s="120"/>
      <c r="AL40" s="120"/>
      <c r="AM40" s="120"/>
      <c r="AN40" s="120"/>
      <c r="AO40" s="120"/>
      <c r="AP40" s="120"/>
      <c r="AQ40" s="120"/>
      <c r="AR40" s="120"/>
      <c r="AS40" s="120"/>
      <c r="AT40" s="253">
        <f t="shared" si="24"/>
        <v>0</v>
      </c>
    </row>
    <row r="41" spans="1:46">
      <c r="A41" s="204" t="str">
        <f>'N3.01'!A41</f>
        <v>Stage 3:With Intervention Risk Change</v>
      </c>
      <c r="B41" s="204" t="str">
        <f>'N3.01'!B41</f>
        <v>Asset Intervention Impacts</v>
      </c>
      <c r="C41" s="204" t="str">
        <f>'N3.01'!C41</f>
        <v>Asset Replacement (Other Driven)</v>
      </c>
      <c r="D41" s="204" t="str">
        <f>'N3.01'!D41</f>
        <v>Replacement</v>
      </c>
      <c r="F41" s="212" t="s">
        <v>51</v>
      </c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253">
        <f t="shared" si="22"/>
        <v>0</v>
      </c>
      <c r="S41" s="199" t="str">
        <f t="shared" si="5"/>
        <v>Units:</v>
      </c>
      <c r="T41" s="120"/>
      <c r="V41" s="199" t="str">
        <f t="shared" si="6"/>
        <v>Units:</v>
      </c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253">
        <f t="shared" si="23"/>
        <v>0</v>
      </c>
      <c r="AI41" s="199" t="str">
        <f t="shared" si="8"/>
        <v>Units:</v>
      </c>
      <c r="AJ41" s="120"/>
      <c r="AK41" s="120"/>
      <c r="AL41" s="120"/>
      <c r="AM41" s="120"/>
      <c r="AN41" s="120"/>
      <c r="AO41" s="120"/>
      <c r="AP41" s="120"/>
      <c r="AQ41" s="120"/>
      <c r="AR41" s="120"/>
      <c r="AS41" s="120"/>
      <c r="AT41" s="253">
        <f t="shared" si="24"/>
        <v>0</v>
      </c>
    </row>
    <row r="42" spans="1:46">
      <c r="A42" s="204" t="str">
        <f>'N3.01'!A42</f>
        <v>Stage 3:With Intervention Risk Change</v>
      </c>
      <c r="B42" s="204" t="str">
        <f>'N3.01'!B42</f>
        <v>Asset Intervention Impacts</v>
      </c>
      <c r="C42" s="204" t="str">
        <f>'N3.01'!C42</f>
        <v>Asset Refurbishment (PoF Driven)</v>
      </c>
      <c r="D42" s="204" t="str">
        <f>'N3.01'!D42</f>
        <v>Refurbishment</v>
      </c>
      <c r="F42" s="212" t="s">
        <v>51</v>
      </c>
      <c r="G42" s="120"/>
      <c r="H42" s="120"/>
      <c r="I42" s="120"/>
      <c r="J42" s="120"/>
      <c r="K42" s="120"/>
      <c r="L42" s="120"/>
      <c r="M42" s="120"/>
      <c r="N42" s="120"/>
      <c r="O42" s="120"/>
      <c r="P42" s="120"/>
      <c r="Q42" s="253">
        <f t="shared" si="22"/>
        <v>0</v>
      </c>
      <c r="S42" s="199" t="str">
        <f t="shared" si="5"/>
        <v>Units:</v>
      </c>
      <c r="T42" s="120"/>
      <c r="V42" s="199" t="str">
        <f t="shared" si="6"/>
        <v>Units:</v>
      </c>
      <c r="W42" s="120"/>
      <c r="X42" s="120"/>
      <c r="Y42" s="120"/>
      <c r="Z42" s="120"/>
      <c r="AA42" s="120"/>
      <c r="AB42" s="120"/>
      <c r="AC42" s="120"/>
      <c r="AD42" s="120"/>
      <c r="AE42" s="120"/>
      <c r="AF42" s="120"/>
      <c r="AG42" s="253">
        <f t="shared" si="23"/>
        <v>0</v>
      </c>
      <c r="AI42" s="199" t="str">
        <f t="shared" si="8"/>
        <v>Units:</v>
      </c>
      <c r="AJ42" s="120"/>
      <c r="AK42" s="120"/>
      <c r="AL42" s="120"/>
      <c r="AM42" s="120"/>
      <c r="AN42" s="120"/>
      <c r="AO42" s="120"/>
      <c r="AP42" s="120"/>
      <c r="AQ42" s="120"/>
      <c r="AR42" s="120"/>
      <c r="AS42" s="120"/>
      <c r="AT42" s="253">
        <f t="shared" si="24"/>
        <v>0</v>
      </c>
    </row>
    <row r="43" spans="1:46">
      <c r="A43" s="204" t="str">
        <f>'N3.01'!A43</f>
        <v>Stage 3:With Intervention Risk Change</v>
      </c>
      <c r="B43" s="204" t="str">
        <f>'N3.01'!B43</f>
        <v>Asset Intervention Impacts</v>
      </c>
      <c r="C43" s="204" t="str">
        <f>'N3.01'!C43</f>
        <v>Asset Refurbishment (CoF Driven)</v>
      </c>
      <c r="D43" s="204" t="str">
        <f>'N3.01'!D43</f>
        <v>Refurbishment</v>
      </c>
      <c r="F43" s="212" t="s">
        <v>51</v>
      </c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253">
        <f t="shared" si="22"/>
        <v>0</v>
      </c>
      <c r="S43" s="199" t="str">
        <f t="shared" si="5"/>
        <v>Units:</v>
      </c>
      <c r="T43" s="120"/>
      <c r="V43" s="199" t="str">
        <f t="shared" si="6"/>
        <v>Units:</v>
      </c>
      <c r="W43" s="120"/>
      <c r="X43" s="120"/>
      <c r="Y43" s="120"/>
      <c r="Z43" s="120"/>
      <c r="AA43" s="120"/>
      <c r="AB43" s="120"/>
      <c r="AC43" s="120"/>
      <c r="AD43" s="120"/>
      <c r="AE43" s="120"/>
      <c r="AF43" s="120"/>
      <c r="AG43" s="253">
        <f t="shared" si="23"/>
        <v>0</v>
      </c>
      <c r="AI43" s="199" t="str">
        <f t="shared" si="8"/>
        <v>Units:</v>
      </c>
      <c r="AJ43" s="120"/>
      <c r="AK43" s="120"/>
      <c r="AL43" s="120"/>
      <c r="AM43" s="120"/>
      <c r="AN43" s="120"/>
      <c r="AO43" s="120"/>
      <c r="AP43" s="120"/>
      <c r="AQ43" s="120"/>
      <c r="AR43" s="120"/>
      <c r="AS43" s="120"/>
      <c r="AT43" s="253">
        <f t="shared" si="24"/>
        <v>0</v>
      </c>
    </row>
    <row r="44" spans="1:46">
      <c r="A44" s="204" t="str">
        <f>'N3.01'!A44</f>
        <v>Stage 3:With Intervention Risk Change</v>
      </c>
      <c r="B44" s="204" t="str">
        <f>'N3.01'!B44</f>
        <v>Asset Intervention Impacts</v>
      </c>
      <c r="C44" s="204" t="str">
        <f>'N3.01'!C44</f>
        <v>Asset Refurbishment (Other Driven)</v>
      </c>
      <c r="D44" s="204" t="str">
        <f>'N3.01'!D44</f>
        <v>Refurbishment</v>
      </c>
      <c r="F44" s="212" t="s">
        <v>51</v>
      </c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253">
        <f t="shared" si="22"/>
        <v>0</v>
      </c>
      <c r="S44" s="199" t="str">
        <f t="shared" si="5"/>
        <v>Units:</v>
      </c>
      <c r="T44" s="120"/>
      <c r="V44" s="199" t="str">
        <f t="shared" si="6"/>
        <v>Units:</v>
      </c>
      <c r="W44" s="120"/>
      <c r="X44" s="120"/>
      <c r="Y44" s="120"/>
      <c r="Z44" s="120"/>
      <c r="AA44" s="120"/>
      <c r="AB44" s="120"/>
      <c r="AC44" s="120"/>
      <c r="AD44" s="120"/>
      <c r="AE44" s="120"/>
      <c r="AF44" s="120"/>
      <c r="AG44" s="253">
        <f t="shared" si="23"/>
        <v>0</v>
      </c>
      <c r="AI44" s="199" t="str">
        <f t="shared" si="8"/>
        <v>Units:</v>
      </c>
      <c r="AJ44" s="120"/>
      <c r="AK44" s="120"/>
      <c r="AL44" s="120"/>
      <c r="AM44" s="120"/>
      <c r="AN44" s="120"/>
      <c r="AO44" s="120"/>
      <c r="AP44" s="120"/>
      <c r="AQ44" s="120"/>
      <c r="AR44" s="120"/>
      <c r="AS44" s="120"/>
      <c r="AT44" s="253">
        <f t="shared" si="24"/>
        <v>0</v>
      </c>
    </row>
    <row r="45" spans="1:46">
      <c r="A45" s="204" t="str">
        <f>'N3.01'!A45</f>
        <v>Stage 3:With Intervention Risk Change</v>
      </c>
      <c r="B45" s="204" t="str">
        <f>'N3.01'!B45</f>
        <v>Asset Intervention Impacts</v>
      </c>
      <c r="C45" s="204" t="str">
        <f>'N3.01'!C45</f>
        <v>Asset Replacement Due To Early Life Failures</v>
      </c>
      <c r="D45" s="204" t="str">
        <f>'N3.01'!D45</f>
        <v>Other Interventions</v>
      </c>
      <c r="F45" s="212" t="s">
        <v>51</v>
      </c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253">
        <f t="shared" si="22"/>
        <v>0</v>
      </c>
      <c r="S45" s="199" t="str">
        <f t="shared" si="5"/>
        <v>Units:</v>
      </c>
      <c r="T45" s="120"/>
      <c r="V45" s="199" t="str">
        <f t="shared" si="6"/>
        <v>Units:</v>
      </c>
      <c r="W45" s="120"/>
      <c r="X45" s="120"/>
      <c r="Y45" s="120"/>
      <c r="Z45" s="120"/>
      <c r="AA45" s="120"/>
      <c r="AB45" s="120"/>
      <c r="AC45" s="120"/>
      <c r="AD45" s="120"/>
      <c r="AE45" s="120"/>
      <c r="AF45" s="120"/>
      <c r="AG45" s="253">
        <f t="shared" si="23"/>
        <v>0</v>
      </c>
      <c r="AI45" s="199" t="str">
        <f t="shared" si="8"/>
        <v>Units:</v>
      </c>
      <c r="AJ45" s="120"/>
      <c r="AK45" s="120"/>
      <c r="AL45" s="120"/>
      <c r="AM45" s="120"/>
      <c r="AN45" s="120"/>
      <c r="AO45" s="120"/>
      <c r="AP45" s="120"/>
      <c r="AQ45" s="120"/>
      <c r="AR45" s="120"/>
      <c r="AS45" s="120"/>
      <c r="AT45" s="253">
        <f t="shared" si="24"/>
        <v>0</v>
      </c>
    </row>
    <row r="46" spans="1:46">
      <c r="A46" s="204" t="str">
        <f>'N3.01'!A46</f>
        <v>Stage 3:With Intervention Risk Change</v>
      </c>
      <c r="B46" s="204" t="str">
        <f>'N3.01'!B46</f>
        <v>Risk Changes</v>
      </c>
      <c r="C46" s="248" t="str">
        <f>'N3.01'!C46</f>
        <v>Optional entry 4</v>
      </c>
      <c r="D46" s="204" t="str">
        <f>'N3.01'!D46</f>
        <v>N/A</v>
      </c>
      <c r="F46" s="212" t="s">
        <v>51</v>
      </c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53">
        <f t="shared" si="22"/>
        <v>0</v>
      </c>
      <c r="S46" s="199" t="str">
        <f t="shared" si="5"/>
        <v>Units:</v>
      </c>
      <c r="T46" s="120"/>
      <c r="V46" s="199" t="str">
        <f t="shared" si="6"/>
        <v>Units:</v>
      </c>
      <c r="W46" s="206"/>
      <c r="X46" s="206"/>
      <c r="Y46" s="206"/>
      <c r="Z46" s="206"/>
      <c r="AA46" s="206"/>
      <c r="AB46" s="206"/>
      <c r="AC46" s="206"/>
      <c r="AD46" s="206"/>
      <c r="AE46" s="206"/>
      <c r="AF46" s="206"/>
      <c r="AG46" s="253">
        <f t="shared" si="23"/>
        <v>0</v>
      </c>
      <c r="AI46" s="199" t="str">
        <f t="shared" si="8"/>
        <v>Units:</v>
      </c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53">
        <f t="shared" si="24"/>
        <v>0</v>
      </c>
    </row>
    <row r="47" spans="1:46">
      <c r="A47" s="247" t="str">
        <f>'N3.01'!A47</f>
        <v>Stage 3: RIIO-2 With Intervention Position 2025/26</v>
      </c>
      <c r="B47" s="247" t="str">
        <f>'N3.01'!B47</f>
        <v>Total Asset Category Risk</v>
      </c>
      <c r="C47" s="247" t="str">
        <f>'N3.01'!C47</f>
        <v>With Intervention Position</v>
      </c>
      <c r="D47" s="247" t="str">
        <f>'N3.01'!D47</f>
        <v>Total</v>
      </c>
      <c r="F47" s="212" t="s">
        <v>51</v>
      </c>
      <c r="G47" s="252">
        <f>SUM(G$33:G$46)</f>
        <v>0</v>
      </c>
      <c r="H47" s="252">
        <f t="shared" ref="H47:P47" si="25">SUM(H$33:H$46)</f>
        <v>0</v>
      </c>
      <c r="I47" s="252">
        <f t="shared" si="25"/>
        <v>0</v>
      </c>
      <c r="J47" s="252">
        <f t="shared" si="25"/>
        <v>0</v>
      </c>
      <c r="K47" s="252">
        <f t="shared" si="25"/>
        <v>0</v>
      </c>
      <c r="L47" s="252">
        <f t="shared" si="25"/>
        <v>0</v>
      </c>
      <c r="M47" s="252">
        <f t="shared" si="25"/>
        <v>0</v>
      </c>
      <c r="N47" s="252">
        <f t="shared" si="25"/>
        <v>0</v>
      </c>
      <c r="O47" s="252">
        <f t="shared" si="25"/>
        <v>0</v>
      </c>
      <c r="P47" s="252">
        <f t="shared" si="25"/>
        <v>0</v>
      </c>
      <c r="Q47" s="252">
        <f t="shared" si="22"/>
        <v>0</v>
      </c>
      <c r="S47" s="199" t="str">
        <f t="shared" si="5"/>
        <v>Units:</v>
      </c>
      <c r="T47" s="120"/>
      <c r="V47" s="199" t="str">
        <f t="shared" si="6"/>
        <v>Units:</v>
      </c>
      <c r="W47" s="252">
        <f t="shared" ref="W47:AF47" si="26">SUM(W$33:W$46)</f>
        <v>0</v>
      </c>
      <c r="X47" s="252">
        <f t="shared" si="26"/>
        <v>0</v>
      </c>
      <c r="Y47" s="252">
        <f t="shared" si="26"/>
        <v>0</v>
      </c>
      <c r="Z47" s="252">
        <f t="shared" si="26"/>
        <v>0</v>
      </c>
      <c r="AA47" s="252">
        <f t="shared" si="26"/>
        <v>0</v>
      </c>
      <c r="AB47" s="252">
        <f t="shared" si="26"/>
        <v>0</v>
      </c>
      <c r="AC47" s="252">
        <f t="shared" si="26"/>
        <v>0</v>
      </c>
      <c r="AD47" s="252">
        <f t="shared" si="26"/>
        <v>0</v>
      </c>
      <c r="AE47" s="252">
        <f t="shared" si="26"/>
        <v>0</v>
      </c>
      <c r="AF47" s="252">
        <f t="shared" si="26"/>
        <v>0</v>
      </c>
      <c r="AG47" s="252">
        <f t="shared" si="23"/>
        <v>0</v>
      </c>
      <c r="AI47" s="199" t="str">
        <f t="shared" si="8"/>
        <v>Units:</v>
      </c>
      <c r="AJ47" s="252">
        <f t="shared" ref="AJ47:AS47" si="27">SUM(AJ$33:AJ$46)</f>
        <v>0</v>
      </c>
      <c r="AK47" s="252">
        <f t="shared" si="27"/>
        <v>0</v>
      </c>
      <c r="AL47" s="252">
        <f t="shared" si="27"/>
        <v>0</v>
      </c>
      <c r="AM47" s="252">
        <f t="shared" si="27"/>
        <v>0</v>
      </c>
      <c r="AN47" s="252">
        <f t="shared" si="27"/>
        <v>0</v>
      </c>
      <c r="AO47" s="252">
        <f t="shared" si="27"/>
        <v>0</v>
      </c>
      <c r="AP47" s="252">
        <f t="shared" si="27"/>
        <v>0</v>
      </c>
      <c r="AQ47" s="252">
        <f t="shared" si="27"/>
        <v>0</v>
      </c>
      <c r="AR47" s="252">
        <f t="shared" si="27"/>
        <v>0</v>
      </c>
      <c r="AS47" s="252">
        <f t="shared" si="27"/>
        <v>0</v>
      </c>
      <c r="AT47" s="252">
        <f t="shared" si="24"/>
        <v>0</v>
      </c>
    </row>
    <row r="48" spans="1:46" s="207" customFormat="1" ht="5" customHeight="1">
      <c r="S48" s="208"/>
      <c r="V48" s="208"/>
      <c r="AI48" s="208"/>
    </row>
    <row r="49" spans="1:46">
      <c r="A49" s="204" t="str">
        <f>'N3.01'!A49</f>
        <v>Long Term Risk Benefit: RIIO-2</v>
      </c>
      <c r="B49" s="204" t="str">
        <f>'N3.01'!B49</f>
        <v>Asset Intervention Impacts</v>
      </c>
      <c r="C49" s="204" t="str">
        <f>'N3.01'!C49</f>
        <v>Asset Replacement (PoF Driven)</v>
      </c>
      <c r="D49" s="204" t="str">
        <f>'N3.01'!D49</f>
        <v>N/A</v>
      </c>
      <c r="F49" s="212" t="s">
        <v>51</v>
      </c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253">
        <f t="shared" ref="Q49:Q55" si="28">SUM(G49:P49)</f>
        <v>0</v>
      </c>
      <c r="S49" s="199" t="str">
        <f t="shared" si="5"/>
        <v>Units:</v>
      </c>
      <c r="T49" s="120"/>
      <c r="V49" s="199" t="str">
        <f t="shared" si="6"/>
        <v>Units:</v>
      </c>
      <c r="W49" s="120"/>
      <c r="X49" s="120"/>
      <c r="Y49" s="120"/>
      <c r="Z49" s="120"/>
      <c r="AA49" s="120"/>
      <c r="AB49" s="120"/>
      <c r="AC49" s="120"/>
      <c r="AD49" s="120"/>
      <c r="AE49" s="120"/>
      <c r="AF49" s="120"/>
      <c r="AG49" s="253">
        <f t="shared" ref="AG49:AG55" si="29">SUM(W49:AF49)</f>
        <v>0</v>
      </c>
      <c r="AI49" s="199" t="str">
        <f t="shared" si="8"/>
        <v>Units:</v>
      </c>
      <c r="AJ49" s="120"/>
      <c r="AK49" s="120"/>
      <c r="AL49" s="120"/>
      <c r="AM49" s="120"/>
      <c r="AN49" s="120"/>
      <c r="AO49" s="120"/>
      <c r="AP49" s="120"/>
      <c r="AQ49" s="120"/>
      <c r="AR49" s="120"/>
      <c r="AS49" s="120"/>
      <c r="AT49" s="253">
        <f t="shared" ref="AT49:AT55" si="30">SUM(AJ49:AS49)</f>
        <v>0</v>
      </c>
    </row>
    <row r="50" spans="1:46">
      <c r="A50" s="204" t="str">
        <f>'N3.01'!A50</f>
        <v>Long Term Risk Benefit: RIIO-2</v>
      </c>
      <c r="B50" s="204" t="str">
        <f>'N3.01'!B50</f>
        <v>Asset Intervention Impacts</v>
      </c>
      <c r="C50" s="204" t="str">
        <f>'N3.01'!C50</f>
        <v>Asset Replacement (CoF Driven)</v>
      </c>
      <c r="D50" s="204" t="str">
        <f>'N3.01'!D50</f>
        <v>N/A</v>
      </c>
      <c r="F50" s="212" t="s">
        <v>51</v>
      </c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253">
        <f t="shared" si="28"/>
        <v>0</v>
      </c>
      <c r="S50" s="199" t="str">
        <f t="shared" si="5"/>
        <v>Units:</v>
      </c>
      <c r="T50" s="120"/>
      <c r="V50" s="199" t="str">
        <f t="shared" si="6"/>
        <v>Units:</v>
      </c>
      <c r="W50" s="120"/>
      <c r="X50" s="120"/>
      <c r="Y50" s="120"/>
      <c r="Z50" s="120"/>
      <c r="AA50" s="120"/>
      <c r="AB50" s="120"/>
      <c r="AC50" s="120"/>
      <c r="AD50" s="120"/>
      <c r="AE50" s="120"/>
      <c r="AF50" s="120"/>
      <c r="AG50" s="253">
        <f t="shared" si="29"/>
        <v>0</v>
      </c>
      <c r="AI50" s="199" t="str">
        <f t="shared" si="8"/>
        <v>Units:</v>
      </c>
      <c r="AJ50" s="120"/>
      <c r="AK50" s="120"/>
      <c r="AL50" s="120"/>
      <c r="AM50" s="120"/>
      <c r="AN50" s="120"/>
      <c r="AO50" s="120"/>
      <c r="AP50" s="120"/>
      <c r="AQ50" s="120"/>
      <c r="AR50" s="120"/>
      <c r="AS50" s="120"/>
      <c r="AT50" s="253">
        <f t="shared" si="30"/>
        <v>0</v>
      </c>
    </row>
    <row r="51" spans="1:46">
      <c r="A51" s="204" t="str">
        <f>'N3.01'!A51</f>
        <v>Long Term Risk Benefit: RIIO-2</v>
      </c>
      <c r="B51" s="204" t="str">
        <f>'N3.01'!B51</f>
        <v>Asset Intervention Impacts</v>
      </c>
      <c r="C51" s="204" t="str">
        <f>'N3.01'!C51</f>
        <v>Asset Replacement (Other Driven)</v>
      </c>
      <c r="D51" s="204" t="str">
        <f>'N3.01'!D51</f>
        <v>N/A</v>
      </c>
      <c r="F51" s="212" t="s">
        <v>51</v>
      </c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253">
        <f t="shared" si="28"/>
        <v>0</v>
      </c>
      <c r="S51" s="199" t="str">
        <f t="shared" si="5"/>
        <v>Units:</v>
      </c>
      <c r="T51" s="120"/>
      <c r="V51" s="199" t="str">
        <f t="shared" si="6"/>
        <v>Units:</v>
      </c>
      <c r="W51" s="120"/>
      <c r="X51" s="120"/>
      <c r="Y51" s="120"/>
      <c r="Z51" s="120"/>
      <c r="AA51" s="120"/>
      <c r="AB51" s="120"/>
      <c r="AC51" s="120"/>
      <c r="AD51" s="120"/>
      <c r="AE51" s="120"/>
      <c r="AF51" s="120"/>
      <c r="AG51" s="253">
        <f t="shared" si="29"/>
        <v>0</v>
      </c>
      <c r="AI51" s="199" t="str">
        <f t="shared" si="8"/>
        <v>Units:</v>
      </c>
      <c r="AJ51" s="120"/>
      <c r="AK51" s="120"/>
      <c r="AL51" s="120"/>
      <c r="AM51" s="120"/>
      <c r="AN51" s="120"/>
      <c r="AO51" s="120"/>
      <c r="AP51" s="120"/>
      <c r="AQ51" s="120"/>
      <c r="AR51" s="120"/>
      <c r="AS51" s="120"/>
      <c r="AT51" s="253">
        <f t="shared" si="30"/>
        <v>0</v>
      </c>
    </row>
    <row r="52" spans="1:46">
      <c r="A52" s="204" t="str">
        <f>'N3.01'!A52</f>
        <v>Long Term Risk Benefit: RIIO-2</v>
      </c>
      <c r="B52" s="204" t="str">
        <f>'N3.01'!B52</f>
        <v>Asset Intervention Impacts</v>
      </c>
      <c r="C52" s="204" t="str">
        <f>'N3.01'!C52</f>
        <v>Asset Refurbishment (PoF Driven)</v>
      </c>
      <c r="D52" s="204" t="str">
        <f>'N3.01'!D52</f>
        <v>N/A</v>
      </c>
      <c r="F52" s="212" t="s">
        <v>51</v>
      </c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253">
        <f t="shared" si="28"/>
        <v>0</v>
      </c>
      <c r="S52" s="199" t="str">
        <f t="shared" si="5"/>
        <v>Units:</v>
      </c>
      <c r="T52" s="120"/>
      <c r="V52" s="199" t="str">
        <f t="shared" si="6"/>
        <v>Units:</v>
      </c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253">
        <f t="shared" si="29"/>
        <v>0</v>
      </c>
      <c r="AI52" s="199" t="str">
        <f t="shared" si="8"/>
        <v>Units:</v>
      </c>
      <c r="AJ52" s="120"/>
      <c r="AK52" s="120"/>
      <c r="AL52" s="120"/>
      <c r="AM52" s="120"/>
      <c r="AN52" s="120"/>
      <c r="AO52" s="120"/>
      <c r="AP52" s="120"/>
      <c r="AQ52" s="120"/>
      <c r="AR52" s="120"/>
      <c r="AS52" s="120"/>
      <c r="AT52" s="253">
        <f t="shared" si="30"/>
        <v>0</v>
      </c>
    </row>
    <row r="53" spans="1:46">
      <c r="A53" s="204" t="str">
        <f>'N3.01'!A53</f>
        <v>Long Term Risk Benefit: RIIO-2</v>
      </c>
      <c r="B53" s="204" t="str">
        <f>'N3.01'!B53</f>
        <v>Asset Intervention Impacts</v>
      </c>
      <c r="C53" s="204" t="str">
        <f>'N3.01'!C53</f>
        <v>Asset Refurbishment (CoF Driven)</v>
      </c>
      <c r="D53" s="204" t="str">
        <f>'N3.01'!D53</f>
        <v>N/A</v>
      </c>
      <c r="F53" s="212" t="s">
        <v>51</v>
      </c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253">
        <f t="shared" si="28"/>
        <v>0</v>
      </c>
      <c r="S53" s="199" t="str">
        <f t="shared" si="5"/>
        <v>Units:</v>
      </c>
      <c r="T53" s="120"/>
      <c r="V53" s="199" t="str">
        <f t="shared" si="6"/>
        <v>Units:</v>
      </c>
      <c r="W53" s="120"/>
      <c r="X53" s="120"/>
      <c r="Y53" s="120"/>
      <c r="Z53" s="120"/>
      <c r="AA53" s="120"/>
      <c r="AB53" s="120"/>
      <c r="AC53" s="120"/>
      <c r="AD53" s="120"/>
      <c r="AE53" s="120"/>
      <c r="AF53" s="120"/>
      <c r="AG53" s="253">
        <f t="shared" si="29"/>
        <v>0</v>
      </c>
      <c r="AI53" s="199" t="str">
        <f t="shared" si="8"/>
        <v>Units:</v>
      </c>
      <c r="AJ53" s="120"/>
      <c r="AK53" s="120"/>
      <c r="AL53" s="120"/>
      <c r="AM53" s="120"/>
      <c r="AN53" s="120"/>
      <c r="AO53" s="120"/>
      <c r="AP53" s="120"/>
      <c r="AQ53" s="120"/>
      <c r="AR53" s="120"/>
      <c r="AS53" s="120"/>
      <c r="AT53" s="253">
        <f t="shared" si="30"/>
        <v>0</v>
      </c>
    </row>
    <row r="54" spans="1:46">
      <c r="A54" s="204" t="str">
        <f>'N3.01'!A54</f>
        <v>Long Term Risk Benefit: RIIO-2</v>
      </c>
      <c r="B54" s="204" t="str">
        <f>'N3.01'!B54</f>
        <v>Asset Intervention Impacts</v>
      </c>
      <c r="C54" s="204" t="str">
        <f>'N3.01'!C54</f>
        <v>Asset Refurbishment (Other Driven)</v>
      </c>
      <c r="D54" s="204" t="str">
        <f>'N3.01'!D54</f>
        <v>N/A</v>
      </c>
      <c r="F54" s="212" t="s">
        <v>51</v>
      </c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253">
        <f t="shared" si="28"/>
        <v>0</v>
      </c>
      <c r="S54" s="199" t="str">
        <f t="shared" si="5"/>
        <v>Units:</v>
      </c>
      <c r="T54" s="120"/>
      <c r="V54" s="199" t="str">
        <f t="shared" si="6"/>
        <v>Units:</v>
      </c>
      <c r="W54" s="120"/>
      <c r="X54" s="120"/>
      <c r="Y54" s="120"/>
      <c r="Z54" s="120"/>
      <c r="AA54" s="120"/>
      <c r="AB54" s="120"/>
      <c r="AC54" s="120"/>
      <c r="AD54" s="120"/>
      <c r="AE54" s="120"/>
      <c r="AF54" s="120"/>
      <c r="AG54" s="253">
        <f t="shared" si="29"/>
        <v>0</v>
      </c>
      <c r="AI54" s="199" t="str">
        <f t="shared" si="8"/>
        <v>Units:</v>
      </c>
      <c r="AJ54" s="120"/>
      <c r="AK54" s="120"/>
      <c r="AL54" s="120"/>
      <c r="AM54" s="120"/>
      <c r="AN54" s="120"/>
      <c r="AO54" s="120"/>
      <c r="AP54" s="120"/>
      <c r="AQ54" s="120"/>
      <c r="AR54" s="120"/>
      <c r="AS54" s="120"/>
      <c r="AT54" s="253">
        <f t="shared" si="30"/>
        <v>0</v>
      </c>
    </row>
    <row r="55" spans="1:46">
      <c r="A55" s="204" t="str">
        <f>'N3.01'!A55</f>
        <v>Long Term Risk Benefit: RIIO-2</v>
      </c>
      <c r="B55" s="204" t="str">
        <f>'N3.01'!B55</f>
        <v>Asset Intervention Impacts</v>
      </c>
      <c r="C55" s="204" t="str">
        <f>'N3.01'!C55</f>
        <v>Total Long Term Risk Benefit</v>
      </c>
      <c r="D55" s="204" t="str">
        <f>'N3.01'!D55</f>
        <v>Sub-Total</v>
      </c>
      <c r="F55" s="212" t="s">
        <v>51</v>
      </c>
      <c r="G55" s="252">
        <f>SUM(G$49:G$54)</f>
        <v>0</v>
      </c>
      <c r="H55" s="252">
        <f t="shared" ref="H55:P55" si="31">SUM(H$49:H$54)</f>
        <v>0</v>
      </c>
      <c r="I55" s="252">
        <f t="shared" si="31"/>
        <v>0</v>
      </c>
      <c r="J55" s="252">
        <f t="shared" si="31"/>
        <v>0</v>
      </c>
      <c r="K55" s="252">
        <f t="shared" si="31"/>
        <v>0</v>
      </c>
      <c r="L55" s="252">
        <f t="shared" si="31"/>
        <v>0</v>
      </c>
      <c r="M55" s="252">
        <f t="shared" si="31"/>
        <v>0</v>
      </c>
      <c r="N55" s="252">
        <f t="shared" si="31"/>
        <v>0</v>
      </c>
      <c r="O55" s="252">
        <f t="shared" si="31"/>
        <v>0</v>
      </c>
      <c r="P55" s="252">
        <f t="shared" si="31"/>
        <v>0</v>
      </c>
      <c r="Q55" s="253">
        <f t="shared" si="28"/>
        <v>0</v>
      </c>
      <c r="S55" s="199" t="str">
        <f t="shared" si="5"/>
        <v>Units:</v>
      </c>
      <c r="T55" s="120"/>
      <c r="V55" s="199" t="str">
        <f t="shared" si="6"/>
        <v>Units:</v>
      </c>
      <c r="W55" s="252">
        <f t="shared" ref="W55:AF55" si="32">SUM(W$49:W$54)</f>
        <v>0</v>
      </c>
      <c r="X55" s="252">
        <f t="shared" si="32"/>
        <v>0</v>
      </c>
      <c r="Y55" s="252">
        <f t="shared" si="32"/>
        <v>0</v>
      </c>
      <c r="Z55" s="252">
        <f t="shared" si="32"/>
        <v>0</v>
      </c>
      <c r="AA55" s="252">
        <f t="shared" si="32"/>
        <v>0</v>
      </c>
      <c r="AB55" s="252">
        <f t="shared" si="32"/>
        <v>0</v>
      </c>
      <c r="AC55" s="252">
        <f t="shared" si="32"/>
        <v>0</v>
      </c>
      <c r="AD55" s="252">
        <f t="shared" si="32"/>
        <v>0</v>
      </c>
      <c r="AE55" s="252">
        <f t="shared" si="32"/>
        <v>0</v>
      </c>
      <c r="AF55" s="252">
        <f t="shared" si="32"/>
        <v>0</v>
      </c>
      <c r="AG55" s="253">
        <f t="shared" si="29"/>
        <v>0</v>
      </c>
      <c r="AI55" s="199" t="str">
        <f t="shared" si="8"/>
        <v>Units:</v>
      </c>
      <c r="AJ55" s="252">
        <f t="shared" ref="AJ55:AS55" si="33">SUM(AJ$49:AJ$54)</f>
        <v>0</v>
      </c>
      <c r="AK55" s="252">
        <f t="shared" si="33"/>
        <v>0</v>
      </c>
      <c r="AL55" s="252">
        <f t="shared" si="33"/>
        <v>0</v>
      </c>
      <c r="AM55" s="252">
        <f t="shared" si="33"/>
        <v>0</v>
      </c>
      <c r="AN55" s="252">
        <f t="shared" si="33"/>
        <v>0</v>
      </c>
      <c r="AO55" s="252">
        <f t="shared" si="33"/>
        <v>0</v>
      </c>
      <c r="AP55" s="252">
        <f t="shared" si="33"/>
        <v>0</v>
      </c>
      <c r="AQ55" s="252">
        <f t="shared" si="33"/>
        <v>0</v>
      </c>
      <c r="AR55" s="252">
        <f t="shared" si="33"/>
        <v>0</v>
      </c>
      <c r="AS55" s="252">
        <f t="shared" si="33"/>
        <v>0</v>
      </c>
      <c r="AT55" s="253">
        <f t="shared" si="30"/>
        <v>0</v>
      </c>
    </row>
    <row r="56" spans="1:46" s="207" customFormat="1" ht="5" customHeight="1">
      <c r="F56" s="208"/>
      <c r="S56" s="208"/>
      <c r="V56" s="208"/>
      <c r="AI56" s="208"/>
    </row>
    <row r="78" spans="5:5">
      <c r="E78" s="209"/>
    </row>
  </sheetData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2EB6EA-F026-41B0-AFE2-9D1F902C5D8A}">
  <sheetPr codeName="Sheet66">
    <tabColor rgb="FF7030A0"/>
  </sheetPr>
  <dimension ref="A1:AV78"/>
  <sheetViews>
    <sheetView zoomScale="85" zoomScaleNormal="85" workbookViewId="0">
      <selection activeCell="G47" sqref="G47"/>
    </sheetView>
  </sheetViews>
  <sheetFormatPr defaultColWidth="9" defaultRowHeight="12.4"/>
  <cols>
    <col min="1" max="1" width="51.19921875" style="89" customWidth="1"/>
    <col min="2" max="2" width="48.796875" style="89" bestFit="1" customWidth="1"/>
    <col min="3" max="3" width="51.19921875" style="89" bestFit="1" customWidth="1"/>
    <col min="4" max="4" width="11.796875" style="89" customWidth="1"/>
    <col min="5" max="5" width="1" style="207" customWidth="1"/>
    <col min="6" max="6" width="6.19921875" style="90" customWidth="1"/>
    <col min="7" max="7" width="9.796875" style="89" bestFit="1" customWidth="1"/>
    <col min="8" max="14" width="9.1328125" style="89" bestFit="1" customWidth="1"/>
    <col min="15" max="17" width="9" style="89"/>
    <col min="18" max="18" width="1" style="207" customWidth="1"/>
    <col min="19" max="19" width="6.19921875" style="90" customWidth="1"/>
    <col min="20" max="20" width="9" style="89"/>
    <col min="21" max="21" width="1" style="207" customWidth="1"/>
    <col min="22" max="22" width="6.19921875" style="90" customWidth="1"/>
    <col min="23" max="33" width="9" style="89"/>
    <col min="34" max="34" width="1" style="207" customWidth="1"/>
    <col min="35" max="35" width="6.19921875" style="90" customWidth="1"/>
    <col min="36" max="46" width="9" style="89"/>
    <col min="47" max="47" width="9.33203125" style="89" bestFit="1" customWidth="1"/>
    <col min="48" max="16384" width="9" style="89"/>
  </cols>
  <sheetData>
    <row r="1" spans="1:48" ht="25.15">
      <c r="A1" s="1" t="str">
        <f>N0_Cover!A1</f>
        <v>RIIO-2 Regulatory Reporting Pack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</row>
    <row r="2" spans="1:48" ht="22.9">
      <c r="A2" s="1">
        <f>N0_Cover!$B$12</f>
        <v>0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</row>
    <row r="3" spans="1:48" ht="19.899999999999999">
      <c r="A3" s="5" t="str">
        <f>"Workbook " &amp; N0_Cover!$B$12</f>
        <v xml:space="preserve">Workbook 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48" ht="17.649999999999999">
      <c r="A4" s="7" t="str">
        <f>"Submission Version " &amp; N0_Cover!$B$15 &amp; " - Submitted on " &amp; TEXT(N0_Cover!$B$16,"dd mmm yyyy")</f>
        <v>Submission Version  - Submitted on 00 Jan 1900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</row>
    <row r="5" spans="1:48" ht="17.649999999999999">
      <c r="A5" s="7" t="str">
        <f>"Template Version: " &amp; N0_Cover!$B$11</f>
        <v>Template Version: v1.0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</row>
    <row r="6" spans="1:48" ht="19.899999999999999">
      <c r="A6" s="5" t="e">
        <f ca="1">"Sheet: " &amp;VLOOKUP(RIGHT(CELL("filename",A1),LEN(CELL("filename",A1))-FIND("]",CELL("filename",A1))),'N0.1_Contents'!$A$11:$B$98,2,FALSE)</f>
        <v>#N/A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</row>
    <row r="7" spans="1:48" ht="17.649999999999999">
      <c r="A7" s="7" t="str">
        <f>"Prices Base: " &amp; 'N0.5_Data_Constants'!C13</f>
        <v>Prices Base: 2018/19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</row>
    <row r="8" spans="1:48" s="137" customFormat="1">
      <c r="A8" s="140" t="str">
        <f>"Error Checks: " &amp; IF(ISERROR(MATCH("Error",$A$9:$AV$9,0)),"OK","Error")</f>
        <v>Error Checks: OK</v>
      </c>
      <c r="B8" s="141"/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1"/>
      <c r="AE8" s="141"/>
      <c r="AF8" s="141"/>
      <c r="AG8" s="141"/>
      <c r="AH8" s="141"/>
      <c r="AI8" s="141"/>
      <c r="AJ8" s="141"/>
      <c r="AK8" s="141"/>
      <c r="AL8" s="141"/>
      <c r="AM8" s="141"/>
      <c r="AN8" s="141"/>
      <c r="AO8" s="141"/>
      <c r="AP8" s="141"/>
      <c r="AQ8" s="141"/>
      <c r="AR8" s="141"/>
      <c r="AS8" s="141"/>
      <c r="AT8" s="141"/>
      <c r="AU8" s="141"/>
    </row>
    <row r="9" spans="1:48" s="137" customFormat="1">
      <c r="A9" s="142" t="str">
        <f t="shared" ref="A9:AV9" si="0">IF(ISERROR(MATCH("Error",A10:A12,0)),"-","Error")</f>
        <v>-</v>
      </c>
      <c r="B9" s="142" t="str">
        <f t="shared" si="0"/>
        <v>-</v>
      </c>
      <c r="C9" s="142" t="str">
        <f t="shared" si="0"/>
        <v>-</v>
      </c>
      <c r="D9" s="142"/>
      <c r="E9" s="142" t="str">
        <f t="shared" si="0"/>
        <v>-</v>
      </c>
      <c r="F9" s="142" t="str">
        <f t="shared" si="0"/>
        <v>-</v>
      </c>
      <c r="G9" s="142" t="str">
        <f t="shared" si="0"/>
        <v>-</v>
      </c>
      <c r="H9" s="142" t="str">
        <f t="shared" si="0"/>
        <v>-</v>
      </c>
      <c r="I9" s="142" t="str">
        <f t="shared" si="0"/>
        <v>-</v>
      </c>
      <c r="J9" s="142" t="str">
        <f t="shared" si="0"/>
        <v>-</v>
      </c>
      <c r="K9" s="142" t="str">
        <f t="shared" si="0"/>
        <v>-</v>
      </c>
      <c r="L9" s="142" t="str">
        <f t="shared" si="0"/>
        <v>-</v>
      </c>
      <c r="M9" s="142" t="str">
        <f t="shared" si="0"/>
        <v>-</v>
      </c>
      <c r="N9" s="142" t="str">
        <f t="shared" si="0"/>
        <v>-</v>
      </c>
      <c r="O9" s="142" t="str">
        <f t="shared" si="0"/>
        <v>-</v>
      </c>
      <c r="P9" s="142" t="str">
        <f t="shared" si="0"/>
        <v>-</v>
      </c>
      <c r="Q9" s="142" t="str">
        <f t="shared" si="0"/>
        <v>-</v>
      </c>
      <c r="R9" s="142" t="str">
        <f t="shared" si="0"/>
        <v>-</v>
      </c>
      <c r="S9" s="142" t="str">
        <f t="shared" si="0"/>
        <v>-</v>
      </c>
      <c r="T9" s="142" t="str">
        <f t="shared" si="0"/>
        <v>-</v>
      </c>
      <c r="U9" s="142" t="str">
        <f t="shared" si="0"/>
        <v>-</v>
      </c>
      <c r="V9" s="142" t="str">
        <f t="shared" si="0"/>
        <v>-</v>
      </c>
      <c r="W9" s="142" t="str">
        <f t="shared" si="0"/>
        <v>-</v>
      </c>
      <c r="X9" s="142" t="str">
        <f t="shared" si="0"/>
        <v>-</v>
      </c>
      <c r="Y9" s="142" t="str">
        <f t="shared" si="0"/>
        <v>-</v>
      </c>
      <c r="Z9" s="142" t="str">
        <f t="shared" si="0"/>
        <v>-</v>
      </c>
      <c r="AA9" s="142" t="str">
        <f t="shared" si="0"/>
        <v>-</v>
      </c>
      <c r="AB9" s="142" t="str">
        <f t="shared" si="0"/>
        <v>-</v>
      </c>
      <c r="AC9" s="142" t="str">
        <f t="shared" si="0"/>
        <v>-</v>
      </c>
      <c r="AD9" s="142" t="str">
        <f t="shared" si="0"/>
        <v>-</v>
      </c>
      <c r="AE9" s="142" t="str">
        <f t="shared" si="0"/>
        <v>-</v>
      </c>
      <c r="AF9" s="142" t="str">
        <f t="shared" si="0"/>
        <v>-</v>
      </c>
      <c r="AG9" s="142" t="str">
        <f t="shared" si="0"/>
        <v>-</v>
      </c>
      <c r="AH9" s="142" t="str">
        <f t="shared" si="0"/>
        <v>-</v>
      </c>
      <c r="AI9" s="142" t="str">
        <f t="shared" si="0"/>
        <v>-</v>
      </c>
      <c r="AJ9" s="142" t="str">
        <f t="shared" si="0"/>
        <v>-</v>
      </c>
      <c r="AK9" s="142" t="str">
        <f t="shared" si="0"/>
        <v>-</v>
      </c>
      <c r="AL9" s="142" t="str">
        <f t="shared" si="0"/>
        <v>-</v>
      </c>
      <c r="AM9" s="142" t="str">
        <f t="shared" si="0"/>
        <v>-</v>
      </c>
      <c r="AN9" s="142" t="str">
        <f t="shared" si="0"/>
        <v>-</v>
      </c>
      <c r="AO9" s="142" t="str">
        <f t="shared" si="0"/>
        <v>-</v>
      </c>
      <c r="AP9" s="142" t="str">
        <f t="shared" si="0"/>
        <v>-</v>
      </c>
      <c r="AQ9" s="142" t="str">
        <f t="shared" si="0"/>
        <v>-</v>
      </c>
      <c r="AR9" s="142" t="str">
        <f t="shared" si="0"/>
        <v>-</v>
      </c>
      <c r="AS9" s="142" t="str">
        <f t="shared" si="0"/>
        <v>-</v>
      </c>
      <c r="AT9" s="142" t="str">
        <f t="shared" si="0"/>
        <v>-</v>
      </c>
      <c r="AU9" s="142" t="str">
        <f t="shared" si="0"/>
        <v>-</v>
      </c>
      <c r="AV9" s="137" t="str">
        <f t="shared" si="0"/>
        <v>-</v>
      </c>
    </row>
    <row r="12" spans="1:48" ht="19.899999999999999">
      <c r="A12" s="14" t="e">
        <f>'N0.6_Lookup_References'!B22</f>
        <v>#N/A</v>
      </c>
      <c r="B12" s="14"/>
      <c r="F12" s="14"/>
      <c r="G12" s="89" t="s">
        <v>0</v>
      </c>
      <c r="S12" s="200"/>
      <c r="T12" s="89" t="s">
        <v>2</v>
      </c>
      <c r="W12" s="201"/>
      <c r="X12" s="202" t="s">
        <v>229</v>
      </c>
      <c r="Y12" s="89" t="e">
        <f>VLOOKUP(A12, 'N0.6_Lookup_References'!B14:C63, 2, FALSE)</f>
        <v>#N/A</v>
      </c>
    </row>
    <row r="13" spans="1:48">
      <c r="S13" s="99" t="s">
        <v>112</v>
      </c>
      <c r="V13" s="99" t="s">
        <v>110</v>
      </c>
      <c r="AI13" s="99" t="s">
        <v>111</v>
      </c>
    </row>
    <row r="14" spans="1:48" ht="12.75" thickBot="1">
      <c r="A14" s="203" t="s">
        <v>413</v>
      </c>
      <c r="B14" s="203" t="s">
        <v>414</v>
      </c>
      <c r="C14" s="203" t="s">
        <v>415</v>
      </c>
      <c r="D14" s="203" t="s">
        <v>615</v>
      </c>
      <c r="F14" s="92" t="s">
        <v>49</v>
      </c>
      <c r="G14" s="91" t="s">
        <v>13</v>
      </c>
      <c r="H14" s="21" t="s">
        <v>14</v>
      </c>
      <c r="I14" s="22" t="s">
        <v>15</v>
      </c>
      <c r="J14" s="23" t="s">
        <v>16</v>
      </c>
      <c r="K14" s="24" t="s">
        <v>17</v>
      </c>
      <c r="L14" s="25" t="s">
        <v>18</v>
      </c>
      <c r="M14" s="26" t="s">
        <v>19</v>
      </c>
      <c r="N14" s="29" t="s">
        <v>20</v>
      </c>
      <c r="O14" s="27" t="s">
        <v>21</v>
      </c>
      <c r="P14" s="31" t="s">
        <v>22</v>
      </c>
      <c r="Q14" s="198" t="s">
        <v>26</v>
      </c>
      <c r="S14" s="92" t="s">
        <v>49</v>
      </c>
      <c r="T14" s="92" t="s">
        <v>76</v>
      </c>
      <c r="V14" s="92" t="s">
        <v>49</v>
      </c>
      <c r="W14" s="91" t="s">
        <v>13</v>
      </c>
      <c r="X14" s="21" t="s">
        <v>14</v>
      </c>
      <c r="Y14" s="22" t="s">
        <v>15</v>
      </c>
      <c r="Z14" s="23" t="s">
        <v>16</v>
      </c>
      <c r="AA14" s="24" t="s">
        <v>17</v>
      </c>
      <c r="AB14" s="25" t="s">
        <v>18</v>
      </c>
      <c r="AC14" s="26" t="s">
        <v>19</v>
      </c>
      <c r="AD14" s="29" t="s">
        <v>20</v>
      </c>
      <c r="AE14" s="27" t="s">
        <v>21</v>
      </c>
      <c r="AF14" s="31" t="s">
        <v>22</v>
      </c>
      <c r="AG14" s="198" t="s">
        <v>26</v>
      </c>
      <c r="AI14" s="92" t="s">
        <v>49</v>
      </c>
      <c r="AJ14" s="91" t="s">
        <v>4</v>
      </c>
      <c r="AK14" s="21" t="s">
        <v>5</v>
      </c>
      <c r="AL14" s="22" t="s">
        <v>6</v>
      </c>
      <c r="AM14" s="23" t="s">
        <v>7</v>
      </c>
      <c r="AN14" s="24" t="s">
        <v>8</v>
      </c>
      <c r="AO14" s="25" t="s">
        <v>91</v>
      </c>
      <c r="AP14" s="26" t="s">
        <v>92</v>
      </c>
      <c r="AQ14" s="29" t="s">
        <v>93</v>
      </c>
      <c r="AR14" s="27" t="s">
        <v>94</v>
      </c>
      <c r="AS14" s="31" t="s">
        <v>95</v>
      </c>
      <c r="AT14" s="198" t="s">
        <v>26</v>
      </c>
    </row>
    <row r="15" spans="1:48">
      <c r="A15" s="247" t="str">
        <f>'N3.01'!A15</f>
        <v>Stage1: RIIO-1 Closeout Position</v>
      </c>
      <c r="B15" s="247" t="str">
        <f>'N3.01'!B15</f>
        <v>Total Asset Category Risk</v>
      </c>
      <c r="C15" s="247" t="str">
        <f>'N3.01'!C15</f>
        <v>Closeout Position</v>
      </c>
      <c r="D15" s="247" t="str">
        <f>'N3.01'!D15</f>
        <v>Total</v>
      </c>
      <c r="F15" s="212" t="s">
        <v>51</v>
      </c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253">
        <f t="shared" ref="Q15:Q22" si="1">SUM(G15:P15)</f>
        <v>0</v>
      </c>
      <c r="S15" s="199" t="str">
        <f>$X$12</f>
        <v>Units:</v>
      </c>
      <c r="T15" s="120"/>
      <c r="V15" s="199" t="str">
        <f>$X$12</f>
        <v>Units:</v>
      </c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253">
        <f t="shared" ref="AG15:AG20" si="2">SUM(W15:AF15)</f>
        <v>0</v>
      </c>
      <c r="AI15" s="199" t="str">
        <f>$X$12</f>
        <v>Units:</v>
      </c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253">
        <f t="shared" ref="AT15:AT20" si="3">SUM(AJ15:AS15)</f>
        <v>0</v>
      </c>
    </row>
    <row r="16" spans="1:48">
      <c r="A16" s="204" t="str">
        <f>'N3.01'!A16</f>
        <v>Stage1: RIIO-1 to RIIO-2</v>
      </c>
      <c r="B16" s="204" t="str">
        <f>'N3.01'!B16</f>
        <v>Normalisation: True-Up</v>
      </c>
      <c r="C16" s="204" t="str">
        <f>'N3.01'!C16</f>
        <v>Data Revision</v>
      </c>
      <c r="D16" s="204" t="str">
        <f>'N3.01'!D16</f>
        <v>N/A</v>
      </c>
      <c r="F16" s="212" t="s">
        <v>51</v>
      </c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253">
        <f t="shared" si="1"/>
        <v>0</v>
      </c>
      <c r="S16" s="199" t="str">
        <f>$X$12</f>
        <v>Units:</v>
      </c>
      <c r="T16" s="120"/>
      <c r="V16" s="199" t="str">
        <f>$X$12</f>
        <v>Units:</v>
      </c>
      <c r="W16" s="120"/>
      <c r="X16" s="120"/>
      <c r="Y16" s="120"/>
      <c r="Z16" s="120"/>
      <c r="AA16" s="120"/>
      <c r="AB16" s="120"/>
      <c r="AC16" s="120"/>
      <c r="AD16" s="120"/>
      <c r="AE16" s="120"/>
      <c r="AF16" s="120"/>
      <c r="AG16" s="253">
        <f t="shared" si="2"/>
        <v>0</v>
      </c>
      <c r="AI16" s="199" t="str">
        <f>$X$12</f>
        <v>Units:</v>
      </c>
      <c r="AJ16" s="120"/>
      <c r="AK16" s="120"/>
      <c r="AL16" s="120"/>
      <c r="AM16" s="120"/>
      <c r="AN16" s="120"/>
      <c r="AO16" s="120"/>
      <c r="AP16" s="120"/>
      <c r="AQ16" s="120"/>
      <c r="AR16" s="120"/>
      <c r="AS16" s="120"/>
      <c r="AT16" s="253">
        <f t="shared" si="3"/>
        <v>0</v>
      </c>
    </row>
    <row r="17" spans="1:46">
      <c r="A17" s="204" t="str">
        <f>'N3.01'!A17</f>
        <v>Stage1: RIIO-1 to RIIO-2</v>
      </c>
      <c r="B17" s="204" t="str">
        <f>'N3.01'!B17</f>
        <v>Normalisation: True-Up</v>
      </c>
      <c r="C17" s="204" t="str">
        <f>'N3.01'!C17</f>
        <v>Methodological Change</v>
      </c>
      <c r="D17" s="204" t="str">
        <f>'N3.01'!D17</f>
        <v>N/A</v>
      </c>
      <c r="F17" s="212" t="s">
        <v>51</v>
      </c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253">
        <f t="shared" si="1"/>
        <v>0</v>
      </c>
      <c r="S17" s="199" t="str">
        <f>$X$12</f>
        <v>Units:</v>
      </c>
      <c r="T17" s="120"/>
      <c r="V17" s="199" t="str">
        <f>$X$12</f>
        <v>Units:</v>
      </c>
      <c r="W17" s="120"/>
      <c r="X17" s="120"/>
      <c r="Y17" s="120"/>
      <c r="Z17" s="120"/>
      <c r="AA17" s="120"/>
      <c r="AB17" s="120"/>
      <c r="AC17" s="120"/>
      <c r="AD17" s="120"/>
      <c r="AE17" s="120"/>
      <c r="AF17" s="120"/>
      <c r="AG17" s="253">
        <f t="shared" si="2"/>
        <v>0</v>
      </c>
      <c r="AI17" s="199" t="str">
        <f>$X$12</f>
        <v>Units:</v>
      </c>
      <c r="AJ17" s="120"/>
      <c r="AK17" s="120"/>
      <c r="AL17" s="120"/>
      <c r="AM17" s="120"/>
      <c r="AN17" s="120"/>
      <c r="AO17" s="120"/>
      <c r="AP17" s="120"/>
      <c r="AQ17" s="120"/>
      <c r="AR17" s="120"/>
      <c r="AS17" s="120"/>
      <c r="AT17" s="253">
        <f t="shared" si="3"/>
        <v>0</v>
      </c>
    </row>
    <row r="18" spans="1:46">
      <c r="A18" s="204" t="str">
        <f>'N3.01'!A18</f>
        <v>Stage1: RIIO-1 to RIIO-2</v>
      </c>
      <c r="B18" s="204" t="str">
        <f>'N3.01'!B18</f>
        <v>Normalisation: True-Up</v>
      </c>
      <c r="C18" s="248" t="str">
        <f>'N3.01'!C18</f>
        <v>Optional entry 1</v>
      </c>
      <c r="D18" s="204" t="str">
        <f>'N3.01'!D18</f>
        <v>N/A</v>
      </c>
      <c r="F18" s="212" t="s">
        <v>51</v>
      </c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253">
        <f t="shared" si="1"/>
        <v>0</v>
      </c>
      <c r="S18" s="199" t="str">
        <f>$X$12</f>
        <v>Units:</v>
      </c>
      <c r="T18" s="120"/>
      <c r="V18" s="199" t="str">
        <f>$X$12</f>
        <v>Units:</v>
      </c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253">
        <f t="shared" si="2"/>
        <v>0</v>
      </c>
      <c r="AI18" s="199" t="str">
        <f>$X$12</f>
        <v>Units:</v>
      </c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253">
        <f t="shared" si="3"/>
        <v>0</v>
      </c>
    </row>
    <row r="19" spans="1:46">
      <c r="A19" s="204" t="str">
        <f>'N3.01'!A19</f>
        <v>Stage1: RIIO-1 to RIIO-2</v>
      </c>
      <c r="B19" s="204" t="str">
        <f>'N3.01'!B19</f>
        <v>Normalisation: True-Up</v>
      </c>
      <c r="C19" s="248" t="str">
        <f>'N3.01'!C19</f>
        <v>Optional entry 2</v>
      </c>
      <c r="D19" s="204" t="str">
        <f>'N3.01'!D19</f>
        <v>N/A</v>
      </c>
      <c r="F19" s="212" t="s">
        <v>51</v>
      </c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252">
        <f t="shared" si="1"/>
        <v>0</v>
      </c>
      <c r="S19" s="199" t="str">
        <f>$X$12</f>
        <v>Units:</v>
      </c>
      <c r="T19" s="120"/>
      <c r="V19" s="199" t="str">
        <f>$X$12</f>
        <v>Units:</v>
      </c>
      <c r="W19" s="120"/>
      <c r="X19" s="120"/>
      <c r="Y19" s="120"/>
      <c r="Z19" s="120"/>
      <c r="AA19" s="120"/>
      <c r="AB19" s="120"/>
      <c r="AC19" s="120"/>
      <c r="AD19" s="120"/>
      <c r="AE19" s="120"/>
      <c r="AF19" s="120"/>
      <c r="AG19" s="252">
        <f t="shared" si="2"/>
        <v>0</v>
      </c>
      <c r="AI19" s="199" t="str">
        <f>$X$12</f>
        <v>Units:</v>
      </c>
      <c r="AJ19" s="120"/>
      <c r="AK19" s="120"/>
      <c r="AL19" s="120"/>
      <c r="AM19" s="120"/>
      <c r="AN19" s="120"/>
      <c r="AO19" s="120"/>
      <c r="AP19" s="120"/>
      <c r="AQ19" s="120"/>
      <c r="AR19" s="120"/>
      <c r="AS19" s="120"/>
      <c r="AT19" s="252">
        <f t="shared" si="3"/>
        <v>0</v>
      </c>
    </row>
    <row r="20" spans="1:46">
      <c r="A20" s="247" t="str">
        <f>'N3.01'!A20</f>
        <v>Stage 2: RIIO-2 Start Position 2020/21</v>
      </c>
      <c r="B20" s="247" t="str">
        <f>'N3.01'!B20</f>
        <v>Total Asset Category Risk</v>
      </c>
      <c r="C20" s="247" t="str">
        <f>'N3.01'!C20</f>
        <v>Start Position</v>
      </c>
      <c r="D20" s="247" t="str">
        <f>'N3.01'!D20</f>
        <v>Total</v>
      </c>
      <c r="F20" s="212" t="s">
        <v>51</v>
      </c>
      <c r="G20" s="252">
        <f>SUM(G15:G19)</f>
        <v>0</v>
      </c>
      <c r="H20" s="252">
        <f t="shared" ref="H20:P20" si="4">SUM(H15:H19)</f>
        <v>0</v>
      </c>
      <c r="I20" s="252">
        <f t="shared" si="4"/>
        <v>0</v>
      </c>
      <c r="J20" s="252">
        <f t="shared" si="4"/>
        <v>0</v>
      </c>
      <c r="K20" s="252">
        <f t="shared" si="4"/>
        <v>0</v>
      </c>
      <c r="L20" s="252">
        <f t="shared" si="4"/>
        <v>0</v>
      </c>
      <c r="M20" s="252">
        <f t="shared" si="4"/>
        <v>0</v>
      </c>
      <c r="N20" s="252">
        <f t="shared" si="4"/>
        <v>0</v>
      </c>
      <c r="O20" s="252">
        <f t="shared" si="4"/>
        <v>0</v>
      </c>
      <c r="P20" s="252">
        <f t="shared" si="4"/>
        <v>0</v>
      </c>
      <c r="Q20" s="252">
        <f t="shared" si="1"/>
        <v>0</v>
      </c>
      <c r="S20" s="199" t="str">
        <f t="shared" ref="S20:S55" si="5">$X$12</f>
        <v>Units:</v>
      </c>
      <c r="T20" s="120"/>
      <c r="V20" s="199" t="str">
        <f t="shared" ref="V20:V55" si="6">$X$12</f>
        <v>Units:</v>
      </c>
      <c r="W20" s="252">
        <f t="shared" ref="W20:AF20" si="7">SUM(W15:W19)</f>
        <v>0</v>
      </c>
      <c r="X20" s="252">
        <f t="shared" si="7"/>
        <v>0</v>
      </c>
      <c r="Y20" s="252">
        <f t="shared" si="7"/>
        <v>0</v>
      </c>
      <c r="Z20" s="252">
        <f t="shared" si="7"/>
        <v>0</v>
      </c>
      <c r="AA20" s="252">
        <f t="shared" si="7"/>
        <v>0</v>
      </c>
      <c r="AB20" s="252">
        <f t="shared" si="7"/>
        <v>0</v>
      </c>
      <c r="AC20" s="252">
        <f t="shared" si="7"/>
        <v>0</v>
      </c>
      <c r="AD20" s="252">
        <f t="shared" si="7"/>
        <v>0</v>
      </c>
      <c r="AE20" s="252">
        <f t="shared" si="7"/>
        <v>0</v>
      </c>
      <c r="AF20" s="252">
        <f t="shared" si="7"/>
        <v>0</v>
      </c>
      <c r="AG20" s="252">
        <f t="shared" si="2"/>
        <v>0</v>
      </c>
      <c r="AI20" s="199" t="str">
        <f t="shared" ref="AI20:AI55" si="8">$X$12</f>
        <v>Units:</v>
      </c>
      <c r="AJ20" s="252">
        <f t="shared" ref="AJ20:AS20" si="9">SUM(AJ15:AJ19)</f>
        <v>0</v>
      </c>
      <c r="AK20" s="252">
        <f t="shared" si="9"/>
        <v>0</v>
      </c>
      <c r="AL20" s="252">
        <f t="shared" si="9"/>
        <v>0</v>
      </c>
      <c r="AM20" s="252">
        <f t="shared" si="9"/>
        <v>0</v>
      </c>
      <c r="AN20" s="252">
        <f t="shared" si="9"/>
        <v>0</v>
      </c>
      <c r="AO20" s="252">
        <f t="shared" si="9"/>
        <v>0</v>
      </c>
      <c r="AP20" s="252">
        <f t="shared" si="9"/>
        <v>0</v>
      </c>
      <c r="AQ20" s="252">
        <f t="shared" si="9"/>
        <v>0</v>
      </c>
      <c r="AR20" s="252">
        <f t="shared" si="9"/>
        <v>0</v>
      </c>
      <c r="AS20" s="252">
        <f t="shared" si="9"/>
        <v>0</v>
      </c>
      <c r="AT20" s="252">
        <f t="shared" si="3"/>
        <v>0</v>
      </c>
    </row>
    <row r="21" spans="1:46">
      <c r="A21" s="204" t="str">
        <f>'N3.01'!A21</f>
        <v>Stage 2: Without Intervention Risk Change</v>
      </c>
      <c r="B21" s="204" t="str">
        <f>'N3.01'!B21</f>
        <v>Deterioration</v>
      </c>
      <c r="C21" s="204" t="str">
        <f>'N3.01'!C21</f>
        <v>Original Forecast Deterioration</v>
      </c>
      <c r="D21" s="204" t="str">
        <f>'N3.01'!D21</f>
        <v>N/A</v>
      </c>
      <c r="F21" s="212" t="s">
        <v>51</v>
      </c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253">
        <f t="shared" si="1"/>
        <v>0</v>
      </c>
      <c r="S21" s="199" t="str">
        <f t="shared" si="5"/>
        <v>Units:</v>
      </c>
      <c r="T21" s="120"/>
      <c r="V21" s="199" t="str">
        <f t="shared" si="6"/>
        <v>Units:</v>
      </c>
      <c r="W21" s="120"/>
      <c r="X21" s="120"/>
      <c r="Y21" s="120"/>
      <c r="Z21" s="120"/>
      <c r="AA21" s="120"/>
      <c r="AB21" s="120"/>
      <c r="AC21" s="120"/>
      <c r="AD21" s="120"/>
      <c r="AE21" s="120"/>
      <c r="AF21" s="120"/>
      <c r="AG21" s="253">
        <f t="shared" ref="AG21:AG32" si="10">SUM(W21:AF21)</f>
        <v>0</v>
      </c>
      <c r="AI21" s="199" t="str">
        <f t="shared" si="8"/>
        <v>Units:</v>
      </c>
      <c r="AJ21" s="120"/>
      <c r="AK21" s="120"/>
      <c r="AL21" s="120"/>
      <c r="AM21" s="120"/>
      <c r="AN21" s="120"/>
      <c r="AO21" s="120"/>
      <c r="AP21" s="120"/>
      <c r="AQ21" s="120"/>
      <c r="AR21" s="120"/>
      <c r="AS21" s="120"/>
      <c r="AT21" s="253">
        <f t="shared" ref="AT21:AT32" si="11">SUM(AJ21:AS21)</f>
        <v>0</v>
      </c>
    </row>
    <row r="22" spans="1:46">
      <c r="A22" s="204" t="str">
        <f>'N3.01'!A22</f>
        <v>Stage 2: Without Intervention Risk Change</v>
      </c>
      <c r="B22" s="204" t="str">
        <f>'N3.01'!B22</f>
        <v>Non-Intervention Impacts</v>
      </c>
      <c r="C22" s="204" t="str">
        <f>'N3.01'!C22</f>
        <v>Revised Forecast Deterioration</v>
      </c>
      <c r="D22" s="204" t="str">
        <f>'N3.01'!D22</f>
        <v>N/A</v>
      </c>
      <c r="F22" s="212" t="s">
        <v>51</v>
      </c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253">
        <f t="shared" si="1"/>
        <v>0</v>
      </c>
      <c r="S22" s="199" t="str">
        <f t="shared" si="5"/>
        <v>Units:</v>
      </c>
      <c r="T22" s="120"/>
      <c r="V22" s="199" t="str">
        <f t="shared" si="6"/>
        <v>Units:</v>
      </c>
      <c r="W22" s="120"/>
      <c r="X22" s="120"/>
      <c r="Y22" s="120"/>
      <c r="Z22" s="120"/>
      <c r="AA22" s="120"/>
      <c r="AB22" s="120"/>
      <c r="AC22" s="120"/>
      <c r="AD22" s="120"/>
      <c r="AE22" s="120"/>
      <c r="AF22" s="120"/>
      <c r="AG22" s="253">
        <f t="shared" si="10"/>
        <v>0</v>
      </c>
      <c r="AI22" s="199" t="str">
        <f t="shared" si="8"/>
        <v>Units:</v>
      </c>
      <c r="AJ22" s="120"/>
      <c r="AK22" s="120"/>
      <c r="AL22" s="120"/>
      <c r="AM22" s="120"/>
      <c r="AN22" s="120"/>
      <c r="AO22" s="120"/>
      <c r="AP22" s="120"/>
      <c r="AQ22" s="120"/>
      <c r="AR22" s="120"/>
      <c r="AS22" s="120"/>
      <c r="AT22" s="253">
        <f t="shared" si="11"/>
        <v>0</v>
      </c>
    </row>
    <row r="23" spans="1:46">
      <c r="A23" s="204" t="str">
        <f>'N3.01'!A23</f>
        <v>Stage 2: Without Intervention Risk Change</v>
      </c>
      <c r="B23" s="204" t="str">
        <f>'N3.01'!B23</f>
        <v>Non-Intervention Impacts</v>
      </c>
      <c r="C23" s="204" t="str">
        <f>'N3.01'!C23</f>
        <v>Deterioration Change Impact</v>
      </c>
      <c r="D23" s="204" t="str">
        <f>'N3.01'!D23</f>
        <v>Non-Intervention</v>
      </c>
      <c r="F23" s="212" t="s">
        <v>51</v>
      </c>
      <c r="G23" s="254">
        <f t="shared" ref="G23:P23" si="12">G$22-G$21</f>
        <v>0</v>
      </c>
      <c r="H23" s="254">
        <f t="shared" si="12"/>
        <v>0</v>
      </c>
      <c r="I23" s="254">
        <f t="shared" si="12"/>
        <v>0</v>
      </c>
      <c r="J23" s="254">
        <f t="shared" si="12"/>
        <v>0</v>
      </c>
      <c r="K23" s="254">
        <f t="shared" si="12"/>
        <v>0</v>
      </c>
      <c r="L23" s="254">
        <f t="shared" si="12"/>
        <v>0</v>
      </c>
      <c r="M23" s="254">
        <f t="shared" si="12"/>
        <v>0</v>
      </c>
      <c r="N23" s="254">
        <f t="shared" si="12"/>
        <v>0</v>
      </c>
      <c r="O23" s="254">
        <f t="shared" si="12"/>
        <v>0</v>
      </c>
      <c r="P23" s="254">
        <f t="shared" si="12"/>
        <v>0</v>
      </c>
      <c r="Q23" s="253">
        <f t="shared" ref="Q23:Q32" si="13">SUM(G23:P23)</f>
        <v>0</v>
      </c>
      <c r="S23" s="199" t="str">
        <f t="shared" si="5"/>
        <v>Units:</v>
      </c>
      <c r="T23" s="120"/>
      <c r="V23" s="199" t="str">
        <f t="shared" si="6"/>
        <v>Units:</v>
      </c>
      <c r="W23" s="254">
        <f t="shared" ref="W23:AF23" si="14">W$22-W$21</f>
        <v>0</v>
      </c>
      <c r="X23" s="254">
        <f t="shared" si="14"/>
        <v>0</v>
      </c>
      <c r="Y23" s="254">
        <f t="shared" si="14"/>
        <v>0</v>
      </c>
      <c r="Z23" s="254">
        <f t="shared" si="14"/>
        <v>0</v>
      </c>
      <c r="AA23" s="254">
        <f t="shared" si="14"/>
        <v>0</v>
      </c>
      <c r="AB23" s="254">
        <f t="shared" si="14"/>
        <v>0</v>
      </c>
      <c r="AC23" s="254">
        <f t="shared" si="14"/>
        <v>0</v>
      </c>
      <c r="AD23" s="254">
        <f t="shared" si="14"/>
        <v>0</v>
      </c>
      <c r="AE23" s="254">
        <f t="shared" si="14"/>
        <v>0</v>
      </c>
      <c r="AF23" s="254">
        <f t="shared" si="14"/>
        <v>0</v>
      </c>
      <c r="AG23" s="253">
        <f t="shared" si="10"/>
        <v>0</v>
      </c>
      <c r="AI23" s="199" t="str">
        <f t="shared" si="8"/>
        <v>Units:</v>
      </c>
      <c r="AJ23" s="254">
        <f t="shared" ref="AJ23:AS23" si="15">AJ$22-AJ$21</f>
        <v>0</v>
      </c>
      <c r="AK23" s="254">
        <f t="shared" si="15"/>
        <v>0</v>
      </c>
      <c r="AL23" s="254">
        <f t="shared" si="15"/>
        <v>0</v>
      </c>
      <c r="AM23" s="254">
        <f t="shared" si="15"/>
        <v>0</v>
      </c>
      <c r="AN23" s="254">
        <f t="shared" si="15"/>
        <v>0</v>
      </c>
      <c r="AO23" s="254">
        <f t="shared" si="15"/>
        <v>0</v>
      </c>
      <c r="AP23" s="254">
        <f t="shared" si="15"/>
        <v>0</v>
      </c>
      <c r="AQ23" s="254">
        <f t="shared" si="15"/>
        <v>0</v>
      </c>
      <c r="AR23" s="254">
        <f t="shared" si="15"/>
        <v>0</v>
      </c>
      <c r="AS23" s="254">
        <f t="shared" si="15"/>
        <v>0</v>
      </c>
      <c r="AT23" s="253">
        <f t="shared" si="11"/>
        <v>0</v>
      </c>
    </row>
    <row r="24" spans="1:46">
      <c r="A24" s="204" t="str">
        <f>'N3.01'!A24</f>
        <v>Stage 2: Without Intervention Risk Change</v>
      </c>
      <c r="B24" s="204" t="str">
        <f>'N3.01'!B24</f>
        <v>Non-Intervention Impacts</v>
      </c>
      <c r="C24" s="204" t="str">
        <f>'N3.01'!C24</f>
        <v>Revised Forecast Methodology Change</v>
      </c>
      <c r="D24" s="204" t="str">
        <f>'N3.01'!D24</f>
        <v>N/A</v>
      </c>
      <c r="F24" s="212" t="s">
        <v>51</v>
      </c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253">
        <f>SUM(G24:P24)</f>
        <v>0</v>
      </c>
      <c r="S24" s="199" t="str">
        <f t="shared" si="5"/>
        <v>Units:</v>
      </c>
      <c r="T24" s="120"/>
      <c r="V24" s="199" t="str">
        <f t="shared" si="6"/>
        <v>Units:</v>
      </c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253">
        <f t="shared" si="10"/>
        <v>0</v>
      </c>
      <c r="AI24" s="199" t="str">
        <f t="shared" si="8"/>
        <v>Units:</v>
      </c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253">
        <f t="shared" si="11"/>
        <v>0</v>
      </c>
    </row>
    <row r="25" spans="1:46">
      <c r="A25" s="204" t="str">
        <f>'N3.01'!A25</f>
        <v>Stage 2: Without Intervention Risk Change</v>
      </c>
      <c r="B25" s="204" t="str">
        <f>'N3.01'!B25</f>
        <v>Non-Intervention Impacts</v>
      </c>
      <c r="C25" s="204" t="str">
        <f>'N3.01'!C25</f>
        <v>Methodology Change Impact</v>
      </c>
      <c r="D25" s="204" t="str">
        <f>'N3.01'!D25</f>
        <v>Non-Intervention</v>
      </c>
      <c r="F25" s="212" t="s">
        <v>51</v>
      </c>
      <c r="G25" s="254">
        <f t="shared" ref="G25:P25" si="16">G$24-G$22</f>
        <v>0</v>
      </c>
      <c r="H25" s="254">
        <f t="shared" si="16"/>
        <v>0</v>
      </c>
      <c r="I25" s="254">
        <f t="shared" si="16"/>
        <v>0</v>
      </c>
      <c r="J25" s="254">
        <f t="shared" si="16"/>
        <v>0</v>
      </c>
      <c r="K25" s="254">
        <f t="shared" si="16"/>
        <v>0</v>
      </c>
      <c r="L25" s="254">
        <f t="shared" si="16"/>
        <v>0</v>
      </c>
      <c r="M25" s="254">
        <f t="shared" si="16"/>
        <v>0</v>
      </c>
      <c r="N25" s="254">
        <f t="shared" si="16"/>
        <v>0</v>
      </c>
      <c r="O25" s="254">
        <f t="shared" si="16"/>
        <v>0</v>
      </c>
      <c r="P25" s="254">
        <f t="shared" si="16"/>
        <v>0</v>
      </c>
      <c r="Q25" s="253">
        <f t="shared" si="13"/>
        <v>0</v>
      </c>
      <c r="S25" s="199" t="str">
        <f t="shared" si="5"/>
        <v>Units:</v>
      </c>
      <c r="T25" s="120"/>
      <c r="V25" s="199" t="str">
        <f t="shared" si="6"/>
        <v>Units:</v>
      </c>
      <c r="W25" s="254">
        <f t="shared" ref="W25:AF25" si="17">W$24-W$22</f>
        <v>0</v>
      </c>
      <c r="X25" s="254">
        <f t="shared" si="17"/>
        <v>0</v>
      </c>
      <c r="Y25" s="254">
        <f t="shared" si="17"/>
        <v>0</v>
      </c>
      <c r="Z25" s="254">
        <f t="shared" si="17"/>
        <v>0</v>
      </c>
      <c r="AA25" s="254">
        <f t="shared" si="17"/>
        <v>0</v>
      </c>
      <c r="AB25" s="254">
        <f t="shared" si="17"/>
        <v>0</v>
      </c>
      <c r="AC25" s="254">
        <f t="shared" si="17"/>
        <v>0</v>
      </c>
      <c r="AD25" s="254">
        <f t="shared" si="17"/>
        <v>0</v>
      </c>
      <c r="AE25" s="254">
        <f t="shared" si="17"/>
        <v>0</v>
      </c>
      <c r="AF25" s="254">
        <f t="shared" si="17"/>
        <v>0</v>
      </c>
      <c r="AG25" s="253">
        <f t="shared" si="10"/>
        <v>0</v>
      </c>
      <c r="AI25" s="199" t="str">
        <f t="shared" si="8"/>
        <v>Units:</v>
      </c>
      <c r="AJ25" s="254">
        <f t="shared" ref="AJ25:AS25" si="18">AJ$24-AJ$22</f>
        <v>0</v>
      </c>
      <c r="AK25" s="254">
        <f t="shared" si="18"/>
        <v>0</v>
      </c>
      <c r="AL25" s="254">
        <f t="shared" si="18"/>
        <v>0</v>
      </c>
      <c r="AM25" s="254">
        <f t="shared" si="18"/>
        <v>0</v>
      </c>
      <c r="AN25" s="254">
        <f t="shared" si="18"/>
        <v>0</v>
      </c>
      <c r="AO25" s="254">
        <f t="shared" si="18"/>
        <v>0</v>
      </c>
      <c r="AP25" s="254">
        <f t="shared" si="18"/>
        <v>0</v>
      </c>
      <c r="AQ25" s="254">
        <f t="shared" si="18"/>
        <v>0</v>
      </c>
      <c r="AR25" s="254">
        <f t="shared" si="18"/>
        <v>0</v>
      </c>
      <c r="AS25" s="254">
        <f t="shared" si="18"/>
        <v>0</v>
      </c>
      <c r="AT25" s="253">
        <f t="shared" si="11"/>
        <v>0</v>
      </c>
    </row>
    <row r="26" spans="1:46">
      <c r="A26" s="204" t="str">
        <f>'N3.01'!A26</f>
        <v>Stage 2: Without Intervention Risk Change</v>
      </c>
      <c r="B26" s="204" t="str">
        <f>'N3.01'!B26</f>
        <v>Load Related Work</v>
      </c>
      <c r="C26" s="204" t="str">
        <f>'N3.01'!C26</f>
        <v>Asset Additions (not part of replace or refurb)</v>
      </c>
      <c r="D26" s="204" t="str">
        <f>'N3.01'!D26</f>
        <v>Other Interventions</v>
      </c>
      <c r="F26" s="212" t="s">
        <v>51</v>
      </c>
      <c r="G26" s="120"/>
      <c r="H26" s="120"/>
      <c r="I26" s="120"/>
      <c r="J26" s="120"/>
      <c r="K26" s="120"/>
      <c r="L26" s="120"/>
      <c r="M26" s="120"/>
      <c r="N26" s="120"/>
      <c r="O26" s="120"/>
      <c r="P26" s="120"/>
      <c r="Q26" s="253">
        <f t="shared" si="13"/>
        <v>0</v>
      </c>
      <c r="S26" s="199" t="str">
        <f t="shared" si="5"/>
        <v>Units:</v>
      </c>
      <c r="T26" s="120"/>
      <c r="V26" s="199" t="str">
        <f t="shared" si="6"/>
        <v>Units:</v>
      </c>
      <c r="W26" s="120"/>
      <c r="X26" s="120"/>
      <c r="Y26" s="120"/>
      <c r="Z26" s="120"/>
      <c r="AA26" s="120"/>
      <c r="AB26" s="120"/>
      <c r="AC26" s="120"/>
      <c r="AD26" s="120"/>
      <c r="AE26" s="120"/>
      <c r="AF26" s="120"/>
      <c r="AG26" s="253">
        <f t="shared" si="10"/>
        <v>0</v>
      </c>
      <c r="AI26" s="199" t="str">
        <f t="shared" si="8"/>
        <v>Units:</v>
      </c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253">
        <f t="shared" si="11"/>
        <v>0</v>
      </c>
    </row>
    <row r="27" spans="1:46">
      <c r="A27" s="204" t="str">
        <f>'N3.01'!A27</f>
        <v>Stage 2: Without Intervention Risk Change</v>
      </c>
      <c r="B27" s="204" t="str">
        <f>'N3.01'!B27</f>
        <v>Load Related Work</v>
      </c>
      <c r="C27" s="204" t="str">
        <f>'N3.01'!C27</f>
        <v>Asset Disposals  (not part of replace or refurb)</v>
      </c>
      <c r="D27" s="204" t="str">
        <f>'N3.01'!D27</f>
        <v>Other Interventions</v>
      </c>
      <c r="F27" s="212" t="s">
        <v>51</v>
      </c>
      <c r="G27" s="120"/>
      <c r="H27" s="120"/>
      <c r="I27" s="120"/>
      <c r="J27" s="120"/>
      <c r="K27" s="120"/>
      <c r="L27" s="120"/>
      <c r="M27" s="120"/>
      <c r="N27" s="120"/>
      <c r="O27" s="120"/>
      <c r="P27" s="120"/>
      <c r="Q27" s="253">
        <f t="shared" si="13"/>
        <v>0</v>
      </c>
      <c r="S27" s="199" t="str">
        <f t="shared" si="5"/>
        <v>Units:</v>
      </c>
      <c r="T27" s="120"/>
      <c r="V27" s="199" t="str">
        <f t="shared" si="6"/>
        <v>Units:</v>
      </c>
      <c r="W27" s="120"/>
      <c r="X27" s="120"/>
      <c r="Y27" s="120"/>
      <c r="Z27" s="120"/>
      <c r="AA27" s="120"/>
      <c r="AB27" s="120"/>
      <c r="AC27" s="120"/>
      <c r="AD27" s="120"/>
      <c r="AE27" s="120"/>
      <c r="AF27" s="120"/>
      <c r="AG27" s="253">
        <f t="shared" si="10"/>
        <v>0</v>
      </c>
      <c r="AI27" s="199" t="str">
        <f t="shared" si="8"/>
        <v>Units:</v>
      </c>
      <c r="AJ27" s="120"/>
      <c r="AK27" s="120"/>
      <c r="AL27" s="120"/>
      <c r="AM27" s="120"/>
      <c r="AN27" s="120"/>
      <c r="AO27" s="120"/>
      <c r="AP27" s="120"/>
      <c r="AQ27" s="120"/>
      <c r="AR27" s="120"/>
      <c r="AS27" s="120"/>
      <c r="AT27" s="253">
        <f t="shared" si="11"/>
        <v>0</v>
      </c>
    </row>
    <row r="28" spans="1:46">
      <c r="A28" s="204" t="str">
        <f>'N3.01'!A28</f>
        <v>Stage 2: Without Intervention Risk Change</v>
      </c>
      <c r="B28" s="204" t="str">
        <f>'N3.01'!B28</f>
        <v>Risk Changes</v>
      </c>
      <c r="C28" s="204" t="str">
        <f>'N3.01'!C28</f>
        <v>Changes in Maintenance Programme</v>
      </c>
      <c r="D28" s="204" t="str">
        <f>'N3.01'!D28</f>
        <v>Other Interventions</v>
      </c>
      <c r="F28" s="212" t="s">
        <v>51</v>
      </c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253">
        <f t="shared" si="13"/>
        <v>0</v>
      </c>
      <c r="S28" s="199" t="str">
        <f t="shared" si="5"/>
        <v>Units:</v>
      </c>
      <c r="T28" s="120"/>
      <c r="V28" s="199" t="str">
        <f t="shared" si="6"/>
        <v>Units:</v>
      </c>
      <c r="W28" s="120"/>
      <c r="X28" s="120"/>
      <c r="Y28" s="120"/>
      <c r="Z28" s="120"/>
      <c r="AA28" s="120"/>
      <c r="AB28" s="120"/>
      <c r="AC28" s="120"/>
      <c r="AD28" s="120"/>
      <c r="AE28" s="120"/>
      <c r="AF28" s="120"/>
      <c r="AG28" s="253">
        <f t="shared" si="10"/>
        <v>0</v>
      </c>
      <c r="AI28" s="199" t="str">
        <f t="shared" si="8"/>
        <v>Units:</v>
      </c>
      <c r="AJ28" s="120"/>
      <c r="AK28" s="120"/>
      <c r="AL28" s="120"/>
      <c r="AM28" s="120"/>
      <c r="AN28" s="120"/>
      <c r="AO28" s="120"/>
      <c r="AP28" s="120"/>
      <c r="AQ28" s="120"/>
      <c r="AR28" s="120"/>
      <c r="AS28" s="120"/>
      <c r="AT28" s="253">
        <f t="shared" si="11"/>
        <v>0</v>
      </c>
    </row>
    <row r="29" spans="1:46">
      <c r="A29" s="204" t="str">
        <f>'N3.01'!A29</f>
        <v>Stage 2: Without Intervention Risk Change</v>
      </c>
      <c r="B29" s="204" t="str">
        <f>'N3.01'!B29</f>
        <v>Risk Changes</v>
      </c>
      <c r="C29" s="204" t="str">
        <f>'N3.01'!C29</f>
        <v>Manual Over-ride on PoF or CoF</v>
      </c>
      <c r="D29" s="204" t="str">
        <f>'N3.01'!D29</f>
        <v>Non-Intervention</v>
      </c>
      <c r="F29" s="212" t="s">
        <v>51</v>
      </c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253">
        <f t="shared" si="13"/>
        <v>0</v>
      </c>
      <c r="S29" s="199" t="str">
        <f t="shared" si="5"/>
        <v>Units:</v>
      </c>
      <c r="T29" s="120"/>
      <c r="V29" s="199" t="str">
        <f t="shared" si="6"/>
        <v>Units:</v>
      </c>
      <c r="W29" s="120"/>
      <c r="X29" s="120"/>
      <c r="Y29" s="120"/>
      <c r="Z29" s="120"/>
      <c r="AA29" s="120"/>
      <c r="AB29" s="120"/>
      <c r="AC29" s="120"/>
      <c r="AD29" s="120"/>
      <c r="AE29" s="120"/>
      <c r="AF29" s="120"/>
      <c r="AG29" s="253">
        <f t="shared" si="10"/>
        <v>0</v>
      </c>
      <c r="AI29" s="199" t="str">
        <f t="shared" si="8"/>
        <v>Units:</v>
      </c>
      <c r="AJ29" s="120"/>
      <c r="AK29" s="120"/>
      <c r="AL29" s="120"/>
      <c r="AM29" s="120"/>
      <c r="AN29" s="120"/>
      <c r="AO29" s="120"/>
      <c r="AP29" s="120"/>
      <c r="AQ29" s="120"/>
      <c r="AR29" s="120"/>
      <c r="AS29" s="120"/>
      <c r="AT29" s="253">
        <f t="shared" si="11"/>
        <v>0</v>
      </c>
    </row>
    <row r="30" spans="1:46">
      <c r="A30" s="204" t="str">
        <f>'N3.01'!A30</f>
        <v>Stage 2: Without Intervention Risk Change</v>
      </c>
      <c r="B30" s="204" t="str">
        <f>'N3.01'!B30</f>
        <v>Risk Changes</v>
      </c>
      <c r="C30" s="204" t="str">
        <f>'N3.01'!C30</f>
        <v>Extension of Expected Asset Life</v>
      </c>
      <c r="D30" s="204" t="str">
        <f>'N3.01'!D30</f>
        <v>Non-Intervention</v>
      </c>
      <c r="F30" s="212" t="s">
        <v>51</v>
      </c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253">
        <f t="shared" si="13"/>
        <v>0</v>
      </c>
      <c r="S30" s="199" t="str">
        <f t="shared" si="5"/>
        <v>Units:</v>
      </c>
      <c r="T30" s="120"/>
      <c r="V30" s="199" t="str">
        <f t="shared" si="6"/>
        <v>Units:</v>
      </c>
      <c r="W30" s="120"/>
      <c r="X30" s="120"/>
      <c r="Y30" s="120"/>
      <c r="Z30" s="120"/>
      <c r="AA30" s="120"/>
      <c r="AB30" s="120"/>
      <c r="AC30" s="120"/>
      <c r="AD30" s="120"/>
      <c r="AE30" s="120"/>
      <c r="AF30" s="120"/>
      <c r="AG30" s="253">
        <f t="shared" si="10"/>
        <v>0</v>
      </c>
      <c r="AI30" s="199" t="str">
        <f t="shared" si="8"/>
        <v>Units:</v>
      </c>
      <c r="AJ30" s="120"/>
      <c r="AK30" s="120"/>
      <c r="AL30" s="120"/>
      <c r="AM30" s="120"/>
      <c r="AN30" s="120"/>
      <c r="AO30" s="120"/>
      <c r="AP30" s="120"/>
      <c r="AQ30" s="120"/>
      <c r="AR30" s="120"/>
      <c r="AS30" s="120"/>
      <c r="AT30" s="253">
        <f t="shared" si="11"/>
        <v>0</v>
      </c>
    </row>
    <row r="31" spans="1:46">
      <c r="A31" s="204" t="str">
        <f>'N3.01'!A31</f>
        <v>Stage 2: Without Intervention Risk Change</v>
      </c>
      <c r="B31" s="204" t="str">
        <f>'N3.01'!B31</f>
        <v>Risk Changes</v>
      </c>
      <c r="C31" s="204" t="str">
        <f>'N3.01'!C31</f>
        <v>Consequential Interventions</v>
      </c>
      <c r="D31" s="204" t="str">
        <f>'N3.01'!D31</f>
        <v>Non-Intervention</v>
      </c>
      <c r="F31" s="212" t="s">
        <v>51</v>
      </c>
      <c r="G31" s="120"/>
      <c r="H31" s="120"/>
      <c r="I31" s="120"/>
      <c r="J31" s="120"/>
      <c r="K31" s="120"/>
      <c r="L31" s="120"/>
      <c r="M31" s="120"/>
      <c r="N31" s="120"/>
      <c r="O31" s="120"/>
      <c r="P31" s="120"/>
      <c r="Q31" s="253">
        <f t="shared" si="13"/>
        <v>0</v>
      </c>
      <c r="S31" s="199" t="str">
        <f t="shared" si="5"/>
        <v>Units:</v>
      </c>
      <c r="T31" s="120"/>
      <c r="V31" s="199" t="str">
        <f t="shared" si="6"/>
        <v>Units:</v>
      </c>
      <c r="W31" s="120"/>
      <c r="X31" s="120"/>
      <c r="Y31" s="120"/>
      <c r="Z31" s="120"/>
      <c r="AA31" s="120"/>
      <c r="AB31" s="120"/>
      <c r="AC31" s="120"/>
      <c r="AD31" s="120"/>
      <c r="AE31" s="120"/>
      <c r="AF31" s="120"/>
      <c r="AG31" s="253">
        <f t="shared" si="10"/>
        <v>0</v>
      </c>
      <c r="AI31" s="199" t="str">
        <f t="shared" si="8"/>
        <v>Units:</v>
      </c>
      <c r="AJ31" s="120"/>
      <c r="AK31" s="120"/>
      <c r="AL31" s="120"/>
      <c r="AM31" s="120"/>
      <c r="AN31" s="120"/>
      <c r="AO31" s="120"/>
      <c r="AP31" s="120"/>
      <c r="AQ31" s="120"/>
      <c r="AR31" s="120"/>
      <c r="AS31" s="120"/>
      <c r="AT31" s="253">
        <f t="shared" si="11"/>
        <v>0</v>
      </c>
    </row>
    <row r="32" spans="1:46">
      <c r="A32" s="204" t="str">
        <f>'N3.01'!A32</f>
        <v>Stage 2: Without Intervention Risk Change</v>
      </c>
      <c r="B32" s="204" t="str">
        <f>'N3.01'!B32</f>
        <v>Risk Changes</v>
      </c>
      <c r="C32" s="248" t="str">
        <f>'N3.01'!C32</f>
        <v>Optional entry 3</v>
      </c>
      <c r="D32" s="204" t="str">
        <f>'N3.01'!D32</f>
        <v>N/A</v>
      </c>
      <c r="F32" s="212" t="s">
        <v>51</v>
      </c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253">
        <f t="shared" si="13"/>
        <v>0</v>
      </c>
      <c r="S32" s="199" t="str">
        <f t="shared" si="5"/>
        <v>Units:</v>
      </c>
      <c r="T32" s="120"/>
      <c r="V32" s="199" t="str">
        <f t="shared" si="6"/>
        <v>Units:</v>
      </c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253">
        <f t="shared" si="10"/>
        <v>0</v>
      </c>
      <c r="AI32" s="199" t="str">
        <f t="shared" si="8"/>
        <v>Units:</v>
      </c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253">
        <f t="shared" si="11"/>
        <v>0</v>
      </c>
    </row>
    <row r="33" spans="1:46">
      <c r="A33" s="247" t="str">
        <f>'N3.01'!A33</f>
        <v>Stage 3: RIIO-2 Without Intervention Position 2025/26</v>
      </c>
      <c r="B33" s="247" t="str">
        <f>'N3.01'!B33</f>
        <v>Total Asset Category Risk</v>
      </c>
      <c r="C33" s="247" t="str">
        <f>'N3.01'!C33</f>
        <v>Without Intervention Position</v>
      </c>
      <c r="D33" s="247" t="str">
        <f>'N3.01'!D33</f>
        <v>Total</v>
      </c>
      <c r="F33" s="212" t="s">
        <v>51</v>
      </c>
      <c r="G33" s="252">
        <f>SUM(G$20:G$21)+G$23+SUM(G$25:G$32)</f>
        <v>0</v>
      </c>
      <c r="H33" s="252">
        <f t="shared" ref="H33:P33" si="19">SUM(H$20:H$21)+H$23+SUM(H$25:H$32)</f>
        <v>0</v>
      </c>
      <c r="I33" s="252">
        <f t="shared" si="19"/>
        <v>0</v>
      </c>
      <c r="J33" s="252">
        <f t="shared" si="19"/>
        <v>0</v>
      </c>
      <c r="K33" s="252">
        <f t="shared" si="19"/>
        <v>0</v>
      </c>
      <c r="L33" s="252">
        <f t="shared" si="19"/>
        <v>0</v>
      </c>
      <c r="M33" s="252">
        <f t="shared" si="19"/>
        <v>0</v>
      </c>
      <c r="N33" s="252">
        <f t="shared" si="19"/>
        <v>0</v>
      </c>
      <c r="O33" s="252">
        <f t="shared" si="19"/>
        <v>0</v>
      </c>
      <c r="P33" s="252">
        <f t="shared" si="19"/>
        <v>0</v>
      </c>
      <c r="Q33" s="252">
        <f>SUM(G33:P33)</f>
        <v>0</v>
      </c>
      <c r="S33" s="199" t="str">
        <f t="shared" si="5"/>
        <v>Units:</v>
      </c>
      <c r="T33" s="120"/>
      <c r="V33" s="199" t="str">
        <f t="shared" si="6"/>
        <v>Units:</v>
      </c>
      <c r="W33" s="252">
        <f t="shared" ref="W33:AF33" si="20">SUM(W$20:W$21)+W$23+SUM(W$25:W$32)</f>
        <v>0</v>
      </c>
      <c r="X33" s="252">
        <f t="shared" si="20"/>
        <v>0</v>
      </c>
      <c r="Y33" s="252">
        <f t="shared" si="20"/>
        <v>0</v>
      </c>
      <c r="Z33" s="252">
        <f t="shared" si="20"/>
        <v>0</v>
      </c>
      <c r="AA33" s="252">
        <f t="shared" si="20"/>
        <v>0</v>
      </c>
      <c r="AB33" s="252">
        <f t="shared" si="20"/>
        <v>0</v>
      </c>
      <c r="AC33" s="252">
        <f t="shared" si="20"/>
        <v>0</v>
      </c>
      <c r="AD33" s="252">
        <f t="shared" si="20"/>
        <v>0</v>
      </c>
      <c r="AE33" s="252">
        <f t="shared" si="20"/>
        <v>0</v>
      </c>
      <c r="AF33" s="252">
        <f t="shared" si="20"/>
        <v>0</v>
      </c>
      <c r="AG33" s="252">
        <f>SUM(W33:AF33)</f>
        <v>0</v>
      </c>
      <c r="AI33" s="199" t="str">
        <f t="shared" si="8"/>
        <v>Units:</v>
      </c>
      <c r="AJ33" s="252">
        <f t="shared" ref="AJ33:AS33" si="21">SUM(AJ$20:AJ$21)+AJ$23+SUM(AJ$25:AJ$32)</f>
        <v>0</v>
      </c>
      <c r="AK33" s="252">
        <f t="shared" si="21"/>
        <v>0</v>
      </c>
      <c r="AL33" s="252">
        <f t="shared" si="21"/>
        <v>0</v>
      </c>
      <c r="AM33" s="252">
        <f t="shared" si="21"/>
        <v>0</v>
      </c>
      <c r="AN33" s="252">
        <f t="shared" si="21"/>
        <v>0</v>
      </c>
      <c r="AO33" s="252">
        <f t="shared" si="21"/>
        <v>0</v>
      </c>
      <c r="AP33" s="252">
        <f t="shared" si="21"/>
        <v>0</v>
      </c>
      <c r="AQ33" s="252">
        <f t="shared" si="21"/>
        <v>0</v>
      </c>
      <c r="AR33" s="252">
        <f t="shared" si="21"/>
        <v>0</v>
      </c>
      <c r="AS33" s="252">
        <f t="shared" si="21"/>
        <v>0</v>
      </c>
      <c r="AT33" s="252">
        <f>SUM(AJ33:AS33)</f>
        <v>0</v>
      </c>
    </row>
    <row r="34" spans="1:46">
      <c r="A34" s="204" t="str">
        <f>'N3.01'!A34</f>
        <v>Stage 3:With Intervention Risk Change</v>
      </c>
      <c r="B34" s="204" t="str">
        <f>'N3.01'!B34</f>
        <v>Non-Intervention Impacts</v>
      </c>
      <c r="C34" s="204" t="str">
        <f>'N3.01'!C34</f>
        <v>Methodology Change Impact</v>
      </c>
      <c r="D34" s="204" t="str">
        <f>'N3.01'!D34</f>
        <v>Non-Intervention</v>
      </c>
      <c r="F34" s="212" t="s">
        <v>51</v>
      </c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253">
        <f t="shared" ref="Q34:Q47" si="22">SUM(G34:P34)</f>
        <v>0</v>
      </c>
      <c r="S34" s="199" t="str">
        <f t="shared" si="5"/>
        <v>Units:</v>
      </c>
      <c r="T34" s="120"/>
      <c r="V34" s="199" t="str">
        <f t="shared" si="6"/>
        <v>Units:</v>
      </c>
      <c r="W34" s="120"/>
      <c r="X34" s="120"/>
      <c r="Y34" s="120"/>
      <c r="Z34" s="120"/>
      <c r="AA34" s="120"/>
      <c r="AB34" s="120"/>
      <c r="AC34" s="120"/>
      <c r="AD34" s="120"/>
      <c r="AE34" s="120"/>
      <c r="AF34" s="120"/>
      <c r="AG34" s="253">
        <f t="shared" ref="AG34:AG47" si="23">SUM(W34:AF34)</f>
        <v>0</v>
      </c>
      <c r="AI34" s="199" t="str">
        <f t="shared" si="8"/>
        <v>Units:</v>
      </c>
      <c r="AJ34" s="120"/>
      <c r="AK34" s="120"/>
      <c r="AL34" s="120"/>
      <c r="AM34" s="120"/>
      <c r="AN34" s="120"/>
      <c r="AO34" s="120"/>
      <c r="AP34" s="120"/>
      <c r="AQ34" s="120"/>
      <c r="AR34" s="120"/>
      <c r="AS34" s="120"/>
      <c r="AT34" s="253">
        <f t="shared" ref="AT34:AT47" si="24">SUM(AJ34:AS34)</f>
        <v>0</v>
      </c>
    </row>
    <row r="35" spans="1:46">
      <c r="A35" s="204" t="str">
        <f>'N3.01'!A35</f>
        <v>Stage 3:With Intervention Risk Change</v>
      </c>
      <c r="B35" s="204" t="str">
        <f>'N3.01'!B35</f>
        <v>Non-Intervention Impacts</v>
      </c>
      <c r="C35" s="204" t="str">
        <f>'N3.01'!C35</f>
        <v>Data Revision Impact</v>
      </c>
      <c r="D35" s="204" t="str">
        <f>'N3.01'!D35</f>
        <v>Non-Intervention</v>
      </c>
      <c r="F35" s="212" t="s">
        <v>51</v>
      </c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253">
        <f t="shared" si="22"/>
        <v>0</v>
      </c>
      <c r="S35" s="199" t="str">
        <f t="shared" si="5"/>
        <v>Units:</v>
      </c>
      <c r="T35" s="120"/>
      <c r="V35" s="199" t="str">
        <f t="shared" si="6"/>
        <v>Units:</v>
      </c>
      <c r="W35" s="120"/>
      <c r="X35" s="120"/>
      <c r="Y35" s="120"/>
      <c r="Z35" s="120"/>
      <c r="AA35" s="120"/>
      <c r="AB35" s="120"/>
      <c r="AC35" s="120"/>
      <c r="AD35" s="120"/>
      <c r="AE35" s="120"/>
      <c r="AF35" s="120"/>
      <c r="AG35" s="253">
        <f t="shared" si="23"/>
        <v>0</v>
      </c>
      <c r="AI35" s="199" t="str">
        <f t="shared" si="8"/>
        <v>Units:</v>
      </c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253">
        <f t="shared" si="24"/>
        <v>0</v>
      </c>
    </row>
    <row r="36" spans="1:46">
      <c r="A36" s="204" t="str">
        <f>'N3.01'!A36</f>
        <v>Stage 3:With Intervention Risk Change</v>
      </c>
      <c r="B36" s="204" t="str">
        <f>'N3.01'!B36</f>
        <v>Non-Intervention Impacts</v>
      </c>
      <c r="C36" s="204" t="str">
        <f>'N3.01'!C36</f>
        <v>Manual Over-ride on PoF or CoF</v>
      </c>
      <c r="D36" s="204" t="str">
        <f>'N3.01'!D36</f>
        <v>Non-Intervention</v>
      </c>
      <c r="F36" s="212" t="s">
        <v>51</v>
      </c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253">
        <f t="shared" si="22"/>
        <v>0</v>
      </c>
      <c r="S36" s="199" t="str">
        <f t="shared" si="5"/>
        <v>Units:</v>
      </c>
      <c r="T36" s="120"/>
      <c r="V36" s="199" t="str">
        <f t="shared" si="6"/>
        <v>Units:</v>
      </c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253">
        <f t="shared" si="23"/>
        <v>0</v>
      </c>
      <c r="AI36" s="199" t="str">
        <f t="shared" si="8"/>
        <v>Units:</v>
      </c>
      <c r="AJ36" s="120"/>
      <c r="AK36" s="120"/>
      <c r="AL36" s="120"/>
      <c r="AM36" s="120"/>
      <c r="AN36" s="120"/>
      <c r="AO36" s="120"/>
      <c r="AP36" s="120"/>
      <c r="AQ36" s="120"/>
      <c r="AR36" s="120"/>
      <c r="AS36" s="120"/>
      <c r="AT36" s="253">
        <f t="shared" si="24"/>
        <v>0</v>
      </c>
    </row>
    <row r="37" spans="1:46">
      <c r="A37" s="204" t="str">
        <f>'N3.01'!A37</f>
        <v>Stage 3:With Intervention Risk Change</v>
      </c>
      <c r="B37" s="204" t="str">
        <f>'N3.01'!B37</f>
        <v>Non-Intervention Impacts</v>
      </c>
      <c r="C37" s="204" t="str">
        <f>'N3.01'!C37</f>
        <v>Extension of Expected Asset Life</v>
      </c>
      <c r="D37" s="204" t="str">
        <f>'N3.01'!D37</f>
        <v>Non-Intervention</v>
      </c>
      <c r="F37" s="212" t="s">
        <v>51</v>
      </c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253">
        <f t="shared" si="22"/>
        <v>0</v>
      </c>
      <c r="S37" s="199" t="str">
        <f t="shared" si="5"/>
        <v>Units:</v>
      </c>
      <c r="T37" s="120"/>
      <c r="V37" s="199" t="str">
        <f t="shared" si="6"/>
        <v>Units:</v>
      </c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253">
        <f t="shared" si="23"/>
        <v>0</v>
      </c>
      <c r="AI37" s="199" t="str">
        <f t="shared" si="8"/>
        <v>Units:</v>
      </c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253">
        <f t="shared" si="24"/>
        <v>0</v>
      </c>
    </row>
    <row r="38" spans="1:46">
      <c r="A38" s="204" t="str">
        <f>'N3.01'!A38</f>
        <v>Stage 3:With Intervention Risk Change</v>
      </c>
      <c r="B38" s="204" t="str">
        <f>'N3.01'!B38</f>
        <v>Non-Intervention Impacts</v>
      </c>
      <c r="C38" s="204" t="str">
        <f>'N3.01'!C38</f>
        <v>Consequential Interventions</v>
      </c>
      <c r="D38" s="204" t="str">
        <f>'N3.01'!D38</f>
        <v>Non-Intervention</v>
      </c>
      <c r="F38" s="212" t="s">
        <v>51</v>
      </c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253">
        <f t="shared" si="22"/>
        <v>0</v>
      </c>
      <c r="S38" s="199" t="str">
        <f t="shared" si="5"/>
        <v>Units:</v>
      </c>
      <c r="T38" s="120"/>
      <c r="V38" s="199" t="str">
        <f t="shared" si="6"/>
        <v>Units:</v>
      </c>
      <c r="W38" s="120"/>
      <c r="X38" s="120"/>
      <c r="Y38" s="120"/>
      <c r="Z38" s="120"/>
      <c r="AA38" s="120"/>
      <c r="AB38" s="120"/>
      <c r="AC38" s="120"/>
      <c r="AD38" s="120"/>
      <c r="AE38" s="120"/>
      <c r="AF38" s="120"/>
      <c r="AG38" s="253">
        <f t="shared" si="23"/>
        <v>0</v>
      </c>
      <c r="AI38" s="199" t="str">
        <f t="shared" si="8"/>
        <v>Units:</v>
      </c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253">
        <f t="shared" si="24"/>
        <v>0</v>
      </c>
    </row>
    <row r="39" spans="1:46">
      <c r="A39" s="204" t="str">
        <f>'N3.01'!A39</f>
        <v>Stage 3:With Intervention Risk Change</v>
      </c>
      <c r="B39" s="204" t="str">
        <f>'N3.01'!B39</f>
        <v>Asset Intervention Impacts</v>
      </c>
      <c r="C39" s="204" t="str">
        <f>'N3.01'!C39</f>
        <v>Asset Replacement (PoF Driven)</v>
      </c>
      <c r="D39" s="204" t="str">
        <f>'N3.01'!D39</f>
        <v>Replacement</v>
      </c>
      <c r="F39" s="212" t="s">
        <v>51</v>
      </c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253">
        <f t="shared" si="22"/>
        <v>0</v>
      </c>
      <c r="S39" s="199" t="str">
        <f t="shared" si="5"/>
        <v>Units:</v>
      </c>
      <c r="T39" s="120"/>
      <c r="V39" s="199" t="str">
        <f t="shared" si="6"/>
        <v>Units:</v>
      </c>
      <c r="W39" s="120"/>
      <c r="X39" s="120"/>
      <c r="Y39" s="120"/>
      <c r="Z39" s="120"/>
      <c r="AA39" s="120"/>
      <c r="AB39" s="120"/>
      <c r="AC39" s="120"/>
      <c r="AD39" s="120"/>
      <c r="AE39" s="120"/>
      <c r="AF39" s="120"/>
      <c r="AG39" s="253">
        <f t="shared" si="23"/>
        <v>0</v>
      </c>
      <c r="AI39" s="199" t="str">
        <f t="shared" si="8"/>
        <v>Units:</v>
      </c>
      <c r="AJ39" s="120"/>
      <c r="AK39" s="120"/>
      <c r="AL39" s="120"/>
      <c r="AM39" s="120"/>
      <c r="AN39" s="120"/>
      <c r="AO39" s="120"/>
      <c r="AP39" s="120"/>
      <c r="AQ39" s="120"/>
      <c r="AR39" s="120"/>
      <c r="AS39" s="120"/>
      <c r="AT39" s="253">
        <f t="shared" si="24"/>
        <v>0</v>
      </c>
    </row>
    <row r="40" spans="1:46">
      <c r="A40" s="204" t="str">
        <f>'N3.01'!A40</f>
        <v>Stage 3:With Intervention Risk Change</v>
      </c>
      <c r="B40" s="204" t="str">
        <f>'N3.01'!B40</f>
        <v>Asset Intervention Impacts</v>
      </c>
      <c r="C40" s="204" t="str">
        <f>'N3.01'!C40</f>
        <v>Asset Replacement (CoF Driven)</v>
      </c>
      <c r="D40" s="204" t="str">
        <f>'N3.01'!D40</f>
        <v>Replacement</v>
      </c>
      <c r="F40" s="212" t="s">
        <v>51</v>
      </c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253">
        <f t="shared" si="22"/>
        <v>0</v>
      </c>
      <c r="S40" s="199" t="str">
        <f t="shared" si="5"/>
        <v>Units:</v>
      </c>
      <c r="T40" s="120"/>
      <c r="V40" s="199" t="str">
        <f t="shared" si="6"/>
        <v>Units:</v>
      </c>
      <c r="W40" s="120"/>
      <c r="X40" s="120"/>
      <c r="Y40" s="120"/>
      <c r="Z40" s="120"/>
      <c r="AA40" s="120"/>
      <c r="AB40" s="120"/>
      <c r="AC40" s="120"/>
      <c r="AD40" s="120"/>
      <c r="AE40" s="120"/>
      <c r="AF40" s="120"/>
      <c r="AG40" s="253">
        <f t="shared" si="23"/>
        <v>0</v>
      </c>
      <c r="AI40" s="199" t="str">
        <f t="shared" si="8"/>
        <v>Units:</v>
      </c>
      <c r="AJ40" s="120"/>
      <c r="AK40" s="120"/>
      <c r="AL40" s="120"/>
      <c r="AM40" s="120"/>
      <c r="AN40" s="120"/>
      <c r="AO40" s="120"/>
      <c r="AP40" s="120"/>
      <c r="AQ40" s="120"/>
      <c r="AR40" s="120"/>
      <c r="AS40" s="120"/>
      <c r="AT40" s="253">
        <f t="shared" si="24"/>
        <v>0</v>
      </c>
    </row>
    <row r="41" spans="1:46">
      <c r="A41" s="204" t="str">
        <f>'N3.01'!A41</f>
        <v>Stage 3:With Intervention Risk Change</v>
      </c>
      <c r="B41" s="204" t="str">
        <f>'N3.01'!B41</f>
        <v>Asset Intervention Impacts</v>
      </c>
      <c r="C41" s="204" t="str">
        <f>'N3.01'!C41</f>
        <v>Asset Replacement (Other Driven)</v>
      </c>
      <c r="D41" s="204" t="str">
        <f>'N3.01'!D41</f>
        <v>Replacement</v>
      </c>
      <c r="F41" s="212" t="s">
        <v>51</v>
      </c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253">
        <f t="shared" si="22"/>
        <v>0</v>
      </c>
      <c r="S41" s="199" t="str">
        <f t="shared" si="5"/>
        <v>Units:</v>
      </c>
      <c r="T41" s="120"/>
      <c r="V41" s="199" t="str">
        <f t="shared" si="6"/>
        <v>Units:</v>
      </c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253">
        <f t="shared" si="23"/>
        <v>0</v>
      </c>
      <c r="AI41" s="199" t="str">
        <f t="shared" si="8"/>
        <v>Units:</v>
      </c>
      <c r="AJ41" s="120"/>
      <c r="AK41" s="120"/>
      <c r="AL41" s="120"/>
      <c r="AM41" s="120"/>
      <c r="AN41" s="120"/>
      <c r="AO41" s="120"/>
      <c r="AP41" s="120"/>
      <c r="AQ41" s="120"/>
      <c r="AR41" s="120"/>
      <c r="AS41" s="120"/>
      <c r="AT41" s="253">
        <f t="shared" si="24"/>
        <v>0</v>
      </c>
    </row>
    <row r="42" spans="1:46">
      <c r="A42" s="204" t="str">
        <f>'N3.01'!A42</f>
        <v>Stage 3:With Intervention Risk Change</v>
      </c>
      <c r="B42" s="204" t="str">
        <f>'N3.01'!B42</f>
        <v>Asset Intervention Impacts</v>
      </c>
      <c r="C42" s="204" t="str">
        <f>'N3.01'!C42</f>
        <v>Asset Refurbishment (PoF Driven)</v>
      </c>
      <c r="D42" s="204" t="str">
        <f>'N3.01'!D42</f>
        <v>Refurbishment</v>
      </c>
      <c r="F42" s="212" t="s">
        <v>51</v>
      </c>
      <c r="G42" s="120"/>
      <c r="H42" s="120"/>
      <c r="I42" s="120"/>
      <c r="J42" s="120"/>
      <c r="K42" s="120"/>
      <c r="L42" s="120"/>
      <c r="M42" s="120"/>
      <c r="N42" s="120"/>
      <c r="O42" s="120"/>
      <c r="P42" s="120"/>
      <c r="Q42" s="253">
        <f t="shared" si="22"/>
        <v>0</v>
      </c>
      <c r="S42" s="199" t="str">
        <f t="shared" si="5"/>
        <v>Units:</v>
      </c>
      <c r="T42" s="120"/>
      <c r="V42" s="199" t="str">
        <f t="shared" si="6"/>
        <v>Units:</v>
      </c>
      <c r="W42" s="120"/>
      <c r="X42" s="120"/>
      <c r="Y42" s="120"/>
      <c r="Z42" s="120"/>
      <c r="AA42" s="120"/>
      <c r="AB42" s="120"/>
      <c r="AC42" s="120"/>
      <c r="AD42" s="120"/>
      <c r="AE42" s="120"/>
      <c r="AF42" s="120"/>
      <c r="AG42" s="253">
        <f t="shared" si="23"/>
        <v>0</v>
      </c>
      <c r="AI42" s="199" t="str">
        <f t="shared" si="8"/>
        <v>Units:</v>
      </c>
      <c r="AJ42" s="120"/>
      <c r="AK42" s="120"/>
      <c r="AL42" s="120"/>
      <c r="AM42" s="120"/>
      <c r="AN42" s="120"/>
      <c r="AO42" s="120"/>
      <c r="AP42" s="120"/>
      <c r="AQ42" s="120"/>
      <c r="AR42" s="120"/>
      <c r="AS42" s="120"/>
      <c r="AT42" s="253">
        <f t="shared" si="24"/>
        <v>0</v>
      </c>
    </row>
    <row r="43" spans="1:46">
      <c r="A43" s="204" t="str">
        <f>'N3.01'!A43</f>
        <v>Stage 3:With Intervention Risk Change</v>
      </c>
      <c r="B43" s="204" t="str">
        <f>'N3.01'!B43</f>
        <v>Asset Intervention Impacts</v>
      </c>
      <c r="C43" s="204" t="str">
        <f>'N3.01'!C43</f>
        <v>Asset Refurbishment (CoF Driven)</v>
      </c>
      <c r="D43" s="204" t="str">
        <f>'N3.01'!D43</f>
        <v>Refurbishment</v>
      </c>
      <c r="F43" s="212" t="s">
        <v>51</v>
      </c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253">
        <f t="shared" si="22"/>
        <v>0</v>
      </c>
      <c r="S43" s="199" t="str">
        <f t="shared" si="5"/>
        <v>Units:</v>
      </c>
      <c r="T43" s="120"/>
      <c r="V43" s="199" t="str">
        <f t="shared" si="6"/>
        <v>Units:</v>
      </c>
      <c r="W43" s="120"/>
      <c r="X43" s="120"/>
      <c r="Y43" s="120"/>
      <c r="Z43" s="120"/>
      <c r="AA43" s="120"/>
      <c r="AB43" s="120"/>
      <c r="AC43" s="120"/>
      <c r="AD43" s="120"/>
      <c r="AE43" s="120"/>
      <c r="AF43" s="120"/>
      <c r="AG43" s="253">
        <f t="shared" si="23"/>
        <v>0</v>
      </c>
      <c r="AI43" s="199" t="str">
        <f t="shared" si="8"/>
        <v>Units:</v>
      </c>
      <c r="AJ43" s="120"/>
      <c r="AK43" s="120"/>
      <c r="AL43" s="120"/>
      <c r="AM43" s="120"/>
      <c r="AN43" s="120"/>
      <c r="AO43" s="120"/>
      <c r="AP43" s="120"/>
      <c r="AQ43" s="120"/>
      <c r="AR43" s="120"/>
      <c r="AS43" s="120"/>
      <c r="AT43" s="253">
        <f t="shared" si="24"/>
        <v>0</v>
      </c>
    </row>
    <row r="44" spans="1:46">
      <c r="A44" s="204" t="str">
        <f>'N3.01'!A44</f>
        <v>Stage 3:With Intervention Risk Change</v>
      </c>
      <c r="B44" s="204" t="str">
        <f>'N3.01'!B44</f>
        <v>Asset Intervention Impacts</v>
      </c>
      <c r="C44" s="204" t="str">
        <f>'N3.01'!C44</f>
        <v>Asset Refurbishment (Other Driven)</v>
      </c>
      <c r="D44" s="204" t="str">
        <f>'N3.01'!D44</f>
        <v>Refurbishment</v>
      </c>
      <c r="F44" s="212" t="s">
        <v>51</v>
      </c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253">
        <f t="shared" si="22"/>
        <v>0</v>
      </c>
      <c r="S44" s="199" t="str">
        <f t="shared" si="5"/>
        <v>Units:</v>
      </c>
      <c r="T44" s="120"/>
      <c r="V44" s="199" t="str">
        <f t="shared" si="6"/>
        <v>Units:</v>
      </c>
      <c r="W44" s="120"/>
      <c r="X44" s="120"/>
      <c r="Y44" s="120"/>
      <c r="Z44" s="120"/>
      <c r="AA44" s="120"/>
      <c r="AB44" s="120"/>
      <c r="AC44" s="120"/>
      <c r="AD44" s="120"/>
      <c r="AE44" s="120"/>
      <c r="AF44" s="120"/>
      <c r="AG44" s="253">
        <f t="shared" si="23"/>
        <v>0</v>
      </c>
      <c r="AI44" s="199" t="str">
        <f t="shared" si="8"/>
        <v>Units:</v>
      </c>
      <c r="AJ44" s="120"/>
      <c r="AK44" s="120"/>
      <c r="AL44" s="120"/>
      <c r="AM44" s="120"/>
      <c r="AN44" s="120"/>
      <c r="AO44" s="120"/>
      <c r="AP44" s="120"/>
      <c r="AQ44" s="120"/>
      <c r="AR44" s="120"/>
      <c r="AS44" s="120"/>
      <c r="AT44" s="253">
        <f t="shared" si="24"/>
        <v>0</v>
      </c>
    </row>
    <row r="45" spans="1:46">
      <c r="A45" s="204" t="str">
        <f>'N3.01'!A45</f>
        <v>Stage 3:With Intervention Risk Change</v>
      </c>
      <c r="B45" s="204" t="str">
        <f>'N3.01'!B45</f>
        <v>Asset Intervention Impacts</v>
      </c>
      <c r="C45" s="204" t="str">
        <f>'N3.01'!C45</f>
        <v>Asset Replacement Due To Early Life Failures</v>
      </c>
      <c r="D45" s="204" t="str">
        <f>'N3.01'!D45</f>
        <v>Other Interventions</v>
      </c>
      <c r="F45" s="212" t="s">
        <v>51</v>
      </c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253">
        <f t="shared" si="22"/>
        <v>0</v>
      </c>
      <c r="S45" s="199" t="str">
        <f t="shared" si="5"/>
        <v>Units:</v>
      </c>
      <c r="T45" s="120"/>
      <c r="V45" s="199" t="str">
        <f t="shared" si="6"/>
        <v>Units:</v>
      </c>
      <c r="W45" s="120"/>
      <c r="X45" s="120"/>
      <c r="Y45" s="120"/>
      <c r="Z45" s="120"/>
      <c r="AA45" s="120"/>
      <c r="AB45" s="120"/>
      <c r="AC45" s="120"/>
      <c r="AD45" s="120"/>
      <c r="AE45" s="120"/>
      <c r="AF45" s="120"/>
      <c r="AG45" s="253">
        <f t="shared" si="23"/>
        <v>0</v>
      </c>
      <c r="AI45" s="199" t="str">
        <f t="shared" si="8"/>
        <v>Units:</v>
      </c>
      <c r="AJ45" s="120"/>
      <c r="AK45" s="120"/>
      <c r="AL45" s="120"/>
      <c r="AM45" s="120"/>
      <c r="AN45" s="120"/>
      <c r="AO45" s="120"/>
      <c r="AP45" s="120"/>
      <c r="AQ45" s="120"/>
      <c r="AR45" s="120"/>
      <c r="AS45" s="120"/>
      <c r="AT45" s="253">
        <f t="shared" si="24"/>
        <v>0</v>
      </c>
    </row>
    <row r="46" spans="1:46">
      <c r="A46" s="204" t="str">
        <f>'N3.01'!A46</f>
        <v>Stage 3:With Intervention Risk Change</v>
      </c>
      <c r="B46" s="204" t="str">
        <f>'N3.01'!B46</f>
        <v>Risk Changes</v>
      </c>
      <c r="C46" s="248" t="str">
        <f>'N3.01'!C46</f>
        <v>Optional entry 4</v>
      </c>
      <c r="D46" s="204" t="str">
        <f>'N3.01'!D46</f>
        <v>N/A</v>
      </c>
      <c r="F46" s="212" t="s">
        <v>51</v>
      </c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53">
        <f t="shared" si="22"/>
        <v>0</v>
      </c>
      <c r="S46" s="199" t="str">
        <f t="shared" si="5"/>
        <v>Units:</v>
      </c>
      <c r="T46" s="120"/>
      <c r="V46" s="199" t="str">
        <f t="shared" si="6"/>
        <v>Units:</v>
      </c>
      <c r="W46" s="206"/>
      <c r="X46" s="206"/>
      <c r="Y46" s="206"/>
      <c r="Z46" s="206"/>
      <c r="AA46" s="206"/>
      <c r="AB46" s="206"/>
      <c r="AC46" s="206"/>
      <c r="AD46" s="206"/>
      <c r="AE46" s="206"/>
      <c r="AF46" s="206"/>
      <c r="AG46" s="253">
        <f t="shared" si="23"/>
        <v>0</v>
      </c>
      <c r="AI46" s="199" t="str">
        <f t="shared" si="8"/>
        <v>Units:</v>
      </c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53">
        <f t="shared" si="24"/>
        <v>0</v>
      </c>
    </row>
    <row r="47" spans="1:46">
      <c r="A47" s="247" t="str">
        <f>'N3.01'!A47</f>
        <v>Stage 3: RIIO-2 With Intervention Position 2025/26</v>
      </c>
      <c r="B47" s="247" t="str">
        <f>'N3.01'!B47</f>
        <v>Total Asset Category Risk</v>
      </c>
      <c r="C47" s="247" t="str">
        <f>'N3.01'!C47</f>
        <v>With Intervention Position</v>
      </c>
      <c r="D47" s="247" t="str">
        <f>'N3.01'!D47</f>
        <v>Total</v>
      </c>
      <c r="F47" s="212" t="s">
        <v>51</v>
      </c>
      <c r="G47" s="252">
        <f>SUM(G$33:G$46)</f>
        <v>0</v>
      </c>
      <c r="H47" s="252">
        <f t="shared" ref="H47:P47" si="25">SUM(H$33:H$46)</f>
        <v>0</v>
      </c>
      <c r="I47" s="252">
        <f t="shared" si="25"/>
        <v>0</v>
      </c>
      <c r="J47" s="252">
        <f t="shared" si="25"/>
        <v>0</v>
      </c>
      <c r="K47" s="252">
        <f t="shared" si="25"/>
        <v>0</v>
      </c>
      <c r="L47" s="252">
        <f t="shared" si="25"/>
        <v>0</v>
      </c>
      <c r="M47" s="252">
        <f t="shared" si="25"/>
        <v>0</v>
      </c>
      <c r="N47" s="252">
        <f t="shared" si="25"/>
        <v>0</v>
      </c>
      <c r="O47" s="252">
        <f t="shared" si="25"/>
        <v>0</v>
      </c>
      <c r="P47" s="252">
        <f t="shared" si="25"/>
        <v>0</v>
      </c>
      <c r="Q47" s="252">
        <f t="shared" si="22"/>
        <v>0</v>
      </c>
      <c r="S47" s="199" t="str">
        <f t="shared" si="5"/>
        <v>Units:</v>
      </c>
      <c r="T47" s="120"/>
      <c r="V47" s="199" t="str">
        <f t="shared" si="6"/>
        <v>Units:</v>
      </c>
      <c r="W47" s="252">
        <f t="shared" ref="W47:AF47" si="26">SUM(W$33:W$46)</f>
        <v>0</v>
      </c>
      <c r="X47" s="252">
        <f t="shared" si="26"/>
        <v>0</v>
      </c>
      <c r="Y47" s="252">
        <f t="shared" si="26"/>
        <v>0</v>
      </c>
      <c r="Z47" s="252">
        <f t="shared" si="26"/>
        <v>0</v>
      </c>
      <c r="AA47" s="252">
        <f t="shared" si="26"/>
        <v>0</v>
      </c>
      <c r="AB47" s="252">
        <f t="shared" si="26"/>
        <v>0</v>
      </c>
      <c r="AC47" s="252">
        <f t="shared" si="26"/>
        <v>0</v>
      </c>
      <c r="AD47" s="252">
        <f t="shared" si="26"/>
        <v>0</v>
      </c>
      <c r="AE47" s="252">
        <f t="shared" si="26"/>
        <v>0</v>
      </c>
      <c r="AF47" s="252">
        <f t="shared" si="26"/>
        <v>0</v>
      </c>
      <c r="AG47" s="252">
        <f t="shared" si="23"/>
        <v>0</v>
      </c>
      <c r="AI47" s="199" t="str">
        <f t="shared" si="8"/>
        <v>Units:</v>
      </c>
      <c r="AJ47" s="252">
        <f t="shared" ref="AJ47:AS47" si="27">SUM(AJ$33:AJ$46)</f>
        <v>0</v>
      </c>
      <c r="AK47" s="252">
        <f t="shared" si="27"/>
        <v>0</v>
      </c>
      <c r="AL47" s="252">
        <f t="shared" si="27"/>
        <v>0</v>
      </c>
      <c r="AM47" s="252">
        <f t="shared" si="27"/>
        <v>0</v>
      </c>
      <c r="AN47" s="252">
        <f t="shared" si="27"/>
        <v>0</v>
      </c>
      <c r="AO47" s="252">
        <f t="shared" si="27"/>
        <v>0</v>
      </c>
      <c r="AP47" s="252">
        <f t="shared" si="27"/>
        <v>0</v>
      </c>
      <c r="AQ47" s="252">
        <f t="shared" si="27"/>
        <v>0</v>
      </c>
      <c r="AR47" s="252">
        <f t="shared" si="27"/>
        <v>0</v>
      </c>
      <c r="AS47" s="252">
        <f t="shared" si="27"/>
        <v>0</v>
      </c>
      <c r="AT47" s="252">
        <f t="shared" si="24"/>
        <v>0</v>
      </c>
    </row>
    <row r="48" spans="1:46" s="207" customFormat="1" ht="5" customHeight="1">
      <c r="S48" s="208"/>
      <c r="V48" s="208"/>
      <c r="AI48" s="208"/>
    </row>
    <row r="49" spans="1:46">
      <c r="A49" s="204" t="str">
        <f>'N3.01'!A49</f>
        <v>Long Term Risk Benefit: RIIO-2</v>
      </c>
      <c r="B49" s="204" t="str">
        <f>'N3.01'!B49</f>
        <v>Asset Intervention Impacts</v>
      </c>
      <c r="C49" s="204" t="str">
        <f>'N3.01'!C49</f>
        <v>Asset Replacement (PoF Driven)</v>
      </c>
      <c r="D49" s="204" t="str">
        <f>'N3.01'!D49</f>
        <v>N/A</v>
      </c>
      <c r="F49" s="212" t="s">
        <v>51</v>
      </c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253">
        <f t="shared" ref="Q49:Q55" si="28">SUM(G49:P49)</f>
        <v>0</v>
      </c>
      <c r="S49" s="199" t="str">
        <f t="shared" si="5"/>
        <v>Units:</v>
      </c>
      <c r="T49" s="120"/>
      <c r="V49" s="199" t="str">
        <f t="shared" si="6"/>
        <v>Units:</v>
      </c>
      <c r="W49" s="120"/>
      <c r="X49" s="120"/>
      <c r="Y49" s="120"/>
      <c r="Z49" s="120"/>
      <c r="AA49" s="120"/>
      <c r="AB49" s="120"/>
      <c r="AC49" s="120"/>
      <c r="AD49" s="120"/>
      <c r="AE49" s="120"/>
      <c r="AF49" s="120"/>
      <c r="AG49" s="253">
        <f t="shared" ref="AG49:AG55" si="29">SUM(W49:AF49)</f>
        <v>0</v>
      </c>
      <c r="AI49" s="199" t="str">
        <f t="shared" si="8"/>
        <v>Units:</v>
      </c>
      <c r="AJ49" s="120"/>
      <c r="AK49" s="120"/>
      <c r="AL49" s="120"/>
      <c r="AM49" s="120"/>
      <c r="AN49" s="120"/>
      <c r="AO49" s="120"/>
      <c r="AP49" s="120"/>
      <c r="AQ49" s="120"/>
      <c r="AR49" s="120"/>
      <c r="AS49" s="120"/>
      <c r="AT49" s="253">
        <f t="shared" ref="AT49:AT55" si="30">SUM(AJ49:AS49)</f>
        <v>0</v>
      </c>
    </row>
    <row r="50" spans="1:46">
      <c r="A50" s="204" t="str">
        <f>'N3.01'!A50</f>
        <v>Long Term Risk Benefit: RIIO-2</v>
      </c>
      <c r="B50" s="204" t="str">
        <f>'N3.01'!B50</f>
        <v>Asset Intervention Impacts</v>
      </c>
      <c r="C50" s="204" t="str">
        <f>'N3.01'!C50</f>
        <v>Asset Replacement (CoF Driven)</v>
      </c>
      <c r="D50" s="204" t="str">
        <f>'N3.01'!D50</f>
        <v>N/A</v>
      </c>
      <c r="F50" s="212" t="s">
        <v>51</v>
      </c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253">
        <f t="shared" si="28"/>
        <v>0</v>
      </c>
      <c r="S50" s="199" t="str">
        <f t="shared" si="5"/>
        <v>Units:</v>
      </c>
      <c r="T50" s="120"/>
      <c r="V50" s="199" t="str">
        <f t="shared" si="6"/>
        <v>Units:</v>
      </c>
      <c r="W50" s="120"/>
      <c r="X50" s="120"/>
      <c r="Y50" s="120"/>
      <c r="Z50" s="120"/>
      <c r="AA50" s="120"/>
      <c r="AB50" s="120"/>
      <c r="AC50" s="120"/>
      <c r="AD50" s="120"/>
      <c r="AE50" s="120"/>
      <c r="AF50" s="120"/>
      <c r="AG50" s="253">
        <f t="shared" si="29"/>
        <v>0</v>
      </c>
      <c r="AI50" s="199" t="str">
        <f t="shared" si="8"/>
        <v>Units:</v>
      </c>
      <c r="AJ50" s="120"/>
      <c r="AK50" s="120"/>
      <c r="AL50" s="120"/>
      <c r="AM50" s="120"/>
      <c r="AN50" s="120"/>
      <c r="AO50" s="120"/>
      <c r="AP50" s="120"/>
      <c r="AQ50" s="120"/>
      <c r="AR50" s="120"/>
      <c r="AS50" s="120"/>
      <c r="AT50" s="253">
        <f t="shared" si="30"/>
        <v>0</v>
      </c>
    </row>
    <row r="51" spans="1:46">
      <c r="A51" s="204" t="str">
        <f>'N3.01'!A51</f>
        <v>Long Term Risk Benefit: RIIO-2</v>
      </c>
      <c r="B51" s="204" t="str">
        <f>'N3.01'!B51</f>
        <v>Asset Intervention Impacts</v>
      </c>
      <c r="C51" s="204" t="str">
        <f>'N3.01'!C51</f>
        <v>Asset Replacement (Other Driven)</v>
      </c>
      <c r="D51" s="204" t="str">
        <f>'N3.01'!D51</f>
        <v>N/A</v>
      </c>
      <c r="F51" s="212" t="s">
        <v>51</v>
      </c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253">
        <f t="shared" si="28"/>
        <v>0</v>
      </c>
      <c r="S51" s="199" t="str">
        <f t="shared" si="5"/>
        <v>Units:</v>
      </c>
      <c r="T51" s="120"/>
      <c r="V51" s="199" t="str">
        <f t="shared" si="6"/>
        <v>Units:</v>
      </c>
      <c r="W51" s="120"/>
      <c r="X51" s="120"/>
      <c r="Y51" s="120"/>
      <c r="Z51" s="120"/>
      <c r="AA51" s="120"/>
      <c r="AB51" s="120"/>
      <c r="AC51" s="120"/>
      <c r="AD51" s="120"/>
      <c r="AE51" s="120"/>
      <c r="AF51" s="120"/>
      <c r="AG51" s="253">
        <f t="shared" si="29"/>
        <v>0</v>
      </c>
      <c r="AI51" s="199" t="str">
        <f t="shared" si="8"/>
        <v>Units:</v>
      </c>
      <c r="AJ51" s="120"/>
      <c r="AK51" s="120"/>
      <c r="AL51" s="120"/>
      <c r="AM51" s="120"/>
      <c r="AN51" s="120"/>
      <c r="AO51" s="120"/>
      <c r="AP51" s="120"/>
      <c r="AQ51" s="120"/>
      <c r="AR51" s="120"/>
      <c r="AS51" s="120"/>
      <c r="AT51" s="253">
        <f t="shared" si="30"/>
        <v>0</v>
      </c>
    </row>
    <row r="52" spans="1:46">
      <c r="A52" s="204" t="str">
        <f>'N3.01'!A52</f>
        <v>Long Term Risk Benefit: RIIO-2</v>
      </c>
      <c r="B52" s="204" t="str">
        <f>'N3.01'!B52</f>
        <v>Asset Intervention Impacts</v>
      </c>
      <c r="C52" s="204" t="str">
        <f>'N3.01'!C52</f>
        <v>Asset Refurbishment (PoF Driven)</v>
      </c>
      <c r="D52" s="204" t="str">
        <f>'N3.01'!D52</f>
        <v>N/A</v>
      </c>
      <c r="F52" s="212" t="s">
        <v>51</v>
      </c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253">
        <f t="shared" si="28"/>
        <v>0</v>
      </c>
      <c r="S52" s="199" t="str">
        <f t="shared" si="5"/>
        <v>Units:</v>
      </c>
      <c r="T52" s="120"/>
      <c r="V52" s="199" t="str">
        <f t="shared" si="6"/>
        <v>Units:</v>
      </c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253">
        <f t="shared" si="29"/>
        <v>0</v>
      </c>
      <c r="AI52" s="199" t="str">
        <f t="shared" si="8"/>
        <v>Units:</v>
      </c>
      <c r="AJ52" s="120"/>
      <c r="AK52" s="120"/>
      <c r="AL52" s="120"/>
      <c r="AM52" s="120"/>
      <c r="AN52" s="120"/>
      <c r="AO52" s="120"/>
      <c r="AP52" s="120"/>
      <c r="AQ52" s="120"/>
      <c r="AR52" s="120"/>
      <c r="AS52" s="120"/>
      <c r="AT52" s="253">
        <f t="shared" si="30"/>
        <v>0</v>
      </c>
    </row>
    <row r="53" spans="1:46">
      <c r="A53" s="204" t="str">
        <f>'N3.01'!A53</f>
        <v>Long Term Risk Benefit: RIIO-2</v>
      </c>
      <c r="B53" s="204" t="str">
        <f>'N3.01'!B53</f>
        <v>Asset Intervention Impacts</v>
      </c>
      <c r="C53" s="204" t="str">
        <f>'N3.01'!C53</f>
        <v>Asset Refurbishment (CoF Driven)</v>
      </c>
      <c r="D53" s="204" t="str">
        <f>'N3.01'!D53</f>
        <v>N/A</v>
      </c>
      <c r="F53" s="212" t="s">
        <v>51</v>
      </c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253">
        <f t="shared" si="28"/>
        <v>0</v>
      </c>
      <c r="S53" s="199" t="str">
        <f t="shared" si="5"/>
        <v>Units:</v>
      </c>
      <c r="T53" s="120"/>
      <c r="V53" s="199" t="str">
        <f t="shared" si="6"/>
        <v>Units:</v>
      </c>
      <c r="W53" s="120"/>
      <c r="X53" s="120"/>
      <c r="Y53" s="120"/>
      <c r="Z53" s="120"/>
      <c r="AA53" s="120"/>
      <c r="AB53" s="120"/>
      <c r="AC53" s="120"/>
      <c r="AD53" s="120"/>
      <c r="AE53" s="120"/>
      <c r="AF53" s="120"/>
      <c r="AG53" s="253">
        <f t="shared" si="29"/>
        <v>0</v>
      </c>
      <c r="AI53" s="199" t="str">
        <f t="shared" si="8"/>
        <v>Units:</v>
      </c>
      <c r="AJ53" s="120"/>
      <c r="AK53" s="120"/>
      <c r="AL53" s="120"/>
      <c r="AM53" s="120"/>
      <c r="AN53" s="120"/>
      <c r="AO53" s="120"/>
      <c r="AP53" s="120"/>
      <c r="AQ53" s="120"/>
      <c r="AR53" s="120"/>
      <c r="AS53" s="120"/>
      <c r="AT53" s="253">
        <f t="shared" si="30"/>
        <v>0</v>
      </c>
    </row>
    <row r="54" spans="1:46">
      <c r="A54" s="204" t="str">
        <f>'N3.01'!A54</f>
        <v>Long Term Risk Benefit: RIIO-2</v>
      </c>
      <c r="B54" s="204" t="str">
        <f>'N3.01'!B54</f>
        <v>Asset Intervention Impacts</v>
      </c>
      <c r="C54" s="204" t="str">
        <f>'N3.01'!C54</f>
        <v>Asset Refurbishment (Other Driven)</v>
      </c>
      <c r="D54" s="204" t="str">
        <f>'N3.01'!D54</f>
        <v>N/A</v>
      </c>
      <c r="F54" s="212" t="s">
        <v>51</v>
      </c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253">
        <f t="shared" si="28"/>
        <v>0</v>
      </c>
      <c r="S54" s="199" t="str">
        <f t="shared" si="5"/>
        <v>Units:</v>
      </c>
      <c r="T54" s="120"/>
      <c r="V54" s="199" t="str">
        <f t="shared" si="6"/>
        <v>Units:</v>
      </c>
      <c r="W54" s="120"/>
      <c r="X54" s="120"/>
      <c r="Y54" s="120"/>
      <c r="Z54" s="120"/>
      <c r="AA54" s="120"/>
      <c r="AB54" s="120"/>
      <c r="AC54" s="120"/>
      <c r="AD54" s="120"/>
      <c r="AE54" s="120"/>
      <c r="AF54" s="120"/>
      <c r="AG54" s="253">
        <f t="shared" si="29"/>
        <v>0</v>
      </c>
      <c r="AI54" s="199" t="str">
        <f t="shared" si="8"/>
        <v>Units:</v>
      </c>
      <c r="AJ54" s="120"/>
      <c r="AK54" s="120"/>
      <c r="AL54" s="120"/>
      <c r="AM54" s="120"/>
      <c r="AN54" s="120"/>
      <c r="AO54" s="120"/>
      <c r="AP54" s="120"/>
      <c r="AQ54" s="120"/>
      <c r="AR54" s="120"/>
      <c r="AS54" s="120"/>
      <c r="AT54" s="253">
        <f t="shared" si="30"/>
        <v>0</v>
      </c>
    </row>
    <row r="55" spans="1:46">
      <c r="A55" s="204" t="str">
        <f>'N3.01'!A55</f>
        <v>Long Term Risk Benefit: RIIO-2</v>
      </c>
      <c r="B55" s="204" t="str">
        <f>'N3.01'!B55</f>
        <v>Asset Intervention Impacts</v>
      </c>
      <c r="C55" s="204" t="str">
        <f>'N3.01'!C55</f>
        <v>Total Long Term Risk Benefit</v>
      </c>
      <c r="D55" s="204" t="str">
        <f>'N3.01'!D55</f>
        <v>Sub-Total</v>
      </c>
      <c r="F55" s="212" t="s">
        <v>51</v>
      </c>
      <c r="G55" s="252">
        <f>SUM(G$49:G$54)</f>
        <v>0</v>
      </c>
      <c r="H55" s="252">
        <f t="shared" ref="H55:P55" si="31">SUM(H$49:H$54)</f>
        <v>0</v>
      </c>
      <c r="I55" s="252">
        <f t="shared" si="31"/>
        <v>0</v>
      </c>
      <c r="J55" s="252">
        <f t="shared" si="31"/>
        <v>0</v>
      </c>
      <c r="K55" s="252">
        <f t="shared" si="31"/>
        <v>0</v>
      </c>
      <c r="L55" s="252">
        <f t="shared" si="31"/>
        <v>0</v>
      </c>
      <c r="M55" s="252">
        <f t="shared" si="31"/>
        <v>0</v>
      </c>
      <c r="N55" s="252">
        <f t="shared" si="31"/>
        <v>0</v>
      </c>
      <c r="O55" s="252">
        <f t="shared" si="31"/>
        <v>0</v>
      </c>
      <c r="P55" s="252">
        <f t="shared" si="31"/>
        <v>0</v>
      </c>
      <c r="Q55" s="253">
        <f t="shared" si="28"/>
        <v>0</v>
      </c>
      <c r="S55" s="199" t="str">
        <f t="shared" si="5"/>
        <v>Units:</v>
      </c>
      <c r="T55" s="120"/>
      <c r="V55" s="199" t="str">
        <f t="shared" si="6"/>
        <v>Units:</v>
      </c>
      <c r="W55" s="252">
        <f t="shared" ref="W55:AF55" si="32">SUM(W$49:W$54)</f>
        <v>0</v>
      </c>
      <c r="X55" s="252">
        <f t="shared" si="32"/>
        <v>0</v>
      </c>
      <c r="Y55" s="252">
        <f t="shared" si="32"/>
        <v>0</v>
      </c>
      <c r="Z55" s="252">
        <f t="shared" si="32"/>
        <v>0</v>
      </c>
      <c r="AA55" s="252">
        <f t="shared" si="32"/>
        <v>0</v>
      </c>
      <c r="AB55" s="252">
        <f t="shared" si="32"/>
        <v>0</v>
      </c>
      <c r="AC55" s="252">
        <f t="shared" si="32"/>
        <v>0</v>
      </c>
      <c r="AD55" s="252">
        <f t="shared" si="32"/>
        <v>0</v>
      </c>
      <c r="AE55" s="252">
        <f t="shared" si="32"/>
        <v>0</v>
      </c>
      <c r="AF55" s="252">
        <f t="shared" si="32"/>
        <v>0</v>
      </c>
      <c r="AG55" s="253">
        <f t="shared" si="29"/>
        <v>0</v>
      </c>
      <c r="AI55" s="199" t="str">
        <f t="shared" si="8"/>
        <v>Units:</v>
      </c>
      <c r="AJ55" s="252">
        <f t="shared" ref="AJ55:AS55" si="33">SUM(AJ$49:AJ$54)</f>
        <v>0</v>
      </c>
      <c r="AK55" s="252">
        <f t="shared" si="33"/>
        <v>0</v>
      </c>
      <c r="AL55" s="252">
        <f t="shared" si="33"/>
        <v>0</v>
      </c>
      <c r="AM55" s="252">
        <f t="shared" si="33"/>
        <v>0</v>
      </c>
      <c r="AN55" s="252">
        <f t="shared" si="33"/>
        <v>0</v>
      </c>
      <c r="AO55" s="252">
        <f t="shared" si="33"/>
        <v>0</v>
      </c>
      <c r="AP55" s="252">
        <f t="shared" si="33"/>
        <v>0</v>
      </c>
      <c r="AQ55" s="252">
        <f t="shared" si="33"/>
        <v>0</v>
      </c>
      <c r="AR55" s="252">
        <f t="shared" si="33"/>
        <v>0</v>
      </c>
      <c r="AS55" s="252">
        <f t="shared" si="33"/>
        <v>0</v>
      </c>
      <c r="AT55" s="253">
        <f t="shared" si="30"/>
        <v>0</v>
      </c>
    </row>
    <row r="56" spans="1:46" s="207" customFormat="1" ht="5" customHeight="1">
      <c r="F56" s="208"/>
      <c r="S56" s="208"/>
      <c r="V56" s="208"/>
      <c r="AI56" s="208"/>
    </row>
    <row r="78" spans="5:5">
      <c r="E78" s="209"/>
    </row>
  </sheetData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33C00E-EFA3-4CB9-87A7-38C5E6C0FCFE}">
  <sheetPr codeName="Sheet67">
    <tabColor rgb="FF7030A0"/>
  </sheetPr>
  <dimension ref="A1:AV78"/>
  <sheetViews>
    <sheetView topLeftCell="S1" zoomScale="85" zoomScaleNormal="85" workbookViewId="0">
      <selection activeCell="G16" sqref="G16"/>
    </sheetView>
  </sheetViews>
  <sheetFormatPr defaultColWidth="9" defaultRowHeight="12.4"/>
  <cols>
    <col min="1" max="1" width="51.19921875" style="89" customWidth="1"/>
    <col min="2" max="2" width="48.796875" style="89" bestFit="1" customWidth="1"/>
    <col min="3" max="3" width="51.19921875" style="89" bestFit="1" customWidth="1"/>
    <col min="4" max="4" width="11.796875" style="89" customWidth="1"/>
    <col min="5" max="5" width="1" style="207" customWidth="1"/>
    <col min="6" max="6" width="6.19921875" style="90" customWidth="1"/>
    <col min="7" max="7" width="9.796875" style="89" bestFit="1" customWidth="1"/>
    <col min="8" max="14" width="9.1328125" style="89" bestFit="1" customWidth="1"/>
    <col min="15" max="17" width="9" style="89"/>
    <col min="18" max="18" width="1" style="207" customWidth="1"/>
    <col min="19" max="19" width="6.19921875" style="90" customWidth="1"/>
    <col min="20" max="20" width="9" style="89"/>
    <col min="21" max="21" width="1" style="207" customWidth="1"/>
    <col min="22" max="22" width="6.19921875" style="90" customWidth="1"/>
    <col min="23" max="33" width="9" style="89"/>
    <col min="34" max="34" width="1" style="207" customWidth="1"/>
    <col min="35" max="35" width="6.19921875" style="90" customWidth="1"/>
    <col min="36" max="46" width="9" style="89"/>
    <col min="47" max="47" width="9.33203125" style="89" bestFit="1" customWidth="1"/>
    <col min="48" max="16384" width="9" style="89"/>
  </cols>
  <sheetData>
    <row r="1" spans="1:48" ht="25.15">
      <c r="A1" s="1" t="str">
        <f>N0_Cover!A1</f>
        <v>RIIO-2 Regulatory Reporting Pack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</row>
    <row r="2" spans="1:48" ht="22.9">
      <c r="A2" s="1">
        <f>N0_Cover!$B$12</f>
        <v>0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</row>
    <row r="3" spans="1:48" ht="19.899999999999999">
      <c r="A3" s="5" t="str">
        <f>"Workbook " &amp; N0_Cover!$B$12</f>
        <v xml:space="preserve">Workbook 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48" ht="17.649999999999999">
      <c r="A4" s="7" t="str">
        <f>"Submission Version " &amp; N0_Cover!$B$15 &amp; " - Submitted on " &amp; TEXT(N0_Cover!$B$16,"dd mmm yyyy")</f>
        <v>Submission Version  - Submitted on 00 Jan 1900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</row>
    <row r="5" spans="1:48" ht="17.649999999999999">
      <c r="A5" s="7" t="str">
        <f>"Template Version: " &amp; N0_Cover!$B$11</f>
        <v>Template Version: v1.0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</row>
    <row r="6" spans="1:48" ht="19.899999999999999">
      <c r="A6" s="5" t="e">
        <f ca="1">"Sheet: " &amp;VLOOKUP(RIGHT(CELL("filename",A1),LEN(CELL("filename",A1))-FIND("]",CELL("filename",A1))),'N0.1_Contents'!$A$11:$B$98,2,FALSE)</f>
        <v>#N/A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</row>
    <row r="7" spans="1:48" ht="17.649999999999999">
      <c r="A7" s="7" t="str">
        <f>"Prices Base: " &amp; 'N0.5_Data_Constants'!C13</f>
        <v>Prices Base: 2018/19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</row>
    <row r="8" spans="1:48" s="137" customFormat="1">
      <c r="A8" s="140" t="str">
        <f>"Error Checks: " &amp; IF(ISERROR(MATCH("Error",$A$9:$AV$9,0)),"OK","Error")</f>
        <v>Error Checks: OK</v>
      </c>
      <c r="B8" s="141"/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1"/>
      <c r="AE8" s="141"/>
      <c r="AF8" s="141"/>
      <c r="AG8" s="141"/>
      <c r="AH8" s="141"/>
      <c r="AI8" s="141"/>
      <c r="AJ8" s="141"/>
      <c r="AK8" s="141"/>
      <c r="AL8" s="141"/>
      <c r="AM8" s="141"/>
      <c r="AN8" s="141"/>
      <c r="AO8" s="141"/>
      <c r="AP8" s="141"/>
      <c r="AQ8" s="141"/>
      <c r="AR8" s="141"/>
      <c r="AS8" s="141"/>
      <c r="AT8" s="141"/>
      <c r="AU8" s="141"/>
    </row>
    <row r="9" spans="1:48" s="137" customFormat="1">
      <c r="A9" s="142" t="str">
        <f t="shared" ref="A9:AV9" si="0">IF(ISERROR(MATCH("Error",A10:A12,0)),"-","Error")</f>
        <v>-</v>
      </c>
      <c r="B9" s="142" t="str">
        <f t="shared" si="0"/>
        <v>-</v>
      </c>
      <c r="C9" s="142" t="str">
        <f t="shared" si="0"/>
        <v>-</v>
      </c>
      <c r="D9" s="142"/>
      <c r="E9" s="142" t="str">
        <f t="shared" si="0"/>
        <v>-</v>
      </c>
      <c r="F9" s="142" t="str">
        <f t="shared" si="0"/>
        <v>-</v>
      </c>
      <c r="G9" s="142" t="str">
        <f t="shared" si="0"/>
        <v>-</v>
      </c>
      <c r="H9" s="142" t="str">
        <f t="shared" si="0"/>
        <v>-</v>
      </c>
      <c r="I9" s="142" t="str">
        <f t="shared" si="0"/>
        <v>-</v>
      </c>
      <c r="J9" s="142" t="str">
        <f t="shared" si="0"/>
        <v>-</v>
      </c>
      <c r="K9" s="142" t="str">
        <f t="shared" si="0"/>
        <v>-</v>
      </c>
      <c r="L9" s="142" t="str">
        <f t="shared" si="0"/>
        <v>-</v>
      </c>
      <c r="M9" s="142" t="str">
        <f t="shared" si="0"/>
        <v>-</v>
      </c>
      <c r="N9" s="142" t="str">
        <f t="shared" si="0"/>
        <v>-</v>
      </c>
      <c r="O9" s="142" t="str">
        <f t="shared" si="0"/>
        <v>-</v>
      </c>
      <c r="P9" s="142" t="str">
        <f t="shared" si="0"/>
        <v>-</v>
      </c>
      <c r="Q9" s="142" t="str">
        <f t="shared" si="0"/>
        <v>-</v>
      </c>
      <c r="R9" s="142" t="str">
        <f t="shared" si="0"/>
        <v>-</v>
      </c>
      <c r="S9" s="142" t="str">
        <f t="shared" si="0"/>
        <v>-</v>
      </c>
      <c r="T9" s="142" t="str">
        <f t="shared" si="0"/>
        <v>-</v>
      </c>
      <c r="U9" s="142" t="str">
        <f t="shared" si="0"/>
        <v>-</v>
      </c>
      <c r="V9" s="142" t="str">
        <f t="shared" si="0"/>
        <v>-</v>
      </c>
      <c r="W9" s="142" t="str">
        <f t="shared" si="0"/>
        <v>-</v>
      </c>
      <c r="X9" s="142" t="str">
        <f t="shared" si="0"/>
        <v>-</v>
      </c>
      <c r="Y9" s="142" t="str">
        <f t="shared" si="0"/>
        <v>-</v>
      </c>
      <c r="Z9" s="142" t="str">
        <f t="shared" si="0"/>
        <v>-</v>
      </c>
      <c r="AA9" s="142" t="str">
        <f t="shared" si="0"/>
        <v>-</v>
      </c>
      <c r="AB9" s="142" t="str">
        <f t="shared" si="0"/>
        <v>-</v>
      </c>
      <c r="AC9" s="142" t="str">
        <f t="shared" si="0"/>
        <v>-</v>
      </c>
      <c r="AD9" s="142" t="str">
        <f t="shared" si="0"/>
        <v>-</v>
      </c>
      <c r="AE9" s="142" t="str">
        <f t="shared" si="0"/>
        <v>-</v>
      </c>
      <c r="AF9" s="142" t="str">
        <f t="shared" si="0"/>
        <v>-</v>
      </c>
      <c r="AG9" s="142" t="str">
        <f t="shared" si="0"/>
        <v>-</v>
      </c>
      <c r="AH9" s="142" t="str">
        <f t="shared" si="0"/>
        <v>-</v>
      </c>
      <c r="AI9" s="142" t="str">
        <f t="shared" si="0"/>
        <v>-</v>
      </c>
      <c r="AJ9" s="142" t="str">
        <f t="shared" si="0"/>
        <v>-</v>
      </c>
      <c r="AK9" s="142" t="str">
        <f t="shared" si="0"/>
        <v>-</v>
      </c>
      <c r="AL9" s="142" t="str">
        <f t="shared" si="0"/>
        <v>-</v>
      </c>
      <c r="AM9" s="142" t="str">
        <f t="shared" si="0"/>
        <v>-</v>
      </c>
      <c r="AN9" s="142" t="str">
        <f t="shared" si="0"/>
        <v>-</v>
      </c>
      <c r="AO9" s="142" t="str">
        <f t="shared" si="0"/>
        <v>-</v>
      </c>
      <c r="AP9" s="142" t="str">
        <f t="shared" si="0"/>
        <v>-</v>
      </c>
      <c r="AQ9" s="142" t="str">
        <f t="shared" si="0"/>
        <v>-</v>
      </c>
      <c r="AR9" s="142" t="str">
        <f t="shared" si="0"/>
        <v>-</v>
      </c>
      <c r="AS9" s="142" t="str">
        <f t="shared" si="0"/>
        <v>-</v>
      </c>
      <c r="AT9" s="142" t="str">
        <f t="shared" si="0"/>
        <v>-</v>
      </c>
      <c r="AU9" s="142" t="str">
        <f t="shared" si="0"/>
        <v>-</v>
      </c>
      <c r="AV9" s="137" t="str">
        <f t="shared" si="0"/>
        <v>-</v>
      </c>
    </row>
    <row r="12" spans="1:48" ht="19.899999999999999">
      <c r="A12" s="14" t="e">
        <f>'N0.6_Lookup_References'!B23</f>
        <v>#N/A</v>
      </c>
      <c r="B12" s="14"/>
      <c r="F12" s="14"/>
      <c r="G12" s="89" t="s">
        <v>0</v>
      </c>
      <c r="S12" s="200"/>
      <c r="T12" s="89" t="s">
        <v>2</v>
      </c>
      <c r="W12" s="201"/>
      <c r="X12" s="202" t="s">
        <v>229</v>
      </c>
      <c r="Y12" s="89" t="e">
        <f>VLOOKUP(A12, 'N0.6_Lookup_References'!B14:C63, 2, FALSE)</f>
        <v>#N/A</v>
      </c>
    </row>
    <row r="13" spans="1:48">
      <c r="S13" s="99" t="s">
        <v>112</v>
      </c>
      <c r="V13" s="99" t="s">
        <v>110</v>
      </c>
      <c r="AI13" s="99" t="s">
        <v>111</v>
      </c>
    </row>
    <row r="14" spans="1:48" ht="12.75" thickBot="1">
      <c r="A14" s="203" t="s">
        <v>413</v>
      </c>
      <c r="B14" s="203" t="s">
        <v>414</v>
      </c>
      <c r="C14" s="203" t="s">
        <v>415</v>
      </c>
      <c r="D14" s="203" t="s">
        <v>615</v>
      </c>
      <c r="F14" s="92" t="s">
        <v>49</v>
      </c>
      <c r="G14" s="91" t="s">
        <v>13</v>
      </c>
      <c r="H14" s="21" t="s">
        <v>14</v>
      </c>
      <c r="I14" s="22" t="s">
        <v>15</v>
      </c>
      <c r="J14" s="23" t="s">
        <v>16</v>
      </c>
      <c r="K14" s="24" t="s">
        <v>17</v>
      </c>
      <c r="L14" s="25" t="s">
        <v>18</v>
      </c>
      <c r="M14" s="26" t="s">
        <v>19</v>
      </c>
      <c r="N14" s="29" t="s">
        <v>20</v>
      </c>
      <c r="O14" s="27" t="s">
        <v>21</v>
      </c>
      <c r="P14" s="31" t="s">
        <v>22</v>
      </c>
      <c r="Q14" s="198" t="s">
        <v>26</v>
      </c>
      <c r="S14" s="92" t="s">
        <v>49</v>
      </c>
      <c r="T14" s="92" t="s">
        <v>76</v>
      </c>
      <c r="V14" s="92" t="s">
        <v>49</v>
      </c>
      <c r="W14" s="91" t="s">
        <v>13</v>
      </c>
      <c r="X14" s="21" t="s">
        <v>14</v>
      </c>
      <c r="Y14" s="22" t="s">
        <v>15</v>
      </c>
      <c r="Z14" s="23" t="s">
        <v>16</v>
      </c>
      <c r="AA14" s="24" t="s">
        <v>17</v>
      </c>
      <c r="AB14" s="25" t="s">
        <v>18</v>
      </c>
      <c r="AC14" s="26" t="s">
        <v>19</v>
      </c>
      <c r="AD14" s="29" t="s">
        <v>20</v>
      </c>
      <c r="AE14" s="27" t="s">
        <v>21</v>
      </c>
      <c r="AF14" s="31" t="s">
        <v>22</v>
      </c>
      <c r="AG14" s="198" t="s">
        <v>26</v>
      </c>
      <c r="AI14" s="92" t="s">
        <v>49</v>
      </c>
      <c r="AJ14" s="91" t="s">
        <v>4</v>
      </c>
      <c r="AK14" s="21" t="s">
        <v>5</v>
      </c>
      <c r="AL14" s="22" t="s">
        <v>6</v>
      </c>
      <c r="AM14" s="23" t="s">
        <v>7</v>
      </c>
      <c r="AN14" s="24" t="s">
        <v>8</v>
      </c>
      <c r="AO14" s="25" t="s">
        <v>91</v>
      </c>
      <c r="AP14" s="26" t="s">
        <v>92</v>
      </c>
      <c r="AQ14" s="29" t="s">
        <v>93</v>
      </c>
      <c r="AR14" s="27" t="s">
        <v>94</v>
      </c>
      <c r="AS14" s="31" t="s">
        <v>95</v>
      </c>
      <c r="AT14" s="198" t="s">
        <v>26</v>
      </c>
    </row>
    <row r="15" spans="1:48">
      <c r="A15" s="247" t="str">
        <f>'N3.01'!A15</f>
        <v>Stage1: RIIO-1 Closeout Position</v>
      </c>
      <c r="B15" s="247" t="str">
        <f>'N3.01'!B15</f>
        <v>Total Asset Category Risk</v>
      </c>
      <c r="C15" s="247" t="str">
        <f>'N3.01'!C15</f>
        <v>Closeout Position</v>
      </c>
      <c r="D15" s="247" t="str">
        <f>'N3.01'!D15</f>
        <v>Total</v>
      </c>
      <c r="F15" s="212" t="s">
        <v>51</v>
      </c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253">
        <f t="shared" ref="Q15:Q22" si="1">SUM(G15:P15)</f>
        <v>0</v>
      </c>
      <c r="S15" s="199" t="str">
        <f>$X$12</f>
        <v>Units:</v>
      </c>
      <c r="T15" s="120"/>
      <c r="V15" s="199" t="str">
        <f>$X$12</f>
        <v>Units:</v>
      </c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253">
        <f t="shared" ref="AG15:AG20" si="2">SUM(W15:AF15)</f>
        <v>0</v>
      </c>
      <c r="AI15" s="199" t="str">
        <f>$X$12</f>
        <v>Units:</v>
      </c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253">
        <f t="shared" ref="AT15:AT20" si="3">SUM(AJ15:AS15)</f>
        <v>0</v>
      </c>
    </row>
    <row r="16" spans="1:48">
      <c r="A16" s="204" t="str">
        <f>'N3.01'!A16</f>
        <v>Stage1: RIIO-1 to RIIO-2</v>
      </c>
      <c r="B16" s="204" t="str">
        <f>'N3.01'!B16</f>
        <v>Normalisation: True-Up</v>
      </c>
      <c r="C16" s="204" t="str">
        <f>'N3.01'!C16</f>
        <v>Data Revision</v>
      </c>
      <c r="D16" s="204" t="str">
        <f>'N3.01'!D16</f>
        <v>N/A</v>
      </c>
      <c r="F16" s="212" t="s">
        <v>51</v>
      </c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253">
        <f t="shared" si="1"/>
        <v>0</v>
      </c>
      <c r="S16" s="199" t="str">
        <f>$X$12</f>
        <v>Units:</v>
      </c>
      <c r="T16" s="120"/>
      <c r="V16" s="199" t="str">
        <f>$X$12</f>
        <v>Units:</v>
      </c>
      <c r="W16" s="120"/>
      <c r="X16" s="120"/>
      <c r="Y16" s="120"/>
      <c r="Z16" s="120"/>
      <c r="AA16" s="120"/>
      <c r="AB16" s="120"/>
      <c r="AC16" s="120"/>
      <c r="AD16" s="120"/>
      <c r="AE16" s="120"/>
      <c r="AF16" s="120"/>
      <c r="AG16" s="253">
        <f t="shared" si="2"/>
        <v>0</v>
      </c>
      <c r="AI16" s="199" t="str">
        <f>$X$12</f>
        <v>Units:</v>
      </c>
      <c r="AJ16" s="120"/>
      <c r="AK16" s="120"/>
      <c r="AL16" s="120"/>
      <c r="AM16" s="120"/>
      <c r="AN16" s="120"/>
      <c r="AO16" s="120"/>
      <c r="AP16" s="120"/>
      <c r="AQ16" s="120"/>
      <c r="AR16" s="120"/>
      <c r="AS16" s="120"/>
      <c r="AT16" s="253">
        <f t="shared" si="3"/>
        <v>0</v>
      </c>
    </row>
    <row r="17" spans="1:46">
      <c r="A17" s="204" t="str">
        <f>'N3.01'!A17</f>
        <v>Stage1: RIIO-1 to RIIO-2</v>
      </c>
      <c r="B17" s="204" t="str">
        <f>'N3.01'!B17</f>
        <v>Normalisation: True-Up</v>
      </c>
      <c r="C17" s="204" t="str">
        <f>'N3.01'!C17</f>
        <v>Methodological Change</v>
      </c>
      <c r="D17" s="204" t="str">
        <f>'N3.01'!D17</f>
        <v>N/A</v>
      </c>
      <c r="F17" s="212" t="s">
        <v>51</v>
      </c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253">
        <f t="shared" si="1"/>
        <v>0</v>
      </c>
      <c r="S17" s="199" t="str">
        <f>$X$12</f>
        <v>Units:</v>
      </c>
      <c r="T17" s="120"/>
      <c r="V17" s="199" t="str">
        <f>$X$12</f>
        <v>Units:</v>
      </c>
      <c r="W17" s="120"/>
      <c r="X17" s="120"/>
      <c r="Y17" s="120"/>
      <c r="Z17" s="120"/>
      <c r="AA17" s="120"/>
      <c r="AB17" s="120"/>
      <c r="AC17" s="120"/>
      <c r="AD17" s="120"/>
      <c r="AE17" s="120"/>
      <c r="AF17" s="120"/>
      <c r="AG17" s="253">
        <f t="shared" si="2"/>
        <v>0</v>
      </c>
      <c r="AI17" s="199" t="str">
        <f>$X$12</f>
        <v>Units:</v>
      </c>
      <c r="AJ17" s="120"/>
      <c r="AK17" s="120"/>
      <c r="AL17" s="120"/>
      <c r="AM17" s="120"/>
      <c r="AN17" s="120"/>
      <c r="AO17" s="120"/>
      <c r="AP17" s="120"/>
      <c r="AQ17" s="120"/>
      <c r="AR17" s="120"/>
      <c r="AS17" s="120"/>
      <c r="AT17" s="253">
        <f t="shared" si="3"/>
        <v>0</v>
      </c>
    </row>
    <row r="18" spans="1:46">
      <c r="A18" s="204" t="str">
        <f>'N3.01'!A18</f>
        <v>Stage1: RIIO-1 to RIIO-2</v>
      </c>
      <c r="B18" s="204" t="str">
        <f>'N3.01'!B18</f>
        <v>Normalisation: True-Up</v>
      </c>
      <c r="C18" s="248" t="str">
        <f>'N3.01'!C18</f>
        <v>Optional entry 1</v>
      </c>
      <c r="D18" s="204" t="str">
        <f>'N3.01'!D18</f>
        <v>N/A</v>
      </c>
      <c r="F18" s="212" t="s">
        <v>51</v>
      </c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253">
        <f t="shared" si="1"/>
        <v>0</v>
      </c>
      <c r="S18" s="199" t="str">
        <f>$X$12</f>
        <v>Units:</v>
      </c>
      <c r="T18" s="120"/>
      <c r="V18" s="199" t="str">
        <f>$X$12</f>
        <v>Units:</v>
      </c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253">
        <f t="shared" si="2"/>
        <v>0</v>
      </c>
      <c r="AI18" s="199" t="str">
        <f>$X$12</f>
        <v>Units:</v>
      </c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253">
        <f t="shared" si="3"/>
        <v>0</v>
      </c>
    </row>
    <row r="19" spans="1:46">
      <c r="A19" s="204" t="str">
        <f>'N3.01'!A19</f>
        <v>Stage1: RIIO-1 to RIIO-2</v>
      </c>
      <c r="B19" s="204" t="str">
        <f>'N3.01'!B19</f>
        <v>Normalisation: True-Up</v>
      </c>
      <c r="C19" s="248" t="str">
        <f>'N3.01'!C19</f>
        <v>Optional entry 2</v>
      </c>
      <c r="D19" s="204" t="str">
        <f>'N3.01'!D19</f>
        <v>N/A</v>
      </c>
      <c r="F19" s="212" t="s">
        <v>51</v>
      </c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252">
        <f t="shared" si="1"/>
        <v>0</v>
      </c>
      <c r="S19" s="199" t="str">
        <f>$X$12</f>
        <v>Units:</v>
      </c>
      <c r="T19" s="120"/>
      <c r="V19" s="199" t="str">
        <f>$X$12</f>
        <v>Units:</v>
      </c>
      <c r="W19" s="120"/>
      <c r="X19" s="120"/>
      <c r="Y19" s="120"/>
      <c r="Z19" s="120"/>
      <c r="AA19" s="120"/>
      <c r="AB19" s="120"/>
      <c r="AC19" s="120"/>
      <c r="AD19" s="120"/>
      <c r="AE19" s="120"/>
      <c r="AF19" s="120"/>
      <c r="AG19" s="252">
        <f t="shared" si="2"/>
        <v>0</v>
      </c>
      <c r="AI19" s="199" t="str">
        <f>$X$12</f>
        <v>Units:</v>
      </c>
      <c r="AJ19" s="120"/>
      <c r="AK19" s="120"/>
      <c r="AL19" s="120"/>
      <c r="AM19" s="120"/>
      <c r="AN19" s="120"/>
      <c r="AO19" s="120"/>
      <c r="AP19" s="120"/>
      <c r="AQ19" s="120"/>
      <c r="AR19" s="120"/>
      <c r="AS19" s="120"/>
      <c r="AT19" s="252">
        <f t="shared" si="3"/>
        <v>0</v>
      </c>
    </row>
    <row r="20" spans="1:46">
      <c r="A20" s="247" t="str">
        <f>'N3.01'!A20</f>
        <v>Stage 2: RIIO-2 Start Position 2020/21</v>
      </c>
      <c r="B20" s="247" t="str">
        <f>'N3.01'!B20</f>
        <v>Total Asset Category Risk</v>
      </c>
      <c r="C20" s="247" t="str">
        <f>'N3.01'!C20</f>
        <v>Start Position</v>
      </c>
      <c r="D20" s="247" t="str">
        <f>'N3.01'!D20</f>
        <v>Total</v>
      </c>
      <c r="F20" s="212" t="s">
        <v>51</v>
      </c>
      <c r="G20" s="252">
        <f>SUM(G15:G19)</f>
        <v>0</v>
      </c>
      <c r="H20" s="252">
        <f t="shared" ref="H20:P20" si="4">SUM(H15:H19)</f>
        <v>0</v>
      </c>
      <c r="I20" s="252">
        <f t="shared" si="4"/>
        <v>0</v>
      </c>
      <c r="J20" s="252">
        <f t="shared" si="4"/>
        <v>0</v>
      </c>
      <c r="K20" s="252">
        <f t="shared" si="4"/>
        <v>0</v>
      </c>
      <c r="L20" s="252">
        <f t="shared" si="4"/>
        <v>0</v>
      </c>
      <c r="M20" s="252">
        <f t="shared" si="4"/>
        <v>0</v>
      </c>
      <c r="N20" s="252">
        <f t="shared" si="4"/>
        <v>0</v>
      </c>
      <c r="O20" s="252">
        <f t="shared" si="4"/>
        <v>0</v>
      </c>
      <c r="P20" s="252">
        <f t="shared" si="4"/>
        <v>0</v>
      </c>
      <c r="Q20" s="252">
        <f t="shared" si="1"/>
        <v>0</v>
      </c>
      <c r="S20" s="199" t="str">
        <f t="shared" ref="S20:S55" si="5">$X$12</f>
        <v>Units:</v>
      </c>
      <c r="T20" s="120"/>
      <c r="V20" s="199" t="str">
        <f t="shared" ref="V20:V55" si="6">$X$12</f>
        <v>Units:</v>
      </c>
      <c r="W20" s="252">
        <f t="shared" ref="W20:AF20" si="7">SUM(W15:W19)</f>
        <v>0</v>
      </c>
      <c r="X20" s="252">
        <f t="shared" si="7"/>
        <v>0</v>
      </c>
      <c r="Y20" s="252">
        <f t="shared" si="7"/>
        <v>0</v>
      </c>
      <c r="Z20" s="252">
        <f t="shared" si="7"/>
        <v>0</v>
      </c>
      <c r="AA20" s="252">
        <f t="shared" si="7"/>
        <v>0</v>
      </c>
      <c r="AB20" s="252">
        <f t="shared" si="7"/>
        <v>0</v>
      </c>
      <c r="AC20" s="252">
        <f t="shared" si="7"/>
        <v>0</v>
      </c>
      <c r="AD20" s="252">
        <f t="shared" si="7"/>
        <v>0</v>
      </c>
      <c r="AE20" s="252">
        <f t="shared" si="7"/>
        <v>0</v>
      </c>
      <c r="AF20" s="252">
        <f t="shared" si="7"/>
        <v>0</v>
      </c>
      <c r="AG20" s="252">
        <f t="shared" si="2"/>
        <v>0</v>
      </c>
      <c r="AI20" s="199" t="str">
        <f t="shared" ref="AI20:AI55" si="8">$X$12</f>
        <v>Units:</v>
      </c>
      <c r="AJ20" s="252">
        <f t="shared" ref="AJ20:AS20" si="9">SUM(AJ15:AJ19)</f>
        <v>0</v>
      </c>
      <c r="AK20" s="252">
        <f t="shared" si="9"/>
        <v>0</v>
      </c>
      <c r="AL20" s="252">
        <f t="shared" si="9"/>
        <v>0</v>
      </c>
      <c r="AM20" s="252">
        <f t="shared" si="9"/>
        <v>0</v>
      </c>
      <c r="AN20" s="252">
        <f t="shared" si="9"/>
        <v>0</v>
      </c>
      <c r="AO20" s="252">
        <f t="shared" si="9"/>
        <v>0</v>
      </c>
      <c r="AP20" s="252">
        <f t="shared" si="9"/>
        <v>0</v>
      </c>
      <c r="AQ20" s="252">
        <f t="shared" si="9"/>
        <v>0</v>
      </c>
      <c r="AR20" s="252">
        <f t="shared" si="9"/>
        <v>0</v>
      </c>
      <c r="AS20" s="252">
        <f t="shared" si="9"/>
        <v>0</v>
      </c>
      <c r="AT20" s="252">
        <f t="shared" si="3"/>
        <v>0</v>
      </c>
    </row>
    <row r="21" spans="1:46">
      <c r="A21" s="204" t="str">
        <f>'N3.01'!A21</f>
        <v>Stage 2: Without Intervention Risk Change</v>
      </c>
      <c r="B21" s="204" t="str">
        <f>'N3.01'!B21</f>
        <v>Deterioration</v>
      </c>
      <c r="C21" s="204" t="str">
        <f>'N3.01'!C21</f>
        <v>Original Forecast Deterioration</v>
      </c>
      <c r="D21" s="204" t="str">
        <f>'N3.01'!D21</f>
        <v>N/A</v>
      </c>
      <c r="F21" s="212" t="s">
        <v>51</v>
      </c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253">
        <f t="shared" si="1"/>
        <v>0</v>
      </c>
      <c r="S21" s="199" t="str">
        <f t="shared" si="5"/>
        <v>Units:</v>
      </c>
      <c r="T21" s="120"/>
      <c r="V21" s="199" t="str">
        <f t="shared" si="6"/>
        <v>Units:</v>
      </c>
      <c r="W21" s="120"/>
      <c r="X21" s="120"/>
      <c r="Y21" s="120"/>
      <c r="Z21" s="120"/>
      <c r="AA21" s="120"/>
      <c r="AB21" s="120"/>
      <c r="AC21" s="120"/>
      <c r="AD21" s="120"/>
      <c r="AE21" s="120"/>
      <c r="AF21" s="120"/>
      <c r="AG21" s="253">
        <f t="shared" ref="AG21:AG32" si="10">SUM(W21:AF21)</f>
        <v>0</v>
      </c>
      <c r="AI21" s="199" t="str">
        <f t="shared" si="8"/>
        <v>Units:</v>
      </c>
      <c r="AJ21" s="120"/>
      <c r="AK21" s="120"/>
      <c r="AL21" s="120"/>
      <c r="AM21" s="120"/>
      <c r="AN21" s="120"/>
      <c r="AO21" s="120"/>
      <c r="AP21" s="120"/>
      <c r="AQ21" s="120"/>
      <c r="AR21" s="120"/>
      <c r="AS21" s="120"/>
      <c r="AT21" s="253">
        <f t="shared" ref="AT21:AT32" si="11">SUM(AJ21:AS21)</f>
        <v>0</v>
      </c>
    </row>
    <row r="22" spans="1:46">
      <c r="A22" s="204" t="str">
        <f>'N3.01'!A22</f>
        <v>Stage 2: Without Intervention Risk Change</v>
      </c>
      <c r="B22" s="204" t="str">
        <f>'N3.01'!B22</f>
        <v>Non-Intervention Impacts</v>
      </c>
      <c r="C22" s="204" t="str">
        <f>'N3.01'!C22</f>
        <v>Revised Forecast Deterioration</v>
      </c>
      <c r="D22" s="204" t="str">
        <f>'N3.01'!D22</f>
        <v>N/A</v>
      </c>
      <c r="F22" s="212" t="s">
        <v>51</v>
      </c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253">
        <f t="shared" si="1"/>
        <v>0</v>
      </c>
      <c r="S22" s="199" t="str">
        <f t="shared" si="5"/>
        <v>Units:</v>
      </c>
      <c r="T22" s="120"/>
      <c r="V22" s="199" t="str">
        <f t="shared" si="6"/>
        <v>Units:</v>
      </c>
      <c r="W22" s="120"/>
      <c r="X22" s="120"/>
      <c r="Y22" s="120"/>
      <c r="Z22" s="120"/>
      <c r="AA22" s="120"/>
      <c r="AB22" s="120"/>
      <c r="AC22" s="120"/>
      <c r="AD22" s="120"/>
      <c r="AE22" s="120"/>
      <c r="AF22" s="120"/>
      <c r="AG22" s="253">
        <f t="shared" si="10"/>
        <v>0</v>
      </c>
      <c r="AI22" s="199" t="str">
        <f t="shared" si="8"/>
        <v>Units:</v>
      </c>
      <c r="AJ22" s="120"/>
      <c r="AK22" s="120"/>
      <c r="AL22" s="120"/>
      <c r="AM22" s="120"/>
      <c r="AN22" s="120"/>
      <c r="AO22" s="120"/>
      <c r="AP22" s="120"/>
      <c r="AQ22" s="120"/>
      <c r="AR22" s="120"/>
      <c r="AS22" s="120"/>
      <c r="AT22" s="253">
        <f t="shared" si="11"/>
        <v>0</v>
      </c>
    </row>
    <row r="23" spans="1:46">
      <c r="A23" s="204" t="str">
        <f>'N3.01'!A23</f>
        <v>Stage 2: Without Intervention Risk Change</v>
      </c>
      <c r="B23" s="204" t="str">
        <f>'N3.01'!B23</f>
        <v>Non-Intervention Impacts</v>
      </c>
      <c r="C23" s="204" t="str">
        <f>'N3.01'!C23</f>
        <v>Deterioration Change Impact</v>
      </c>
      <c r="D23" s="204" t="str">
        <f>'N3.01'!D23</f>
        <v>Non-Intervention</v>
      </c>
      <c r="F23" s="212" t="s">
        <v>51</v>
      </c>
      <c r="G23" s="254">
        <f t="shared" ref="G23:P23" si="12">G$22-G$21</f>
        <v>0</v>
      </c>
      <c r="H23" s="254">
        <f t="shared" si="12"/>
        <v>0</v>
      </c>
      <c r="I23" s="254">
        <f t="shared" si="12"/>
        <v>0</v>
      </c>
      <c r="J23" s="254">
        <f t="shared" si="12"/>
        <v>0</v>
      </c>
      <c r="K23" s="254">
        <f t="shared" si="12"/>
        <v>0</v>
      </c>
      <c r="L23" s="254">
        <f t="shared" si="12"/>
        <v>0</v>
      </c>
      <c r="M23" s="254">
        <f t="shared" si="12"/>
        <v>0</v>
      </c>
      <c r="N23" s="254">
        <f t="shared" si="12"/>
        <v>0</v>
      </c>
      <c r="O23" s="254">
        <f t="shared" si="12"/>
        <v>0</v>
      </c>
      <c r="P23" s="254">
        <f t="shared" si="12"/>
        <v>0</v>
      </c>
      <c r="Q23" s="253">
        <f t="shared" ref="Q23:Q32" si="13">SUM(G23:P23)</f>
        <v>0</v>
      </c>
      <c r="S23" s="199" t="str">
        <f t="shared" si="5"/>
        <v>Units:</v>
      </c>
      <c r="T23" s="120"/>
      <c r="V23" s="199" t="str">
        <f t="shared" si="6"/>
        <v>Units:</v>
      </c>
      <c r="W23" s="254">
        <f t="shared" ref="W23:AF23" si="14">W$22-W$21</f>
        <v>0</v>
      </c>
      <c r="X23" s="254">
        <f t="shared" si="14"/>
        <v>0</v>
      </c>
      <c r="Y23" s="254">
        <f t="shared" si="14"/>
        <v>0</v>
      </c>
      <c r="Z23" s="254">
        <f t="shared" si="14"/>
        <v>0</v>
      </c>
      <c r="AA23" s="254">
        <f t="shared" si="14"/>
        <v>0</v>
      </c>
      <c r="AB23" s="254">
        <f t="shared" si="14"/>
        <v>0</v>
      </c>
      <c r="AC23" s="254">
        <f t="shared" si="14"/>
        <v>0</v>
      </c>
      <c r="AD23" s="254">
        <f t="shared" si="14"/>
        <v>0</v>
      </c>
      <c r="AE23" s="254">
        <f t="shared" si="14"/>
        <v>0</v>
      </c>
      <c r="AF23" s="254">
        <f t="shared" si="14"/>
        <v>0</v>
      </c>
      <c r="AG23" s="253">
        <f t="shared" si="10"/>
        <v>0</v>
      </c>
      <c r="AI23" s="199" t="str">
        <f t="shared" si="8"/>
        <v>Units:</v>
      </c>
      <c r="AJ23" s="254">
        <f t="shared" ref="AJ23:AS23" si="15">AJ$22-AJ$21</f>
        <v>0</v>
      </c>
      <c r="AK23" s="254">
        <f t="shared" si="15"/>
        <v>0</v>
      </c>
      <c r="AL23" s="254">
        <f t="shared" si="15"/>
        <v>0</v>
      </c>
      <c r="AM23" s="254">
        <f t="shared" si="15"/>
        <v>0</v>
      </c>
      <c r="AN23" s="254">
        <f t="shared" si="15"/>
        <v>0</v>
      </c>
      <c r="AO23" s="254">
        <f t="shared" si="15"/>
        <v>0</v>
      </c>
      <c r="AP23" s="254">
        <f t="shared" si="15"/>
        <v>0</v>
      </c>
      <c r="AQ23" s="254">
        <f t="shared" si="15"/>
        <v>0</v>
      </c>
      <c r="AR23" s="254">
        <f t="shared" si="15"/>
        <v>0</v>
      </c>
      <c r="AS23" s="254">
        <f t="shared" si="15"/>
        <v>0</v>
      </c>
      <c r="AT23" s="253">
        <f t="shared" si="11"/>
        <v>0</v>
      </c>
    </row>
    <row r="24" spans="1:46">
      <c r="A24" s="204" t="str">
        <f>'N3.01'!A24</f>
        <v>Stage 2: Without Intervention Risk Change</v>
      </c>
      <c r="B24" s="204" t="str">
        <f>'N3.01'!B24</f>
        <v>Non-Intervention Impacts</v>
      </c>
      <c r="C24" s="204" t="str">
        <f>'N3.01'!C24</f>
        <v>Revised Forecast Methodology Change</v>
      </c>
      <c r="D24" s="204" t="str">
        <f>'N3.01'!D24</f>
        <v>N/A</v>
      </c>
      <c r="F24" s="212" t="s">
        <v>51</v>
      </c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253">
        <f>SUM(G24:P24)</f>
        <v>0</v>
      </c>
      <c r="S24" s="199" t="str">
        <f t="shared" si="5"/>
        <v>Units:</v>
      </c>
      <c r="T24" s="120"/>
      <c r="V24" s="199" t="str">
        <f t="shared" si="6"/>
        <v>Units:</v>
      </c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253">
        <f t="shared" si="10"/>
        <v>0</v>
      </c>
      <c r="AI24" s="199" t="str">
        <f t="shared" si="8"/>
        <v>Units:</v>
      </c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253">
        <f t="shared" si="11"/>
        <v>0</v>
      </c>
    </row>
    <row r="25" spans="1:46">
      <c r="A25" s="204" t="str">
        <f>'N3.01'!A25</f>
        <v>Stage 2: Without Intervention Risk Change</v>
      </c>
      <c r="B25" s="204" t="str">
        <f>'N3.01'!B25</f>
        <v>Non-Intervention Impacts</v>
      </c>
      <c r="C25" s="204" t="str">
        <f>'N3.01'!C25</f>
        <v>Methodology Change Impact</v>
      </c>
      <c r="D25" s="204" t="str">
        <f>'N3.01'!D25</f>
        <v>Non-Intervention</v>
      </c>
      <c r="F25" s="212" t="s">
        <v>51</v>
      </c>
      <c r="G25" s="254">
        <f t="shared" ref="G25:P25" si="16">G$24-G$22</f>
        <v>0</v>
      </c>
      <c r="H25" s="254">
        <f t="shared" si="16"/>
        <v>0</v>
      </c>
      <c r="I25" s="254">
        <f t="shared" si="16"/>
        <v>0</v>
      </c>
      <c r="J25" s="254">
        <f t="shared" si="16"/>
        <v>0</v>
      </c>
      <c r="K25" s="254">
        <f t="shared" si="16"/>
        <v>0</v>
      </c>
      <c r="L25" s="254">
        <f t="shared" si="16"/>
        <v>0</v>
      </c>
      <c r="M25" s="254">
        <f t="shared" si="16"/>
        <v>0</v>
      </c>
      <c r="N25" s="254">
        <f t="shared" si="16"/>
        <v>0</v>
      </c>
      <c r="O25" s="254">
        <f t="shared" si="16"/>
        <v>0</v>
      </c>
      <c r="P25" s="254">
        <f t="shared" si="16"/>
        <v>0</v>
      </c>
      <c r="Q25" s="253">
        <f t="shared" si="13"/>
        <v>0</v>
      </c>
      <c r="S25" s="199" t="str">
        <f t="shared" si="5"/>
        <v>Units:</v>
      </c>
      <c r="T25" s="120"/>
      <c r="V25" s="199" t="str">
        <f t="shared" si="6"/>
        <v>Units:</v>
      </c>
      <c r="W25" s="254">
        <f t="shared" ref="W25:AF25" si="17">W$24-W$22</f>
        <v>0</v>
      </c>
      <c r="X25" s="254">
        <f t="shared" si="17"/>
        <v>0</v>
      </c>
      <c r="Y25" s="254">
        <f t="shared" si="17"/>
        <v>0</v>
      </c>
      <c r="Z25" s="254">
        <f t="shared" si="17"/>
        <v>0</v>
      </c>
      <c r="AA25" s="254">
        <f t="shared" si="17"/>
        <v>0</v>
      </c>
      <c r="AB25" s="254">
        <f t="shared" si="17"/>
        <v>0</v>
      </c>
      <c r="AC25" s="254">
        <f t="shared" si="17"/>
        <v>0</v>
      </c>
      <c r="AD25" s="254">
        <f t="shared" si="17"/>
        <v>0</v>
      </c>
      <c r="AE25" s="254">
        <f t="shared" si="17"/>
        <v>0</v>
      </c>
      <c r="AF25" s="254">
        <f t="shared" si="17"/>
        <v>0</v>
      </c>
      <c r="AG25" s="253">
        <f t="shared" si="10"/>
        <v>0</v>
      </c>
      <c r="AI25" s="199" t="str">
        <f t="shared" si="8"/>
        <v>Units:</v>
      </c>
      <c r="AJ25" s="254">
        <f t="shared" ref="AJ25:AS25" si="18">AJ$24-AJ$22</f>
        <v>0</v>
      </c>
      <c r="AK25" s="254">
        <f t="shared" si="18"/>
        <v>0</v>
      </c>
      <c r="AL25" s="254">
        <f t="shared" si="18"/>
        <v>0</v>
      </c>
      <c r="AM25" s="254">
        <f t="shared" si="18"/>
        <v>0</v>
      </c>
      <c r="AN25" s="254">
        <f t="shared" si="18"/>
        <v>0</v>
      </c>
      <c r="AO25" s="254">
        <f t="shared" si="18"/>
        <v>0</v>
      </c>
      <c r="AP25" s="254">
        <f t="shared" si="18"/>
        <v>0</v>
      </c>
      <c r="AQ25" s="254">
        <f t="shared" si="18"/>
        <v>0</v>
      </c>
      <c r="AR25" s="254">
        <f t="shared" si="18"/>
        <v>0</v>
      </c>
      <c r="AS25" s="254">
        <f t="shared" si="18"/>
        <v>0</v>
      </c>
      <c r="AT25" s="253">
        <f t="shared" si="11"/>
        <v>0</v>
      </c>
    </row>
    <row r="26" spans="1:46">
      <c r="A26" s="204" t="str">
        <f>'N3.01'!A26</f>
        <v>Stage 2: Without Intervention Risk Change</v>
      </c>
      <c r="B26" s="204" t="str">
        <f>'N3.01'!B26</f>
        <v>Load Related Work</v>
      </c>
      <c r="C26" s="204" t="str">
        <f>'N3.01'!C26</f>
        <v>Asset Additions (not part of replace or refurb)</v>
      </c>
      <c r="D26" s="204" t="str">
        <f>'N3.01'!D26</f>
        <v>Other Interventions</v>
      </c>
      <c r="F26" s="212" t="s">
        <v>51</v>
      </c>
      <c r="G26" s="120"/>
      <c r="H26" s="120"/>
      <c r="I26" s="120"/>
      <c r="J26" s="120"/>
      <c r="K26" s="120"/>
      <c r="L26" s="120"/>
      <c r="M26" s="120"/>
      <c r="N26" s="120"/>
      <c r="O26" s="120"/>
      <c r="P26" s="120"/>
      <c r="Q26" s="253">
        <f t="shared" si="13"/>
        <v>0</v>
      </c>
      <c r="S26" s="199" t="str">
        <f t="shared" si="5"/>
        <v>Units:</v>
      </c>
      <c r="T26" s="120"/>
      <c r="V26" s="199" t="str">
        <f t="shared" si="6"/>
        <v>Units:</v>
      </c>
      <c r="W26" s="120"/>
      <c r="X26" s="120"/>
      <c r="Y26" s="120"/>
      <c r="Z26" s="120"/>
      <c r="AA26" s="120"/>
      <c r="AB26" s="120"/>
      <c r="AC26" s="120"/>
      <c r="AD26" s="120"/>
      <c r="AE26" s="120"/>
      <c r="AF26" s="120"/>
      <c r="AG26" s="253">
        <f t="shared" si="10"/>
        <v>0</v>
      </c>
      <c r="AI26" s="199" t="str">
        <f t="shared" si="8"/>
        <v>Units:</v>
      </c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253">
        <f t="shared" si="11"/>
        <v>0</v>
      </c>
    </row>
    <row r="27" spans="1:46">
      <c r="A27" s="204" t="str">
        <f>'N3.01'!A27</f>
        <v>Stage 2: Without Intervention Risk Change</v>
      </c>
      <c r="B27" s="204" t="str">
        <f>'N3.01'!B27</f>
        <v>Load Related Work</v>
      </c>
      <c r="C27" s="204" t="str">
        <f>'N3.01'!C27</f>
        <v>Asset Disposals  (not part of replace or refurb)</v>
      </c>
      <c r="D27" s="204" t="str">
        <f>'N3.01'!D27</f>
        <v>Other Interventions</v>
      </c>
      <c r="F27" s="212" t="s">
        <v>51</v>
      </c>
      <c r="G27" s="120"/>
      <c r="H27" s="120"/>
      <c r="I27" s="120"/>
      <c r="J27" s="120"/>
      <c r="K27" s="120"/>
      <c r="L27" s="120"/>
      <c r="M27" s="120"/>
      <c r="N27" s="120"/>
      <c r="O27" s="120"/>
      <c r="P27" s="120"/>
      <c r="Q27" s="253">
        <f t="shared" si="13"/>
        <v>0</v>
      </c>
      <c r="S27" s="199" t="str">
        <f t="shared" si="5"/>
        <v>Units:</v>
      </c>
      <c r="T27" s="120"/>
      <c r="V27" s="199" t="str">
        <f t="shared" si="6"/>
        <v>Units:</v>
      </c>
      <c r="W27" s="120"/>
      <c r="X27" s="120"/>
      <c r="Y27" s="120"/>
      <c r="Z27" s="120"/>
      <c r="AA27" s="120"/>
      <c r="AB27" s="120"/>
      <c r="AC27" s="120"/>
      <c r="AD27" s="120"/>
      <c r="AE27" s="120"/>
      <c r="AF27" s="120"/>
      <c r="AG27" s="253">
        <f t="shared" si="10"/>
        <v>0</v>
      </c>
      <c r="AI27" s="199" t="str">
        <f t="shared" si="8"/>
        <v>Units:</v>
      </c>
      <c r="AJ27" s="120"/>
      <c r="AK27" s="120"/>
      <c r="AL27" s="120"/>
      <c r="AM27" s="120"/>
      <c r="AN27" s="120"/>
      <c r="AO27" s="120"/>
      <c r="AP27" s="120"/>
      <c r="AQ27" s="120"/>
      <c r="AR27" s="120"/>
      <c r="AS27" s="120"/>
      <c r="AT27" s="253">
        <f t="shared" si="11"/>
        <v>0</v>
      </c>
    </row>
    <row r="28" spans="1:46">
      <c r="A28" s="204" t="str">
        <f>'N3.01'!A28</f>
        <v>Stage 2: Without Intervention Risk Change</v>
      </c>
      <c r="B28" s="204" t="str">
        <f>'N3.01'!B28</f>
        <v>Risk Changes</v>
      </c>
      <c r="C28" s="204" t="str">
        <f>'N3.01'!C28</f>
        <v>Changes in Maintenance Programme</v>
      </c>
      <c r="D28" s="204" t="str">
        <f>'N3.01'!D28</f>
        <v>Other Interventions</v>
      </c>
      <c r="F28" s="212" t="s">
        <v>51</v>
      </c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253">
        <f t="shared" si="13"/>
        <v>0</v>
      </c>
      <c r="S28" s="199" t="str">
        <f t="shared" si="5"/>
        <v>Units:</v>
      </c>
      <c r="T28" s="120"/>
      <c r="V28" s="199" t="str">
        <f t="shared" si="6"/>
        <v>Units:</v>
      </c>
      <c r="W28" s="120"/>
      <c r="X28" s="120"/>
      <c r="Y28" s="120"/>
      <c r="Z28" s="120"/>
      <c r="AA28" s="120"/>
      <c r="AB28" s="120"/>
      <c r="AC28" s="120"/>
      <c r="AD28" s="120"/>
      <c r="AE28" s="120"/>
      <c r="AF28" s="120"/>
      <c r="AG28" s="253">
        <f t="shared" si="10"/>
        <v>0</v>
      </c>
      <c r="AI28" s="199" t="str">
        <f t="shared" si="8"/>
        <v>Units:</v>
      </c>
      <c r="AJ28" s="120"/>
      <c r="AK28" s="120"/>
      <c r="AL28" s="120"/>
      <c r="AM28" s="120"/>
      <c r="AN28" s="120"/>
      <c r="AO28" s="120"/>
      <c r="AP28" s="120"/>
      <c r="AQ28" s="120"/>
      <c r="AR28" s="120"/>
      <c r="AS28" s="120"/>
      <c r="AT28" s="253">
        <f t="shared" si="11"/>
        <v>0</v>
      </c>
    </row>
    <row r="29" spans="1:46">
      <c r="A29" s="204" t="str">
        <f>'N3.01'!A29</f>
        <v>Stage 2: Without Intervention Risk Change</v>
      </c>
      <c r="B29" s="204" t="str">
        <f>'N3.01'!B29</f>
        <v>Risk Changes</v>
      </c>
      <c r="C29" s="204" t="str">
        <f>'N3.01'!C29</f>
        <v>Manual Over-ride on PoF or CoF</v>
      </c>
      <c r="D29" s="204" t="str">
        <f>'N3.01'!D29</f>
        <v>Non-Intervention</v>
      </c>
      <c r="F29" s="212" t="s">
        <v>51</v>
      </c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253">
        <f t="shared" si="13"/>
        <v>0</v>
      </c>
      <c r="S29" s="199" t="str">
        <f t="shared" si="5"/>
        <v>Units:</v>
      </c>
      <c r="T29" s="120"/>
      <c r="V29" s="199" t="str">
        <f t="shared" si="6"/>
        <v>Units:</v>
      </c>
      <c r="W29" s="120"/>
      <c r="X29" s="120"/>
      <c r="Y29" s="120"/>
      <c r="Z29" s="120"/>
      <c r="AA29" s="120"/>
      <c r="AB29" s="120"/>
      <c r="AC29" s="120"/>
      <c r="AD29" s="120"/>
      <c r="AE29" s="120"/>
      <c r="AF29" s="120"/>
      <c r="AG29" s="253">
        <f t="shared" si="10"/>
        <v>0</v>
      </c>
      <c r="AI29" s="199" t="str">
        <f t="shared" si="8"/>
        <v>Units:</v>
      </c>
      <c r="AJ29" s="120"/>
      <c r="AK29" s="120"/>
      <c r="AL29" s="120"/>
      <c r="AM29" s="120"/>
      <c r="AN29" s="120"/>
      <c r="AO29" s="120"/>
      <c r="AP29" s="120"/>
      <c r="AQ29" s="120"/>
      <c r="AR29" s="120"/>
      <c r="AS29" s="120"/>
      <c r="AT29" s="253">
        <f t="shared" si="11"/>
        <v>0</v>
      </c>
    </row>
    <row r="30" spans="1:46">
      <c r="A30" s="204" t="str">
        <f>'N3.01'!A30</f>
        <v>Stage 2: Without Intervention Risk Change</v>
      </c>
      <c r="B30" s="204" t="str">
        <f>'N3.01'!B30</f>
        <v>Risk Changes</v>
      </c>
      <c r="C30" s="204" t="str">
        <f>'N3.01'!C30</f>
        <v>Extension of Expected Asset Life</v>
      </c>
      <c r="D30" s="204" t="str">
        <f>'N3.01'!D30</f>
        <v>Non-Intervention</v>
      </c>
      <c r="F30" s="212" t="s">
        <v>51</v>
      </c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253">
        <f t="shared" si="13"/>
        <v>0</v>
      </c>
      <c r="S30" s="199" t="str">
        <f t="shared" si="5"/>
        <v>Units:</v>
      </c>
      <c r="T30" s="120"/>
      <c r="V30" s="199" t="str">
        <f t="shared" si="6"/>
        <v>Units:</v>
      </c>
      <c r="W30" s="120"/>
      <c r="X30" s="120"/>
      <c r="Y30" s="120"/>
      <c r="Z30" s="120"/>
      <c r="AA30" s="120"/>
      <c r="AB30" s="120"/>
      <c r="AC30" s="120"/>
      <c r="AD30" s="120"/>
      <c r="AE30" s="120"/>
      <c r="AF30" s="120"/>
      <c r="AG30" s="253">
        <f t="shared" si="10"/>
        <v>0</v>
      </c>
      <c r="AI30" s="199" t="str">
        <f t="shared" si="8"/>
        <v>Units:</v>
      </c>
      <c r="AJ30" s="120"/>
      <c r="AK30" s="120"/>
      <c r="AL30" s="120"/>
      <c r="AM30" s="120"/>
      <c r="AN30" s="120"/>
      <c r="AO30" s="120"/>
      <c r="AP30" s="120"/>
      <c r="AQ30" s="120"/>
      <c r="AR30" s="120"/>
      <c r="AS30" s="120"/>
      <c r="AT30" s="253">
        <f t="shared" si="11"/>
        <v>0</v>
      </c>
    </row>
    <row r="31" spans="1:46">
      <c r="A31" s="204" t="str">
        <f>'N3.01'!A31</f>
        <v>Stage 2: Without Intervention Risk Change</v>
      </c>
      <c r="B31" s="204" t="str">
        <f>'N3.01'!B31</f>
        <v>Risk Changes</v>
      </c>
      <c r="C31" s="204" t="str">
        <f>'N3.01'!C31</f>
        <v>Consequential Interventions</v>
      </c>
      <c r="D31" s="204" t="str">
        <f>'N3.01'!D31</f>
        <v>Non-Intervention</v>
      </c>
      <c r="F31" s="212" t="s">
        <v>51</v>
      </c>
      <c r="G31" s="120"/>
      <c r="H31" s="120"/>
      <c r="I31" s="120"/>
      <c r="J31" s="120"/>
      <c r="K31" s="120"/>
      <c r="L31" s="120"/>
      <c r="M31" s="120"/>
      <c r="N31" s="120"/>
      <c r="O31" s="120"/>
      <c r="P31" s="120"/>
      <c r="Q31" s="253">
        <f t="shared" si="13"/>
        <v>0</v>
      </c>
      <c r="S31" s="199" t="str">
        <f t="shared" si="5"/>
        <v>Units:</v>
      </c>
      <c r="T31" s="120"/>
      <c r="V31" s="199" t="str">
        <f t="shared" si="6"/>
        <v>Units:</v>
      </c>
      <c r="W31" s="120"/>
      <c r="X31" s="120"/>
      <c r="Y31" s="120"/>
      <c r="Z31" s="120"/>
      <c r="AA31" s="120"/>
      <c r="AB31" s="120"/>
      <c r="AC31" s="120"/>
      <c r="AD31" s="120"/>
      <c r="AE31" s="120"/>
      <c r="AF31" s="120"/>
      <c r="AG31" s="253">
        <f t="shared" si="10"/>
        <v>0</v>
      </c>
      <c r="AI31" s="199" t="str">
        <f t="shared" si="8"/>
        <v>Units:</v>
      </c>
      <c r="AJ31" s="120"/>
      <c r="AK31" s="120"/>
      <c r="AL31" s="120"/>
      <c r="AM31" s="120"/>
      <c r="AN31" s="120"/>
      <c r="AO31" s="120"/>
      <c r="AP31" s="120"/>
      <c r="AQ31" s="120"/>
      <c r="AR31" s="120"/>
      <c r="AS31" s="120"/>
      <c r="AT31" s="253">
        <f t="shared" si="11"/>
        <v>0</v>
      </c>
    </row>
    <row r="32" spans="1:46">
      <c r="A32" s="204" t="str">
        <f>'N3.01'!A32</f>
        <v>Stage 2: Without Intervention Risk Change</v>
      </c>
      <c r="B32" s="204" t="str">
        <f>'N3.01'!B32</f>
        <v>Risk Changes</v>
      </c>
      <c r="C32" s="248" t="str">
        <f>'N3.01'!C32</f>
        <v>Optional entry 3</v>
      </c>
      <c r="D32" s="204" t="str">
        <f>'N3.01'!D32</f>
        <v>N/A</v>
      </c>
      <c r="F32" s="212" t="s">
        <v>51</v>
      </c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253">
        <f t="shared" si="13"/>
        <v>0</v>
      </c>
      <c r="S32" s="199" t="str">
        <f t="shared" si="5"/>
        <v>Units:</v>
      </c>
      <c r="T32" s="120"/>
      <c r="V32" s="199" t="str">
        <f t="shared" si="6"/>
        <v>Units:</v>
      </c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253">
        <f t="shared" si="10"/>
        <v>0</v>
      </c>
      <c r="AI32" s="199" t="str">
        <f t="shared" si="8"/>
        <v>Units:</v>
      </c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253">
        <f t="shared" si="11"/>
        <v>0</v>
      </c>
    </row>
    <row r="33" spans="1:46">
      <c r="A33" s="247" t="str">
        <f>'N3.01'!A33</f>
        <v>Stage 3: RIIO-2 Without Intervention Position 2025/26</v>
      </c>
      <c r="B33" s="247" t="str">
        <f>'N3.01'!B33</f>
        <v>Total Asset Category Risk</v>
      </c>
      <c r="C33" s="247" t="str">
        <f>'N3.01'!C33</f>
        <v>Without Intervention Position</v>
      </c>
      <c r="D33" s="247" t="str">
        <f>'N3.01'!D33</f>
        <v>Total</v>
      </c>
      <c r="F33" s="212" t="s">
        <v>51</v>
      </c>
      <c r="G33" s="252">
        <f>SUM(G$20:G$21)+G$23+SUM(G$25:G$32)</f>
        <v>0</v>
      </c>
      <c r="H33" s="252">
        <f t="shared" ref="H33:P33" si="19">SUM(H$20:H$21)+H$23+SUM(H$25:H$32)</f>
        <v>0</v>
      </c>
      <c r="I33" s="252">
        <f t="shared" si="19"/>
        <v>0</v>
      </c>
      <c r="J33" s="252">
        <f t="shared" si="19"/>
        <v>0</v>
      </c>
      <c r="K33" s="252">
        <f t="shared" si="19"/>
        <v>0</v>
      </c>
      <c r="L33" s="252">
        <f t="shared" si="19"/>
        <v>0</v>
      </c>
      <c r="M33" s="252">
        <f t="shared" si="19"/>
        <v>0</v>
      </c>
      <c r="N33" s="252">
        <f t="shared" si="19"/>
        <v>0</v>
      </c>
      <c r="O33" s="252">
        <f t="shared" si="19"/>
        <v>0</v>
      </c>
      <c r="P33" s="252">
        <f t="shared" si="19"/>
        <v>0</v>
      </c>
      <c r="Q33" s="252">
        <f>SUM(G33:P33)</f>
        <v>0</v>
      </c>
      <c r="S33" s="199" t="str">
        <f t="shared" si="5"/>
        <v>Units:</v>
      </c>
      <c r="T33" s="120"/>
      <c r="V33" s="199" t="str">
        <f t="shared" si="6"/>
        <v>Units:</v>
      </c>
      <c r="W33" s="252">
        <f t="shared" ref="W33:AF33" si="20">SUM(W$20:W$21)+W$23+SUM(W$25:W$32)</f>
        <v>0</v>
      </c>
      <c r="X33" s="252">
        <f t="shared" si="20"/>
        <v>0</v>
      </c>
      <c r="Y33" s="252">
        <f t="shared" si="20"/>
        <v>0</v>
      </c>
      <c r="Z33" s="252">
        <f t="shared" si="20"/>
        <v>0</v>
      </c>
      <c r="AA33" s="252">
        <f t="shared" si="20"/>
        <v>0</v>
      </c>
      <c r="AB33" s="252">
        <f t="shared" si="20"/>
        <v>0</v>
      </c>
      <c r="AC33" s="252">
        <f t="shared" si="20"/>
        <v>0</v>
      </c>
      <c r="AD33" s="252">
        <f t="shared" si="20"/>
        <v>0</v>
      </c>
      <c r="AE33" s="252">
        <f t="shared" si="20"/>
        <v>0</v>
      </c>
      <c r="AF33" s="252">
        <f t="shared" si="20"/>
        <v>0</v>
      </c>
      <c r="AG33" s="252">
        <f>SUM(W33:AF33)</f>
        <v>0</v>
      </c>
      <c r="AI33" s="199" t="str">
        <f t="shared" si="8"/>
        <v>Units:</v>
      </c>
      <c r="AJ33" s="252">
        <f t="shared" ref="AJ33:AS33" si="21">SUM(AJ$20:AJ$21)+AJ$23+SUM(AJ$25:AJ$32)</f>
        <v>0</v>
      </c>
      <c r="AK33" s="252">
        <f t="shared" si="21"/>
        <v>0</v>
      </c>
      <c r="AL33" s="252">
        <f t="shared" si="21"/>
        <v>0</v>
      </c>
      <c r="AM33" s="252">
        <f t="shared" si="21"/>
        <v>0</v>
      </c>
      <c r="AN33" s="252">
        <f t="shared" si="21"/>
        <v>0</v>
      </c>
      <c r="AO33" s="252">
        <f t="shared" si="21"/>
        <v>0</v>
      </c>
      <c r="AP33" s="252">
        <f t="shared" si="21"/>
        <v>0</v>
      </c>
      <c r="AQ33" s="252">
        <f t="shared" si="21"/>
        <v>0</v>
      </c>
      <c r="AR33" s="252">
        <f t="shared" si="21"/>
        <v>0</v>
      </c>
      <c r="AS33" s="252">
        <f t="shared" si="21"/>
        <v>0</v>
      </c>
      <c r="AT33" s="252">
        <f>SUM(AJ33:AS33)</f>
        <v>0</v>
      </c>
    </row>
    <row r="34" spans="1:46">
      <c r="A34" s="204" t="str">
        <f>'N3.01'!A34</f>
        <v>Stage 3:With Intervention Risk Change</v>
      </c>
      <c r="B34" s="204" t="str">
        <f>'N3.01'!B34</f>
        <v>Non-Intervention Impacts</v>
      </c>
      <c r="C34" s="204" t="str">
        <f>'N3.01'!C34</f>
        <v>Methodology Change Impact</v>
      </c>
      <c r="D34" s="204" t="str">
        <f>'N3.01'!D34</f>
        <v>Non-Intervention</v>
      </c>
      <c r="F34" s="212" t="s">
        <v>51</v>
      </c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253">
        <f t="shared" ref="Q34:Q47" si="22">SUM(G34:P34)</f>
        <v>0</v>
      </c>
      <c r="S34" s="199" t="str">
        <f t="shared" si="5"/>
        <v>Units:</v>
      </c>
      <c r="T34" s="120"/>
      <c r="V34" s="199" t="str">
        <f t="shared" si="6"/>
        <v>Units:</v>
      </c>
      <c r="W34" s="120"/>
      <c r="X34" s="120"/>
      <c r="Y34" s="120"/>
      <c r="Z34" s="120"/>
      <c r="AA34" s="120"/>
      <c r="AB34" s="120"/>
      <c r="AC34" s="120"/>
      <c r="AD34" s="120"/>
      <c r="AE34" s="120"/>
      <c r="AF34" s="120"/>
      <c r="AG34" s="253">
        <f t="shared" ref="AG34:AG47" si="23">SUM(W34:AF34)</f>
        <v>0</v>
      </c>
      <c r="AI34" s="199" t="str">
        <f t="shared" si="8"/>
        <v>Units:</v>
      </c>
      <c r="AJ34" s="120"/>
      <c r="AK34" s="120"/>
      <c r="AL34" s="120"/>
      <c r="AM34" s="120"/>
      <c r="AN34" s="120"/>
      <c r="AO34" s="120"/>
      <c r="AP34" s="120"/>
      <c r="AQ34" s="120"/>
      <c r="AR34" s="120"/>
      <c r="AS34" s="120"/>
      <c r="AT34" s="253">
        <f t="shared" ref="AT34:AT47" si="24">SUM(AJ34:AS34)</f>
        <v>0</v>
      </c>
    </row>
    <row r="35" spans="1:46">
      <c r="A35" s="204" t="str">
        <f>'N3.01'!A35</f>
        <v>Stage 3:With Intervention Risk Change</v>
      </c>
      <c r="B35" s="204" t="str">
        <f>'N3.01'!B35</f>
        <v>Non-Intervention Impacts</v>
      </c>
      <c r="C35" s="204" t="str">
        <f>'N3.01'!C35</f>
        <v>Data Revision Impact</v>
      </c>
      <c r="D35" s="204" t="str">
        <f>'N3.01'!D35</f>
        <v>Non-Intervention</v>
      </c>
      <c r="F35" s="212" t="s">
        <v>51</v>
      </c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253">
        <f t="shared" si="22"/>
        <v>0</v>
      </c>
      <c r="S35" s="199" t="str">
        <f t="shared" si="5"/>
        <v>Units:</v>
      </c>
      <c r="T35" s="120"/>
      <c r="V35" s="199" t="str">
        <f t="shared" si="6"/>
        <v>Units:</v>
      </c>
      <c r="W35" s="120"/>
      <c r="X35" s="120"/>
      <c r="Y35" s="120"/>
      <c r="Z35" s="120"/>
      <c r="AA35" s="120"/>
      <c r="AB35" s="120"/>
      <c r="AC35" s="120"/>
      <c r="AD35" s="120"/>
      <c r="AE35" s="120"/>
      <c r="AF35" s="120"/>
      <c r="AG35" s="253">
        <f t="shared" si="23"/>
        <v>0</v>
      </c>
      <c r="AI35" s="199" t="str">
        <f t="shared" si="8"/>
        <v>Units:</v>
      </c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253">
        <f t="shared" si="24"/>
        <v>0</v>
      </c>
    </row>
    <row r="36" spans="1:46">
      <c r="A36" s="204" t="str">
        <f>'N3.01'!A36</f>
        <v>Stage 3:With Intervention Risk Change</v>
      </c>
      <c r="B36" s="204" t="str">
        <f>'N3.01'!B36</f>
        <v>Non-Intervention Impacts</v>
      </c>
      <c r="C36" s="204" t="str">
        <f>'N3.01'!C36</f>
        <v>Manual Over-ride on PoF or CoF</v>
      </c>
      <c r="D36" s="204" t="str">
        <f>'N3.01'!D36</f>
        <v>Non-Intervention</v>
      </c>
      <c r="F36" s="212" t="s">
        <v>51</v>
      </c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253">
        <f t="shared" si="22"/>
        <v>0</v>
      </c>
      <c r="S36" s="199" t="str">
        <f t="shared" si="5"/>
        <v>Units:</v>
      </c>
      <c r="T36" s="120"/>
      <c r="V36" s="199" t="str">
        <f t="shared" si="6"/>
        <v>Units:</v>
      </c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253">
        <f t="shared" si="23"/>
        <v>0</v>
      </c>
      <c r="AI36" s="199" t="str">
        <f t="shared" si="8"/>
        <v>Units:</v>
      </c>
      <c r="AJ36" s="120"/>
      <c r="AK36" s="120"/>
      <c r="AL36" s="120"/>
      <c r="AM36" s="120"/>
      <c r="AN36" s="120"/>
      <c r="AO36" s="120"/>
      <c r="AP36" s="120"/>
      <c r="AQ36" s="120"/>
      <c r="AR36" s="120"/>
      <c r="AS36" s="120"/>
      <c r="AT36" s="253">
        <f t="shared" si="24"/>
        <v>0</v>
      </c>
    </row>
    <row r="37" spans="1:46">
      <c r="A37" s="204" t="str">
        <f>'N3.01'!A37</f>
        <v>Stage 3:With Intervention Risk Change</v>
      </c>
      <c r="B37" s="204" t="str">
        <f>'N3.01'!B37</f>
        <v>Non-Intervention Impacts</v>
      </c>
      <c r="C37" s="204" t="str">
        <f>'N3.01'!C37</f>
        <v>Extension of Expected Asset Life</v>
      </c>
      <c r="D37" s="204" t="str">
        <f>'N3.01'!D37</f>
        <v>Non-Intervention</v>
      </c>
      <c r="F37" s="212" t="s">
        <v>51</v>
      </c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253">
        <f t="shared" si="22"/>
        <v>0</v>
      </c>
      <c r="S37" s="199" t="str">
        <f t="shared" si="5"/>
        <v>Units:</v>
      </c>
      <c r="T37" s="120"/>
      <c r="V37" s="199" t="str">
        <f t="shared" si="6"/>
        <v>Units:</v>
      </c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253">
        <f t="shared" si="23"/>
        <v>0</v>
      </c>
      <c r="AI37" s="199" t="str">
        <f t="shared" si="8"/>
        <v>Units:</v>
      </c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253">
        <f t="shared" si="24"/>
        <v>0</v>
      </c>
    </row>
    <row r="38" spans="1:46">
      <c r="A38" s="204" t="str">
        <f>'N3.01'!A38</f>
        <v>Stage 3:With Intervention Risk Change</v>
      </c>
      <c r="B38" s="204" t="str">
        <f>'N3.01'!B38</f>
        <v>Non-Intervention Impacts</v>
      </c>
      <c r="C38" s="204" t="str">
        <f>'N3.01'!C38</f>
        <v>Consequential Interventions</v>
      </c>
      <c r="D38" s="204" t="str">
        <f>'N3.01'!D38</f>
        <v>Non-Intervention</v>
      </c>
      <c r="F38" s="212" t="s">
        <v>51</v>
      </c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253">
        <f t="shared" si="22"/>
        <v>0</v>
      </c>
      <c r="S38" s="199" t="str">
        <f t="shared" si="5"/>
        <v>Units:</v>
      </c>
      <c r="T38" s="120"/>
      <c r="V38" s="199" t="str">
        <f t="shared" si="6"/>
        <v>Units:</v>
      </c>
      <c r="W38" s="120"/>
      <c r="X38" s="120"/>
      <c r="Y38" s="120"/>
      <c r="Z38" s="120"/>
      <c r="AA38" s="120"/>
      <c r="AB38" s="120"/>
      <c r="AC38" s="120"/>
      <c r="AD38" s="120"/>
      <c r="AE38" s="120"/>
      <c r="AF38" s="120"/>
      <c r="AG38" s="253">
        <f t="shared" si="23"/>
        <v>0</v>
      </c>
      <c r="AI38" s="199" t="str">
        <f t="shared" si="8"/>
        <v>Units:</v>
      </c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253">
        <f t="shared" si="24"/>
        <v>0</v>
      </c>
    </row>
    <row r="39" spans="1:46">
      <c r="A39" s="204" t="str">
        <f>'N3.01'!A39</f>
        <v>Stage 3:With Intervention Risk Change</v>
      </c>
      <c r="B39" s="204" t="str">
        <f>'N3.01'!B39</f>
        <v>Asset Intervention Impacts</v>
      </c>
      <c r="C39" s="204" t="str">
        <f>'N3.01'!C39</f>
        <v>Asset Replacement (PoF Driven)</v>
      </c>
      <c r="D39" s="204" t="str">
        <f>'N3.01'!D39</f>
        <v>Replacement</v>
      </c>
      <c r="F39" s="212" t="s">
        <v>51</v>
      </c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253">
        <f t="shared" si="22"/>
        <v>0</v>
      </c>
      <c r="S39" s="199" t="str">
        <f t="shared" si="5"/>
        <v>Units:</v>
      </c>
      <c r="T39" s="120"/>
      <c r="V39" s="199" t="str">
        <f t="shared" si="6"/>
        <v>Units:</v>
      </c>
      <c r="W39" s="120"/>
      <c r="X39" s="120"/>
      <c r="Y39" s="120"/>
      <c r="Z39" s="120"/>
      <c r="AA39" s="120"/>
      <c r="AB39" s="120"/>
      <c r="AC39" s="120"/>
      <c r="AD39" s="120"/>
      <c r="AE39" s="120"/>
      <c r="AF39" s="120"/>
      <c r="AG39" s="253">
        <f t="shared" si="23"/>
        <v>0</v>
      </c>
      <c r="AI39" s="199" t="str">
        <f t="shared" si="8"/>
        <v>Units:</v>
      </c>
      <c r="AJ39" s="120"/>
      <c r="AK39" s="120"/>
      <c r="AL39" s="120"/>
      <c r="AM39" s="120"/>
      <c r="AN39" s="120"/>
      <c r="AO39" s="120"/>
      <c r="AP39" s="120"/>
      <c r="AQ39" s="120"/>
      <c r="AR39" s="120"/>
      <c r="AS39" s="120"/>
      <c r="AT39" s="253">
        <f t="shared" si="24"/>
        <v>0</v>
      </c>
    </row>
    <row r="40" spans="1:46">
      <c r="A40" s="204" t="str">
        <f>'N3.01'!A40</f>
        <v>Stage 3:With Intervention Risk Change</v>
      </c>
      <c r="B40" s="204" t="str">
        <f>'N3.01'!B40</f>
        <v>Asset Intervention Impacts</v>
      </c>
      <c r="C40" s="204" t="str">
        <f>'N3.01'!C40</f>
        <v>Asset Replacement (CoF Driven)</v>
      </c>
      <c r="D40" s="204" t="str">
        <f>'N3.01'!D40</f>
        <v>Replacement</v>
      </c>
      <c r="F40" s="212" t="s">
        <v>51</v>
      </c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253">
        <f t="shared" si="22"/>
        <v>0</v>
      </c>
      <c r="S40" s="199" t="str">
        <f t="shared" si="5"/>
        <v>Units:</v>
      </c>
      <c r="T40" s="120"/>
      <c r="V40" s="199" t="str">
        <f t="shared" si="6"/>
        <v>Units:</v>
      </c>
      <c r="W40" s="120"/>
      <c r="X40" s="120"/>
      <c r="Y40" s="120"/>
      <c r="Z40" s="120"/>
      <c r="AA40" s="120"/>
      <c r="AB40" s="120"/>
      <c r="AC40" s="120"/>
      <c r="AD40" s="120"/>
      <c r="AE40" s="120"/>
      <c r="AF40" s="120"/>
      <c r="AG40" s="253">
        <f t="shared" si="23"/>
        <v>0</v>
      </c>
      <c r="AI40" s="199" t="str">
        <f t="shared" si="8"/>
        <v>Units:</v>
      </c>
      <c r="AJ40" s="120"/>
      <c r="AK40" s="120"/>
      <c r="AL40" s="120"/>
      <c r="AM40" s="120"/>
      <c r="AN40" s="120"/>
      <c r="AO40" s="120"/>
      <c r="AP40" s="120"/>
      <c r="AQ40" s="120"/>
      <c r="AR40" s="120"/>
      <c r="AS40" s="120"/>
      <c r="AT40" s="253">
        <f t="shared" si="24"/>
        <v>0</v>
      </c>
    </row>
    <row r="41" spans="1:46">
      <c r="A41" s="204" t="str">
        <f>'N3.01'!A41</f>
        <v>Stage 3:With Intervention Risk Change</v>
      </c>
      <c r="B41" s="204" t="str">
        <f>'N3.01'!B41</f>
        <v>Asset Intervention Impacts</v>
      </c>
      <c r="C41" s="204" t="str">
        <f>'N3.01'!C41</f>
        <v>Asset Replacement (Other Driven)</v>
      </c>
      <c r="D41" s="204" t="str">
        <f>'N3.01'!D41</f>
        <v>Replacement</v>
      </c>
      <c r="F41" s="212" t="s">
        <v>51</v>
      </c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253">
        <f t="shared" si="22"/>
        <v>0</v>
      </c>
      <c r="S41" s="199" t="str">
        <f t="shared" si="5"/>
        <v>Units:</v>
      </c>
      <c r="T41" s="120"/>
      <c r="V41" s="199" t="str">
        <f t="shared" si="6"/>
        <v>Units:</v>
      </c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253">
        <f t="shared" si="23"/>
        <v>0</v>
      </c>
      <c r="AI41" s="199" t="str">
        <f t="shared" si="8"/>
        <v>Units:</v>
      </c>
      <c r="AJ41" s="120"/>
      <c r="AK41" s="120"/>
      <c r="AL41" s="120"/>
      <c r="AM41" s="120"/>
      <c r="AN41" s="120"/>
      <c r="AO41" s="120"/>
      <c r="AP41" s="120"/>
      <c r="AQ41" s="120"/>
      <c r="AR41" s="120"/>
      <c r="AS41" s="120"/>
      <c r="AT41" s="253">
        <f t="shared" si="24"/>
        <v>0</v>
      </c>
    </row>
    <row r="42" spans="1:46">
      <c r="A42" s="204" t="str">
        <f>'N3.01'!A42</f>
        <v>Stage 3:With Intervention Risk Change</v>
      </c>
      <c r="B42" s="204" t="str">
        <f>'N3.01'!B42</f>
        <v>Asset Intervention Impacts</v>
      </c>
      <c r="C42" s="204" t="str">
        <f>'N3.01'!C42</f>
        <v>Asset Refurbishment (PoF Driven)</v>
      </c>
      <c r="D42" s="204" t="str">
        <f>'N3.01'!D42</f>
        <v>Refurbishment</v>
      </c>
      <c r="F42" s="212" t="s">
        <v>51</v>
      </c>
      <c r="G42" s="120"/>
      <c r="H42" s="120"/>
      <c r="I42" s="120"/>
      <c r="J42" s="120"/>
      <c r="K42" s="120"/>
      <c r="L42" s="120"/>
      <c r="M42" s="120"/>
      <c r="N42" s="120"/>
      <c r="O42" s="120"/>
      <c r="P42" s="120"/>
      <c r="Q42" s="253">
        <f t="shared" si="22"/>
        <v>0</v>
      </c>
      <c r="S42" s="199" t="str">
        <f t="shared" si="5"/>
        <v>Units:</v>
      </c>
      <c r="T42" s="120"/>
      <c r="V42" s="199" t="str">
        <f t="shared" si="6"/>
        <v>Units:</v>
      </c>
      <c r="W42" s="120"/>
      <c r="X42" s="120"/>
      <c r="Y42" s="120"/>
      <c r="Z42" s="120"/>
      <c r="AA42" s="120"/>
      <c r="AB42" s="120"/>
      <c r="AC42" s="120"/>
      <c r="AD42" s="120"/>
      <c r="AE42" s="120"/>
      <c r="AF42" s="120"/>
      <c r="AG42" s="253">
        <f t="shared" si="23"/>
        <v>0</v>
      </c>
      <c r="AI42" s="199" t="str">
        <f t="shared" si="8"/>
        <v>Units:</v>
      </c>
      <c r="AJ42" s="120"/>
      <c r="AK42" s="120"/>
      <c r="AL42" s="120"/>
      <c r="AM42" s="120"/>
      <c r="AN42" s="120"/>
      <c r="AO42" s="120"/>
      <c r="AP42" s="120"/>
      <c r="AQ42" s="120"/>
      <c r="AR42" s="120"/>
      <c r="AS42" s="120"/>
      <c r="AT42" s="253">
        <f t="shared" si="24"/>
        <v>0</v>
      </c>
    </row>
    <row r="43" spans="1:46">
      <c r="A43" s="204" t="str">
        <f>'N3.01'!A43</f>
        <v>Stage 3:With Intervention Risk Change</v>
      </c>
      <c r="B43" s="204" t="str">
        <f>'N3.01'!B43</f>
        <v>Asset Intervention Impacts</v>
      </c>
      <c r="C43" s="204" t="str">
        <f>'N3.01'!C43</f>
        <v>Asset Refurbishment (CoF Driven)</v>
      </c>
      <c r="D43" s="204" t="str">
        <f>'N3.01'!D43</f>
        <v>Refurbishment</v>
      </c>
      <c r="F43" s="212" t="s">
        <v>51</v>
      </c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253">
        <f t="shared" si="22"/>
        <v>0</v>
      </c>
      <c r="S43" s="199" t="str">
        <f t="shared" si="5"/>
        <v>Units:</v>
      </c>
      <c r="T43" s="120"/>
      <c r="V43" s="199" t="str">
        <f t="shared" si="6"/>
        <v>Units:</v>
      </c>
      <c r="W43" s="120"/>
      <c r="X43" s="120"/>
      <c r="Y43" s="120"/>
      <c r="Z43" s="120"/>
      <c r="AA43" s="120"/>
      <c r="AB43" s="120"/>
      <c r="AC43" s="120"/>
      <c r="AD43" s="120"/>
      <c r="AE43" s="120"/>
      <c r="AF43" s="120"/>
      <c r="AG43" s="253">
        <f t="shared" si="23"/>
        <v>0</v>
      </c>
      <c r="AI43" s="199" t="str">
        <f t="shared" si="8"/>
        <v>Units:</v>
      </c>
      <c r="AJ43" s="120"/>
      <c r="AK43" s="120"/>
      <c r="AL43" s="120"/>
      <c r="AM43" s="120"/>
      <c r="AN43" s="120"/>
      <c r="AO43" s="120"/>
      <c r="AP43" s="120"/>
      <c r="AQ43" s="120"/>
      <c r="AR43" s="120"/>
      <c r="AS43" s="120"/>
      <c r="AT43" s="253">
        <f t="shared" si="24"/>
        <v>0</v>
      </c>
    </row>
    <row r="44" spans="1:46">
      <c r="A44" s="204" t="str">
        <f>'N3.01'!A44</f>
        <v>Stage 3:With Intervention Risk Change</v>
      </c>
      <c r="B44" s="204" t="str">
        <f>'N3.01'!B44</f>
        <v>Asset Intervention Impacts</v>
      </c>
      <c r="C44" s="204" t="str">
        <f>'N3.01'!C44</f>
        <v>Asset Refurbishment (Other Driven)</v>
      </c>
      <c r="D44" s="204" t="str">
        <f>'N3.01'!D44</f>
        <v>Refurbishment</v>
      </c>
      <c r="F44" s="212" t="s">
        <v>51</v>
      </c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253">
        <f t="shared" si="22"/>
        <v>0</v>
      </c>
      <c r="S44" s="199" t="str">
        <f t="shared" si="5"/>
        <v>Units:</v>
      </c>
      <c r="T44" s="120"/>
      <c r="V44" s="199" t="str">
        <f t="shared" si="6"/>
        <v>Units:</v>
      </c>
      <c r="W44" s="120"/>
      <c r="X44" s="120"/>
      <c r="Y44" s="120"/>
      <c r="Z44" s="120"/>
      <c r="AA44" s="120"/>
      <c r="AB44" s="120"/>
      <c r="AC44" s="120"/>
      <c r="AD44" s="120"/>
      <c r="AE44" s="120"/>
      <c r="AF44" s="120"/>
      <c r="AG44" s="253">
        <f t="shared" si="23"/>
        <v>0</v>
      </c>
      <c r="AI44" s="199" t="str">
        <f t="shared" si="8"/>
        <v>Units:</v>
      </c>
      <c r="AJ44" s="120"/>
      <c r="AK44" s="120"/>
      <c r="AL44" s="120"/>
      <c r="AM44" s="120"/>
      <c r="AN44" s="120"/>
      <c r="AO44" s="120"/>
      <c r="AP44" s="120"/>
      <c r="AQ44" s="120"/>
      <c r="AR44" s="120"/>
      <c r="AS44" s="120"/>
      <c r="AT44" s="253">
        <f t="shared" si="24"/>
        <v>0</v>
      </c>
    </row>
    <row r="45" spans="1:46">
      <c r="A45" s="204" t="str">
        <f>'N3.01'!A45</f>
        <v>Stage 3:With Intervention Risk Change</v>
      </c>
      <c r="B45" s="204" t="str">
        <f>'N3.01'!B45</f>
        <v>Asset Intervention Impacts</v>
      </c>
      <c r="C45" s="204" t="str">
        <f>'N3.01'!C45</f>
        <v>Asset Replacement Due To Early Life Failures</v>
      </c>
      <c r="D45" s="204" t="str">
        <f>'N3.01'!D45</f>
        <v>Other Interventions</v>
      </c>
      <c r="F45" s="212" t="s">
        <v>51</v>
      </c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253">
        <f t="shared" si="22"/>
        <v>0</v>
      </c>
      <c r="S45" s="199" t="str">
        <f t="shared" si="5"/>
        <v>Units:</v>
      </c>
      <c r="T45" s="120"/>
      <c r="V45" s="199" t="str">
        <f t="shared" si="6"/>
        <v>Units:</v>
      </c>
      <c r="W45" s="120"/>
      <c r="X45" s="120"/>
      <c r="Y45" s="120"/>
      <c r="Z45" s="120"/>
      <c r="AA45" s="120"/>
      <c r="AB45" s="120"/>
      <c r="AC45" s="120"/>
      <c r="AD45" s="120"/>
      <c r="AE45" s="120"/>
      <c r="AF45" s="120"/>
      <c r="AG45" s="253">
        <f t="shared" si="23"/>
        <v>0</v>
      </c>
      <c r="AI45" s="199" t="str">
        <f t="shared" si="8"/>
        <v>Units:</v>
      </c>
      <c r="AJ45" s="120"/>
      <c r="AK45" s="120"/>
      <c r="AL45" s="120"/>
      <c r="AM45" s="120"/>
      <c r="AN45" s="120"/>
      <c r="AO45" s="120"/>
      <c r="AP45" s="120"/>
      <c r="AQ45" s="120"/>
      <c r="AR45" s="120"/>
      <c r="AS45" s="120"/>
      <c r="AT45" s="253">
        <f t="shared" si="24"/>
        <v>0</v>
      </c>
    </row>
    <row r="46" spans="1:46">
      <c r="A46" s="204" t="str">
        <f>'N3.01'!A46</f>
        <v>Stage 3:With Intervention Risk Change</v>
      </c>
      <c r="B46" s="204" t="str">
        <f>'N3.01'!B46</f>
        <v>Risk Changes</v>
      </c>
      <c r="C46" s="248" t="str">
        <f>'N3.01'!C46</f>
        <v>Optional entry 4</v>
      </c>
      <c r="D46" s="204" t="str">
        <f>'N3.01'!D46</f>
        <v>N/A</v>
      </c>
      <c r="F46" s="212" t="s">
        <v>51</v>
      </c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53">
        <f t="shared" si="22"/>
        <v>0</v>
      </c>
      <c r="S46" s="199" t="str">
        <f t="shared" si="5"/>
        <v>Units:</v>
      </c>
      <c r="T46" s="120"/>
      <c r="V46" s="199" t="str">
        <f t="shared" si="6"/>
        <v>Units:</v>
      </c>
      <c r="W46" s="206"/>
      <c r="X46" s="206"/>
      <c r="Y46" s="206"/>
      <c r="Z46" s="206"/>
      <c r="AA46" s="206"/>
      <c r="AB46" s="206"/>
      <c r="AC46" s="206"/>
      <c r="AD46" s="206"/>
      <c r="AE46" s="206"/>
      <c r="AF46" s="206"/>
      <c r="AG46" s="253">
        <f t="shared" si="23"/>
        <v>0</v>
      </c>
      <c r="AI46" s="199" t="str">
        <f t="shared" si="8"/>
        <v>Units:</v>
      </c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53">
        <f t="shared" si="24"/>
        <v>0</v>
      </c>
    </row>
    <row r="47" spans="1:46">
      <c r="A47" s="247" t="str">
        <f>'N3.01'!A47</f>
        <v>Stage 3: RIIO-2 With Intervention Position 2025/26</v>
      </c>
      <c r="B47" s="247" t="str">
        <f>'N3.01'!B47</f>
        <v>Total Asset Category Risk</v>
      </c>
      <c r="C47" s="247" t="str">
        <f>'N3.01'!C47</f>
        <v>With Intervention Position</v>
      </c>
      <c r="D47" s="247" t="str">
        <f>'N3.01'!D47</f>
        <v>Total</v>
      </c>
      <c r="F47" s="212" t="s">
        <v>51</v>
      </c>
      <c r="G47" s="252">
        <f>SUM(G$33:G$46)</f>
        <v>0</v>
      </c>
      <c r="H47" s="252">
        <f t="shared" ref="H47:P47" si="25">SUM(H$33:H$46)</f>
        <v>0</v>
      </c>
      <c r="I47" s="252">
        <f t="shared" si="25"/>
        <v>0</v>
      </c>
      <c r="J47" s="252">
        <f t="shared" si="25"/>
        <v>0</v>
      </c>
      <c r="K47" s="252">
        <f t="shared" si="25"/>
        <v>0</v>
      </c>
      <c r="L47" s="252">
        <f t="shared" si="25"/>
        <v>0</v>
      </c>
      <c r="M47" s="252">
        <f t="shared" si="25"/>
        <v>0</v>
      </c>
      <c r="N47" s="252">
        <f t="shared" si="25"/>
        <v>0</v>
      </c>
      <c r="O47" s="252">
        <f t="shared" si="25"/>
        <v>0</v>
      </c>
      <c r="P47" s="252">
        <f t="shared" si="25"/>
        <v>0</v>
      </c>
      <c r="Q47" s="252">
        <f t="shared" si="22"/>
        <v>0</v>
      </c>
      <c r="S47" s="199" t="str">
        <f t="shared" si="5"/>
        <v>Units:</v>
      </c>
      <c r="T47" s="120"/>
      <c r="V47" s="199" t="str">
        <f t="shared" si="6"/>
        <v>Units:</v>
      </c>
      <c r="W47" s="252">
        <f t="shared" ref="W47:AF47" si="26">SUM(W$33:W$46)</f>
        <v>0</v>
      </c>
      <c r="X47" s="252">
        <f t="shared" si="26"/>
        <v>0</v>
      </c>
      <c r="Y47" s="252">
        <f t="shared" si="26"/>
        <v>0</v>
      </c>
      <c r="Z47" s="252">
        <f t="shared" si="26"/>
        <v>0</v>
      </c>
      <c r="AA47" s="252">
        <f t="shared" si="26"/>
        <v>0</v>
      </c>
      <c r="AB47" s="252">
        <f t="shared" si="26"/>
        <v>0</v>
      </c>
      <c r="AC47" s="252">
        <f t="shared" si="26"/>
        <v>0</v>
      </c>
      <c r="AD47" s="252">
        <f t="shared" si="26"/>
        <v>0</v>
      </c>
      <c r="AE47" s="252">
        <f t="shared" si="26"/>
        <v>0</v>
      </c>
      <c r="AF47" s="252">
        <f t="shared" si="26"/>
        <v>0</v>
      </c>
      <c r="AG47" s="252">
        <f t="shared" si="23"/>
        <v>0</v>
      </c>
      <c r="AI47" s="199" t="str">
        <f t="shared" si="8"/>
        <v>Units:</v>
      </c>
      <c r="AJ47" s="252">
        <f t="shared" ref="AJ47:AS47" si="27">SUM(AJ$33:AJ$46)</f>
        <v>0</v>
      </c>
      <c r="AK47" s="252">
        <f t="shared" si="27"/>
        <v>0</v>
      </c>
      <c r="AL47" s="252">
        <f t="shared" si="27"/>
        <v>0</v>
      </c>
      <c r="AM47" s="252">
        <f t="shared" si="27"/>
        <v>0</v>
      </c>
      <c r="AN47" s="252">
        <f t="shared" si="27"/>
        <v>0</v>
      </c>
      <c r="AO47" s="252">
        <f t="shared" si="27"/>
        <v>0</v>
      </c>
      <c r="AP47" s="252">
        <f t="shared" si="27"/>
        <v>0</v>
      </c>
      <c r="AQ47" s="252">
        <f t="shared" si="27"/>
        <v>0</v>
      </c>
      <c r="AR47" s="252">
        <f t="shared" si="27"/>
        <v>0</v>
      </c>
      <c r="AS47" s="252">
        <f t="shared" si="27"/>
        <v>0</v>
      </c>
      <c r="AT47" s="252">
        <f t="shared" si="24"/>
        <v>0</v>
      </c>
    </row>
    <row r="48" spans="1:46" s="207" customFormat="1" ht="5" customHeight="1">
      <c r="S48" s="208"/>
      <c r="V48" s="208"/>
      <c r="AI48" s="208"/>
    </row>
    <row r="49" spans="1:46">
      <c r="A49" s="204" t="str">
        <f>'N3.01'!A49</f>
        <v>Long Term Risk Benefit: RIIO-2</v>
      </c>
      <c r="B49" s="204" t="str">
        <f>'N3.01'!B49</f>
        <v>Asset Intervention Impacts</v>
      </c>
      <c r="C49" s="204" t="str">
        <f>'N3.01'!C49</f>
        <v>Asset Replacement (PoF Driven)</v>
      </c>
      <c r="D49" s="204" t="str">
        <f>'N3.01'!D49</f>
        <v>N/A</v>
      </c>
      <c r="F49" s="212" t="s">
        <v>51</v>
      </c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253">
        <f t="shared" ref="Q49:Q55" si="28">SUM(G49:P49)</f>
        <v>0</v>
      </c>
      <c r="S49" s="199" t="str">
        <f t="shared" si="5"/>
        <v>Units:</v>
      </c>
      <c r="T49" s="120"/>
      <c r="V49" s="199" t="str">
        <f t="shared" si="6"/>
        <v>Units:</v>
      </c>
      <c r="W49" s="120"/>
      <c r="X49" s="120"/>
      <c r="Y49" s="120"/>
      <c r="Z49" s="120"/>
      <c r="AA49" s="120"/>
      <c r="AB49" s="120"/>
      <c r="AC49" s="120"/>
      <c r="AD49" s="120"/>
      <c r="AE49" s="120"/>
      <c r="AF49" s="120"/>
      <c r="AG49" s="253">
        <f t="shared" ref="AG49:AG55" si="29">SUM(W49:AF49)</f>
        <v>0</v>
      </c>
      <c r="AI49" s="199" t="str">
        <f t="shared" si="8"/>
        <v>Units:</v>
      </c>
      <c r="AJ49" s="120"/>
      <c r="AK49" s="120"/>
      <c r="AL49" s="120"/>
      <c r="AM49" s="120"/>
      <c r="AN49" s="120"/>
      <c r="AO49" s="120"/>
      <c r="AP49" s="120"/>
      <c r="AQ49" s="120"/>
      <c r="AR49" s="120"/>
      <c r="AS49" s="120"/>
      <c r="AT49" s="253">
        <f t="shared" ref="AT49:AT55" si="30">SUM(AJ49:AS49)</f>
        <v>0</v>
      </c>
    </row>
    <row r="50" spans="1:46">
      <c r="A50" s="204" t="str">
        <f>'N3.01'!A50</f>
        <v>Long Term Risk Benefit: RIIO-2</v>
      </c>
      <c r="B50" s="204" t="str">
        <f>'N3.01'!B50</f>
        <v>Asset Intervention Impacts</v>
      </c>
      <c r="C50" s="204" t="str">
        <f>'N3.01'!C50</f>
        <v>Asset Replacement (CoF Driven)</v>
      </c>
      <c r="D50" s="204" t="str">
        <f>'N3.01'!D50</f>
        <v>N/A</v>
      </c>
      <c r="F50" s="212" t="s">
        <v>51</v>
      </c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253">
        <f t="shared" si="28"/>
        <v>0</v>
      </c>
      <c r="S50" s="199" t="str">
        <f t="shared" si="5"/>
        <v>Units:</v>
      </c>
      <c r="T50" s="120"/>
      <c r="V50" s="199" t="str">
        <f t="shared" si="6"/>
        <v>Units:</v>
      </c>
      <c r="W50" s="120"/>
      <c r="X50" s="120"/>
      <c r="Y50" s="120"/>
      <c r="Z50" s="120"/>
      <c r="AA50" s="120"/>
      <c r="AB50" s="120"/>
      <c r="AC50" s="120"/>
      <c r="AD50" s="120"/>
      <c r="AE50" s="120"/>
      <c r="AF50" s="120"/>
      <c r="AG50" s="253">
        <f t="shared" si="29"/>
        <v>0</v>
      </c>
      <c r="AI50" s="199" t="str">
        <f t="shared" si="8"/>
        <v>Units:</v>
      </c>
      <c r="AJ50" s="120"/>
      <c r="AK50" s="120"/>
      <c r="AL50" s="120"/>
      <c r="AM50" s="120"/>
      <c r="AN50" s="120"/>
      <c r="AO50" s="120"/>
      <c r="AP50" s="120"/>
      <c r="AQ50" s="120"/>
      <c r="AR50" s="120"/>
      <c r="AS50" s="120"/>
      <c r="AT50" s="253">
        <f t="shared" si="30"/>
        <v>0</v>
      </c>
    </row>
    <row r="51" spans="1:46">
      <c r="A51" s="204" t="str">
        <f>'N3.01'!A51</f>
        <v>Long Term Risk Benefit: RIIO-2</v>
      </c>
      <c r="B51" s="204" t="str">
        <f>'N3.01'!B51</f>
        <v>Asset Intervention Impacts</v>
      </c>
      <c r="C51" s="204" t="str">
        <f>'N3.01'!C51</f>
        <v>Asset Replacement (Other Driven)</v>
      </c>
      <c r="D51" s="204" t="str">
        <f>'N3.01'!D51</f>
        <v>N/A</v>
      </c>
      <c r="F51" s="212" t="s">
        <v>51</v>
      </c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253">
        <f t="shared" si="28"/>
        <v>0</v>
      </c>
      <c r="S51" s="199" t="str">
        <f t="shared" si="5"/>
        <v>Units:</v>
      </c>
      <c r="T51" s="120"/>
      <c r="V51" s="199" t="str">
        <f t="shared" si="6"/>
        <v>Units:</v>
      </c>
      <c r="W51" s="120"/>
      <c r="X51" s="120"/>
      <c r="Y51" s="120"/>
      <c r="Z51" s="120"/>
      <c r="AA51" s="120"/>
      <c r="AB51" s="120"/>
      <c r="AC51" s="120"/>
      <c r="AD51" s="120"/>
      <c r="AE51" s="120"/>
      <c r="AF51" s="120"/>
      <c r="AG51" s="253">
        <f t="shared" si="29"/>
        <v>0</v>
      </c>
      <c r="AI51" s="199" t="str">
        <f t="shared" si="8"/>
        <v>Units:</v>
      </c>
      <c r="AJ51" s="120"/>
      <c r="AK51" s="120"/>
      <c r="AL51" s="120"/>
      <c r="AM51" s="120"/>
      <c r="AN51" s="120"/>
      <c r="AO51" s="120"/>
      <c r="AP51" s="120"/>
      <c r="AQ51" s="120"/>
      <c r="AR51" s="120"/>
      <c r="AS51" s="120"/>
      <c r="AT51" s="253">
        <f t="shared" si="30"/>
        <v>0</v>
      </c>
    </row>
    <row r="52" spans="1:46">
      <c r="A52" s="204" t="str">
        <f>'N3.01'!A52</f>
        <v>Long Term Risk Benefit: RIIO-2</v>
      </c>
      <c r="B52" s="204" t="str">
        <f>'N3.01'!B52</f>
        <v>Asset Intervention Impacts</v>
      </c>
      <c r="C52" s="204" t="str">
        <f>'N3.01'!C52</f>
        <v>Asset Refurbishment (PoF Driven)</v>
      </c>
      <c r="D52" s="204" t="str">
        <f>'N3.01'!D52</f>
        <v>N/A</v>
      </c>
      <c r="F52" s="212" t="s">
        <v>51</v>
      </c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253">
        <f t="shared" si="28"/>
        <v>0</v>
      </c>
      <c r="S52" s="199" t="str">
        <f t="shared" si="5"/>
        <v>Units:</v>
      </c>
      <c r="T52" s="120"/>
      <c r="V52" s="199" t="str">
        <f t="shared" si="6"/>
        <v>Units:</v>
      </c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253">
        <f t="shared" si="29"/>
        <v>0</v>
      </c>
      <c r="AI52" s="199" t="str">
        <f t="shared" si="8"/>
        <v>Units:</v>
      </c>
      <c r="AJ52" s="120"/>
      <c r="AK52" s="120"/>
      <c r="AL52" s="120"/>
      <c r="AM52" s="120"/>
      <c r="AN52" s="120"/>
      <c r="AO52" s="120"/>
      <c r="AP52" s="120"/>
      <c r="AQ52" s="120"/>
      <c r="AR52" s="120"/>
      <c r="AS52" s="120"/>
      <c r="AT52" s="253">
        <f t="shared" si="30"/>
        <v>0</v>
      </c>
    </row>
    <row r="53" spans="1:46">
      <c r="A53" s="204" t="str">
        <f>'N3.01'!A53</f>
        <v>Long Term Risk Benefit: RIIO-2</v>
      </c>
      <c r="B53" s="204" t="str">
        <f>'N3.01'!B53</f>
        <v>Asset Intervention Impacts</v>
      </c>
      <c r="C53" s="204" t="str">
        <f>'N3.01'!C53</f>
        <v>Asset Refurbishment (CoF Driven)</v>
      </c>
      <c r="D53" s="204" t="str">
        <f>'N3.01'!D53</f>
        <v>N/A</v>
      </c>
      <c r="F53" s="212" t="s">
        <v>51</v>
      </c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253">
        <f t="shared" si="28"/>
        <v>0</v>
      </c>
      <c r="S53" s="199" t="str">
        <f t="shared" si="5"/>
        <v>Units:</v>
      </c>
      <c r="T53" s="120"/>
      <c r="V53" s="199" t="str">
        <f t="shared" si="6"/>
        <v>Units:</v>
      </c>
      <c r="W53" s="120"/>
      <c r="X53" s="120"/>
      <c r="Y53" s="120"/>
      <c r="Z53" s="120"/>
      <c r="AA53" s="120"/>
      <c r="AB53" s="120"/>
      <c r="AC53" s="120"/>
      <c r="AD53" s="120"/>
      <c r="AE53" s="120"/>
      <c r="AF53" s="120"/>
      <c r="AG53" s="253">
        <f t="shared" si="29"/>
        <v>0</v>
      </c>
      <c r="AI53" s="199" t="str">
        <f t="shared" si="8"/>
        <v>Units:</v>
      </c>
      <c r="AJ53" s="120"/>
      <c r="AK53" s="120"/>
      <c r="AL53" s="120"/>
      <c r="AM53" s="120"/>
      <c r="AN53" s="120"/>
      <c r="AO53" s="120"/>
      <c r="AP53" s="120"/>
      <c r="AQ53" s="120"/>
      <c r="AR53" s="120"/>
      <c r="AS53" s="120"/>
      <c r="AT53" s="253">
        <f t="shared" si="30"/>
        <v>0</v>
      </c>
    </row>
    <row r="54" spans="1:46">
      <c r="A54" s="204" t="str">
        <f>'N3.01'!A54</f>
        <v>Long Term Risk Benefit: RIIO-2</v>
      </c>
      <c r="B54" s="204" t="str">
        <f>'N3.01'!B54</f>
        <v>Asset Intervention Impacts</v>
      </c>
      <c r="C54" s="204" t="str">
        <f>'N3.01'!C54</f>
        <v>Asset Refurbishment (Other Driven)</v>
      </c>
      <c r="D54" s="204" t="str">
        <f>'N3.01'!D54</f>
        <v>N/A</v>
      </c>
      <c r="F54" s="212" t="s">
        <v>51</v>
      </c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253">
        <f t="shared" si="28"/>
        <v>0</v>
      </c>
      <c r="S54" s="199" t="str">
        <f t="shared" si="5"/>
        <v>Units:</v>
      </c>
      <c r="T54" s="120"/>
      <c r="V54" s="199" t="str">
        <f t="shared" si="6"/>
        <v>Units:</v>
      </c>
      <c r="W54" s="120"/>
      <c r="X54" s="120"/>
      <c r="Y54" s="120"/>
      <c r="Z54" s="120"/>
      <c r="AA54" s="120"/>
      <c r="AB54" s="120"/>
      <c r="AC54" s="120"/>
      <c r="AD54" s="120"/>
      <c r="AE54" s="120"/>
      <c r="AF54" s="120"/>
      <c r="AG54" s="253">
        <f t="shared" si="29"/>
        <v>0</v>
      </c>
      <c r="AI54" s="199" t="str">
        <f t="shared" si="8"/>
        <v>Units:</v>
      </c>
      <c r="AJ54" s="120"/>
      <c r="AK54" s="120"/>
      <c r="AL54" s="120"/>
      <c r="AM54" s="120"/>
      <c r="AN54" s="120"/>
      <c r="AO54" s="120"/>
      <c r="AP54" s="120"/>
      <c r="AQ54" s="120"/>
      <c r="AR54" s="120"/>
      <c r="AS54" s="120"/>
      <c r="AT54" s="253">
        <f t="shared" si="30"/>
        <v>0</v>
      </c>
    </row>
    <row r="55" spans="1:46">
      <c r="A55" s="204" t="str">
        <f>'N3.01'!A55</f>
        <v>Long Term Risk Benefit: RIIO-2</v>
      </c>
      <c r="B55" s="204" t="str">
        <f>'N3.01'!B55</f>
        <v>Asset Intervention Impacts</v>
      </c>
      <c r="C55" s="204" t="str">
        <f>'N3.01'!C55</f>
        <v>Total Long Term Risk Benefit</v>
      </c>
      <c r="D55" s="204" t="str">
        <f>'N3.01'!D55</f>
        <v>Sub-Total</v>
      </c>
      <c r="F55" s="212" t="s">
        <v>51</v>
      </c>
      <c r="G55" s="252">
        <f>SUM(G$49:G$54)</f>
        <v>0</v>
      </c>
      <c r="H55" s="252">
        <f t="shared" ref="H55:P55" si="31">SUM(H$49:H$54)</f>
        <v>0</v>
      </c>
      <c r="I55" s="252">
        <f t="shared" si="31"/>
        <v>0</v>
      </c>
      <c r="J55" s="252">
        <f t="shared" si="31"/>
        <v>0</v>
      </c>
      <c r="K55" s="252">
        <f t="shared" si="31"/>
        <v>0</v>
      </c>
      <c r="L55" s="252">
        <f t="shared" si="31"/>
        <v>0</v>
      </c>
      <c r="M55" s="252">
        <f t="shared" si="31"/>
        <v>0</v>
      </c>
      <c r="N55" s="252">
        <f t="shared" si="31"/>
        <v>0</v>
      </c>
      <c r="O55" s="252">
        <f t="shared" si="31"/>
        <v>0</v>
      </c>
      <c r="P55" s="252">
        <f t="shared" si="31"/>
        <v>0</v>
      </c>
      <c r="Q55" s="253">
        <f t="shared" si="28"/>
        <v>0</v>
      </c>
      <c r="S55" s="199" t="str">
        <f t="shared" si="5"/>
        <v>Units:</v>
      </c>
      <c r="T55" s="120"/>
      <c r="V55" s="199" t="str">
        <f t="shared" si="6"/>
        <v>Units:</v>
      </c>
      <c r="W55" s="252">
        <f t="shared" ref="W55:AF55" si="32">SUM(W$49:W$54)</f>
        <v>0</v>
      </c>
      <c r="X55" s="252">
        <f t="shared" si="32"/>
        <v>0</v>
      </c>
      <c r="Y55" s="252">
        <f t="shared" si="32"/>
        <v>0</v>
      </c>
      <c r="Z55" s="252">
        <f t="shared" si="32"/>
        <v>0</v>
      </c>
      <c r="AA55" s="252">
        <f t="shared" si="32"/>
        <v>0</v>
      </c>
      <c r="AB55" s="252">
        <f t="shared" si="32"/>
        <v>0</v>
      </c>
      <c r="AC55" s="252">
        <f t="shared" si="32"/>
        <v>0</v>
      </c>
      <c r="AD55" s="252">
        <f t="shared" si="32"/>
        <v>0</v>
      </c>
      <c r="AE55" s="252">
        <f t="shared" si="32"/>
        <v>0</v>
      </c>
      <c r="AF55" s="252">
        <f t="shared" si="32"/>
        <v>0</v>
      </c>
      <c r="AG55" s="253">
        <f t="shared" si="29"/>
        <v>0</v>
      </c>
      <c r="AI55" s="199" t="str">
        <f t="shared" si="8"/>
        <v>Units:</v>
      </c>
      <c r="AJ55" s="252">
        <f t="shared" ref="AJ55:AS55" si="33">SUM(AJ$49:AJ$54)</f>
        <v>0</v>
      </c>
      <c r="AK55" s="252">
        <f t="shared" si="33"/>
        <v>0</v>
      </c>
      <c r="AL55" s="252">
        <f t="shared" si="33"/>
        <v>0</v>
      </c>
      <c r="AM55" s="252">
        <f t="shared" si="33"/>
        <v>0</v>
      </c>
      <c r="AN55" s="252">
        <f t="shared" si="33"/>
        <v>0</v>
      </c>
      <c r="AO55" s="252">
        <f t="shared" si="33"/>
        <v>0</v>
      </c>
      <c r="AP55" s="252">
        <f t="shared" si="33"/>
        <v>0</v>
      </c>
      <c r="AQ55" s="252">
        <f t="shared" si="33"/>
        <v>0</v>
      </c>
      <c r="AR55" s="252">
        <f t="shared" si="33"/>
        <v>0</v>
      </c>
      <c r="AS55" s="252">
        <f t="shared" si="33"/>
        <v>0</v>
      </c>
      <c r="AT55" s="253">
        <f t="shared" si="30"/>
        <v>0</v>
      </c>
    </row>
    <row r="56" spans="1:46" s="207" customFormat="1" ht="5" customHeight="1">
      <c r="F56" s="208"/>
      <c r="S56" s="208"/>
      <c r="V56" s="208"/>
      <c r="AI56" s="208"/>
    </row>
    <row r="78" spans="5:5">
      <c r="E78" s="209"/>
    </row>
  </sheetData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B7C15D-0DDB-4F32-B375-84B2CA618D3B}">
  <sheetPr codeName="Sheet68">
    <tabColor rgb="FF7030A0"/>
  </sheetPr>
  <dimension ref="A1:AV78"/>
  <sheetViews>
    <sheetView zoomScale="85" zoomScaleNormal="85" workbookViewId="0">
      <selection activeCell="G47" sqref="G47"/>
    </sheetView>
  </sheetViews>
  <sheetFormatPr defaultColWidth="9" defaultRowHeight="12.4"/>
  <cols>
    <col min="1" max="1" width="51.19921875" style="89" customWidth="1"/>
    <col min="2" max="2" width="48.796875" style="89" bestFit="1" customWidth="1"/>
    <col min="3" max="3" width="51.19921875" style="89" bestFit="1" customWidth="1"/>
    <col min="4" max="4" width="11.796875" style="89" customWidth="1"/>
    <col min="5" max="5" width="1" style="207" customWidth="1"/>
    <col min="6" max="6" width="6.19921875" style="90" customWidth="1"/>
    <col min="7" max="7" width="9.796875" style="89" bestFit="1" customWidth="1"/>
    <col min="8" max="14" width="9.1328125" style="89" bestFit="1" customWidth="1"/>
    <col min="15" max="17" width="9" style="89"/>
    <col min="18" max="18" width="1" style="207" customWidth="1"/>
    <col min="19" max="19" width="6.19921875" style="90" customWidth="1"/>
    <col min="20" max="20" width="9" style="89"/>
    <col min="21" max="21" width="1" style="207" customWidth="1"/>
    <col min="22" max="22" width="6.19921875" style="90" customWidth="1"/>
    <col min="23" max="33" width="9" style="89"/>
    <col min="34" max="34" width="1" style="207" customWidth="1"/>
    <col min="35" max="35" width="6.19921875" style="90" customWidth="1"/>
    <col min="36" max="46" width="9" style="89"/>
    <col min="47" max="47" width="9.33203125" style="89" bestFit="1" customWidth="1"/>
    <col min="48" max="16384" width="9" style="89"/>
  </cols>
  <sheetData>
    <row r="1" spans="1:48" ht="25.15">
      <c r="A1" s="1" t="str">
        <f>N0_Cover!A1</f>
        <v>RIIO-2 Regulatory Reporting Pack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</row>
    <row r="2" spans="1:48" ht="22.9">
      <c r="A2" s="1">
        <f>N0_Cover!$B$12</f>
        <v>0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</row>
    <row r="3" spans="1:48" ht="19.899999999999999">
      <c r="A3" s="5" t="str">
        <f>"Workbook " &amp; N0_Cover!$B$12</f>
        <v xml:space="preserve">Workbook 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48" ht="17.649999999999999">
      <c r="A4" s="7" t="str">
        <f>"Submission Version " &amp; N0_Cover!$B$15 &amp; " - Submitted on " &amp; TEXT(N0_Cover!$B$16,"dd mmm yyyy")</f>
        <v>Submission Version  - Submitted on 00 Jan 1900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</row>
    <row r="5" spans="1:48" ht="17.649999999999999">
      <c r="A5" s="7" t="str">
        <f>"Template Version: " &amp; N0_Cover!$B$11</f>
        <v>Template Version: v1.0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</row>
    <row r="6" spans="1:48" ht="19.899999999999999">
      <c r="A6" s="5" t="e">
        <f ca="1">"Sheet: " &amp;VLOOKUP(RIGHT(CELL("filename",A1),LEN(CELL("filename",A1))-FIND("]",CELL("filename",A1))),'N0.1_Contents'!$A$11:$B$98,2,FALSE)</f>
        <v>#N/A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</row>
    <row r="7" spans="1:48" ht="17.649999999999999">
      <c r="A7" s="7" t="str">
        <f>"Prices Base: " &amp; 'N0.5_Data_Constants'!C13</f>
        <v>Prices Base: 2018/19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</row>
    <row r="8" spans="1:48" s="137" customFormat="1">
      <c r="A8" s="140" t="str">
        <f>"Error Checks: " &amp; IF(ISERROR(MATCH("Error",$A$9:$AV$9,0)),"OK","Error")</f>
        <v>Error Checks: OK</v>
      </c>
      <c r="B8" s="141"/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1"/>
      <c r="AE8" s="141"/>
      <c r="AF8" s="141"/>
      <c r="AG8" s="141"/>
      <c r="AH8" s="141"/>
      <c r="AI8" s="141"/>
      <c r="AJ8" s="141"/>
      <c r="AK8" s="141"/>
      <c r="AL8" s="141"/>
      <c r="AM8" s="141"/>
      <c r="AN8" s="141"/>
      <c r="AO8" s="141"/>
      <c r="AP8" s="141"/>
      <c r="AQ8" s="141"/>
      <c r="AR8" s="141"/>
      <c r="AS8" s="141"/>
      <c r="AT8" s="141"/>
      <c r="AU8" s="141"/>
    </row>
    <row r="9" spans="1:48" s="137" customFormat="1">
      <c r="A9" s="142" t="str">
        <f t="shared" ref="A9:AV9" si="0">IF(ISERROR(MATCH("Error",A10:A12,0)),"-","Error")</f>
        <v>-</v>
      </c>
      <c r="B9" s="142" t="str">
        <f t="shared" si="0"/>
        <v>-</v>
      </c>
      <c r="C9" s="142" t="str">
        <f t="shared" si="0"/>
        <v>-</v>
      </c>
      <c r="D9" s="142"/>
      <c r="E9" s="142" t="str">
        <f t="shared" si="0"/>
        <v>-</v>
      </c>
      <c r="F9" s="142" t="str">
        <f t="shared" si="0"/>
        <v>-</v>
      </c>
      <c r="G9" s="142" t="str">
        <f t="shared" si="0"/>
        <v>-</v>
      </c>
      <c r="H9" s="142" t="str">
        <f t="shared" si="0"/>
        <v>-</v>
      </c>
      <c r="I9" s="142" t="str">
        <f t="shared" si="0"/>
        <v>-</v>
      </c>
      <c r="J9" s="142" t="str">
        <f t="shared" si="0"/>
        <v>-</v>
      </c>
      <c r="K9" s="142" t="str">
        <f t="shared" si="0"/>
        <v>-</v>
      </c>
      <c r="L9" s="142" t="str">
        <f t="shared" si="0"/>
        <v>-</v>
      </c>
      <c r="M9" s="142" t="str">
        <f t="shared" si="0"/>
        <v>-</v>
      </c>
      <c r="N9" s="142" t="str">
        <f t="shared" si="0"/>
        <v>-</v>
      </c>
      <c r="O9" s="142" t="str">
        <f t="shared" si="0"/>
        <v>-</v>
      </c>
      <c r="P9" s="142" t="str">
        <f t="shared" si="0"/>
        <v>-</v>
      </c>
      <c r="Q9" s="142" t="str">
        <f t="shared" si="0"/>
        <v>-</v>
      </c>
      <c r="R9" s="142" t="str">
        <f t="shared" si="0"/>
        <v>-</v>
      </c>
      <c r="S9" s="142" t="str">
        <f t="shared" si="0"/>
        <v>-</v>
      </c>
      <c r="T9" s="142" t="str">
        <f t="shared" si="0"/>
        <v>-</v>
      </c>
      <c r="U9" s="142" t="str">
        <f t="shared" si="0"/>
        <v>-</v>
      </c>
      <c r="V9" s="142" t="str">
        <f t="shared" si="0"/>
        <v>-</v>
      </c>
      <c r="W9" s="142" t="str">
        <f t="shared" si="0"/>
        <v>-</v>
      </c>
      <c r="X9" s="142" t="str">
        <f t="shared" si="0"/>
        <v>-</v>
      </c>
      <c r="Y9" s="142" t="str">
        <f t="shared" si="0"/>
        <v>-</v>
      </c>
      <c r="Z9" s="142" t="str">
        <f t="shared" si="0"/>
        <v>-</v>
      </c>
      <c r="AA9" s="142" t="str">
        <f t="shared" si="0"/>
        <v>-</v>
      </c>
      <c r="AB9" s="142" t="str">
        <f t="shared" si="0"/>
        <v>-</v>
      </c>
      <c r="AC9" s="142" t="str">
        <f t="shared" si="0"/>
        <v>-</v>
      </c>
      <c r="AD9" s="142" t="str">
        <f t="shared" si="0"/>
        <v>-</v>
      </c>
      <c r="AE9" s="142" t="str">
        <f t="shared" si="0"/>
        <v>-</v>
      </c>
      <c r="AF9" s="142" t="str">
        <f t="shared" si="0"/>
        <v>-</v>
      </c>
      <c r="AG9" s="142" t="str">
        <f t="shared" si="0"/>
        <v>-</v>
      </c>
      <c r="AH9" s="142" t="str">
        <f t="shared" si="0"/>
        <v>-</v>
      </c>
      <c r="AI9" s="142" t="str">
        <f t="shared" si="0"/>
        <v>-</v>
      </c>
      <c r="AJ9" s="142" t="str">
        <f t="shared" si="0"/>
        <v>-</v>
      </c>
      <c r="AK9" s="142" t="str">
        <f t="shared" si="0"/>
        <v>-</v>
      </c>
      <c r="AL9" s="142" t="str">
        <f t="shared" si="0"/>
        <v>-</v>
      </c>
      <c r="AM9" s="142" t="str">
        <f t="shared" si="0"/>
        <v>-</v>
      </c>
      <c r="AN9" s="142" t="str">
        <f t="shared" si="0"/>
        <v>-</v>
      </c>
      <c r="AO9" s="142" t="str">
        <f t="shared" si="0"/>
        <v>-</v>
      </c>
      <c r="AP9" s="142" t="str">
        <f t="shared" si="0"/>
        <v>-</v>
      </c>
      <c r="AQ9" s="142" t="str">
        <f t="shared" si="0"/>
        <v>-</v>
      </c>
      <c r="AR9" s="142" t="str">
        <f t="shared" si="0"/>
        <v>-</v>
      </c>
      <c r="AS9" s="142" t="str">
        <f t="shared" si="0"/>
        <v>-</v>
      </c>
      <c r="AT9" s="142" t="str">
        <f t="shared" si="0"/>
        <v>-</v>
      </c>
      <c r="AU9" s="142" t="str">
        <f t="shared" si="0"/>
        <v>-</v>
      </c>
      <c r="AV9" s="137" t="str">
        <f t="shared" si="0"/>
        <v>-</v>
      </c>
    </row>
    <row r="12" spans="1:48" ht="19.899999999999999">
      <c r="A12" s="14" t="e">
        <f>'N0.6_Lookup_References'!B24</f>
        <v>#N/A</v>
      </c>
      <c r="B12" s="14"/>
      <c r="F12" s="14"/>
      <c r="G12" s="89" t="s">
        <v>0</v>
      </c>
      <c r="S12" s="200"/>
      <c r="T12" s="89" t="s">
        <v>2</v>
      </c>
      <c r="W12" s="201"/>
      <c r="X12" s="202" t="s">
        <v>229</v>
      </c>
      <c r="Y12" s="89" t="e">
        <f>VLOOKUP(A12, 'N0.6_Lookup_References'!B14:C63, 2, FALSE)</f>
        <v>#N/A</v>
      </c>
    </row>
    <row r="13" spans="1:48">
      <c r="S13" s="99" t="s">
        <v>112</v>
      </c>
      <c r="V13" s="99" t="s">
        <v>110</v>
      </c>
      <c r="AI13" s="99" t="s">
        <v>111</v>
      </c>
    </row>
    <row r="14" spans="1:48" ht="12.75" thickBot="1">
      <c r="A14" s="203" t="s">
        <v>413</v>
      </c>
      <c r="B14" s="203" t="s">
        <v>414</v>
      </c>
      <c r="C14" s="203" t="s">
        <v>415</v>
      </c>
      <c r="D14" s="203" t="s">
        <v>615</v>
      </c>
      <c r="F14" s="92" t="s">
        <v>49</v>
      </c>
      <c r="G14" s="91" t="s">
        <v>13</v>
      </c>
      <c r="H14" s="21" t="s">
        <v>14</v>
      </c>
      <c r="I14" s="22" t="s">
        <v>15</v>
      </c>
      <c r="J14" s="23" t="s">
        <v>16</v>
      </c>
      <c r="K14" s="24" t="s">
        <v>17</v>
      </c>
      <c r="L14" s="25" t="s">
        <v>18</v>
      </c>
      <c r="M14" s="26" t="s">
        <v>19</v>
      </c>
      <c r="N14" s="29" t="s">
        <v>20</v>
      </c>
      <c r="O14" s="27" t="s">
        <v>21</v>
      </c>
      <c r="P14" s="31" t="s">
        <v>22</v>
      </c>
      <c r="Q14" s="198" t="s">
        <v>26</v>
      </c>
      <c r="S14" s="92" t="s">
        <v>49</v>
      </c>
      <c r="T14" s="92" t="s">
        <v>76</v>
      </c>
      <c r="V14" s="92" t="s">
        <v>49</v>
      </c>
      <c r="W14" s="91" t="s">
        <v>13</v>
      </c>
      <c r="X14" s="21" t="s">
        <v>14</v>
      </c>
      <c r="Y14" s="22" t="s">
        <v>15</v>
      </c>
      <c r="Z14" s="23" t="s">
        <v>16</v>
      </c>
      <c r="AA14" s="24" t="s">
        <v>17</v>
      </c>
      <c r="AB14" s="25" t="s">
        <v>18</v>
      </c>
      <c r="AC14" s="26" t="s">
        <v>19</v>
      </c>
      <c r="AD14" s="29" t="s">
        <v>20</v>
      </c>
      <c r="AE14" s="27" t="s">
        <v>21</v>
      </c>
      <c r="AF14" s="31" t="s">
        <v>22</v>
      </c>
      <c r="AG14" s="198" t="s">
        <v>26</v>
      </c>
      <c r="AI14" s="92" t="s">
        <v>49</v>
      </c>
      <c r="AJ14" s="91" t="s">
        <v>4</v>
      </c>
      <c r="AK14" s="21" t="s">
        <v>5</v>
      </c>
      <c r="AL14" s="22" t="s">
        <v>6</v>
      </c>
      <c r="AM14" s="23" t="s">
        <v>7</v>
      </c>
      <c r="AN14" s="24" t="s">
        <v>8</v>
      </c>
      <c r="AO14" s="25" t="s">
        <v>91</v>
      </c>
      <c r="AP14" s="26" t="s">
        <v>92</v>
      </c>
      <c r="AQ14" s="29" t="s">
        <v>93</v>
      </c>
      <c r="AR14" s="27" t="s">
        <v>94</v>
      </c>
      <c r="AS14" s="31" t="s">
        <v>95</v>
      </c>
      <c r="AT14" s="198" t="s">
        <v>26</v>
      </c>
    </row>
    <row r="15" spans="1:48">
      <c r="A15" s="247" t="str">
        <f>'N3.01'!A15</f>
        <v>Stage1: RIIO-1 Closeout Position</v>
      </c>
      <c r="B15" s="247" t="str">
        <f>'N3.01'!B15</f>
        <v>Total Asset Category Risk</v>
      </c>
      <c r="C15" s="247" t="str">
        <f>'N3.01'!C15</f>
        <v>Closeout Position</v>
      </c>
      <c r="D15" s="247" t="str">
        <f>'N3.01'!D15</f>
        <v>Total</v>
      </c>
      <c r="F15" s="212" t="s">
        <v>51</v>
      </c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253">
        <f t="shared" ref="Q15:Q22" si="1">SUM(G15:P15)</f>
        <v>0</v>
      </c>
      <c r="S15" s="199" t="str">
        <f>$X$12</f>
        <v>Units:</v>
      </c>
      <c r="T15" s="120"/>
      <c r="V15" s="199" t="str">
        <f>$X$12</f>
        <v>Units:</v>
      </c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253">
        <f t="shared" ref="AG15:AG20" si="2">SUM(W15:AF15)</f>
        <v>0</v>
      </c>
      <c r="AI15" s="199" t="str">
        <f>$X$12</f>
        <v>Units:</v>
      </c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253">
        <f t="shared" ref="AT15:AT20" si="3">SUM(AJ15:AS15)</f>
        <v>0</v>
      </c>
    </row>
    <row r="16" spans="1:48">
      <c r="A16" s="204" t="str">
        <f>'N3.01'!A16</f>
        <v>Stage1: RIIO-1 to RIIO-2</v>
      </c>
      <c r="B16" s="204" t="str">
        <f>'N3.01'!B16</f>
        <v>Normalisation: True-Up</v>
      </c>
      <c r="C16" s="204" t="str">
        <f>'N3.01'!C16</f>
        <v>Data Revision</v>
      </c>
      <c r="D16" s="204" t="str">
        <f>'N3.01'!D16</f>
        <v>N/A</v>
      </c>
      <c r="F16" s="212" t="s">
        <v>51</v>
      </c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253">
        <f t="shared" si="1"/>
        <v>0</v>
      </c>
      <c r="S16" s="199" t="str">
        <f>$X$12</f>
        <v>Units:</v>
      </c>
      <c r="T16" s="120"/>
      <c r="V16" s="199" t="str">
        <f>$X$12</f>
        <v>Units:</v>
      </c>
      <c r="W16" s="120"/>
      <c r="X16" s="120"/>
      <c r="Y16" s="120"/>
      <c r="Z16" s="120"/>
      <c r="AA16" s="120"/>
      <c r="AB16" s="120"/>
      <c r="AC16" s="120"/>
      <c r="AD16" s="120"/>
      <c r="AE16" s="120"/>
      <c r="AF16" s="120"/>
      <c r="AG16" s="253">
        <f t="shared" si="2"/>
        <v>0</v>
      </c>
      <c r="AI16" s="199" t="str">
        <f>$X$12</f>
        <v>Units:</v>
      </c>
      <c r="AJ16" s="120"/>
      <c r="AK16" s="120"/>
      <c r="AL16" s="120"/>
      <c r="AM16" s="120"/>
      <c r="AN16" s="120"/>
      <c r="AO16" s="120"/>
      <c r="AP16" s="120"/>
      <c r="AQ16" s="120"/>
      <c r="AR16" s="120"/>
      <c r="AS16" s="120"/>
      <c r="AT16" s="253">
        <f t="shared" si="3"/>
        <v>0</v>
      </c>
    </row>
    <row r="17" spans="1:46">
      <c r="A17" s="204" t="str">
        <f>'N3.01'!A17</f>
        <v>Stage1: RIIO-1 to RIIO-2</v>
      </c>
      <c r="B17" s="204" t="str">
        <f>'N3.01'!B17</f>
        <v>Normalisation: True-Up</v>
      </c>
      <c r="C17" s="204" t="str">
        <f>'N3.01'!C17</f>
        <v>Methodological Change</v>
      </c>
      <c r="D17" s="204" t="str">
        <f>'N3.01'!D17</f>
        <v>N/A</v>
      </c>
      <c r="F17" s="212" t="s">
        <v>51</v>
      </c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253">
        <f t="shared" si="1"/>
        <v>0</v>
      </c>
      <c r="S17" s="199" t="str">
        <f>$X$12</f>
        <v>Units:</v>
      </c>
      <c r="T17" s="120"/>
      <c r="V17" s="199" t="str">
        <f>$X$12</f>
        <v>Units:</v>
      </c>
      <c r="W17" s="120"/>
      <c r="X17" s="120"/>
      <c r="Y17" s="120"/>
      <c r="Z17" s="120"/>
      <c r="AA17" s="120"/>
      <c r="AB17" s="120"/>
      <c r="AC17" s="120"/>
      <c r="AD17" s="120"/>
      <c r="AE17" s="120"/>
      <c r="AF17" s="120"/>
      <c r="AG17" s="253">
        <f t="shared" si="2"/>
        <v>0</v>
      </c>
      <c r="AI17" s="199" t="str">
        <f>$X$12</f>
        <v>Units:</v>
      </c>
      <c r="AJ17" s="120"/>
      <c r="AK17" s="120"/>
      <c r="AL17" s="120"/>
      <c r="AM17" s="120"/>
      <c r="AN17" s="120"/>
      <c r="AO17" s="120"/>
      <c r="AP17" s="120"/>
      <c r="AQ17" s="120"/>
      <c r="AR17" s="120"/>
      <c r="AS17" s="120"/>
      <c r="AT17" s="253">
        <f t="shared" si="3"/>
        <v>0</v>
      </c>
    </row>
    <row r="18" spans="1:46">
      <c r="A18" s="204" t="str">
        <f>'N3.01'!A18</f>
        <v>Stage1: RIIO-1 to RIIO-2</v>
      </c>
      <c r="B18" s="204" t="str">
        <f>'N3.01'!B18</f>
        <v>Normalisation: True-Up</v>
      </c>
      <c r="C18" s="248" t="str">
        <f>'N3.01'!C18</f>
        <v>Optional entry 1</v>
      </c>
      <c r="D18" s="204" t="str">
        <f>'N3.01'!D18</f>
        <v>N/A</v>
      </c>
      <c r="F18" s="212" t="s">
        <v>51</v>
      </c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253">
        <f t="shared" si="1"/>
        <v>0</v>
      </c>
      <c r="S18" s="199" t="str">
        <f>$X$12</f>
        <v>Units:</v>
      </c>
      <c r="T18" s="120"/>
      <c r="V18" s="199" t="str">
        <f>$X$12</f>
        <v>Units:</v>
      </c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253">
        <f t="shared" si="2"/>
        <v>0</v>
      </c>
      <c r="AI18" s="199" t="str">
        <f>$X$12</f>
        <v>Units:</v>
      </c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253">
        <f t="shared" si="3"/>
        <v>0</v>
      </c>
    </row>
    <row r="19" spans="1:46">
      <c r="A19" s="204" t="str">
        <f>'N3.01'!A19</f>
        <v>Stage1: RIIO-1 to RIIO-2</v>
      </c>
      <c r="B19" s="204" t="str">
        <f>'N3.01'!B19</f>
        <v>Normalisation: True-Up</v>
      </c>
      <c r="C19" s="248" t="str">
        <f>'N3.01'!C19</f>
        <v>Optional entry 2</v>
      </c>
      <c r="D19" s="204" t="str">
        <f>'N3.01'!D19</f>
        <v>N/A</v>
      </c>
      <c r="F19" s="212" t="s">
        <v>51</v>
      </c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252">
        <f t="shared" si="1"/>
        <v>0</v>
      </c>
      <c r="S19" s="199" t="str">
        <f>$X$12</f>
        <v>Units:</v>
      </c>
      <c r="T19" s="120"/>
      <c r="V19" s="199" t="str">
        <f>$X$12</f>
        <v>Units:</v>
      </c>
      <c r="W19" s="120"/>
      <c r="X19" s="120"/>
      <c r="Y19" s="120"/>
      <c r="Z19" s="120"/>
      <c r="AA19" s="120"/>
      <c r="AB19" s="120"/>
      <c r="AC19" s="120"/>
      <c r="AD19" s="120"/>
      <c r="AE19" s="120"/>
      <c r="AF19" s="120"/>
      <c r="AG19" s="252">
        <f t="shared" si="2"/>
        <v>0</v>
      </c>
      <c r="AI19" s="199" t="str">
        <f>$X$12</f>
        <v>Units:</v>
      </c>
      <c r="AJ19" s="120"/>
      <c r="AK19" s="120"/>
      <c r="AL19" s="120"/>
      <c r="AM19" s="120"/>
      <c r="AN19" s="120"/>
      <c r="AO19" s="120"/>
      <c r="AP19" s="120"/>
      <c r="AQ19" s="120"/>
      <c r="AR19" s="120"/>
      <c r="AS19" s="120"/>
      <c r="AT19" s="252">
        <f t="shared" si="3"/>
        <v>0</v>
      </c>
    </row>
    <row r="20" spans="1:46">
      <c r="A20" s="247" t="str">
        <f>'N3.01'!A20</f>
        <v>Stage 2: RIIO-2 Start Position 2020/21</v>
      </c>
      <c r="B20" s="247" t="str">
        <f>'N3.01'!B20</f>
        <v>Total Asset Category Risk</v>
      </c>
      <c r="C20" s="247" t="str">
        <f>'N3.01'!C20</f>
        <v>Start Position</v>
      </c>
      <c r="D20" s="247" t="str">
        <f>'N3.01'!D20</f>
        <v>Total</v>
      </c>
      <c r="F20" s="212" t="s">
        <v>51</v>
      </c>
      <c r="G20" s="252">
        <f>SUM(G15:G19)</f>
        <v>0</v>
      </c>
      <c r="H20" s="252">
        <f t="shared" ref="H20:P20" si="4">SUM(H15:H19)</f>
        <v>0</v>
      </c>
      <c r="I20" s="252">
        <f t="shared" si="4"/>
        <v>0</v>
      </c>
      <c r="J20" s="252">
        <f t="shared" si="4"/>
        <v>0</v>
      </c>
      <c r="K20" s="252">
        <f t="shared" si="4"/>
        <v>0</v>
      </c>
      <c r="L20" s="252">
        <f t="shared" si="4"/>
        <v>0</v>
      </c>
      <c r="M20" s="252">
        <f t="shared" si="4"/>
        <v>0</v>
      </c>
      <c r="N20" s="252">
        <f t="shared" si="4"/>
        <v>0</v>
      </c>
      <c r="O20" s="252">
        <f t="shared" si="4"/>
        <v>0</v>
      </c>
      <c r="P20" s="252">
        <f t="shared" si="4"/>
        <v>0</v>
      </c>
      <c r="Q20" s="252">
        <f t="shared" si="1"/>
        <v>0</v>
      </c>
      <c r="S20" s="199" t="str">
        <f t="shared" ref="S20:S55" si="5">$X$12</f>
        <v>Units:</v>
      </c>
      <c r="T20" s="120"/>
      <c r="V20" s="199" t="str">
        <f t="shared" ref="V20:V55" si="6">$X$12</f>
        <v>Units:</v>
      </c>
      <c r="W20" s="252">
        <f t="shared" ref="W20:AF20" si="7">SUM(W15:W19)</f>
        <v>0</v>
      </c>
      <c r="X20" s="252">
        <f t="shared" si="7"/>
        <v>0</v>
      </c>
      <c r="Y20" s="252">
        <f t="shared" si="7"/>
        <v>0</v>
      </c>
      <c r="Z20" s="252">
        <f t="shared" si="7"/>
        <v>0</v>
      </c>
      <c r="AA20" s="252">
        <f t="shared" si="7"/>
        <v>0</v>
      </c>
      <c r="AB20" s="252">
        <f t="shared" si="7"/>
        <v>0</v>
      </c>
      <c r="AC20" s="252">
        <f t="shared" si="7"/>
        <v>0</v>
      </c>
      <c r="AD20" s="252">
        <f t="shared" si="7"/>
        <v>0</v>
      </c>
      <c r="AE20" s="252">
        <f t="shared" si="7"/>
        <v>0</v>
      </c>
      <c r="AF20" s="252">
        <f t="shared" si="7"/>
        <v>0</v>
      </c>
      <c r="AG20" s="252">
        <f t="shared" si="2"/>
        <v>0</v>
      </c>
      <c r="AI20" s="199" t="str">
        <f t="shared" ref="AI20:AI55" si="8">$X$12</f>
        <v>Units:</v>
      </c>
      <c r="AJ20" s="252">
        <f t="shared" ref="AJ20:AS20" si="9">SUM(AJ15:AJ19)</f>
        <v>0</v>
      </c>
      <c r="AK20" s="252">
        <f t="shared" si="9"/>
        <v>0</v>
      </c>
      <c r="AL20" s="252">
        <f t="shared" si="9"/>
        <v>0</v>
      </c>
      <c r="AM20" s="252">
        <f t="shared" si="9"/>
        <v>0</v>
      </c>
      <c r="AN20" s="252">
        <f t="shared" si="9"/>
        <v>0</v>
      </c>
      <c r="AO20" s="252">
        <f t="shared" si="9"/>
        <v>0</v>
      </c>
      <c r="AP20" s="252">
        <f t="shared" si="9"/>
        <v>0</v>
      </c>
      <c r="AQ20" s="252">
        <f t="shared" si="9"/>
        <v>0</v>
      </c>
      <c r="AR20" s="252">
        <f t="shared" si="9"/>
        <v>0</v>
      </c>
      <c r="AS20" s="252">
        <f t="shared" si="9"/>
        <v>0</v>
      </c>
      <c r="AT20" s="252">
        <f t="shared" si="3"/>
        <v>0</v>
      </c>
    </row>
    <row r="21" spans="1:46">
      <c r="A21" s="204" t="str">
        <f>'N3.01'!A21</f>
        <v>Stage 2: Without Intervention Risk Change</v>
      </c>
      <c r="B21" s="204" t="str">
        <f>'N3.01'!B21</f>
        <v>Deterioration</v>
      </c>
      <c r="C21" s="204" t="str">
        <f>'N3.01'!C21</f>
        <v>Original Forecast Deterioration</v>
      </c>
      <c r="D21" s="204" t="str">
        <f>'N3.01'!D21</f>
        <v>N/A</v>
      </c>
      <c r="F21" s="212" t="s">
        <v>51</v>
      </c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253">
        <f t="shared" si="1"/>
        <v>0</v>
      </c>
      <c r="S21" s="199" t="str">
        <f t="shared" si="5"/>
        <v>Units:</v>
      </c>
      <c r="T21" s="120"/>
      <c r="V21" s="199" t="str">
        <f t="shared" si="6"/>
        <v>Units:</v>
      </c>
      <c r="W21" s="120"/>
      <c r="X21" s="120"/>
      <c r="Y21" s="120"/>
      <c r="Z21" s="120"/>
      <c r="AA21" s="120"/>
      <c r="AB21" s="120"/>
      <c r="AC21" s="120"/>
      <c r="AD21" s="120"/>
      <c r="AE21" s="120"/>
      <c r="AF21" s="120"/>
      <c r="AG21" s="253">
        <f t="shared" ref="AG21:AG32" si="10">SUM(W21:AF21)</f>
        <v>0</v>
      </c>
      <c r="AI21" s="199" t="str">
        <f t="shared" si="8"/>
        <v>Units:</v>
      </c>
      <c r="AJ21" s="120"/>
      <c r="AK21" s="120"/>
      <c r="AL21" s="120"/>
      <c r="AM21" s="120"/>
      <c r="AN21" s="120"/>
      <c r="AO21" s="120"/>
      <c r="AP21" s="120"/>
      <c r="AQ21" s="120"/>
      <c r="AR21" s="120"/>
      <c r="AS21" s="120"/>
      <c r="AT21" s="253">
        <f t="shared" ref="AT21:AT32" si="11">SUM(AJ21:AS21)</f>
        <v>0</v>
      </c>
    </row>
    <row r="22" spans="1:46">
      <c r="A22" s="204" t="str">
        <f>'N3.01'!A22</f>
        <v>Stage 2: Without Intervention Risk Change</v>
      </c>
      <c r="B22" s="204" t="str">
        <f>'N3.01'!B22</f>
        <v>Non-Intervention Impacts</v>
      </c>
      <c r="C22" s="204" t="str">
        <f>'N3.01'!C22</f>
        <v>Revised Forecast Deterioration</v>
      </c>
      <c r="D22" s="204" t="str">
        <f>'N3.01'!D22</f>
        <v>N/A</v>
      </c>
      <c r="F22" s="212" t="s">
        <v>51</v>
      </c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253">
        <f t="shared" si="1"/>
        <v>0</v>
      </c>
      <c r="S22" s="199" t="str">
        <f t="shared" si="5"/>
        <v>Units:</v>
      </c>
      <c r="T22" s="120"/>
      <c r="V22" s="199" t="str">
        <f t="shared" si="6"/>
        <v>Units:</v>
      </c>
      <c r="W22" s="120"/>
      <c r="X22" s="120"/>
      <c r="Y22" s="120"/>
      <c r="Z22" s="120"/>
      <c r="AA22" s="120"/>
      <c r="AB22" s="120"/>
      <c r="AC22" s="120"/>
      <c r="AD22" s="120"/>
      <c r="AE22" s="120"/>
      <c r="AF22" s="120"/>
      <c r="AG22" s="253">
        <f t="shared" si="10"/>
        <v>0</v>
      </c>
      <c r="AI22" s="199" t="str">
        <f t="shared" si="8"/>
        <v>Units:</v>
      </c>
      <c r="AJ22" s="120"/>
      <c r="AK22" s="120"/>
      <c r="AL22" s="120"/>
      <c r="AM22" s="120"/>
      <c r="AN22" s="120"/>
      <c r="AO22" s="120"/>
      <c r="AP22" s="120"/>
      <c r="AQ22" s="120"/>
      <c r="AR22" s="120"/>
      <c r="AS22" s="120"/>
      <c r="AT22" s="253">
        <f t="shared" si="11"/>
        <v>0</v>
      </c>
    </row>
    <row r="23" spans="1:46">
      <c r="A23" s="204" t="str">
        <f>'N3.01'!A23</f>
        <v>Stage 2: Without Intervention Risk Change</v>
      </c>
      <c r="B23" s="204" t="str">
        <f>'N3.01'!B23</f>
        <v>Non-Intervention Impacts</v>
      </c>
      <c r="C23" s="204" t="str">
        <f>'N3.01'!C23</f>
        <v>Deterioration Change Impact</v>
      </c>
      <c r="D23" s="204" t="str">
        <f>'N3.01'!D23</f>
        <v>Non-Intervention</v>
      </c>
      <c r="F23" s="212" t="s">
        <v>51</v>
      </c>
      <c r="G23" s="254">
        <f t="shared" ref="G23:P23" si="12">G$22-G$21</f>
        <v>0</v>
      </c>
      <c r="H23" s="254">
        <f t="shared" si="12"/>
        <v>0</v>
      </c>
      <c r="I23" s="254">
        <f t="shared" si="12"/>
        <v>0</v>
      </c>
      <c r="J23" s="254">
        <f t="shared" si="12"/>
        <v>0</v>
      </c>
      <c r="K23" s="254">
        <f t="shared" si="12"/>
        <v>0</v>
      </c>
      <c r="L23" s="254">
        <f t="shared" si="12"/>
        <v>0</v>
      </c>
      <c r="M23" s="254">
        <f t="shared" si="12"/>
        <v>0</v>
      </c>
      <c r="N23" s="254">
        <f t="shared" si="12"/>
        <v>0</v>
      </c>
      <c r="O23" s="254">
        <f t="shared" si="12"/>
        <v>0</v>
      </c>
      <c r="P23" s="254">
        <f t="shared" si="12"/>
        <v>0</v>
      </c>
      <c r="Q23" s="253">
        <f t="shared" ref="Q23:Q32" si="13">SUM(G23:P23)</f>
        <v>0</v>
      </c>
      <c r="S23" s="199" t="str">
        <f t="shared" si="5"/>
        <v>Units:</v>
      </c>
      <c r="T23" s="120"/>
      <c r="V23" s="199" t="str">
        <f t="shared" si="6"/>
        <v>Units:</v>
      </c>
      <c r="W23" s="254">
        <f t="shared" ref="W23:AF23" si="14">W$22-W$21</f>
        <v>0</v>
      </c>
      <c r="X23" s="254">
        <f t="shared" si="14"/>
        <v>0</v>
      </c>
      <c r="Y23" s="254">
        <f t="shared" si="14"/>
        <v>0</v>
      </c>
      <c r="Z23" s="254">
        <f t="shared" si="14"/>
        <v>0</v>
      </c>
      <c r="AA23" s="254">
        <f t="shared" si="14"/>
        <v>0</v>
      </c>
      <c r="AB23" s="254">
        <f t="shared" si="14"/>
        <v>0</v>
      </c>
      <c r="AC23" s="254">
        <f t="shared" si="14"/>
        <v>0</v>
      </c>
      <c r="AD23" s="254">
        <f t="shared" si="14"/>
        <v>0</v>
      </c>
      <c r="AE23" s="254">
        <f t="shared" si="14"/>
        <v>0</v>
      </c>
      <c r="AF23" s="254">
        <f t="shared" si="14"/>
        <v>0</v>
      </c>
      <c r="AG23" s="253">
        <f t="shared" si="10"/>
        <v>0</v>
      </c>
      <c r="AI23" s="199" t="str">
        <f t="shared" si="8"/>
        <v>Units:</v>
      </c>
      <c r="AJ23" s="254">
        <f t="shared" ref="AJ23:AS23" si="15">AJ$22-AJ$21</f>
        <v>0</v>
      </c>
      <c r="AK23" s="254">
        <f t="shared" si="15"/>
        <v>0</v>
      </c>
      <c r="AL23" s="254">
        <f t="shared" si="15"/>
        <v>0</v>
      </c>
      <c r="AM23" s="254">
        <f t="shared" si="15"/>
        <v>0</v>
      </c>
      <c r="AN23" s="254">
        <f t="shared" si="15"/>
        <v>0</v>
      </c>
      <c r="AO23" s="254">
        <f t="shared" si="15"/>
        <v>0</v>
      </c>
      <c r="AP23" s="254">
        <f t="shared" si="15"/>
        <v>0</v>
      </c>
      <c r="AQ23" s="254">
        <f t="shared" si="15"/>
        <v>0</v>
      </c>
      <c r="AR23" s="254">
        <f t="shared" si="15"/>
        <v>0</v>
      </c>
      <c r="AS23" s="254">
        <f t="shared" si="15"/>
        <v>0</v>
      </c>
      <c r="AT23" s="253">
        <f t="shared" si="11"/>
        <v>0</v>
      </c>
    </row>
    <row r="24" spans="1:46">
      <c r="A24" s="204" t="str">
        <f>'N3.01'!A24</f>
        <v>Stage 2: Without Intervention Risk Change</v>
      </c>
      <c r="B24" s="204" t="str">
        <f>'N3.01'!B24</f>
        <v>Non-Intervention Impacts</v>
      </c>
      <c r="C24" s="204" t="str">
        <f>'N3.01'!C24</f>
        <v>Revised Forecast Methodology Change</v>
      </c>
      <c r="D24" s="204" t="str">
        <f>'N3.01'!D24</f>
        <v>N/A</v>
      </c>
      <c r="F24" s="212" t="s">
        <v>51</v>
      </c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253">
        <f>SUM(G24:P24)</f>
        <v>0</v>
      </c>
      <c r="S24" s="199" t="str">
        <f t="shared" si="5"/>
        <v>Units:</v>
      </c>
      <c r="T24" s="120"/>
      <c r="V24" s="199" t="str">
        <f t="shared" si="6"/>
        <v>Units:</v>
      </c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253">
        <f t="shared" si="10"/>
        <v>0</v>
      </c>
      <c r="AI24" s="199" t="str">
        <f t="shared" si="8"/>
        <v>Units:</v>
      </c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253">
        <f t="shared" si="11"/>
        <v>0</v>
      </c>
    </row>
    <row r="25" spans="1:46">
      <c r="A25" s="204" t="str">
        <f>'N3.01'!A25</f>
        <v>Stage 2: Without Intervention Risk Change</v>
      </c>
      <c r="B25" s="204" t="str">
        <f>'N3.01'!B25</f>
        <v>Non-Intervention Impacts</v>
      </c>
      <c r="C25" s="204" t="str">
        <f>'N3.01'!C25</f>
        <v>Methodology Change Impact</v>
      </c>
      <c r="D25" s="204" t="str">
        <f>'N3.01'!D25</f>
        <v>Non-Intervention</v>
      </c>
      <c r="F25" s="212" t="s">
        <v>51</v>
      </c>
      <c r="G25" s="254">
        <f t="shared" ref="G25:P25" si="16">G$24-G$22</f>
        <v>0</v>
      </c>
      <c r="H25" s="254">
        <f t="shared" si="16"/>
        <v>0</v>
      </c>
      <c r="I25" s="254">
        <f t="shared" si="16"/>
        <v>0</v>
      </c>
      <c r="J25" s="254">
        <f t="shared" si="16"/>
        <v>0</v>
      </c>
      <c r="K25" s="254">
        <f t="shared" si="16"/>
        <v>0</v>
      </c>
      <c r="L25" s="254">
        <f t="shared" si="16"/>
        <v>0</v>
      </c>
      <c r="M25" s="254">
        <f t="shared" si="16"/>
        <v>0</v>
      </c>
      <c r="N25" s="254">
        <f t="shared" si="16"/>
        <v>0</v>
      </c>
      <c r="O25" s="254">
        <f t="shared" si="16"/>
        <v>0</v>
      </c>
      <c r="P25" s="254">
        <f t="shared" si="16"/>
        <v>0</v>
      </c>
      <c r="Q25" s="253">
        <f t="shared" si="13"/>
        <v>0</v>
      </c>
      <c r="S25" s="199" t="str">
        <f t="shared" si="5"/>
        <v>Units:</v>
      </c>
      <c r="T25" s="120"/>
      <c r="V25" s="199" t="str">
        <f t="shared" si="6"/>
        <v>Units:</v>
      </c>
      <c r="W25" s="254">
        <f t="shared" ref="W25:AF25" si="17">W$24-W$22</f>
        <v>0</v>
      </c>
      <c r="X25" s="254">
        <f t="shared" si="17"/>
        <v>0</v>
      </c>
      <c r="Y25" s="254">
        <f t="shared" si="17"/>
        <v>0</v>
      </c>
      <c r="Z25" s="254">
        <f t="shared" si="17"/>
        <v>0</v>
      </c>
      <c r="AA25" s="254">
        <f t="shared" si="17"/>
        <v>0</v>
      </c>
      <c r="AB25" s="254">
        <f t="shared" si="17"/>
        <v>0</v>
      </c>
      <c r="AC25" s="254">
        <f t="shared" si="17"/>
        <v>0</v>
      </c>
      <c r="AD25" s="254">
        <f t="shared" si="17"/>
        <v>0</v>
      </c>
      <c r="AE25" s="254">
        <f t="shared" si="17"/>
        <v>0</v>
      </c>
      <c r="AF25" s="254">
        <f t="shared" si="17"/>
        <v>0</v>
      </c>
      <c r="AG25" s="253">
        <f t="shared" si="10"/>
        <v>0</v>
      </c>
      <c r="AI25" s="199" t="str">
        <f t="shared" si="8"/>
        <v>Units:</v>
      </c>
      <c r="AJ25" s="254">
        <f t="shared" ref="AJ25:AS25" si="18">AJ$24-AJ$22</f>
        <v>0</v>
      </c>
      <c r="AK25" s="254">
        <f t="shared" si="18"/>
        <v>0</v>
      </c>
      <c r="AL25" s="254">
        <f t="shared" si="18"/>
        <v>0</v>
      </c>
      <c r="AM25" s="254">
        <f t="shared" si="18"/>
        <v>0</v>
      </c>
      <c r="AN25" s="254">
        <f t="shared" si="18"/>
        <v>0</v>
      </c>
      <c r="AO25" s="254">
        <f t="shared" si="18"/>
        <v>0</v>
      </c>
      <c r="AP25" s="254">
        <f t="shared" si="18"/>
        <v>0</v>
      </c>
      <c r="AQ25" s="254">
        <f t="shared" si="18"/>
        <v>0</v>
      </c>
      <c r="AR25" s="254">
        <f t="shared" si="18"/>
        <v>0</v>
      </c>
      <c r="AS25" s="254">
        <f t="shared" si="18"/>
        <v>0</v>
      </c>
      <c r="AT25" s="253">
        <f t="shared" si="11"/>
        <v>0</v>
      </c>
    </row>
    <row r="26" spans="1:46">
      <c r="A26" s="204" t="str">
        <f>'N3.01'!A26</f>
        <v>Stage 2: Without Intervention Risk Change</v>
      </c>
      <c r="B26" s="204" t="str">
        <f>'N3.01'!B26</f>
        <v>Load Related Work</v>
      </c>
      <c r="C26" s="204" t="str">
        <f>'N3.01'!C26</f>
        <v>Asset Additions (not part of replace or refurb)</v>
      </c>
      <c r="D26" s="204" t="str">
        <f>'N3.01'!D26</f>
        <v>Other Interventions</v>
      </c>
      <c r="F26" s="212" t="s">
        <v>51</v>
      </c>
      <c r="G26" s="120"/>
      <c r="H26" s="120"/>
      <c r="I26" s="120"/>
      <c r="J26" s="120"/>
      <c r="K26" s="120"/>
      <c r="L26" s="120"/>
      <c r="M26" s="120"/>
      <c r="N26" s="120"/>
      <c r="O26" s="120"/>
      <c r="P26" s="120"/>
      <c r="Q26" s="253">
        <f t="shared" si="13"/>
        <v>0</v>
      </c>
      <c r="S26" s="199" t="str">
        <f t="shared" si="5"/>
        <v>Units:</v>
      </c>
      <c r="T26" s="120"/>
      <c r="V26" s="199" t="str">
        <f t="shared" si="6"/>
        <v>Units:</v>
      </c>
      <c r="W26" s="120"/>
      <c r="X26" s="120"/>
      <c r="Y26" s="120"/>
      <c r="Z26" s="120"/>
      <c r="AA26" s="120"/>
      <c r="AB26" s="120"/>
      <c r="AC26" s="120"/>
      <c r="AD26" s="120"/>
      <c r="AE26" s="120"/>
      <c r="AF26" s="120"/>
      <c r="AG26" s="253">
        <f t="shared" si="10"/>
        <v>0</v>
      </c>
      <c r="AI26" s="199" t="str">
        <f t="shared" si="8"/>
        <v>Units:</v>
      </c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253">
        <f t="shared" si="11"/>
        <v>0</v>
      </c>
    </row>
    <row r="27" spans="1:46">
      <c r="A27" s="204" t="str">
        <f>'N3.01'!A27</f>
        <v>Stage 2: Without Intervention Risk Change</v>
      </c>
      <c r="B27" s="204" t="str">
        <f>'N3.01'!B27</f>
        <v>Load Related Work</v>
      </c>
      <c r="C27" s="204" t="str">
        <f>'N3.01'!C27</f>
        <v>Asset Disposals  (not part of replace or refurb)</v>
      </c>
      <c r="D27" s="204" t="str">
        <f>'N3.01'!D27</f>
        <v>Other Interventions</v>
      </c>
      <c r="F27" s="212" t="s">
        <v>51</v>
      </c>
      <c r="G27" s="120"/>
      <c r="H27" s="120"/>
      <c r="I27" s="120"/>
      <c r="J27" s="120"/>
      <c r="K27" s="120"/>
      <c r="L27" s="120"/>
      <c r="M27" s="120"/>
      <c r="N27" s="120"/>
      <c r="O27" s="120"/>
      <c r="P27" s="120"/>
      <c r="Q27" s="253">
        <f t="shared" si="13"/>
        <v>0</v>
      </c>
      <c r="S27" s="199" t="str">
        <f t="shared" si="5"/>
        <v>Units:</v>
      </c>
      <c r="T27" s="120"/>
      <c r="V27" s="199" t="str">
        <f t="shared" si="6"/>
        <v>Units:</v>
      </c>
      <c r="W27" s="120"/>
      <c r="X27" s="120"/>
      <c r="Y27" s="120"/>
      <c r="Z27" s="120"/>
      <c r="AA27" s="120"/>
      <c r="AB27" s="120"/>
      <c r="AC27" s="120"/>
      <c r="AD27" s="120"/>
      <c r="AE27" s="120"/>
      <c r="AF27" s="120"/>
      <c r="AG27" s="253">
        <f t="shared" si="10"/>
        <v>0</v>
      </c>
      <c r="AI27" s="199" t="str">
        <f t="shared" si="8"/>
        <v>Units:</v>
      </c>
      <c r="AJ27" s="120"/>
      <c r="AK27" s="120"/>
      <c r="AL27" s="120"/>
      <c r="AM27" s="120"/>
      <c r="AN27" s="120"/>
      <c r="AO27" s="120"/>
      <c r="AP27" s="120"/>
      <c r="AQ27" s="120"/>
      <c r="AR27" s="120"/>
      <c r="AS27" s="120"/>
      <c r="AT27" s="253">
        <f t="shared" si="11"/>
        <v>0</v>
      </c>
    </row>
    <row r="28" spans="1:46">
      <c r="A28" s="204" t="str">
        <f>'N3.01'!A28</f>
        <v>Stage 2: Without Intervention Risk Change</v>
      </c>
      <c r="B28" s="204" t="str">
        <f>'N3.01'!B28</f>
        <v>Risk Changes</v>
      </c>
      <c r="C28" s="204" t="str">
        <f>'N3.01'!C28</f>
        <v>Changes in Maintenance Programme</v>
      </c>
      <c r="D28" s="204" t="str">
        <f>'N3.01'!D28</f>
        <v>Other Interventions</v>
      </c>
      <c r="F28" s="212" t="s">
        <v>51</v>
      </c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253">
        <f t="shared" si="13"/>
        <v>0</v>
      </c>
      <c r="S28" s="199" t="str">
        <f t="shared" si="5"/>
        <v>Units:</v>
      </c>
      <c r="T28" s="120"/>
      <c r="V28" s="199" t="str">
        <f t="shared" si="6"/>
        <v>Units:</v>
      </c>
      <c r="W28" s="120"/>
      <c r="X28" s="120"/>
      <c r="Y28" s="120"/>
      <c r="Z28" s="120"/>
      <c r="AA28" s="120"/>
      <c r="AB28" s="120"/>
      <c r="AC28" s="120"/>
      <c r="AD28" s="120"/>
      <c r="AE28" s="120"/>
      <c r="AF28" s="120"/>
      <c r="AG28" s="253">
        <f t="shared" si="10"/>
        <v>0</v>
      </c>
      <c r="AI28" s="199" t="str">
        <f t="shared" si="8"/>
        <v>Units:</v>
      </c>
      <c r="AJ28" s="120"/>
      <c r="AK28" s="120"/>
      <c r="AL28" s="120"/>
      <c r="AM28" s="120"/>
      <c r="AN28" s="120"/>
      <c r="AO28" s="120"/>
      <c r="AP28" s="120"/>
      <c r="AQ28" s="120"/>
      <c r="AR28" s="120"/>
      <c r="AS28" s="120"/>
      <c r="AT28" s="253">
        <f t="shared" si="11"/>
        <v>0</v>
      </c>
    </row>
    <row r="29" spans="1:46">
      <c r="A29" s="204" t="str">
        <f>'N3.01'!A29</f>
        <v>Stage 2: Without Intervention Risk Change</v>
      </c>
      <c r="B29" s="204" t="str">
        <f>'N3.01'!B29</f>
        <v>Risk Changes</v>
      </c>
      <c r="C29" s="204" t="str">
        <f>'N3.01'!C29</f>
        <v>Manual Over-ride on PoF or CoF</v>
      </c>
      <c r="D29" s="204" t="str">
        <f>'N3.01'!D29</f>
        <v>Non-Intervention</v>
      </c>
      <c r="F29" s="212" t="s">
        <v>51</v>
      </c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253">
        <f t="shared" si="13"/>
        <v>0</v>
      </c>
      <c r="S29" s="199" t="str">
        <f t="shared" si="5"/>
        <v>Units:</v>
      </c>
      <c r="T29" s="120"/>
      <c r="V29" s="199" t="str">
        <f t="shared" si="6"/>
        <v>Units:</v>
      </c>
      <c r="W29" s="120"/>
      <c r="X29" s="120"/>
      <c r="Y29" s="120"/>
      <c r="Z29" s="120"/>
      <c r="AA29" s="120"/>
      <c r="AB29" s="120"/>
      <c r="AC29" s="120"/>
      <c r="AD29" s="120"/>
      <c r="AE29" s="120"/>
      <c r="AF29" s="120"/>
      <c r="AG29" s="253">
        <f t="shared" si="10"/>
        <v>0</v>
      </c>
      <c r="AI29" s="199" t="str">
        <f t="shared" si="8"/>
        <v>Units:</v>
      </c>
      <c r="AJ29" s="120"/>
      <c r="AK29" s="120"/>
      <c r="AL29" s="120"/>
      <c r="AM29" s="120"/>
      <c r="AN29" s="120"/>
      <c r="AO29" s="120"/>
      <c r="AP29" s="120"/>
      <c r="AQ29" s="120"/>
      <c r="AR29" s="120"/>
      <c r="AS29" s="120"/>
      <c r="AT29" s="253">
        <f t="shared" si="11"/>
        <v>0</v>
      </c>
    </row>
    <row r="30" spans="1:46">
      <c r="A30" s="204" t="str">
        <f>'N3.01'!A30</f>
        <v>Stage 2: Without Intervention Risk Change</v>
      </c>
      <c r="B30" s="204" t="str">
        <f>'N3.01'!B30</f>
        <v>Risk Changes</v>
      </c>
      <c r="C30" s="204" t="str">
        <f>'N3.01'!C30</f>
        <v>Extension of Expected Asset Life</v>
      </c>
      <c r="D30" s="204" t="str">
        <f>'N3.01'!D30</f>
        <v>Non-Intervention</v>
      </c>
      <c r="F30" s="212" t="s">
        <v>51</v>
      </c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253">
        <f t="shared" si="13"/>
        <v>0</v>
      </c>
      <c r="S30" s="199" t="str">
        <f t="shared" si="5"/>
        <v>Units:</v>
      </c>
      <c r="T30" s="120"/>
      <c r="V30" s="199" t="str">
        <f t="shared" si="6"/>
        <v>Units:</v>
      </c>
      <c r="W30" s="120"/>
      <c r="X30" s="120"/>
      <c r="Y30" s="120"/>
      <c r="Z30" s="120"/>
      <c r="AA30" s="120"/>
      <c r="AB30" s="120"/>
      <c r="AC30" s="120"/>
      <c r="AD30" s="120"/>
      <c r="AE30" s="120"/>
      <c r="AF30" s="120"/>
      <c r="AG30" s="253">
        <f t="shared" si="10"/>
        <v>0</v>
      </c>
      <c r="AI30" s="199" t="str">
        <f t="shared" si="8"/>
        <v>Units:</v>
      </c>
      <c r="AJ30" s="120"/>
      <c r="AK30" s="120"/>
      <c r="AL30" s="120"/>
      <c r="AM30" s="120"/>
      <c r="AN30" s="120"/>
      <c r="AO30" s="120"/>
      <c r="AP30" s="120"/>
      <c r="AQ30" s="120"/>
      <c r="AR30" s="120"/>
      <c r="AS30" s="120"/>
      <c r="AT30" s="253">
        <f t="shared" si="11"/>
        <v>0</v>
      </c>
    </row>
    <row r="31" spans="1:46">
      <c r="A31" s="204" t="str">
        <f>'N3.01'!A31</f>
        <v>Stage 2: Without Intervention Risk Change</v>
      </c>
      <c r="B31" s="204" t="str">
        <f>'N3.01'!B31</f>
        <v>Risk Changes</v>
      </c>
      <c r="C31" s="204" t="str">
        <f>'N3.01'!C31</f>
        <v>Consequential Interventions</v>
      </c>
      <c r="D31" s="204" t="str">
        <f>'N3.01'!D31</f>
        <v>Non-Intervention</v>
      </c>
      <c r="F31" s="212" t="s">
        <v>51</v>
      </c>
      <c r="G31" s="120"/>
      <c r="H31" s="120"/>
      <c r="I31" s="120"/>
      <c r="J31" s="120"/>
      <c r="K31" s="120"/>
      <c r="L31" s="120"/>
      <c r="M31" s="120"/>
      <c r="N31" s="120"/>
      <c r="O31" s="120"/>
      <c r="P31" s="120"/>
      <c r="Q31" s="253">
        <f t="shared" si="13"/>
        <v>0</v>
      </c>
      <c r="S31" s="199" t="str">
        <f t="shared" si="5"/>
        <v>Units:</v>
      </c>
      <c r="T31" s="120"/>
      <c r="V31" s="199" t="str">
        <f t="shared" si="6"/>
        <v>Units:</v>
      </c>
      <c r="W31" s="120"/>
      <c r="X31" s="120"/>
      <c r="Y31" s="120"/>
      <c r="Z31" s="120"/>
      <c r="AA31" s="120"/>
      <c r="AB31" s="120"/>
      <c r="AC31" s="120"/>
      <c r="AD31" s="120"/>
      <c r="AE31" s="120"/>
      <c r="AF31" s="120"/>
      <c r="AG31" s="253">
        <f t="shared" si="10"/>
        <v>0</v>
      </c>
      <c r="AI31" s="199" t="str">
        <f t="shared" si="8"/>
        <v>Units:</v>
      </c>
      <c r="AJ31" s="120"/>
      <c r="AK31" s="120"/>
      <c r="AL31" s="120"/>
      <c r="AM31" s="120"/>
      <c r="AN31" s="120"/>
      <c r="AO31" s="120"/>
      <c r="AP31" s="120"/>
      <c r="AQ31" s="120"/>
      <c r="AR31" s="120"/>
      <c r="AS31" s="120"/>
      <c r="AT31" s="253">
        <f t="shared" si="11"/>
        <v>0</v>
      </c>
    </row>
    <row r="32" spans="1:46">
      <c r="A32" s="204" t="str">
        <f>'N3.01'!A32</f>
        <v>Stage 2: Without Intervention Risk Change</v>
      </c>
      <c r="B32" s="204" t="str">
        <f>'N3.01'!B32</f>
        <v>Risk Changes</v>
      </c>
      <c r="C32" s="248" t="str">
        <f>'N3.01'!C32</f>
        <v>Optional entry 3</v>
      </c>
      <c r="D32" s="204" t="str">
        <f>'N3.01'!D32</f>
        <v>N/A</v>
      </c>
      <c r="F32" s="212" t="s">
        <v>51</v>
      </c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253">
        <f t="shared" si="13"/>
        <v>0</v>
      </c>
      <c r="S32" s="199" t="str">
        <f t="shared" si="5"/>
        <v>Units:</v>
      </c>
      <c r="T32" s="120"/>
      <c r="V32" s="199" t="str">
        <f t="shared" si="6"/>
        <v>Units:</v>
      </c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253">
        <f t="shared" si="10"/>
        <v>0</v>
      </c>
      <c r="AI32" s="199" t="str">
        <f t="shared" si="8"/>
        <v>Units:</v>
      </c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253">
        <f t="shared" si="11"/>
        <v>0</v>
      </c>
    </row>
    <row r="33" spans="1:46">
      <c r="A33" s="247" t="str">
        <f>'N3.01'!A33</f>
        <v>Stage 3: RIIO-2 Without Intervention Position 2025/26</v>
      </c>
      <c r="B33" s="247" t="str">
        <f>'N3.01'!B33</f>
        <v>Total Asset Category Risk</v>
      </c>
      <c r="C33" s="247" t="str">
        <f>'N3.01'!C33</f>
        <v>Without Intervention Position</v>
      </c>
      <c r="D33" s="247" t="str">
        <f>'N3.01'!D33</f>
        <v>Total</v>
      </c>
      <c r="F33" s="212" t="s">
        <v>51</v>
      </c>
      <c r="G33" s="252">
        <f>SUM(G$20:G$21)+G$23+SUM(G$25:G$32)</f>
        <v>0</v>
      </c>
      <c r="H33" s="252">
        <f t="shared" ref="H33:P33" si="19">SUM(H$20:H$21)+H$23+SUM(H$25:H$32)</f>
        <v>0</v>
      </c>
      <c r="I33" s="252">
        <f t="shared" si="19"/>
        <v>0</v>
      </c>
      <c r="J33" s="252">
        <f t="shared" si="19"/>
        <v>0</v>
      </c>
      <c r="K33" s="252">
        <f t="shared" si="19"/>
        <v>0</v>
      </c>
      <c r="L33" s="252">
        <f t="shared" si="19"/>
        <v>0</v>
      </c>
      <c r="M33" s="252">
        <f t="shared" si="19"/>
        <v>0</v>
      </c>
      <c r="N33" s="252">
        <f t="shared" si="19"/>
        <v>0</v>
      </c>
      <c r="O33" s="252">
        <f t="shared" si="19"/>
        <v>0</v>
      </c>
      <c r="P33" s="252">
        <f t="shared" si="19"/>
        <v>0</v>
      </c>
      <c r="Q33" s="252">
        <f>SUM(G33:P33)</f>
        <v>0</v>
      </c>
      <c r="S33" s="199" t="str">
        <f t="shared" si="5"/>
        <v>Units:</v>
      </c>
      <c r="T33" s="120"/>
      <c r="V33" s="199" t="str">
        <f t="shared" si="6"/>
        <v>Units:</v>
      </c>
      <c r="W33" s="252">
        <f t="shared" ref="W33:AF33" si="20">SUM(W$20:W$21)+W$23+SUM(W$25:W$32)</f>
        <v>0</v>
      </c>
      <c r="X33" s="252">
        <f t="shared" si="20"/>
        <v>0</v>
      </c>
      <c r="Y33" s="252">
        <f t="shared" si="20"/>
        <v>0</v>
      </c>
      <c r="Z33" s="252">
        <f t="shared" si="20"/>
        <v>0</v>
      </c>
      <c r="AA33" s="252">
        <f t="shared" si="20"/>
        <v>0</v>
      </c>
      <c r="AB33" s="252">
        <f t="shared" si="20"/>
        <v>0</v>
      </c>
      <c r="AC33" s="252">
        <f t="shared" si="20"/>
        <v>0</v>
      </c>
      <c r="AD33" s="252">
        <f t="shared" si="20"/>
        <v>0</v>
      </c>
      <c r="AE33" s="252">
        <f t="shared" si="20"/>
        <v>0</v>
      </c>
      <c r="AF33" s="252">
        <f t="shared" si="20"/>
        <v>0</v>
      </c>
      <c r="AG33" s="252">
        <f>SUM(W33:AF33)</f>
        <v>0</v>
      </c>
      <c r="AI33" s="199" t="str">
        <f t="shared" si="8"/>
        <v>Units:</v>
      </c>
      <c r="AJ33" s="252">
        <f t="shared" ref="AJ33:AS33" si="21">SUM(AJ$20:AJ$21)+AJ$23+SUM(AJ$25:AJ$32)</f>
        <v>0</v>
      </c>
      <c r="AK33" s="252">
        <f t="shared" si="21"/>
        <v>0</v>
      </c>
      <c r="AL33" s="252">
        <f t="shared" si="21"/>
        <v>0</v>
      </c>
      <c r="AM33" s="252">
        <f t="shared" si="21"/>
        <v>0</v>
      </c>
      <c r="AN33" s="252">
        <f t="shared" si="21"/>
        <v>0</v>
      </c>
      <c r="AO33" s="252">
        <f t="shared" si="21"/>
        <v>0</v>
      </c>
      <c r="AP33" s="252">
        <f t="shared" si="21"/>
        <v>0</v>
      </c>
      <c r="AQ33" s="252">
        <f t="shared" si="21"/>
        <v>0</v>
      </c>
      <c r="AR33" s="252">
        <f t="shared" si="21"/>
        <v>0</v>
      </c>
      <c r="AS33" s="252">
        <f t="shared" si="21"/>
        <v>0</v>
      </c>
      <c r="AT33" s="252">
        <f>SUM(AJ33:AS33)</f>
        <v>0</v>
      </c>
    </row>
    <row r="34" spans="1:46">
      <c r="A34" s="204" t="str">
        <f>'N3.01'!A34</f>
        <v>Stage 3:With Intervention Risk Change</v>
      </c>
      <c r="B34" s="204" t="str">
        <f>'N3.01'!B34</f>
        <v>Non-Intervention Impacts</v>
      </c>
      <c r="C34" s="204" t="str">
        <f>'N3.01'!C34</f>
        <v>Methodology Change Impact</v>
      </c>
      <c r="D34" s="204" t="str">
        <f>'N3.01'!D34</f>
        <v>Non-Intervention</v>
      </c>
      <c r="F34" s="212" t="s">
        <v>51</v>
      </c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253">
        <f t="shared" ref="Q34:Q47" si="22">SUM(G34:P34)</f>
        <v>0</v>
      </c>
      <c r="S34" s="199" t="str">
        <f t="shared" si="5"/>
        <v>Units:</v>
      </c>
      <c r="T34" s="120"/>
      <c r="V34" s="199" t="str">
        <f t="shared" si="6"/>
        <v>Units:</v>
      </c>
      <c r="W34" s="120"/>
      <c r="X34" s="120"/>
      <c r="Y34" s="120"/>
      <c r="Z34" s="120"/>
      <c r="AA34" s="120"/>
      <c r="AB34" s="120"/>
      <c r="AC34" s="120"/>
      <c r="AD34" s="120"/>
      <c r="AE34" s="120"/>
      <c r="AF34" s="120"/>
      <c r="AG34" s="253">
        <f t="shared" ref="AG34:AG47" si="23">SUM(W34:AF34)</f>
        <v>0</v>
      </c>
      <c r="AI34" s="199" t="str">
        <f t="shared" si="8"/>
        <v>Units:</v>
      </c>
      <c r="AJ34" s="120"/>
      <c r="AK34" s="120"/>
      <c r="AL34" s="120"/>
      <c r="AM34" s="120"/>
      <c r="AN34" s="120"/>
      <c r="AO34" s="120"/>
      <c r="AP34" s="120"/>
      <c r="AQ34" s="120"/>
      <c r="AR34" s="120"/>
      <c r="AS34" s="120"/>
      <c r="AT34" s="253">
        <f t="shared" ref="AT34:AT47" si="24">SUM(AJ34:AS34)</f>
        <v>0</v>
      </c>
    </row>
    <row r="35" spans="1:46">
      <c r="A35" s="204" t="str">
        <f>'N3.01'!A35</f>
        <v>Stage 3:With Intervention Risk Change</v>
      </c>
      <c r="B35" s="204" t="str">
        <f>'N3.01'!B35</f>
        <v>Non-Intervention Impacts</v>
      </c>
      <c r="C35" s="204" t="str">
        <f>'N3.01'!C35</f>
        <v>Data Revision Impact</v>
      </c>
      <c r="D35" s="204" t="str">
        <f>'N3.01'!D35</f>
        <v>Non-Intervention</v>
      </c>
      <c r="F35" s="212" t="s">
        <v>51</v>
      </c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253">
        <f t="shared" si="22"/>
        <v>0</v>
      </c>
      <c r="S35" s="199" t="str">
        <f t="shared" si="5"/>
        <v>Units:</v>
      </c>
      <c r="T35" s="120"/>
      <c r="V35" s="199" t="str">
        <f t="shared" si="6"/>
        <v>Units:</v>
      </c>
      <c r="W35" s="120"/>
      <c r="X35" s="120"/>
      <c r="Y35" s="120"/>
      <c r="Z35" s="120"/>
      <c r="AA35" s="120"/>
      <c r="AB35" s="120"/>
      <c r="AC35" s="120"/>
      <c r="AD35" s="120"/>
      <c r="AE35" s="120"/>
      <c r="AF35" s="120"/>
      <c r="AG35" s="253">
        <f t="shared" si="23"/>
        <v>0</v>
      </c>
      <c r="AI35" s="199" t="str">
        <f t="shared" si="8"/>
        <v>Units:</v>
      </c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253">
        <f t="shared" si="24"/>
        <v>0</v>
      </c>
    </row>
    <row r="36" spans="1:46">
      <c r="A36" s="204" t="str">
        <f>'N3.01'!A36</f>
        <v>Stage 3:With Intervention Risk Change</v>
      </c>
      <c r="B36" s="204" t="str">
        <f>'N3.01'!B36</f>
        <v>Non-Intervention Impacts</v>
      </c>
      <c r="C36" s="204" t="str">
        <f>'N3.01'!C36</f>
        <v>Manual Over-ride on PoF or CoF</v>
      </c>
      <c r="D36" s="204" t="str">
        <f>'N3.01'!D36</f>
        <v>Non-Intervention</v>
      </c>
      <c r="F36" s="212" t="s">
        <v>51</v>
      </c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253">
        <f t="shared" si="22"/>
        <v>0</v>
      </c>
      <c r="S36" s="199" t="str">
        <f t="shared" si="5"/>
        <v>Units:</v>
      </c>
      <c r="T36" s="120"/>
      <c r="V36" s="199" t="str">
        <f t="shared" si="6"/>
        <v>Units:</v>
      </c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253">
        <f t="shared" si="23"/>
        <v>0</v>
      </c>
      <c r="AI36" s="199" t="str">
        <f t="shared" si="8"/>
        <v>Units:</v>
      </c>
      <c r="AJ36" s="120"/>
      <c r="AK36" s="120"/>
      <c r="AL36" s="120"/>
      <c r="AM36" s="120"/>
      <c r="AN36" s="120"/>
      <c r="AO36" s="120"/>
      <c r="AP36" s="120"/>
      <c r="AQ36" s="120"/>
      <c r="AR36" s="120"/>
      <c r="AS36" s="120"/>
      <c r="AT36" s="253">
        <f t="shared" si="24"/>
        <v>0</v>
      </c>
    </row>
    <row r="37" spans="1:46">
      <c r="A37" s="204" t="str">
        <f>'N3.01'!A37</f>
        <v>Stage 3:With Intervention Risk Change</v>
      </c>
      <c r="B37" s="204" t="str">
        <f>'N3.01'!B37</f>
        <v>Non-Intervention Impacts</v>
      </c>
      <c r="C37" s="204" t="str">
        <f>'N3.01'!C37</f>
        <v>Extension of Expected Asset Life</v>
      </c>
      <c r="D37" s="204" t="str">
        <f>'N3.01'!D37</f>
        <v>Non-Intervention</v>
      </c>
      <c r="F37" s="212" t="s">
        <v>51</v>
      </c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253">
        <f t="shared" si="22"/>
        <v>0</v>
      </c>
      <c r="S37" s="199" t="str">
        <f t="shared" si="5"/>
        <v>Units:</v>
      </c>
      <c r="T37" s="120"/>
      <c r="V37" s="199" t="str">
        <f t="shared" si="6"/>
        <v>Units:</v>
      </c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253">
        <f t="shared" si="23"/>
        <v>0</v>
      </c>
      <c r="AI37" s="199" t="str">
        <f t="shared" si="8"/>
        <v>Units:</v>
      </c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253">
        <f t="shared" si="24"/>
        <v>0</v>
      </c>
    </row>
    <row r="38" spans="1:46">
      <c r="A38" s="204" t="str">
        <f>'N3.01'!A38</f>
        <v>Stage 3:With Intervention Risk Change</v>
      </c>
      <c r="B38" s="204" t="str">
        <f>'N3.01'!B38</f>
        <v>Non-Intervention Impacts</v>
      </c>
      <c r="C38" s="204" t="str">
        <f>'N3.01'!C38</f>
        <v>Consequential Interventions</v>
      </c>
      <c r="D38" s="204" t="str">
        <f>'N3.01'!D38</f>
        <v>Non-Intervention</v>
      </c>
      <c r="F38" s="212" t="s">
        <v>51</v>
      </c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253">
        <f t="shared" si="22"/>
        <v>0</v>
      </c>
      <c r="S38" s="199" t="str">
        <f t="shared" si="5"/>
        <v>Units:</v>
      </c>
      <c r="T38" s="120"/>
      <c r="V38" s="199" t="str">
        <f t="shared" si="6"/>
        <v>Units:</v>
      </c>
      <c r="W38" s="120"/>
      <c r="X38" s="120"/>
      <c r="Y38" s="120"/>
      <c r="Z38" s="120"/>
      <c r="AA38" s="120"/>
      <c r="AB38" s="120"/>
      <c r="AC38" s="120"/>
      <c r="AD38" s="120"/>
      <c r="AE38" s="120"/>
      <c r="AF38" s="120"/>
      <c r="AG38" s="253">
        <f t="shared" si="23"/>
        <v>0</v>
      </c>
      <c r="AI38" s="199" t="str">
        <f t="shared" si="8"/>
        <v>Units:</v>
      </c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253">
        <f t="shared" si="24"/>
        <v>0</v>
      </c>
    </row>
    <row r="39" spans="1:46">
      <c r="A39" s="204" t="str">
        <f>'N3.01'!A39</f>
        <v>Stage 3:With Intervention Risk Change</v>
      </c>
      <c r="B39" s="204" t="str">
        <f>'N3.01'!B39</f>
        <v>Asset Intervention Impacts</v>
      </c>
      <c r="C39" s="204" t="str">
        <f>'N3.01'!C39</f>
        <v>Asset Replacement (PoF Driven)</v>
      </c>
      <c r="D39" s="204" t="str">
        <f>'N3.01'!D39</f>
        <v>Replacement</v>
      </c>
      <c r="F39" s="212" t="s">
        <v>51</v>
      </c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253">
        <f t="shared" si="22"/>
        <v>0</v>
      </c>
      <c r="S39" s="199" t="str">
        <f t="shared" si="5"/>
        <v>Units:</v>
      </c>
      <c r="T39" s="120"/>
      <c r="V39" s="199" t="str">
        <f t="shared" si="6"/>
        <v>Units:</v>
      </c>
      <c r="W39" s="120"/>
      <c r="X39" s="120"/>
      <c r="Y39" s="120"/>
      <c r="Z39" s="120"/>
      <c r="AA39" s="120"/>
      <c r="AB39" s="120"/>
      <c r="AC39" s="120"/>
      <c r="AD39" s="120"/>
      <c r="AE39" s="120"/>
      <c r="AF39" s="120"/>
      <c r="AG39" s="253">
        <f t="shared" si="23"/>
        <v>0</v>
      </c>
      <c r="AI39" s="199" t="str">
        <f t="shared" si="8"/>
        <v>Units:</v>
      </c>
      <c r="AJ39" s="120"/>
      <c r="AK39" s="120"/>
      <c r="AL39" s="120"/>
      <c r="AM39" s="120"/>
      <c r="AN39" s="120"/>
      <c r="AO39" s="120"/>
      <c r="AP39" s="120"/>
      <c r="AQ39" s="120"/>
      <c r="AR39" s="120"/>
      <c r="AS39" s="120"/>
      <c r="AT39" s="253">
        <f t="shared" si="24"/>
        <v>0</v>
      </c>
    </row>
    <row r="40" spans="1:46">
      <c r="A40" s="204" t="str">
        <f>'N3.01'!A40</f>
        <v>Stage 3:With Intervention Risk Change</v>
      </c>
      <c r="B40" s="204" t="str">
        <f>'N3.01'!B40</f>
        <v>Asset Intervention Impacts</v>
      </c>
      <c r="C40" s="204" t="str">
        <f>'N3.01'!C40</f>
        <v>Asset Replacement (CoF Driven)</v>
      </c>
      <c r="D40" s="204" t="str">
        <f>'N3.01'!D40</f>
        <v>Replacement</v>
      </c>
      <c r="F40" s="212" t="s">
        <v>51</v>
      </c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253">
        <f t="shared" si="22"/>
        <v>0</v>
      </c>
      <c r="S40" s="199" t="str">
        <f t="shared" si="5"/>
        <v>Units:</v>
      </c>
      <c r="T40" s="120"/>
      <c r="V40" s="199" t="str">
        <f t="shared" si="6"/>
        <v>Units:</v>
      </c>
      <c r="W40" s="120"/>
      <c r="X40" s="120"/>
      <c r="Y40" s="120"/>
      <c r="Z40" s="120"/>
      <c r="AA40" s="120"/>
      <c r="AB40" s="120"/>
      <c r="AC40" s="120"/>
      <c r="AD40" s="120"/>
      <c r="AE40" s="120"/>
      <c r="AF40" s="120"/>
      <c r="AG40" s="253">
        <f t="shared" si="23"/>
        <v>0</v>
      </c>
      <c r="AI40" s="199" t="str">
        <f t="shared" si="8"/>
        <v>Units:</v>
      </c>
      <c r="AJ40" s="120"/>
      <c r="AK40" s="120"/>
      <c r="AL40" s="120"/>
      <c r="AM40" s="120"/>
      <c r="AN40" s="120"/>
      <c r="AO40" s="120"/>
      <c r="AP40" s="120"/>
      <c r="AQ40" s="120"/>
      <c r="AR40" s="120"/>
      <c r="AS40" s="120"/>
      <c r="AT40" s="253">
        <f t="shared" si="24"/>
        <v>0</v>
      </c>
    </row>
    <row r="41" spans="1:46">
      <c r="A41" s="204" t="str">
        <f>'N3.01'!A41</f>
        <v>Stage 3:With Intervention Risk Change</v>
      </c>
      <c r="B41" s="204" t="str">
        <f>'N3.01'!B41</f>
        <v>Asset Intervention Impacts</v>
      </c>
      <c r="C41" s="204" t="str">
        <f>'N3.01'!C41</f>
        <v>Asset Replacement (Other Driven)</v>
      </c>
      <c r="D41" s="204" t="str">
        <f>'N3.01'!D41</f>
        <v>Replacement</v>
      </c>
      <c r="F41" s="212" t="s">
        <v>51</v>
      </c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253">
        <f t="shared" si="22"/>
        <v>0</v>
      </c>
      <c r="S41" s="199" t="str">
        <f t="shared" si="5"/>
        <v>Units:</v>
      </c>
      <c r="T41" s="120"/>
      <c r="V41" s="199" t="str">
        <f t="shared" si="6"/>
        <v>Units:</v>
      </c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253">
        <f t="shared" si="23"/>
        <v>0</v>
      </c>
      <c r="AI41" s="199" t="str">
        <f t="shared" si="8"/>
        <v>Units:</v>
      </c>
      <c r="AJ41" s="120"/>
      <c r="AK41" s="120"/>
      <c r="AL41" s="120"/>
      <c r="AM41" s="120"/>
      <c r="AN41" s="120"/>
      <c r="AO41" s="120"/>
      <c r="AP41" s="120"/>
      <c r="AQ41" s="120"/>
      <c r="AR41" s="120"/>
      <c r="AS41" s="120"/>
      <c r="AT41" s="253">
        <f t="shared" si="24"/>
        <v>0</v>
      </c>
    </row>
    <row r="42" spans="1:46">
      <c r="A42" s="204" t="str">
        <f>'N3.01'!A42</f>
        <v>Stage 3:With Intervention Risk Change</v>
      </c>
      <c r="B42" s="204" t="str">
        <f>'N3.01'!B42</f>
        <v>Asset Intervention Impacts</v>
      </c>
      <c r="C42" s="204" t="str">
        <f>'N3.01'!C42</f>
        <v>Asset Refurbishment (PoF Driven)</v>
      </c>
      <c r="D42" s="204" t="str">
        <f>'N3.01'!D42</f>
        <v>Refurbishment</v>
      </c>
      <c r="F42" s="212" t="s">
        <v>51</v>
      </c>
      <c r="G42" s="120"/>
      <c r="H42" s="120"/>
      <c r="I42" s="120"/>
      <c r="J42" s="120"/>
      <c r="K42" s="120"/>
      <c r="L42" s="120"/>
      <c r="M42" s="120"/>
      <c r="N42" s="120"/>
      <c r="O42" s="120"/>
      <c r="P42" s="120"/>
      <c r="Q42" s="253">
        <f t="shared" si="22"/>
        <v>0</v>
      </c>
      <c r="S42" s="199" t="str">
        <f t="shared" si="5"/>
        <v>Units:</v>
      </c>
      <c r="T42" s="120"/>
      <c r="V42" s="199" t="str">
        <f t="shared" si="6"/>
        <v>Units:</v>
      </c>
      <c r="W42" s="120"/>
      <c r="X42" s="120"/>
      <c r="Y42" s="120"/>
      <c r="Z42" s="120"/>
      <c r="AA42" s="120"/>
      <c r="AB42" s="120"/>
      <c r="AC42" s="120"/>
      <c r="AD42" s="120"/>
      <c r="AE42" s="120"/>
      <c r="AF42" s="120"/>
      <c r="AG42" s="253">
        <f t="shared" si="23"/>
        <v>0</v>
      </c>
      <c r="AI42" s="199" t="str">
        <f t="shared" si="8"/>
        <v>Units:</v>
      </c>
      <c r="AJ42" s="120"/>
      <c r="AK42" s="120"/>
      <c r="AL42" s="120"/>
      <c r="AM42" s="120"/>
      <c r="AN42" s="120"/>
      <c r="AO42" s="120"/>
      <c r="AP42" s="120"/>
      <c r="AQ42" s="120"/>
      <c r="AR42" s="120"/>
      <c r="AS42" s="120"/>
      <c r="AT42" s="253">
        <f t="shared" si="24"/>
        <v>0</v>
      </c>
    </row>
    <row r="43" spans="1:46">
      <c r="A43" s="204" t="str">
        <f>'N3.01'!A43</f>
        <v>Stage 3:With Intervention Risk Change</v>
      </c>
      <c r="B43" s="204" t="str">
        <f>'N3.01'!B43</f>
        <v>Asset Intervention Impacts</v>
      </c>
      <c r="C43" s="204" t="str">
        <f>'N3.01'!C43</f>
        <v>Asset Refurbishment (CoF Driven)</v>
      </c>
      <c r="D43" s="204" t="str">
        <f>'N3.01'!D43</f>
        <v>Refurbishment</v>
      </c>
      <c r="F43" s="212" t="s">
        <v>51</v>
      </c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253">
        <f t="shared" si="22"/>
        <v>0</v>
      </c>
      <c r="S43" s="199" t="str">
        <f t="shared" si="5"/>
        <v>Units:</v>
      </c>
      <c r="T43" s="120"/>
      <c r="V43" s="199" t="str">
        <f t="shared" si="6"/>
        <v>Units:</v>
      </c>
      <c r="W43" s="120"/>
      <c r="X43" s="120"/>
      <c r="Y43" s="120"/>
      <c r="Z43" s="120"/>
      <c r="AA43" s="120"/>
      <c r="AB43" s="120"/>
      <c r="AC43" s="120"/>
      <c r="AD43" s="120"/>
      <c r="AE43" s="120"/>
      <c r="AF43" s="120"/>
      <c r="AG43" s="253">
        <f t="shared" si="23"/>
        <v>0</v>
      </c>
      <c r="AI43" s="199" t="str">
        <f t="shared" si="8"/>
        <v>Units:</v>
      </c>
      <c r="AJ43" s="120"/>
      <c r="AK43" s="120"/>
      <c r="AL43" s="120"/>
      <c r="AM43" s="120"/>
      <c r="AN43" s="120"/>
      <c r="AO43" s="120"/>
      <c r="AP43" s="120"/>
      <c r="AQ43" s="120"/>
      <c r="AR43" s="120"/>
      <c r="AS43" s="120"/>
      <c r="AT43" s="253">
        <f t="shared" si="24"/>
        <v>0</v>
      </c>
    </row>
    <row r="44" spans="1:46">
      <c r="A44" s="204" t="str">
        <f>'N3.01'!A44</f>
        <v>Stage 3:With Intervention Risk Change</v>
      </c>
      <c r="B44" s="204" t="str">
        <f>'N3.01'!B44</f>
        <v>Asset Intervention Impacts</v>
      </c>
      <c r="C44" s="204" t="str">
        <f>'N3.01'!C44</f>
        <v>Asset Refurbishment (Other Driven)</v>
      </c>
      <c r="D44" s="204" t="str">
        <f>'N3.01'!D44</f>
        <v>Refurbishment</v>
      </c>
      <c r="F44" s="212" t="s">
        <v>51</v>
      </c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253">
        <f t="shared" si="22"/>
        <v>0</v>
      </c>
      <c r="S44" s="199" t="str">
        <f t="shared" si="5"/>
        <v>Units:</v>
      </c>
      <c r="T44" s="120"/>
      <c r="V44" s="199" t="str">
        <f t="shared" si="6"/>
        <v>Units:</v>
      </c>
      <c r="W44" s="120"/>
      <c r="X44" s="120"/>
      <c r="Y44" s="120"/>
      <c r="Z44" s="120"/>
      <c r="AA44" s="120"/>
      <c r="AB44" s="120"/>
      <c r="AC44" s="120"/>
      <c r="AD44" s="120"/>
      <c r="AE44" s="120"/>
      <c r="AF44" s="120"/>
      <c r="AG44" s="253">
        <f t="shared" si="23"/>
        <v>0</v>
      </c>
      <c r="AI44" s="199" t="str">
        <f t="shared" si="8"/>
        <v>Units:</v>
      </c>
      <c r="AJ44" s="120"/>
      <c r="AK44" s="120"/>
      <c r="AL44" s="120"/>
      <c r="AM44" s="120"/>
      <c r="AN44" s="120"/>
      <c r="AO44" s="120"/>
      <c r="AP44" s="120"/>
      <c r="AQ44" s="120"/>
      <c r="AR44" s="120"/>
      <c r="AS44" s="120"/>
      <c r="AT44" s="253">
        <f t="shared" si="24"/>
        <v>0</v>
      </c>
    </row>
    <row r="45" spans="1:46">
      <c r="A45" s="204" t="str">
        <f>'N3.01'!A45</f>
        <v>Stage 3:With Intervention Risk Change</v>
      </c>
      <c r="B45" s="204" t="str">
        <f>'N3.01'!B45</f>
        <v>Asset Intervention Impacts</v>
      </c>
      <c r="C45" s="204" t="str">
        <f>'N3.01'!C45</f>
        <v>Asset Replacement Due To Early Life Failures</v>
      </c>
      <c r="D45" s="204" t="str">
        <f>'N3.01'!D45</f>
        <v>Other Interventions</v>
      </c>
      <c r="F45" s="212" t="s">
        <v>51</v>
      </c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253">
        <f t="shared" si="22"/>
        <v>0</v>
      </c>
      <c r="S45" s="199" t="str">
        <f t="shared" si="5"/>
        <v>Units:</v>
      </c>
      <c r="T45" s="120"/>
      <c r="V45" s="199" t="str">
        <f t="shared" si="6"/>
        <v>Units:</v>
      </c>
      <c r="W45" s="120"/>
      <c r="X45" s="120"/>
      <c r="Y45" s="120"/>
      <c r="Z45" s="120"/>
      <c r="AA45" s="120"/>
      <c r="AB45" s="120"/>
      <c r="AC45" s="120"/>
      <c r="AD45" s="120"/>
      <c r="AE45" s="120"/>
      <c r="AF45" s="120"/>
      <c r="AG45" s="253">
        <f t="shared" si="23"/>
        <v>0</v>
      </c>
      <c r="AI45" s="199" t="str">
        <f t="shared" si="8"/>
        <v>Units:</v>
      </c>
      <c r="AJ45" s="120"/>
      <c r="AK45" s="120"/>
      <c r="AL45" s="120"/>
      <c r="AM45" s="120"/>
      <c r="AN45" s="120"/>
      <c r="AO45" s="120"/>
      <c r="AP45" s="120"/>
      <c r="AQ45" s="120"/>
      <c r="AR45" s="120"/>
      <c r="AS45" s="120"/>
      <c r="AT45" s="253">
        <f t="shared" si="24"/>
        <v>0</v>
      </c>
    </row>
    <row r="46" spans="1:46">
      <c r="A46" s="204" t="str">
        <f>'N3.01'!A46</f>
        <v>Stage 3:With Intervention Risk Change</v>
      </c>
      <c r="B46" s="204" t="str">
        <f>'N3.01'!B46</f>
        <v>Risk Changes</v>
      </c>
      <c r="C46" s="248" t="str">
        <f>'N3.01'!C46</f>
        <v>Optional entry 4</v>
      </c>
      <c r="D46" s="204" t="str">
        <f>'N3.01'!D46</f>
        <v>N/A</v>
      </c>
      <c r="F46" s="212" t="s">
        <v>51</v>
      </c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53">
        <f t="shared" si="22"/>
        <v>0</v>
      </c>
      <c r="S46" s="199" t="str">
        <f t="shared" si="5"/>
        <v>Units:</v>
      </c>
      <c r="T46" s="120"/>
      <c r="V46" s="199" t="str">
        <f t="shared" si="6"/>
        <v>Units:</v>
      </c>
      <c r="W46" s="206"/>
      <c r="X46" s="206"/>
      <c r="Y46" s="206"/>
      <c r="Z46" s="206"/>
      <c r="AA46" s="206"/>
      <c r="AB46" s="206"/>
      <c r="AC46" s="206"/>
      <c r="AD46" s="206"/>
      <c r="AE46" s="206"/>
      <c r="AF46" s="206"/>
      <c r="AG46" s="253">
        <f t="shared" si="23"/>
        <v>0</v>
      </c>
      <c r="AI46" s="199" t="str">
        <f t="shared" si="8"/>
        <v>Units:</v>
      </c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53">
        <f t="shared" si="24"/>
        <v>0</v>
      </c>
    </row>
    <row r="47" spans="1:46">
      <c r="A47" s="247" t="str">
        <f>'N3.01'!A47</f>
        <v>Stage 3: RIIO-2 With Intervention Position 2025/26</v>
      </c>
      <c r="B47" s="247" t="str">
        <f>'N3.01'!B47</f>
        <v>Total Asset Category Risk</v>
      </c>
      <c r="C47" s="247" t="str">
        <f>'N3.01'!C47</f>
        <v>With Intervention Position</v>
      </c>
      <c r="D47" s="247" t="str">
        <f>'N3.01'!D47</f>
        <v>Total</v>
      </c>
      <c r="F47" s="212" t="s">
        <v>51</v>
      </c>
      <c r="G47" s="252">
        <f>SUM(G$33:G$46)</f>
        <v>0</v>
      </c>
      <c r="H47" s="252">
        <f t="shared" ref="H47:P47" si="25">SUM(H$33:H$46)</f>
        <v>0</v>
      </c>
      <c r="I47" s="252">
        <f t="shared" si="25"/>
        <v>0</v>
      </c>
      <c r="J47" s="252">
        <f t="shared" si="25"/>
        <v>0</v>
      </c>
      <c r="K47" s="252">
        <f t="shared" si="25"/>
        <v>0</v>
      </c>
      <c r="L47" s="252">
        <f t="shared" si="25"/>
        <v>0</v>
      </c>
      <c r="M47" s="252">
        <f t="shared" si="25"/>
        <v>0</v>
      </c>
      <c r="N47" s="252">
        <f t="shared" si="25"/>
        <v>0</v>
      </c>
      <c r="O47" s="252">
        <f t="shared" si="25"/>
        <v>0</v>
      </c>
      <c r="P47" s="252">
        <f t="shared" si="25"/>
        <v>0</v>
      </c>
      <c r="Q47" s="252">
        <f t="shared" si="22"/>
        <v>0</v>
      </c>
      <c r="S47" s="199" t="str">
        <f t="shared" si="5"/>
        <v>Units:</v>
      </c>
      <c r="T47" s="120"/>
      <c r="V47" s="199" t="str">
        <f t="shared" si="6"/>
        <v>Units:</v>
      </c>
      <c r="W47" s="252">
        <f t="shared" ref="W47:AF47" si="26">SUM(W$33:W$46)</f>
        <v>0</v>
      </c>
      <c r="X47" s="252">
        <f t="shared" si="26"/>
        <v>0</v>
      </c>
      <c r="Y47" s="252">
        <f t="shared" si="26"/>
        <v>0</v>
      </c>
      <c r="Z47" s="252">
        <f t="shared" si="26"/>
        <v>0</v>
      </c>
      <c r="AA47" s="252">
        <f t="shared" si="26"/>
        <v>0</v>
      </c>
      <c r="AB47" s="252">
        <f t="shared" si="26"/>
        <v>0</v>
      </c>
      <c r="AC47" s="252">
        <f t="shared" si="26"/>
        <v>0</v>
      </c>
      <c r="AD47" s="252">
        <f t="shared" si="26"/>
        <v>0</v>
      </c>
      <c r="AE47" s="252">
        <f t="shared" si="26"/>
        <v>0</v>
      </c>
      <c r="AF47" s="252">
        <f t="shared" si="26"/>
        <v>0</v>
      </c>
      <c r="AG47" s="252">
        <f t="shared" si="23"/>
        <v>0</v>
      </c>
      <c r="AI47" s="199" t="str">
        <f t="shared" si="8"/>
        <v>Units:</v>
      </c>
      <c r="AJ47" s="252">
        <f t="shared" ref="AJ47:AS47" si="27">SUM(AJ$33:AJ$46)</f>
        <v>0</v>
      </c>
      <c r="AK47" s="252">
        <f t="shared" si="27"/>
        <v>0</v>
      </c>
      <c r="AL47" s="252">
        <f t="shared" si="27"/>
        <v>0</v>
      </c>
      <c r="AM47" s="252">
        <f t="shared" si="27"/>
        <v>0</v>
      </c>
      <c r="AN47" s="252">
        <f t="shared" si="27"/>
        <v>0</v>
      </c>
      <c r="AO47" s="252">
        <f t="shared" si="27"/>
        <v>0</v>
      </c>
      <c r="AP47" s="252">
        <f t="shared" si="27"/>
        <v>0</v>
      </c>
      <c r="AQ47" s="252">
        <f t="shared" si="27"/>
        <v>0</v>
      </c>
      <c r="AR47" s="252">
        <f t="shared" si="27"/>
        <v>0</v>
      </c>
      <c r="AS47" s="252">
        <f t="shared" si="27"/>
        <v>0</v>
      </c>
      <c r="AT47" s="252">
        <f t="shared" si="24"/>
        <v>0</v>
      </c>
    </row>
    <row r="48" spans="1:46" s="207" customFormat="1" ht="5" customHeight="1">
      <c r="S48" s="208"/>
      <c r="V48" s="208"/>
      <c r="AI48" s="208"/>
    </row>
    <row r="49" spans="1:46">
      <c r="A49" s="204" t="str">
        <f>'N3.01'!A49</f>
        <v>Long Term Risk Benefit: RIIO-2</v>
      </c>
      <c r="B49" s="204" t="str">
        <f>'N3.01'!B49</f>
        <v>Asset Intervention Impacts</v>
      </c>
      <c r="C49" s="204" t="str">
        <f>'N3.01'!C49</f>
        <v>Asset Replacement (PoF Driven)</v>
      </c>
      <c r="D49" s="204" t="str">
        <f>'N3.01'!D49</f>
        <v>N/A</v>
      </c>
      <c r="F49" s="212" t="s">
        <v>51</v>
      </c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253">
        <f t="shared" ref="Q49:Q55" si="28">SUM(G49:P49)</f>
        <v>0</v>
      </c>
      <c r="S49" s="199" t="str">
        <f t="shared" si="5"/>
        <v>Units:</v>
      </c>
      <c r="T49" s="120"/>
      <c r="V49" s="199" t="str">
        <f t="shared" si="6"/>
        <v>Units:</v>
      </c>
      <c r="W49" s="120"/>
      <c r="X49" s="120"/>
      <c r="Y49" s="120"/>
      <c r="Z49" s="120"/>
      <c r="AA49" s="120"/>
      <c r="AB49" s="120"/>
      <c r="AC49" s="120"/>
      <c r="AD49" s="120"/>
      <c r="AE49" s="120"/>
      <c r="AF49" s="120"/>
      <c r="AG49" s="253">
        <f t="shared" ref="AG49:AG55" si="29">SUM(W49:AF49)</f>
        <v>0</v>
      </c>
      <c r="AI49" s="199" t="str">
        <f t="shared" si="8"/>
        <v>Units:</v>
      </c>
      <c r="AJ49" s="120"/>
      <c r="AK49" s="120"/>
      <c r="AL49" s="120"/>
      <c r="AM49" s="120"/>
      <c r="AN49" s="120"/>
      <c r="AO49" s="120"/>
      <c r="AP49" s="120"/>
      <c r="AQ49" s="120"/>
      <c r="AR49" s="120"/>
      <c r="AS49" s="120"/>
      <c r="AT49" s="253">
        <f t="shared" ref="AT49:AT55" si="30">SUM(AJ49:AS49)</f>
        <v>0</v>
      </c>
    </row>
    <row r="50" spans="1:46">
      <c r="A50" s="204" t="str">
        <f>'N3.01'!A50</f>
        <v>Long Term Risk Benefit: RIIO-2</v>
      </c>
      <c r="B50" s="204" t="str">
        <f>'N3.01'!B50</f>
        <v>Asset Intervention Impacts</v>
      </c>
      <c r="C50" s="204" t="str">
        <f>'N3.01'!C50</f>
        <v>Asset Replacement (CoF Driven)</v>
      </c>
      <c r="D50" s="204" t="str">
        <f>'N3.01'!D50</f>
        <v>N/A</v>
      </c>
      <c r="F50" s="212" t="s">
        <v>51</v>
      </c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253">
        <f t="shared" si="28"/>
        <v>0</v>
      </c>
      <c r="S50" s="199" t="str">
        <f t="shared" si="5"/>
        <v>Units:</v>
      </c>
      <c r="T50" s="120"/>
      <c r="V50" s="199" t="str">
        <f t="shared" si="6"/>
        <v>Units:</v>
      </c>
      <c r="W50" s="120"/>
      <c r="X50" s="120"/>
      <c r="Y50" s="120"/>
      <c r="Z50" s="120"/>
      <c r="AA50" s="120"/>
      <c r="AB50" s="120"/>
      <c r="AC50" s="120"/>
      <c r="AD50" s="120"/>
      <c r="AE50" s="120"/>
      <c r="AF50" s="120"/>
      <c r="AG50" s="253">
        <f t="shared" si="29"/>
        <v>0</v>
      </c>
      <c r="AI50" s="199" t="str">
        <f t="shared" si="8"/>
        <v>Units:</v>
      </c>
      <c r="AJ50" s="120"/>
      <c r="AK50" s="120"/>
      <c r="AL50" s="120"/>
      <c r="AM50" s="120"/>
      <c r="AN50" s="120"/>
      <c r="AO50" s="120"/>
      <c r="AP50" s="120"/>
      <c r="AQ50" s="120"/>
      <c r="AR50" s="120"/>
      <c r="AS50" s="120"/>
      <c r="AT50" s="253">
        <f t="shared" si="30"/>
        <v>0</v>
      </c>
    </row>
    <row r="51" spans="1:46">
      <c r="A51" s="204" t="str">
        <f>'N3.01'!A51</f>
        <v>Long Term Risk Benefit: RIIO-2</v>
      </c>
      <c r="B51" s="204" t="str">
        <f>'N3.01'!B51</f>
        <v>Asset Intervention Impacts</v>
      </c>
      <c r="C51" s="204" t="str">
        <f>'N3.01'!C51</f>
        <v>Asset Replacement (Other Driven)</v>
      </c>
      <c r="D51" s="204" t="str">
        <f>'N3.01'!D51</f>
        <v>N/A</v>
      </c>
      <c r="F51" s="212" t="s">
        <v>51</v>
      </c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253">
        <f t="shared" si="28"/>
        <v>0</v>
      </c>
      <c r="S51" s="199" t="str">
        <f t="shared" si="5"/>
        <v>Units:</v>
      </c>
      <c r="T51" s="120"/>
      <c r="V51" s="199" t="str">
        <f t="shared" si="6"/>
        <v>Units:</v>
      </c>
      <c r="W51" s="120"/>
      <c r="X51" s="120"/>
      <c r="Y51" s="120"/>
      <c r="Z51" s="120"/>
      <c r="AA51" s="120"/>
      <c r="AB51" s="120"/>
      <c r="AC51" s="120"/>
      <c r="AD51" s="120"/>
      <c r="AE51" s="120"/>
      <c r="AF51" s="120"/>
      <c r="AG51" s="253">
        <f t="shared" si="29"/>
        <v>0</v>
      </c>
      <c r="AI51" s="199" t="str">
        <f t="shared" si="8"/>
        <v>Units:</v>
      </c>
      <c r="AJ51" s="120"/>
      <c r="AK51" s="120"/>
      <c r="AL51" s="120"/>
      <c r="AM51" s="120"/>
      <c r="AN51" s="120"/>
      <c r="AO51" s="120"/>
      <c r="AP51" s="120"/>
      <c r="AQ51" s="120"/>
      <c r="AR51" s="120"/>
      <c r="AS51" s="120"/>
      <c r="AT51" s="253">
        <f t="shared" si="30"/>
        <v>0</v>
      </c>
    </row>
    <row r="52" spans="1:46">
      <c r="A52" s="204" t="str">
        <f>'N3.01'!A52</f>
        <v>Long Term Risk Benefit: RIIO-2</v>
      </c>
      <c r="B52" s="204" t="str">
        <f>'N3.01'!B52</f>
        <v>Asset Intervention Impacts</v>
      </c>
      <c r="C52" s="204" t="str">
        <f>'N3.01'!C52</f>
        <v>Asset Refurbishment (PoF Driven)</v>
      </c>
      <c r="D52" s="204" t="str">
        <f>'N3.01'!D52</f>
        <v>N/A</v>
      </c>
      <c r="F52" s="212" t="s">
        <v>51</v>
      </c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253">
        <f t="shared" si="28"/>
        <v>0</v>
      </c>
      <c r="S52" s="199" t="str">
        <f t="shared" si="5"/>
        <v>Units:</v>
      </c>
      <c r="T52" s="120"/>
      <c r="V52" s="199" t="str">
        <f t="shared" si="6"/>
        <v>Units:</v>
      </c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253">
        <f t="shared" si="29"/>
        <v>0</v>
      </c>
      <c r="AI52" s="199" t="str">
        <f t="shared" si="8"/>
        <v>Units:</v>
      </c>
      <c r="AJ52" s="120"/>
      <c r="AK52" s="120"/>
      <c r="AL52" s="120"/>
      <c r="AM52" s="120"/>
      <c r="AN52" s="120"/>
      <c r="AO52" s="120"/>
      <c r="AP52" s="120"/>
      <c r="AQ52" s="120"/>
      <c r="AR52" s="120"/>
      <c r="AS52" s="120"/>
      <c r="AT52" s="253">
        <f t="shared" si="30"/>
        <v>0</v>
      </c>
    </row>
    <row r="53" spans="1:46">
      <c r="A53" s="204" t="str">
        <f>'N3.01'!A53</f>
        <v>Long Term Risk Benefit: RIIO-2</v>
      </c>
      <c r="B53" s="204" t="str">
        <f>'N3.01'!B53</f>
        <v>Asset Intervention Impacts</v>
      </c>
      <c r="C53" s="204" t="str">
        <f>'N3.01'!C53</f>
        <v>Asset Refurbishment (CoF Driven)</v>
      </c>
      <c r="D53" s="204" t="str">
        <f>'N3.01'!D53</f>
        <v>N/A</v>
      </c>
      <c r="F53" s="212" t="s">
        <v>51</v>
      </c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253">
        <f t="shared" si="28"/>
        <v>0</v>
      </c>
      <c r="S53" s="199" t="str">
        <f t="shared" si="5"/>
        <v>Units:</v>
      </c>
      <c r="T53" s="120"/>
      <c r="V53" s="199" t="str">
        <f t="shared" si="6"/>
        <v>Units:</v>
      </c>
      <c r="W53" s="120"/>
      <c r="X53" s="120"/>
      <c r="Y53" s="120"/>
      <c r="Z53" s="120"/>
      <c r="AA53" s="120"/>
      <c r="AB53" s="120"/>
      <c r="AC53" s="120"/>
      <c r="AD53" s="120"/>
      <c r="AE53" s="120"/>
      <c r="AF53" s="120"/>
      <c r="AG53" s="253">
        <f t="shared" si="29"/>
        <v>0</v>
      </c>
      <c r="AI53" s="199" t="str">
        <f t="shared" si="8"/>
        <v>Units:</v>
      </c>
      <c r="AJ53" s="120"/>
      <c r="AK53" s="120"/>
      <c r="AL53" s="120"/>
      <c r="AM53" s="120"/>
      <c r="AN53" s="120"/>
      <c r="AO53" s="120"/>
      <c r="AP53" s="120"/>
      <c r="AQ53" s="120"/>
      <c r="AR53" s="120"/>
      <c r="AS53" s="120"/>
      <c r="AT53" s="253">
        <f t="shared" si="30"/>
        <v>0</v>
      </c>
    </row>
    <row r="54" spans="1:46">
      <c r="A54" s="204" t="str">
        <f>'N3.01'!A54</f>
        <v>Long Term Risk Benefit: RIIO-2</v>
      </c>
      <c r="B54" s="204" t="str">
        <f>'N3.01'!B54</f>
        <v>Asset Intervention Impacts</v>
      </c>
      <c r="C54" s="204" t="str">
        <f>'N3.01'!C54</f>
        <v>Asset Refurbishment (Other Driven)</v>
      </c>
      <c r="D54" s="204" t="str">
        <f>'N3.01'!D54</f>
        <v>N/A</v>
      </c>
      <c r="F54" s="212" t="s">
        <v>51</v>
      </c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253">
        <f t="shared" si="28"/>
        <v>0</v>
      </c>
      <c r="S54" s="199" t="str">
        <f t="shared" si="5"/>
        <v>Units:</v>
      </c>
      <c r="T54" s="120"/>
      <c r="V54" s="199" t="str">
        <f t="shared" si="6"/>
        <v>Units:</v>
      </c>
      <c r="W54" s="120"/>
      <c r="X54" s="120"/>
      <c r="Y54" s="120"/>
      <c r="Z54" s="120"/>
      <c r="AA54" s="120"/>
      <c r="AB54" s="120"/>
      <c r="AC54" s="120"/>
      <c r="AD54" s="120"/>
      <c r="AE54" s="120"/>
      <c r="AF54" s="120"/>
      <c r="AG54" s="253">
        <f t="shared" si="29"/>
        <v>0</v>
      </c>
      <c r="AI54" s="199" t="str">
        <f t="shared" si="8"/>
        <v>Units:</v>
      </c>
      <c r="AJ54" s="120"/>
      <c r="AK54" s="120"/>
      <c r="AL54" s="120"/>
      <c r="AM54" s="120"/>
      <c r="AN54" s="120"/>
      <c r="AO54" s="120"/>
      <c r="AP54" s="120"/>
      <c r="AQ54" s="120"/>
      <c r="AR54" s="120"/>
      <c r="AS54" s="120"/>
      <c r="AT54" s="253">
        <f t="shared" si="30"/>
        <v>0</v>
      </c>
    </row>
    <row r="55" spans="1:46">
      <c r="A55" s="204" t="str">
        <f>'N3.01'!A55</f>
        <v>Long Term Risk Benefit: RIIO-2</v>
      </c>
      <c r="B55" s="204" t="str">
        <f>'N3.01'!B55</f>
        <v>Asset Intervention Impacts</v>
      </c>
      <c r="C55" s="204" t="str">
        <f>'N3.01'!C55</f>
        <v>Total Long Term Risk Benefit</v>
      </c>
      <c r="D55" s="204" t="str">
        <f>'N3.01'!D55</f>
        <v>Sub-Total</v>
      </c>
      <c r="F55" s="212" t="s">
        <v>51</v>
      </c>
      <c r="G55" s="252">
        <f>SUM(G$49:G$54)</f>
        <v>0</v>
      </c>
      <c r="H55" s="252">
        <f t="shared" ref="H55:P55" si="31">SUM(H$49:H$54)</f>
        <v>0</v>
      </c>
      <c r="I55" s="252">
        <f t="shared" si="31"/>
        <v>0</v>
      </c>
      <c r="J55" s="252">
        <f t="shared" si="31"/>
        <v>0</v>
      </c>
      <c r="K55" s="252">
        <f t="shared" si="31"/>
        <v>0</v>
      </c>
      <c r="L55" s="252">
        <f t="shared" si="31"/>
        <v>0</v>
      </c>
      <c r="M55" s="252">
        <f t="shared" si="31"/>
        <v>0</v>
      </c>
      <c r="N55" s="252">
        <f t="shared" si="31"/>
        <v>0</v>
      </c>
      <c r="O55" s="252">
        <f t="shared" si="31"/>
        <v>0</v>
      </c>
      <c r="P55" s="252">
        <f t="shared" si="31"/>
        <v>0</v>
      </c>
      <c r="Q55" s="253">
        <f t="shared" si="28"/>
        <v>0</v>
      </c>
      <c r="S55" s="199" t="str">
        <f t="shared" si="5"/>
        <v>Units:</v>
      </c>
      <c r="T55" s="120"/>
      <c r="V55" s="199" t="str">
        <f t="shared" si="6"/>
        <v>Units:</v>
      </c>
      <c r="W55" s="252">
        <f t="shared" ref="W55:AF55" si="32">SUM(W$49:W$54)</f>
        <v>0</v>
      </c>
      <c r="X55" s="252">
        <f t="shared" si="32"/>
        <v>0</v>
      </c>
      <c r="Y55" s="252">
        <f t="shared" si="32"/>
        <v>0</v>
      </c>
      <c r="Z55" s="252">
        <f t="shared" si="32"/>
        <v>0</v>
      </c>
      <c r="AA55" s="252">
        <f t="shared" si="32"/>
        <v>0</v>
      </c>
      <c r="AB55" s="252">
        <f t="shared" si="32"/>
        <v>0</v>
      </c>
      <c r="AC55" s="252">
        <f t="shared" si="32"/>
        <v>0</v>
      </c>
      <c r="AD55" s="252">
        <f t="shared" si="32"/>
        <v>0</v>
      </c>
      <c r="AE55" s="252">
        <f t="shared" si="32"/>
        <v>0</v>
      </c>
      <c r="AF55" s="252">
        <f t="shared" si="32"/>
        <v>0</v>
      </c>
      <c r="AG55" s="253">
        <f t="shared" si="29"/>
        <v>0</v>
      </c>
      <c r="AI55" s="199" t="str">
        <f t="shared" si="8"/>
        <v>Units:</v>
      </c>
      <c r="AJ55" s="252">
        <f t="shared" ref="AJ55:AS55" si="33">SUM(AJ$49:AJ$54)</f>
        <v>0</v>
      </c>
      <c r="AK55" s="252">
        <f t="shared" si="33"/>
        <v>0</v>
      </c>
      <c r="AL55" s="252">
        <f t="shared" si="33"/>
        <v>0</v>
      </c>
      <c r="AM55" s="252">
        <f t="shared" si="33"/>
        <v>0</v>
      </c>
      <c r="AN55" s="252">
        <f t="shared" si="33"/>
        <v>0</v>
      </c>
      <c r="AO55" s="252">
        <f t="shared" si="33"/>
        <v>0</v>
      </c>
      <c r="AP55" s="252">
        <f t="shared" si="33"/>
        <v>0</v>
      </c>
      <c r="AQ55" s="252">
        <f t="shared" si="33"/>
        <v>0</v>
      </c>
      <c r="AR55" s="252">
        <f t="shared" si="33"/>
        <v>0</v>
      </c>
      <c r="AS55" s="252">
        <f t="shared" si="33"/>
        <v>0</v>
      </c>
      <c r="AT55" s="253">
        <f t="shared" si="30"/>
        <v>0</v>
      </c>
    </row>
    <row r="56" spans="1:46" s="207" customFormat="1" ht="5" customHeight="1">
      <c r="F56" s="208"/>
      <c r="S56" s="208"/>
      <c r="V56" s="208"/>
      <c r="AI56" s="208"/>
    </row>
    <row r="78" spans="5:5">
      <c r="E78" s="209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981FC1-9B93-42A6-A1FD-FE7D9678C1AB}">
  <sheetPr codeName="Sheet69">
    <tabColor rgb="FF7030A0"/>
  </sheetPr>
  <dimension ref="A1:AV78"/>
  <sheetViews>
    <sheetView zoomScale="85" zoomScaleNormal="85" workbookViewId="0">
      <selection activeCell="G47" sqref="G47"/>
    </sheetView>
  </sheetViews>
  <sheetFormatPr defaultColWidth="9" defaultRowHeight="12.4"/>
  <cols>
    <col min="1" max="1" width="51.19921875" style="89" customWidth="1"/>
    <col min="2" max="2" width="48.796875" style="89" bestFit="1" customWidth="1"/>
    <col min="3" max="3" width="51.19921875" style="89" bestFit="1" customWidth="1"/>
    <col min="4" max="4" width="11.796875" style="89" customWidth="1"/>
    <col min="5" max="5" width="1" style="207" customWidth="1"/>
    <col min="6" max="6" width="6.19921875" style="90" customWidth="1"/>
    <col min="7" max="7" width="9.796875" style="89" bestFit="1" customWidth="1"/>
    <col min="8" max="14" width="9.1328125" style="89" bestFit="1" customWidth="1"/>
    <col min="15" max="17" width="9" style="89"/>
    <col min="18" max="18" width="1" style="207" customWidth="1"/>
    <col min="19" max="19" width="6.19921875" style="90" customWidth="1"/>
    <col min="20" max="20" width="9" style="89"/>
    <col min="21" max="21" width="1" style="207" customWidth="1"/>
    <col min="22" max="22" width="6.19921875" style="90" customWidth="1"/>
    <col min="23" max="33" width="9" style="89"/>
    <col min="34" max="34" width="1" style="207" customWidth="1"/>
    <col min="35" max="35" width="6.19921875" style="90" customWidth="1"/>
    <col min="36" max="46" width="9" style="89"/>
    <col min="47" max="47" width="9.33203125" style="89" bestFit="1" customWidth="1"/>
    <col min="48" max="16384" width="9" style="89"/>
  </cols>
  <sheetData>
    <row r="1" spans="1:48" ht="25.15">
      <c r="A1" s="1" t="str">
        <f>N0_Cover!A1</f>
        <v>RIIO-2 Regulatory Reporting Pack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</row>
    <row r="2" spans="1:48" ht="22.9">
      <c r="A2" s="1">
        <f>N0_Cover!$B$12</f>
        <v>0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</row>
    <row r="3" spans="1:48" ht="19.899999999999999">
      <c r="A3" s="5" t="str">
        <f>"Workbook " &amp; N0_Cover!$B$12</f>
        <v xml:space="preserve">Workbook 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48" ht="17.649999999999999">
      <c r="A4" s="7" t="str">
        <f>"Submission Version " &amp; N0_Cover!$B$15 &amp; " - Submitted on " &amp; TEXT(N0_Cover!$B$16,"dd mmm yyyy")</f>
        <v>Submission Version  - Submitted on 00 Jan 1900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</row>
    <row r="5" spans="1:48" ht="17.649999999999999">
      <c r="A5" s="7" t="str">
        <f>"Template Version: " &amp; N0_Cover!$B$11</f>
        <v>Template Version: v1.0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</row>
    <row r="6" spans="1:48" ht="19.899999999999999">
      <c r="A6" s="5" t="e">
        <f ca="1">"Sheet: " &amp;VLOOKUP(RIGHT(CELL("filename",A1),LEN(CELL("filename",A1))-FIND("]",CELL("filename",A1))),'N0.1_Contents'!$A$11:$B$98,2,FALSE)</f>
        <v>#N/A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</row>
    <row r="7" spans="1:48" ht="17.649999999999999">
      <c r="A7" s="7" t="str">
        <f>"Prices Base: " &amp; 'N0.5_Data_Constants'!C13</f>
        <v>Prices Base: 2018/19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</row>
    <row r="8" spans="1:48" s="137" customFormat="1">
      <c r="A8" s="140" t="str">
        <f>"Error Checks: " &amp; IF(ISERROR(MATCH("Error",$A$9:$AV$9,0)),"OK","Error")</f>
        <v>Error Checks: OK</v>
      </c>
      <c r="B8" s="141"/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1"/>
      <c r="AE8" s="141"/>
      <c r="AF8" s="141"/>
      <c r="AG8" s="141"/>
      <c r="AH8" s="141"/>
      <c r="AI8" s="141"/>
      <c r="AJ8" s="141"/>
      <c r="AK8" s="141"/>
      <c r="AL8" s="141"/>
      <c r="AM8" s="141"/>
      <c r="AN8" s="141"/>
      <c r="AO8" s="141"/>
      <c r="AP8" s="141"/>
      <c r="AQ8" s="141"/>
      <c r="AR8" s="141"/>
      <c r="AS8" s="141"/>
      <c r="AT8" s="141"/>
      <c r="AU8" s="141"/>
    </row>
    <row r="9" spans="1:48" s="137" customFormat="1">
      <c r="A9" s="142" t="str">
        <f t="shared" ref="A9:AV9" si="0">IF(ISERROR(MATCH("Error",A10:A12,0)),"-","Error")</f>
        <v>-</v>
      </c>
      <c r="B9" s="142" t="str">
        <f t="shared" si="0"/>
        <v>-</v>
      </c>
      <c r="C9" s="142" t="str">
        <f t="shared" si="0"/>
        <v>-</v>
      </c>
      <c r="D9" s="142"/>
      <c r="E9" s="142" t="str">
        <f t="shared" si="0"/>
        <v>-</v>
      </c>
      <c r="F9" s="142" t="str">
        <f t="shared" si="0"/>
        <v>-</v>
      </c>
      <c r="G9" s="142" t="str">
        <f t="shared" si="0"/>
        <v>-</v>
      </c>
      <c r="H9" s="142" t="str">
        <f t="shared" si="0"/>
        <v>-</v>
      </c>
      <c r="I9" s="142" t="str">
        <f t="shared" si="0"/>
        <v>-</v>
      </c>
      <c r="J9" s="142" t="str">
        <f t="shared" si="0"/>
        <v>-</v>
      </c>
      <c r="K9" s="142" t="str">
        <f t="shared" si="0"/>
        <v>-</v>
      </c>
      <c r="L9" s="142" t="str">
        <f t="shared" si="0"/>
        <v>-</v>
      </c>
      <c r="M9" s="142" t="str">
        <f t="shared" si="0"/>
        <v>-</v>
      </c>
      <c r="N9" s="142" t="str">
        <f t="shared" si="0"/>
        <v>-</v>
      </c>
      <c r="O9" s="142" t="str">
        <f t="shared" si="0"/>
        <v>-</v>
      </c>
      <c r="P9" s="142" t="str">
        <f t="shared" si="0"/>
        <v>-</v>
      </c>
      <c r="Q9" s="142" t="str">
        <f t="shared" si="0"/>
        <v>-</v>
      </c>
      <c r="R9" s="142" t="str">
        <f t="shared" si="0"/>
        <v>-</v>
      </c>
      <c r="S9" s="142" t="str">
        <f t="shared" si="0"/>
        <v>-</v>
      </c>
      <c r="T9" s="142" t="str">
        <f t="shared" si="0"/>
        <v>-</v>
      </c>
      <c r="U9" s="142" t="str">
        <f t="shared" si="0"/>
        <v>-</v>
      </c>
      <c r="V9" s="142" t="str">
        <f t="shared" si="0"/>
        <v>-</v>
      </c>
      <c r="W9" s="142" t="str">
        <f t="shared" si="0"/>
        <v>-</v>
      </c>
      <c r="X9" s="142" t="str">
        <f t="shared" si="0"/>
        <v>-</v>
      </c>
      <c r="Y9" s="142" t="str">
        <f t="shared" si="0"/>
        <v>-</v>
      </c>
      <c r="Z9" s="142" t="str">
        <f t="shared" si="0"/>
        <v>-</v>
      </c>
      <c r="AA9" s="142" t="str">
        <f t="shared" si="0"/>
        <v>-</v>
      </c>
      <c r="AB9" s="142" t="str">
        <f t="shared" si="0"/>
        <v>-</v>
      </c>
      <c r="AC9" s="142" t="str">
        <f t="shared" si="0"/>
        <v>-</v>
      </c>
      <c r="AD9" s="142" t="str">
        <f t="shared" si="0"/>
        <v>-</v>
      </c>
      <c r="AE9" s="142" t="str">
        <f t="shared" si="0"/>
        <v>-</v>
      </c>
      <c r="AF9" s="142" t="str">
        <f t="shared" si="0"/>
        <v>-</v>
      </c>
      <c r="AG9" s="142" t="str">
        <f t="shared" si="0"/>
        <v>-</v>
      </c>
      <c r="AH9" s="142" t="str">
        <f t="shared" si="0"/>
        <v>-</v>
      </c>
      <c r="AI9" s="142" t="str">
        <f t="shared" si="0"/>
        <v>-</v>
      </c>
      <c r="AJ9" s="142" t="str">
        <f t="shared" si="0"/>
        <v>-</v>
      </c>
      <c r="AK9" s="142" t="str">
        <f t="shared" si="0"/>
        <v>-</v>
      </c>
      <c r="AL9" s="142" t="str">
        <f t="shared" si="0"/>
        <v>-</v>
      </c>
      <c r="AM9" s="142" t="str">
        <f t="shared" si="0"/>
        <v>-</v>
      </c>
      <c r="AN9" s="142" t="str">
        <f t="shared" si="0"/>
        <v>-</v>
      </c>
      <c r="AO9" s="142" t="str">
        <f t="shared" si="0"/>
        <v>-</v>
      </c>
      <c r="AP9" s="142" t="str">
        <f t="shared" si="0"/>
        <v>-</v>
      </c>
      <c r="AQ9" s="142" t="str">
        <f t="shared" si="0"/>
        <v>-</v>
      </c>
      <c r="AR9" s="142" t="str">
        <f t="shared" si="0"/>
        <v>-</v>
      </c>
      <c r="AS9" s="142" t="str">
        <f t="shared" si="0"/>
        <v>-</v>
      </c>
      <c r="AT9" s="142" t="str">
        <f t="shared" si="0"/>
        <v>-</v>
      </c>
      <c r="AU9" s="142" t="str">
        <f t="shared" si="0"/>
        <v>-</v>
      </c>
      <c r="AV9" s="137" t="str">
        <f t="shared" si="0"/>
        <v>-</v>
      </c>
    </row>
    <row r="12" spans="1:48" ht="19.899999999999999">
      <c r="A12" s="14" t="e">
        <f>'N0.6_Lookup_References'!B25</f>
        <v>#N/A</v>
      </c>
      <c r="B12" s="14"/>
      <c r="F12" s="14"/>
      <c r="G12" s="89" t="s">
        <v>0</v>
      </c>
      <c r="S12" s="200"/>
      <c r="T12" s="89" t="s">
        <v>2</v>
      </c>
      <c r="W12" s="201"/>
      <c r="X12" s="202" t="s">
        <v>229</v>
      </c>
      <c r="Y12" s="89" t="e">
        <f>VLOOKUP(A12, 'N0.6_Lookup_References'!B14:C63, 2, FALSE)</f>
        <v>#N/A</v>
      </c>
    </row>
    <row r="13" spans="1:48">
      <c r="S13" s="99" t="s">
        <v>112</v>
      </c>
      <c r="V13" s="99" t="s">
        <v>110</v>
      </c>
      <c r="AI13" s="99" t="s">
        <v>111</v>
      </c>
    </row>
    <row r="14" spans="1:48" ht="12.75" thickBot="1">
      <c r="A14" s="203" t="s">
        <v>413</v>
      </c>
      <c r="B14" s="203" t="s">
        <v>414</v>
      </c>
      <c r="C14" s="203" t="s">
        <v>415</v>
      </c>
      <c r="D14" s="203" t="s">
        <v>615</v>
      </c>
      <c r="F14" s="92" t="s">
        <v>49</v>
      </c>
      <c r="G14" s="91" t="s">
        <v>13</v>
      </c>
      <c r="H14" s="21" t="s">
        <v>14</v>
      </c>
      <c r="I14" s="22" t="s">
        <v>15</v>
      </c>
      <c r="J14" s="23" t="s">
        <v>16</v>
      </c>
      <c r="K14" s="24" t="s">
        <v>17</v>
      </c>
      <c r="L14" s="25" t="s">
        <v>18</v>
      </c>
      <c r="M14" s="26" t="s">
        <v>19</v>
      </c>
      <c r="N14" s="29" t="s">
        <v>20</v>
      </c>
      <c r="O14" s="27" t="s">
        <v>21</v>
      </c>
      <c r="P14" s="31" t="s">
        <v>22</v>
      </c>
      <c r="Q14" s="198" t="s">
        <v>26</v>
      </c>
      <c r="S14" s="92" t="s">
        <v>49</v>
      </c>
      <c r="T14" s="92" t="s">
        <v>76</v>
      </c>
      <c r="V14" s="92" t="s">
        <v>49</v>
      </c>
      <c r="W14" s="91" t="s">
        <v>13</v>
      </c>
      <c r="X14" s="21" t="s">
        <v>14</v>
      </c>
      <c r="Y14" s="22" t="s">
        <v>15</v>
      </c>
      <c r="Z14" s="23" t="s">
        <v>16</v>
      </c>
      <c r="AA14" s="24" t="s">
        <v>17</v>
      </c>
      <c r="AB14" s="25" t="s">
        <v>18</v>
      </c>
      <c r="AC14" s="26" t="s">
        <v>19</v>
      </c>
      <c r="AD14" s="29" t="s">
        <v>20</v>
      </c>
      <c r="AE14" s="27" t="s">
        <v>21</v>
      </c>
      <c r="AF14" s="31" t="s">
        <v>22</v>
      </c>
      <c r="AG14" s="198" t="s">
        <v>26</v>
      </c>
      <c r="AI14" s="92" t="s">
        <v>49</v>
      </c>
      <c r="AJ14" s="91" t="s">
        <v>4</v>
      </c>
      <c r="AK14" s="21" t="s">
        <v>5</v>
      </c>
      <c r="AL14" s="22" t="s">
        <v>6</v>
      </c>
      <c r="AM14" s="23" t="s">
        <v>7</v>
      </c>
      <c r="AN14" s="24" t="s">
        <v>8</v>
      </c>
      <c r="AO14" s="25" t="s">
        <v>91</v>
      </c>
      <c r="AP14" s="26" t="s">
        <v>92</v>
      </c>
      <c r="AQ14" s="29" t="s">
        <v>93</v>
      </c>
      <c r="AR14" s="27" t="s">
        <v>94</v>
      </c>
      <c r="AS14" s="31" t="s">
        <v>95</v>
      </c>
      <c r="AT14" s="198" t="s">
        <v>26</v>
      </c>
    </row>
    <row r="15" spans="1:48">
      <c r="A15" s="247" t="str">
        <f>'N3.01'!A15</f>
        <v>Stage1: RIIO-1 Closeout Position</v>
      </c>
      <c r="B15" s="247" t="str">
        <f>'N3.01'!B15</f>
        <v>Total Asset Category Risk</v>
      </c>
      <c r="C15" s="247" t="str">
        <f>'N3.01'!C15</f>
        <v>Closeout Position</v>
      </c>
      <c r="D15" s="247" t="str">
        <f>'N3.01'!D15</f>
        <v>Total</v>
      </c>
      <c r="F15" s="212" t="s">
        <v>51</v>
      </c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253">
        <f t="shared" ref="Q15:Q22" si="1">SUM(G15:P15)</f>
        <v>0</v>
      </c>
      <c r="S15" s="199" t="str">
        <f>$X$12</f>
        <v>Units:</v>
      </c>
      <c r="T15" s="120"/>
      <c r="V15" s="199" t="str">
        <f>$X$12</f>
        <v>Units:</v>
      </c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253">
        <f t="shared" ref="AG15:AG20" si="2">SUM(W15:AF15)</f>
        <v>0</v>
      </c>
      <c r="AI15" s="199" t="str">
        <f>$X$12</f>
        <v>Units:</v>
      </c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253">
        <f t="shared" ref="AT15:AT20" si="3">SUM(AJ15:AS15)</f>
        <v>0</v>
      </c>
    </row>
    <row r="16" spans="1:48">
      <c r="A16" s="204" t="str">
        <f>'N3.01'!A16</f>
        <v>Stage1: RIIO-1 to RIIO-2</v>
      </c>
      <c r="B16" s="204" t="str">
        <f>'N3.01'!B16</f>
        <v>Normalisation: True-Up</v>
      </c>
      <c r="C16" s="204" t="str">
        <f>'N3.01'!C16</f>
        <v>Data Revision</v>
      </c>
      <c r="D16" s="204" t="str">
        <f>'N3.01'!D16</f>
        <v>N/A</v>
      </c>
      <c r="F16" s="212" t="s">
        <v>51</v>
      </c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253">
        <f t="shared" si="1"/>
        <v>0</v>
      </c>
      <c r="S16" s="199" t="str">
        <f>$X$12</f>
        <v>Units:</v>
      </c>
      <c r="T16" s="120"/>
      <c r="V16" s="199" t="str">
        <f>$X$12</f>
        <v>Units:</v>
      </c>
      <c r="W16" s="120"/>
      <c r="X16" s="120"/>
      <c r="Y16" s="120"/>
      <c r="Z16" s="120"/>
      <c r="AA16" s="120"/>
      <c r="AB16" s="120"/>
      <c r="AC16" s="120"/>
      <c r="AD16" s="120"/>
      <c r="AE16" s="120"/>
      <c r="AF16" s="120"/>
      <c r="AG16" s="253">
        <f t="shared" si="2"/>
        <v>0</v>
      </c>
      <c r="AI16" s="199" t="str">
        <f>$X$12</f>
        <v>Units:</v>
      </c>
      <c r="AJ16" s="120"/>
      <c r="AK16" s="120"/>
      <c r="AL16" s="120"/>
      <c r="AM16" s="120"/>
      <c r="AN16" s="120"/>
      <c r="AO16" s="120"/>
      <c r="AP16" s="120"/>
      <c r="AQ16" s="120"/>
      <c r="AR16" s="120"/>
      <c r="AS16" s="120"/>
      <c r="AT16" s="253">
        <f t="shared" si="3"/>
        <v>0</v>
      </c>
    </row>
    <row r="17" spans="1:46">
      <c r="A17" s="204" t="str">
        <f>'N3.01'!A17</f>
        <v>Stage1: RIIO-1 to RIIO-2</v>
      </c>
      <c r="B17" s="204" t="str">
        <f>'N3.01'!B17</f>
        <v>Normalisation: True-Up</v>
      </c>
      <c r="C17" s="204" t="str">
        <f>'N3.01'!C17</f>
        <v>Methodological Change</v>
      </c>
      <c r="D17" s="204" t="str">
        <f>'N3.01'!D17</f>
        <v>N/A</v>
      </c>
      <c r="F17" s="212" t="s">
        <v>51</v>
      </c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253">
        <f t="shared" si="1"/>
        <v>0</v>
      </c>
      <c r="S17" s="199" t="str">
        <f>$X$12</f>
        <v>Units:</v>
      </c>
      <c r="T17" s="120"/>
      <c r="V17" s="199" t="str">
        <f>$X$12</f>
        <v>Units:</v>
      </c>
      <c r="W17" s="120"/>
      <c r="X17" s="120"/>
      <c r="Y17" s="120"/>
      <c r="Z17" s="120"/>
      <c r="AA17" s="120"/>
      <c r="AB17" s="120"/>
      <c r="AC17" s="120"/>
      <c r="AD17" s="120"/>
      <c r="AE17" s="120"/>
      <c r="AF17" s="120"/>
      <c r="AG17" s="253">
        <f t="shared" si="2"/>
        <v>0</v>
      </c>
      <c r="AI17" s="199" t="str">
        <f>$X$12</f>
        <v>Units:</v>
      </c>
      <c r="AJ17" s="120"/>
      <c r="AK17" s="120"/>
      <c r="AL17" s="120"/>
      <c r="AM17" s="120"/>
      <c r="AN17" s="120"/>
      <c r="AO17" s="120"/>
      <c r="AP17" s="120"/>
      <c r="AQ17" s="120"/>
      <c r="AR17" s="120"/>
      <c r="AS17" s="120"/>
      <c r="AT17" s="253">
        <f t="shared" si="3"/>
        <v>0</v>
      </c>
    </row>
    <row r="18" spans="1:46">
      <c r="A18" s="204" t="str">
        <f>'N3.01'!A18</f>
        <v>Stage1: RIIO-1 to RIIO-2</v>
      </c>
      <c r="B18" s="204" t="str">
        <f>'N3.01'!B18</f>
        <v>Normalisation: True-Up</v>
      </c>
      <c r="C18" s="248" t="str">
        <f>'N3.01'!C18</f>
        <v>Optional entry 1</v>
      </c>
      <c r="D18" s="204" t="str">
        <f>'N3.01'!D18</f>
        <v>N/A</v>
      </c>
      <c r="F18" s="212" t="s">
        <v>51</v>
      </c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253">
        <f t="shared" si="1"/>
        <v>0</v>
      </c>
      <c r="S18" s="199" t="str">
        <f>$X$12</f>
        <v>Units:</v>
      </c>
      <c r="T18" s="120"/>
      <c r="V18" s="199" t="str">
        <f>$X$12</f>
        <v>Units:</v>
      </c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253">
        <f t="shared" si="2"/>
        <v>0</v>
      </c>
      <c r="AI18" s="199" t="str">
        <f>$X$12</f>
        <v>Units:</v>
      </c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253">
        <f t="shared" si="3"/>
        <v>0</v>
      </c>
    </row>
    <row r="19" spans="1:46">
      <c r="A19" s="204" t="str">
        <f>'N3.01'!A19</f>
        <v>Stage1: RIIO-1 to RIIO-2</v>
      </c>
      <c r="B19" s="204" t="str">
        <f>'N3.01'!B19</f>
        <v>Normalisation: True-Up</v>
      </c>
      <c r="C19" s="248" t="str">
        <f>'N3.01'!C19</f>
        <v>Optional entry 2</v>
      </c>
      <c r="D19" s="204" t="str">
        <f>'N3.01'!D19</f>
        <v>N/A</v>
      </c>
      <c r="F19" s="212" t="s">
        <v>51</v>
      </c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252">
        <f t="shared" si="1"/>
        <v>0</v>
      </c>
      <c r="S19" s="199" t="str">
        <f>$X$12</f>
        <v>Units:</v>
      </c>
      <c r="T19" s="120"/>
      <c r="V19" s="199" t="str">
        <f>$X$12</f>
        <v>Units:</v>
      </c>
      <c r="W19" s="120"/>
      <c r="X19" s="120"/>
      <c r="Y19" s="120"/>
      <c r="Z19" s="120"/>
      <c r="AA19" s="120"/>
      <c r="AB19" s="120"/>
      <c r="AC19" s="120"/>
      <c r="AD19" s="120"/>
      <c r="AE19" s="120"/>
      <c r="AF19" s="120"/>
      <c r="AG19" s="252">
        <f t="shared" si="2"/>
        <v>0</v>
      </c>
      <c r="AI19" s="199" t="str">
        <f>$X$12</f>
        <v>Units:</v>
      </c>
      <c r="AJ19" s="120"/>
      <c r="AK19" s="120"/>
      <c r="AL19" s="120"/>
      <c r="AM19" s="120"/>
      <c r="AN19" s="120"/>
      <c r="AO19" s="120"/>
      <c r="AP19" s="120"/>
      <c r="AQ19" s="120"/>
      <c r="AR19" s="120"/>
      <c r="AS19" s="120"/>
      <c r="AT19" s="252">
        <f t="shared" si="3"/>
        <v>0</v>
      </c>
    </row>
    <row r="20" spans="1:46">
      <c r="A20" s="247" t="str">
        <f>'N3.01'!A20</f>
        <v>Stage 2: RIIO-2 Start Position 2020/21</v>
      </c>
      <c r="B20" s="247" t="str">
        <f>'N3.01'!B20</f>
        <v>Total Asset Category Risk</v>
      </c>
      <c r="C20" s="247" t="str">
        <f>'N3.01'!C20</f>
        <v>Start Position</v>
      </c>
      <c r="D20" s="247" t="str">
        <f>'N3.01'!D20</f>
        <v>Total</v>
      </c>
      <c r="F20" s="212" t="s">
        <v>51</v>
      </c>
      <c r="G20" s="252">
        <f>SUM(G15:G19)</f>
        <v>0</v>
      </c>
      <c r="H20" s="252">
        <f t="shared" ref="H20:P20" si="4">SUM(H15:H19)</f>
        <v>0</v>
      </c>
      <c r="I20" s="252">
        <f t="shared" si="4"/>
        <v>0</v>
      </c>
      <c r="J20" s="252">
        <f t="shared" si="4"/>
        <v>0</v>
      </c>
      <c r="K20" s="252">
        <f t="shared" si="4"/>
        <v>0</v>
      </c>
      <c r="L20" s="252">
        <f t="shared" si="4"/>
        <v>0</v>
      </c>
      <c r="M20" s="252">
        <f t="shared" si="4"/>
        <v>0</v>
      </c>
      <c r="N20" s="252">
        <f t="shared" si="4"/>
        <v>0</v>
      </c>
      <c r="O20" s="252">
        <f t="shared" si="4"/>
        <v>0</v>
      </c>
      <c r="P20" s="252">
        <f t="shared" si="4"/>
        <v>0</v>
      </c>
      <c r="Q20" s="252">
        <f t="shared" si="1"/>
        <v>0</v>
      </c>
      <c r="S20" s="199" t="str">
        <f t="shared" ref="S20:S55" si="5">$X$12</f>
        <v>Units:</v>
      </c>
      <c r="T20" s="120"/>
      <c r="V20" s="199" t="str">
        <f t="shared" ref="V20:V55" si="6">$X$12</f>
        <v>Units:</v>
      </c>
      <c r="W20" s="252">
        <f t="shared" ref="W20:AF20" si="7">SUM(W15:W19)</f>
        <v>0</v>
      </c>
      <c r="X20" s="252">
        <f t="shared" si="7"/>
        <v>0</v>
      </c>
      <c r="Y20" s="252">
        <f t="shared" si="7"/>
        <v>0</v>
      </c>
      <c r="Z20" s="252">
        <f t="shared" si="7"/>
        <v>0</v>
      </c>
      <c r="AA20" s="252">
        <f t="shared" si="7"/>
        <v>0</v>
      </c>
      <c r="AB20" s="252">
        <f t="shared" si="7"/>
        <v>0</v>
      </c>
      <c r="AC20" s="252">
        <f t="shared" si="7"/>
        <v>0</v>
      </c>
      <c r="AD20" s="252">
        <f t="shared" si="7"/>
        <v>0</v>
      </c>
      <c r="AE20" s="252">
        <f t="shared" si="7"/>
        <v>0</v>
      </c>
      <c r="AF20" s="252">
        <f t="shared" si="7"/>
        <v>0</v>
      </c>
      <c r="AG20" s="252">
        <f t="shared" si="2"/>
        <v>0</v>
      </c>
      <c r="AI20" s="199" t="str">
        <f t="shared" ref="AI20:AI55" si="8">$X$12</f>
        <v>Units:</v>
      </c>
      <c r="AJ20" s="252">
        <f t="shared" ref="AJ20:AS20" si="9">SUM(AJ15:AJ19)</f>
        <v>0</v>
      </c>
      <c r="AK20" s="252">
        <f t="shared" si="9"/>
        <v>0</v>
      </c>
      <c r="AL20" s="252">
        <f t="shared" si="9"/>
        <v>0</v>
      </c>
      <c r="AM20" s="252">
        <f t="shared" si="9"/>
        <v>0</v>
      </c>
      <c r="AN20" s="252">
        <f t="shared" si="9"/>
        <v>0</v>
      </c>
      <c r="AO20" s="252">
        <f t="shared" si="9"/>
        <v>0</v>
      </c>
      <c r="AP20" s="252">
        <f t="shared" si="9"/>
        <v>0</v>
      </c>
      <c r="AQ20" s="252">
        <f t="shared" si="9"/>
        <v>0</v>
      </c>
      <c r="AR20" s="252">
        <f t="shared" si="9"/>
        <v>0</v>
      </c>
      <c r="AS20" s="252">
        <f t="shared" si="9"/>
        <v>0</v>
      </c>
      <c r="AT20" s="252">
        <f t="shared" si="3"/>
        <v>0</v>
      </c>
    </row>
    <row r="21" spans="1:46">
      <c r="A21" s="204" t="str">
        <f>'N3.01'!A21</f>
        <v>Stage 2: Without Intervention Risk Change</v>
      </c>
      <c r="B21" s="204" t="str">
        <f>'N3.01'!B21</f>
        <v>Deterioration</v>
      </c>
      <c r="C21" s="204" t="str">
        <f>'N3.01'!C21</f>
        <v>Original Forecast Deterioration</v>
      </c>
      <c r="D21" s="204" t="str">
        <f>'N3.01'!D21</f>
        <v>N/A</v>
      </c>
      <c r="F21" s="212" t="s">
        <v>51</v>
      </c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253">
        <f t="shared" si="1"/>
        <v>0</v>
      </c>
      <c r="S21" s="199" t="str">
        <f t="shared" si="5"/>
        <v>Units:</v>
      </c>
      <c r="T21" s="120"/>
      <c r="V21" s="199" t="str">
        <f t="shared" si="6"/>
        <v>Units:</v>
      </c>
      <c r="W21" s="120"/>
      <c r="X21" s="120"/>
      <c r="Y21" s="120"/>
      <c r="Z21" s="120"/>
      <c r="AA21" s="120"/>
      <c r="AB21" s="120"/>
      <c r="AC21" s="120"/>
      <c r="AD21" s="120"/>
      <c r="AE21" s="120"/>
      <c r="AF21" s="120"/>
      <c r="AG21" s="253">
        <f t="shared" ref="AG21:AG32" si="10">SUM(W21:AF21)</f>
        <v>0</v>
      </c>
      <c r="AI21" s="199" t="str">
        <f t="shared" si="8"/>
        <v>Units:</v>
      </c>
      <c r="AJ21" s="120"/>
      <c r="AK21" s="120"/>
      <c r="AL21" s="120"/>
      <c r="AM21" s="120"/>
      <c r="AN21" s="120"/>
      <c r="AO21" s="120"/>
      <c r="AP21" s="120"/>
      <c r="AQ21" s="120"/>
      <c r="AR21" s="120"/>
      <c r="AS21" s="120"/>
      <c r="AT21" s="253">
        <f t="shared" ref="AT21:AT32" si="11">SUM(AJ21:AS21)</f>
        <v>0</v>
      </c>
    </row>
    <row r="22" spans="1:46">
      <c r="A22" s="204" t="str">
        <f>'N3.01'!A22</f>
        <v>Stage 2: Without Intervention Risk Change</v>
      </c>
      <c r="B22" s="204" t="str">
        <f>'N3.01'!B22</f>
        <v>Non-Intervention Impacts</v>
      </c>
      <c r="C22" s="204" t="str">
        <f>'N3.01'!C22</f>
        <v>Revised Forecast Deterioration</v>
      </c>
      <c r="D22" s="204" t="str">
        <f>'N3.01'!D22</f>
        <v>N/A</v>
      </c>
      <c r="F22" s="212" t="s">
        <v>51</v>
      </c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253">
        <f t="shared" si="1"/>
        <v>0</v>
      </c>
      <c r="S22" s="199" t="str">
        <f t="shared" si="5"/>
        <v>Units:</v>
      </c>
      <c r="T22" s="120"/>
      <c r="V22" s="199" t="str">
        <f t="shared" si="6"/>
        <v>Units:</v>
      </c>
      <c r="W22" s="120"/>
      <c r="X22" s="120"/>
      <c r="Y22" s="120"/>
      <c r="Z22" s="120"/>
      <c r="AA22" s="120"/>
      <c r="AB22" s="120"/>
      <c r="AC22" s="120"/>
      <c r="AD22" s="120"/>
      <c r="AE22" s="120"/>
      <c r="AF22" s="120"/>
      <c r="AG22" s="253">
        <f t="shared" si="10"/>
        <v>0</v>
      </c>
      <c r="AI22" s="199" t="str">
        <f t="shared" si="8"/>
        <v>Units:</v>
      </c>
      <c r="AJ22" s="120"/>
      <c r="AK22" s="120"/>
      <c r="AL22" s="120"/>
      <c r="AM22" s="120"/>
      <c r="AN22" s="120"/>
      <c r="AO22" s="120"/>
      <c r="AP22" s="120"/>
      <c r="AQ22" s="120"/>
      <c r="AR22" s="120"/>
      <c r="AS22" s="120"/>
      <c r="AT22" s="253">
        <f t="shared" si="11"/>
        <v>0</v>
      </c>
    </row>
    <row r="23" spans="1:46">
      <c r="A23" s="204" t="str">
        <f>'N3.01'!A23</f>
        <v>Stage 2: Without Intervention Risk Change</v>
      </c>
      <c r="B23" s="204" t="str">
        <f>'N3.01'!B23</f>
        <v>Non-Intervention Impacts</v>
      </c>
      <c r="C23" s="204" t="str">
        <f>'N3.01'!C23</f>
        <v>Deterioration Change Impact</v>
      </c>
      <c r="D23" s="204" t="str">
        <f>'N3.01'!D23</f>
        <v>Non-Intervention</v>
      </c>
      <c r="F23" s="212" t="s">
        <v>51</v>
      </c>
      <c r="G23" s="254">
        <f t="shared" ref="G23:P23" si="12">G$22-G$21</f>
        <v>0</v>
      </c>
      <c r="H23" s="254">
        <f t="shared" si="12"/>
        <v>0</v>
      </c>
      <c r="I23" s="254">
        <f t="shared" si="12"/>
        <v>0</v>
      </c>
      <c r="J23" s="254">
        <f t="shared" si="12"/>
        <v>0</v>
      </c>
      <c r="K23" s="254">
        <f t="shared" si="12"/>
        <v>0</v>
      </c>
      <c r="L23" s="254">
        <f t="shared" si="12"/>
        <v>0</v>
      </c>
      <c r="M23" s="254">
        <f t="shared" si="12"/>
        <v>0</v>
      </c>
      <c r="N23" s="254">
        <f t="shared" si="12"/>
        <v>0</v>
      </c>
      <c r="O23" s="254">
        <f t="shared" si="12"/>
        <v>0</v>
      </c>
      <c r="P23" s="254">
        <f t="shared" si="12"/>
        <v>0</v>
      </c>
      <c r="Q23" s="253">
        <f t="shared" ref="Q23:Q32" si="13">SUM(G23:P23)</f>
        <v>0</v>
      </c>
      <c r="S23" s="199" t="str">
        <f t="shared" si="5"/>
        <v>Units:</v>
      </c>
      <c r="T23" s="120"/>
      <c r="V23" s="199" t="str">
        <f t="shared" si="6"/>
        <v>Units:</v>
      </c>
      <c r="W23" s="254">
        <f t="shared" ref="W23:AF23" si="14">W$22-W$21</f>
        <v>0</v>
      </c>
      <c r="X23" s="254">
        <f t="shared" si="14"/>
        <v>0</v>
      </c>
      <c r="Y23" s="254">
        <f t="shared" si="14"/>
        <v>0</v>
      </c>
      <c r="Z23" s="254">
        <f t="shared" si="14"/>
        <v>0</v>
      </c>
      <c r="AA23" s="254">
        <f t="shared" si="14"/>
        <v>0</v>
      </c>
      <c r="AB23" s="254">
        <f t="shared" si="14"/>
        <v>0</v>
      </c>
      <c r="AC23" s="254">
        <f t="shared" si="14"/>
        <v>0</v>
      </c>
      <c r="AD23" s="254">
        <f t="shared" si="14"/>
        <v>0</v>
      </c>
      <c r="AE23" s="254">
        <f t="shared" si="14"/>
        <v>0</v>
      </c>
      <c r="AF23" s="254">
        <f t="shared" si="14"/>
        <v>0</v>
      </c>
      <c r="AG23" s="253">
        <f t="shared" si="10"/>
        <v>0</v>
      </c>
      <c r="AI23" s="199" t="str">
        <f t="shared" si="8"/>
        <v>Units:</v>
      </c>
      <c r="AJ23" s="254">
        <f t="shared" ref="AJ23:AS23" si="15">AJ$22-AJ$21</f>
        <v>0</v>
      </c>
      <c r="AK23" s="254">
        <f t="shared" si="15"/>
        <v>0</v>
      </c>
      <c r="AL23" s="254">
        <f t="shared" si="15"/>
        <v>0</v>
      </c>
      <c r="AM23" s="254">
        <f t="shared" si="15"/>
        <v>0</v>
      </c>
      <c r="AN23" s="254">
        <f t="shared" si="15"/>
        <v>0</v>
      </c>
      <c r="AO23" s="254">
        <f t="shared" si="15"/>
        <v>0</v>
      </c>
      <c r="AP23" s="254">
        <f t="shared" si="15"/>
        <v>0</v>
      </c>
      <c r="AQ23" s="254">
        <f t="shared" si="15"/>
        <v>0</v>
      </c>
      <c r="AR23" s="254">
        <f t="shared" si="15"/>
        <v>0</v>
      </c>
      <c r="AS23" s="254">
        <f t="shared" si="15"/>
        <v>0</v>
      </c>
      <c r="AT23" s="253">
        <f t="shared" si="11"/>
        <v>0</v>
      </c>
    </row>
    <row r="24" spans="1:46">
      <c r="A24" s="204" t="str">
        <f>'N3.01'!A24</f>
        <v>Stage 2: Without Intervention Risk Change</v>
      </c>
      <c r="B24" s="204" t="str">
        <f>'N3.01'!B24</f>
        <v>Non-Intervention Impacts</v>
      </c>
      <c r="C24" s="204" t="str">
        <f>'N3.01'!C24</f>
        <v>Revised Forecast Methodology Change</v>
      </c>
      <c r="D24" s="204" t="str">
        <f>'N3.01'!D24</f>
        <v>N/A</v>
      </c>
      <c r="F24" s="212" t="s">
        <v>51</v>
      </c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253">
        <f>SUM(G24:P24)</f>
        <v>0</v>
      </c>
      <c r="S24" s="199" t="str">
        <f t="shared" si="5"/>
        <v>Units:</v>
      </c>
      <c r="T24" s="120"/>
      <c r="V24" s="199" t="str">
        <f t="shared" si="6"/>
        <v>Units:</v>
      </c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253">
        <f t="shared" si="10"/>
        <v>0</v>
      </c>
      <c r="AI24" s="199" t="str">
        <f t="shared" si="8"/>
        <v>Units:</v>
      </c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253">
        <f t="shared" si="11"/>
        <v>0</v>
      </c>
    </row>
    <row r="25" spans="1:46">
      <c r="A25" s="204" t="str">
        <f>'N3.01'!A25</f>
        <v>Stage 2: Without Intervention Risk Change</v>
      </c>
      <c r="B25" s="204" t="str">
        <f>'N3.01'!B25</f>
        <v>Non-Intervention Impacts</v>
      </c>
      <c r="C25" s="204" t="str">
        <f>'N3.01'!C25</f>
        <v>Methodology Change Impact</v>
      </c>
      <c r="D25" s="204" t="str">
        <f>'N3.01'!D25</f>
        <v>Non-Intervention</v>
      </c>
      <c r="F25" s="212" t="s">
        <v>51</v>
      </c>
      <c r="G25" s="254">
        <f t="shared" ref="G25:P25" si="16">G$24-G$22</f>
        <v>0</v>
      </c>
      <c r="H25" s="254">
        <f t="shared" si="16"/>
        <v>0</v>
      </c>
      <c r="I25" s="254">
        <f t="shared" si="16"/>
        <v>0</v>
      </c>
      <c r="J25" s="254">
        <f t="shared" si="16"/>
        <v>0</v>
      </c>
      <c r="K25" s="254">
        <f t="shared" si="16"/>
        <v>0</v>
      </c>
      <c r="L25" s="254">
        <f t="shared" si="16"/>
        <v>0</v>
      </c>
      <c r="M25" s="254">
        <f t="shared" si="16"/>
        <v>0</v>
      </c>
      <c r="N25" s="254">
        <f t="shared" si="16"/>
        <v>0</v>
      </c>
      <c r="O25" s="254">
        <f t="shared" si="16"/>
        <v>0</v>
      </c>
      <c r="P25" s="254">
        <f t="shared" si="16"/>
        <v>0</v>
      </c>
      <c r="Q25" s="253">
        <f t="shared" si="13"/>
        <v>0</v>
      </c>
      <c r="S25" s="199" t="str">
        <f t="shared" si="5"/>
        <v>Units:</v>
      </c>
      <c r="T25" s="120"/>
      <c r="V25" s="199" t="str">
        <f t="shared" si="6"/>
        <v>Units:</v>
      </c>
      <c r="W25" s="254">
        <f t="shared" ref="W25:AF25" si="17">W$24-W$22</f>
        <v>0</v>
      </c>
      <c r="X25" s="254">
        <f t="shared" si="17"/>
        <v>0</v>
      </c>
      <c r="Y25" s="254">
        <f t="shared" si="17"/>
        <v>0</v>
      </c>
      <c r="Z25" s="254">
        <f t="shared" si="17"/>
        <v>0</v>
      </c>
      <c r="AA25" s="254">
        <f t="shared" si="17"/>
        <v>0</v>
      </c>
      <c r="AB25" s="254">
        <f t="shared" si="17"/>
        <v>0</v>
      </c>
      <c r="AC25" s="254">
        <f t="shared" si="17"/>
        <v>0</v>
      </c>
      <c r="AD25" s="254">
        <f t="shared" si="17"/>
        <v>0</v>
      </c>
      <c r="AE25" s="254">
        <f t="shared" si="17"/>
        <v>0</v>
      </c>
      <c r="AF25" s="254">
        <f t="shared" si="17"/>
        <v>0</v>
      </c>
      <c r="AG25" s="253">
        <f t="shared" si="10"/>
        <v>0</v>
      </c>
      <c r="AI25" s="199" t="str">
        <f t="shared" si="8"/>
        <v>Units:</v>
      </c>
      <c r="AJ25" s="254">
        <f t="shared" ref="AJ25:AS25" si="18">AJ$24-AJ$22</f>
        <v>0</v>
      </c>
      <c r="AK25" s="254">
        <f t="shared" si="18"/>
        <v>0</v>
      </c>
      <c r="AL25" s="254">
        <f t="shared" si="18"/>
        <v>0</v>
      </c>
      <c r="AM25" s="254">
        <f t="shared" si="18"/>
        <v>0</v>
      </c>
      <c r="AN25" s="254">
        <f t="shared" si="18"/>
        <v>0</v>
      </c>
      <c r="AO25" s="254">
        <f t="shared" si="18"/>
        <v>0</v>
      </c>
      <c r="AP25" s="254">
        <f t="shared" si="18"/>
        <v>0</v>
      </c>
      <c r="AQ25" s="254">
        <f t="shared" si="18"/>
        <v>0</v>
      </c>
      <c r="AR25" s="254">
        <f t="shared" si="18"/>
        <v>0</v>
      </c>
      <c r="AS25" s="254">
        <f t="shared" si="18"/>
        <v>0</v>
      </c>
      <c r="AT25" s="253">
        <f t="shared" si="11"/>
        <v>0</v>
      </c>
    </row>
    <row r="26" spans="1:46">
      <c r="A26" s="204" t="str">
        <f>'N3.01'!A26</f>
        <v>Stage 2: Without Intervention Risk Change</v>
      </c>
      <c r="B26" s="204" t="str">
        <f>'N3.01'!B26</f>
        <v>Load Related Work</v>
      </c>
      <c r="C26" s="204" t="str">
        <f>'N3.01'!C26</f>
        <v>Asset Additions (not part of replace or refurb)</v>
      </c>
      <c r="D26" s="204" t="str">
        <f>'N3.01'!D26</f>
        <v>Other Interventions</v>
      </c>
      <c r="F26" s="212" t="s">
        <v>51</v>
      </c>
      <c r="G26" s="120"/>
      <c r="H26" s="120"/>
      <c r="I26" s="120"/>
      <c r="J26" s="120"/>
      <c r="K26" s="120"/>
      <c r="L26" s="120"/>
      <c r="M26" s="120"/>
      <c r="N26" s="120"/>
      <c r="O26" s="120"/>
      <c r="P26" s="120"/>
      <c r="Q26" s="253">
        <f t="shared" si="13"/>
        <v>0</v>
      </c>
      <c r="S26" s="199" t="str">
        <f t="shared" si="5"/>
        <v>Units:</v>
      </c>
      <c r="T26" s="120"/>
      <c r="V26" s="199" t="str">
        <f t="shared" si="6"/>
        <v>Units:</v>
      </c>
      <c r="W26" s="120"/>
      <c r="X26" s="120"/>
      <c r="Y26" s="120"/>
      <c r="Z26" s="120"/>
      <c r="AA26" s="120"/>
      <c r="AB26" s="120"/>
      <c r="AC26" s="120"/>
      <c r="AD26" s="120"/>
      <c r="AE26" s="120"/>
      <c r="AF26" s="120"/>
      <c r="AG26" s="253">
        <f t="shared" si="10"/>
        <v>0</v>
      </c>
      <c r="AI26" s="199" t="str">
        <f t="shared" si="8"/>
        <v>Units:</v>
      </c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253">
        <f t="shared" si="11"/>
        <v>0</v>
      </c>
    </row>
    <row r="27" spans="1:46">
      <c r="A27" s="204" t="str">
        <f>'N3.01'!A27</f>
        <v>Stage 2: Without Intervention Risk Change</v>
      </c>
      <c r="B27" s="204" t="str">
        <f>'N3.01'!B27</f>
        <v>Load Related Work</v>
      </c>
      <c r="C27" s="204" t="str">
        <f>'N3.01'!C27</f>
        <v>Asset Disposals  (not part of replace or refurb)</v>
      </c>
      <c r="D27" s="204" t="str">
        <f>'N3.01'!D27</f>
        <v>Other Interventions</v>
      </c>
      <c r="F27" s="212" t="s">
        <v>51</v>
      </c>
      <c r="G27" s="120"/>
      <c r="H27" s="120"/>
      <c r="I27" s="120"/>
      <c r="J27" s="120"/>
      <c r="K27" s="120"/>
      <c r="L27" s="120"/>
      <c r="M27" s="120"/>
      <c r="N27" s="120"/>
      <c r="O27" s="120"/>
      <c r="P27" s="120"/>
      <c r="Q27" s="253">
        <f t="shared" si="13"/>
        <v>0</v>
      </c>
      <c r="S27" s="199" t="str">
        <f t="shared" si="5"/>
        <v>Units:</v>
      </c>
      <c r="T27" s="120"/>
      <c r="V27" s="199" t="str">
        <f t="shared" si="6"/>
        <v>Units:</v>
      </c>
      <c r="W27" s="120"/>
      <c r="X27" s="120"/>
      <c r="Y27" s="120"/>
      <c r="Z27" s="120"/>
      <c r="AA27" s="120"/>
      <c r="AB27" s="120"/>
      <c r="AC27" s="120"/>
      <c r="AD27" s="120"/>
      <c r="AE27" s="120"/>
      <c r="AF27" s="120"/>
      <c r="AG27" s="253">
        <f t="shared" si="10"/>
        <v>0</v>
      </c>
      <c r="AI27" s="199" t="str">
        <f t="shared" si="8"/>
        <v>Units:</v>
      </c>
      <c r="AJ27" s="120"/>
      <c r="AK27" s="120"/>
      <c r="AL27" s="120"/>
      <c r="AM27" s="120"/>
      <c r="AN27" s="120"/>
      <c r="AO27" s="120"/>
      <c r="AP27" s="120"/>
      <c r="AQ27" s="120"/>
      <c r="AR27" s="120"/>
      <c r="AS27" s="120"/>
      <c r="AT27" s="253">
        <f t="shared" si="11"/>
        <v>0</v>
      </c>
    </row>
    <row r="28" spans="1:46">
      <c r="A28" s="204" t="str">
        <f>'N3.01'!A28</f>
        <v>Stage 2: Without Intervention Risk Change</v>
      </c>
      <c r="B28" s="204" t="str">
        <f>'N3.01'!B28</f>
        <v>Risk Changes</v>
      </c>
      <c r="C28" s="204" t="str">
        <f>'N3.01'!C28</f>
        <v>Changes in Maintenance Programme</v>
      </c>
      <c r="D28" s="204" t="str">
        <f>'N3.01'!D28</f>
        <v>Other Interventions</v>
      </c>
      <c r="F28" s="212" t="s">
        <v>51</v>
      </c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253">
        <f t="shared" si="13"/>
        <v>0</v>
      </c>
      <c r="S28" s="199" t="str">
        <f t="shared" si="5"/>
        <v>Units:</v>
      </c>
      <c r="T28" s="120"/>
      <c r="V28" s="199" t="str">
        <f t="shared" si="6"/>
        <v>Units:</v>
      </c>
      <c r="W28" s="120"/>
      <c r="X28" s="120"/>
      <c r="Y28" s="120"/>
      <c r="Z28" s="120"/>
      <c r="AA28" s="120"/>
      <c r="AB28" s="120"/>
      <c r="AC28" s="120"/>
      <c r="AD28" s="120"/>
      <c r="AE28" s="120"/>
      <c r="AF28" s="120"/>
      <c r="AG28" s="253">
        <f t="shared" si="10"/>
        <v>0</v>
      </c>
      <c r="AI28" s="199" t="str">
        <f t="shared" si="8"/>
        <v>Units:</v>
      </c>
      <c r="AJ28" s="120"/>
      <c r="AK28" s="120"/>
      <c r="AL28" s="120"/>
      <c r="AM28" s="120"/>
      <c r="AN28" s="120"/>
      <c r="AO28" s="120"/>
      <c r="AP28" s="120"/>
      <c r="AQ28" s="120"/>
      <c r="AR28" s="120"/>
      <c r="AS28" s="120"/>
      <c r="AT28" s="253">
        <f t="shared" si="11"/>
        <v>0</v>
      </c>
    </row>
    <row r="29" spans="1:46">
      <c r="A29" s="204" t="str">
        <f>'N3.01'!A29</f>
        <v>Stage 2: Without Intervention Risk Change</v>
      </c>
      <c r="B29" s="204" t="str">
        <f>'N3.01'!B29</f>
        <v>Risk Changes</v>
      </c>
      <c r="C29" s="204" t="str">
        <f>'N3.01'!C29</f>
        <v>Manual Over-ride on PoF or CoF</v>
      </c>
      <c r="D29" s="204" t="str">
        <f>'N3.01'!D29</f>
        <v>Non-Intervention</v>
      </c>
      <c r="F29" s="212" t="s">
        <v>51</v>
      </c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253">
        <f t="shared" si="13"/>
        <v>0</v>
      </c>
      <c r="S29" s="199" t="str">
        <f t="shared" si="5"/>
        <v>Units:</v>
      </c>
      <c r="T29" s="120"/>
      <c r="V29" s="199" t="str">
        <f t="shared" si="6"/>
        <v>Units:</v>
      </c>
      <c r="W29" s="120"/>
      <c r="X29" s="120"/>
      <c r="Y29" s="120"/>
      <c r="Z29" s="120"/>
      <c r="AA29" s="120"/>
      <c r="AB29" s="120"/>
      <c r="AC29" s="120"/>
      <c r="AD29" s="120"/>
      <c r="AE29" s="120"/>
      <c r="AF29" s="120"/>
      <c r="AG29" s="253">
        <f t="shared" si="10"/>
        <v>0</v>
      </c>
      <c r="AI29" s="199" t="str">
        <f t="shared" si="8"/>
        <v>Units:</v>
      </c>
      <c r="AJ29" s="120"/>
      <c r="AK29" s="120"/>
      <c r="AL29" s="120"/>
      <c r="AM29" s="120"/>
      <c r="AN29" s="120"/>
      <c r="AO29" s="120"/>
      <c r="AP29" s="120"/>
      <c r="AQ29" s="120"/>
      <c r="AR29" s="120"/>
      <c r="AS29" s="120"/>
      <c r="AT29" s="253">
        <f t="shared" si="11"/>
        <v>0</v>
      </c>
    </row>
    <row r="30" spans="1:46">
      <c r="A30" s="204" t="str">
        <f>'N3.01'!A30</f>
        <v>Stage 2: Without Intervention Risk Change</v>
      </c>
      <c r="B30" s="204" t="str">
        <f>'N3.01'!B30</f>
        <v>Risk Changes</v>
      </c>
      <c r="C30" s="204" t="str">
        <f>'N3.01'!C30</f>
        <v>Extension of Expected Asset Life</v>
      </c>
      <c r="D30" s="204" t="str">
        <f>'N3.01'!D30</f>
        <v>Non-Intervention</v>
      </c>
      <c r="F30" s="212" t="s">
        <v>51</v>
      </c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253">
        <f t="shared" si="13"/>
        <v>0</v>
      </c>
      <c r="S30" s="199" t="str">
        <f t="shared" si="5"/>
        <v>Units:</v>
      </c>
      <c r="T30" s="120"/>
      <c r="V30" s="199" t="str">
        <f t="shared" si="6"/>
        <v>Units:</v>
      </c>
      <c r="W30" s="120"/>
      <c r="X30" s="120"/>
      <c r="Y30" s="120"/>
      <c r="Z30" s="120"/>
      <c r="AA30" s="120"/>
      <c r="AB30" s="120"/>
      <c r="AC30" s="120"/>
      <c r="AD30" s="120"/>
      <c r="AE30" s="120"/>
      <c r="AF30" s="120"/>
      <c r="AG30" s="253">
        <f t="shared" si="10"/>
        <v>0</v>
      </c>
      <c r="AI30" s="199" t="str">
        <f t="shared" si="8"/>
        <v>Units:</v>
      </c>
      <c r="AJ30" s="120"/>
      <c r="AK30" s="120"/>
      <c r="AL30" s="120"/>
      <c r="AM30" s="120"/>
      <c r="AN30" s="120"/>
      <c r="AO30" s="120"/>
      <c r="AP30" s="120"/>
      <c r="AQ30" s="120"/>
      <c r="AR30" s="120"/>
      <c r="AS30" s="120"/>
      <c r="AT30" s="253">
        <f t="shared" si="11"/>
        <v>0</v>
      </c>
    </row>
    <row r="31" spans="1:46">
      <c r="A31" s="204" t="str">
        <f>'N3.01'!A31</f>
        <v>Stage 2: Without Intervention Risk Change</v>
      </c>
      <c r="B31" s="204" t="str">
        <f>'N3.01'!B31</f>
        <v>Risk Changes</v>
      </c>
      <c r="C31" s="204" t="str">
        <f>'N3.01'!C31</f>
        <v>Consequential Interventions</v>
      </c>
      <c r="D31" s="204" t="str">
        <f>'N3.01'!D31</f>
        <v>Non-Intervention</v>
      </c>
      <c r="F31" s="212" t="s">
        <v>51</v>
      </c>
      <c r="G31" s="120"/>
      <c r="H31" s="120"/>
      <c r="I31" s="120"/>
      <c r="J31" s="120"/>
      <c r="K31" s="120"/>
      <c r="L31" s="120"/>
      <c r="M31" s="120"/>
      <c r="N31" s="120"/>
      <c r="O31" s="120"/>
      <c r="P31" s="120"/>
      <c r="Q31" s="253">
        <f t="shared" si="13"/>
        <v>0</v>
      </c>
      <c r="S31" s="199" t="str">
        <f t="shared" si="5"/>
        <v>Units:</v>
      </c>
      <c r="T31" s="120"/>
      <c r="V31" s="199" t="str">
        <f t="shared" si="6"/>
        <v>Units:</v>
      </c>
      <c r="W31" s="120"/>
      <c r="X31" s="120"/>
      <c r="Y31" s="120"/>
      <c r="Z31" s="120"/>
      <c r="AA31" s="120"/>
      <c r="AB31" s="120"/>
      <c r="AC31" s="120"/>
      <c r="AD31" s="120"/>
      <c r="AE31" s="120"/>
      <c r="AF31" s="120"/>
      <c r="AG31" s="253">
        <f t="shared" si="10"/>
        <v>0</v>
      </c>
      <c r="AI31" s="199" t="str">
        <f t="shared" si="8"/>
        <v>Units:</v>
      </c>
      <c r="AJ31" s="120"/>
      <c r="AK31" s="120"/>
      <c r="AL31" s="120"/>
      <c r="AM31" s="120"/>
      <c r="AN31" s="120"/>
      <c r="AO31" s="120"/>
      <c r="AP31" s="120"/>
      <c r="AQ31" s="120"/>
      <c r="AR31" s="120"/>
      <c r="AS31" s="120"/>
      <c r="AT31" s="253">
        <f t="shared" si="11"/>
        <v>0</v>
      </c>
    </row>
    <row r="32" spans="1:46">
      <c r="A32" s="204" t="str">
        <f>'N3.01'!A32</f>
        <v>Stage 2: Without Intervention Risk Change</v>
      </c>
      <c r="B32" s="204" t="str">
        <f>'N3.01'!B32</f>
        <v>Risk Changes</v>
      </c>
      <c r="C32" s="248" t="str">
        <f>'N3.01'!C32</f>
        <v>Optional entry 3</v>
      </c>
      <c r="D32" s="204" t="str">
        <f>'N3.01'!D32</f>
        <v>N/A</v>
      </c>
      <c r="F32" s="212" t="s">
        <v>51</v>
      </c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253">
        <f t="shared" si="13"/>
        <v>0</v>
      </c>
      <c r="S32" s="199" t="str">
        <f t="shared" si="5"/>
        <v>Units:</v>
      </c>
      <c r="T32" s="120"/>
      <c r="V32" s="199" t="str">
        <f t="shared" si="6"/>
        <v>Units:</v>
      </c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253">
        <f t="shared" si="10"/>
        <v>0</v>
      </c>
      <c r="AI32" s="199" t="str">
        <f t="shared" si="8"/>
        <v>Units:</v>
      </c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253">
        <f t="shared" si="11"/>
        <v>0</v>
      </c>
    </row>
    <row r="33" spans="1:46">
      <c r="A33" s="247" t="str">
        <f>'N3.01'!A33</f>
        <v>Stage 3: RIIO-2 Without Intervention Position 2025/26</v>
      </c>
      <c r="B33" s="247" t="str">
        <f>'N3.01'!B33</f>
        <v>Total Asset Category Risk</v>
      </c>
      <c r="C33" s="247" t="str">
        <f>'N3.01'!C33</f>
        <v>Without Intervention Position</v>
      </c>
      <c r="D33" s="247" t="str">
        <f>'N3.01'!D33</f>
        <v>Total</v>
      </c>
      <c r="F33" s="212" t="s">
        <v>51</v>
      </c>
      <c r="G33" s="252">
        <f>SUM(G$20:G$21)+G$23+SUM(G$25:G$32)</f>
        <v>0</v>
      </c>
      <c r="H33" s="252">
        <f t="shared" ref="H33:P33" si="19">SUM(H$20:H$21)+H$23+SUM(H$25:H$32)</f>
        <v>0</v>
      </c>
      <c r="I33" s="252">
        <f t="shared" si="19"/>
        <v>0</v>
      </c>
      <c r="J33" s="252">
        <f t="shared" si="19"/>
        <v>0</v>
      </c>
      <c r="K33" s="252">
        <f t="shared" si="19"/>
        <v>0</v>
      </c>
      <c r="L33" s="252">
        <f t="shared" si="19"/>
        <v>0</v>
      </c>
      <c r="M33" s="252">
        <f t="shared" si="19"/>
        <v>0</v>
      </c>
      <c r="N33" s="252">
        <f t="shared" si="19"/>
        <v>0</v>
      </c>
      <c r="O33" s="252">
        <f t="shared" si="19"/>
        <v>0</v>
      </c>
      <c r="P33" s="252">
        <f t="shared" si="19"/>
        <v>0</v>
      </c>
      <c r="Q33" s="252">
        <f>SUM(G33:P33)</f>
        <v>0</v>
      </c>
      <c r="S33" s="199" t="str">
        <f t="shared" si="5"/>
        <v>Units:</v>
      </c>
      <c r="T33" s="120"/>
      <c r="V33" s="199" t="str">
        <f t="shared" si="6"/>
        <v>Units:</v>
      </c>
      <c r="W33" s="252">
        <f t="shared" ref="W33:AF33" si="20">SUM(W$20:W$21)+W$23+SUM(W$25:W$32)</f>
        <v>0</v>
      </c>
      <c r="X33" s="252">
        <f t="shared" si="20"/>
        <v>0</v>
      </c>
      <c r="Y33" s="252">
        <f t="shared" si="20"/>
        <v>0</v>
      </c>
      <c r="Z33" s="252">
        <f t="shared" si="20"/>
        <v>0</v>
      </c>
      <c r="AA33" s="252">
        <f t="shared" si="20"/>
        <v>0</v>
      </c>
      <c r="AB33" s="252">
        <f t="shared" si="20"/>
        <v>0</v>
      </c>
      <c r="AC33" s="252">
        <f t="shared" si="20"/>
        <v>0</v>
      </c>
      <c r="AD33" s="252">
        <f t="shared" si="20"/>
        <v>0</v>
      </c>
      <c r="AE33" s="252">
        <f t="shared" si="20"/>
        <v>0</v>
      </c>
      <c r="AF33" s="252">
        <f t="shared" si="20"/>
        <v>0</v>
      </c>
      <c r="AG33" s="252">
        <f>SUM(W33:AF33)</f>
        <v>0</v>
      </c>
      <c r="AI33" s="199" t="str">
        <f t="shared" si="8"/>
        <v>Units:</v>
      </c>
      <c r="AJ33" s="252">
        <f t="shared" ref="AJ33:AS33" si="21">SUM(AJ$20:AJ$21)+AJ$23+SUM(AJ$25:AJ$32)</f>
        <v>0</v>
      </c>
      <c r="AK33" s="252">
        <f t="shared" si="21"/>
        <v>0</v>
      </c>
      <c r="AL33" s="252">
        <f t="shared" si="21"/>
        <v>0</v>
      </c>
      <c r="AM33" s="252">
        <f t="shared" si="21"/>
        <v>0</v>
      </c>
      <c r="AN33" s="252">
        <f t="shared" si="21"/>
        <v>0</v>
      </c>
      <c r="AO33" s="252">
        <f t="shared" si="21"/>
        <v>0</v>
      </c>
      <c r="AP33" s="252">
        <f t="shared" si="21"/>
        <v>0</v>
      </c>
      <c r="AQ33" s="252">
        <f t="shared" si="21"/>
        <v>0</v>
      </c>
      <c r="AR33" s="252">
        <f t="shared" si="21"/>
        <v>0</v>
      </c>
      <c r="AS33" s="252">
        <f t="shared" si="21"/>
        <v>0</v>
      </c>
      <c r="AT33" s="252">
        <f>SUM(AJ33:AS33)</f>
        <v>0</v>
      </c>
    </row>
    <row r="34" spans="1:46">
      <c r="A34" s="204" t="str">
        <f>'N3.01'!A34</f>
        <v>Stage 3:With Intervention Risk Change</v>
      </c>
      <c r="B34" s="204" t="str">
        <f>'N3.01'!B34</f>
        <v>Non-Intervention Impacts</v>
      </c>
      <c r="C34" s="204" t="str">
        <f>'N3.01'!C34</f>
        <v>Methodology Change Impact</v>
      </c>
      <c r="D34" s="204" t="str">
        <f>'N3.01'!D34</f>
        <v>Non-Intervention</v>
      </c>
      <c r="F34" s="212" t="s">
        <v>51</v>
      </c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253">
        <f t="shared" ref="Q34:Q47" si="22">SUM(G34:P34)</f>
        <v>0</v>
      </c>
      <c r="S34" s="199" t="str">
        <f t="shared" si="5"/>
        <v>Units:</v>
      </c>
      <c r="T34" s="120"/>
      <c r="V34" s="199" t="str">
        <f t="shared" si="6"/>
        <v>Units:</v>
      </c>
      <c r="W34" s="120"/>
      <c r="X34" s="120"/>
      <c r="Y34" s="120"/>
      <c r="Z34" s="120"/>
      <c r="AA34" s="120"/>
      <c r="AB34" s="120"/>
      <c r="AC34" s="120"/>
      <c r="AD34" s="120"/>
      <c r="AE34" s="120"/>
      <c r="AF34" s="120"/>
      <c r="AG34" s="253">
        <f t="shared" ref="AG34:AG47" si="23">SUM(W34:AF34)</f>
        <v>0</v>
      </c>
      <c r="AI34" s="199" t="str">
        <f t="shared" si="8"/>
        <v>Units:</v>
      </c>
      <c r="AJ34" s="120"/>
      <c r="AK34" s="120"/>
      <c r="AL34" s="120"/>
      <c r="AM34" s="120"/>
      <c r="AN34" s="120"/>
      <c r="AO34" s="120"/>
      <c r="AP34" s="120"/>
      <c r="AQ34" s="120"/>
      <c r="AR34" s="120"/>
      <c r="AS34" s="120"/>
      <c r="AT34" s="253">
        <f t="shared" ref="AT34:AT47" si="24">SUM(AJ34:AS34)</f>
        <v>0</v>
      </c>
    </row>
    <row r="35" spans="1:46">
      <c r="A35" s="204" t="str">
        <f>'N3.01'!A35</f>
        <v>Stage 3:With Intervention Risk Change</v>
      </c>
      <c r="B35" s="204" t="str">
        <f>'N3.01'!B35</f>
        <v>Non-Intervention Impacts</v>
      </c>
      <c r="C35" s="204" t="str">
        <f>'N3.01'!C35</f>
        <v>Data Revision Impact</v>
      </c>
      <c r="D35" s="204" t="str">
        <f>'N3.01'!D35</f>
        <v>Non-Intervention</v>
      </c>
      <c r="F35" s="212" t="s">
        <v>51</v>
      </c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253">
        <f t="shared" si="22"/>
        <v>0</v>
      </c>
      <c r="S35" s="199" t="str">
        <f t="shared" si="5"/>
        <v>Units:</v>
      </c>
      <c r="T35" s="120"/>
      <c r="V35" s="199" t="str">
        <f t="shared" si="6"/>
        <v>Units:</v>
      </c>
      <c r="W35" s="120"/>
      <c r="X35" s="120"/>
      <c r="Y35" s="120"/>
      <c r="Z35" s="120"/>
      <c r="AA35" s="120"/>
      <c r="AB35" s="120"/>
      <c r="AC35" s="120"/>
      <c r="AD35" s="120"/>
      <c r="AE35" s="120"/>
      <c r="AF35" s="120"/>
      <c r="AG35" s="253">
        <f t="shared" si="23"/>
        <v>0</v>
      </c>
      <c r="AI35" s="199" t="str">
        <f t="shared" si="8"/>
        <v>Units:</v>
      </c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253">
        <f t="shared" si="24"/>
        <v>0</v>
      </c>
    </row>
    <row r="36" spans="1:46">
      <c r="A36" s="204" t="str">
        <f>'N3.01'!A36</f>
        <v>Stage 3:With Intervention Risk Change</v>
      </c>
      <c r="B36" s="204" t="str">
        <f>'N3.01'!B36</f>
        <v>Non-Intervention Impacts</v>
      </c>
      <c r="C36" s="204" t="str">
        <f>'N3.01'!C36</f>
        <v>Manual Over-ride on PoF or CoF</v>
      </c>
      <c r="D36" s="204" t="str">
        <f>'N3.01'!D36</f>
        <v>Non-Intervention</v>
      </c>
      <c r="F36" s="212" t="s">
        <v>51</v>
      </c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253">
        <f t="shared" si="22"/>
        <v>0</v>
      </c>
      <c r="S36" s="199" t="str">
        <f t="shared" si="5"/>
        <v>Units:</v>
      </c>
      <c r="T36" s="120"/>
      <c r="V36" s="199" t="str">
        <f t="shared" si="6"/>
        <v>Units:</v>
      </c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253">
        <f t="shared" si="23"/>
        <v>0</v>
      </c>
      <c r="AI36" s="199" t="str">
        <f t="shared" si="8"/>
        <v>Units:</v>
      </c>
      <c r="AJ36" s="120"/>
      <c r="AK36" s="120"/>
      <c r="AL36" s="120"/>
      <c r="AM36" s="120"/>
      <c r="AN36" s="120"/>
      <c r="AO36" s="120"/>
      <c r="AP36" s="120"/>
      <c r="AQ36" s="120"/>
      <c r="AR36" s="120"/>
      <c r="AS36" s="120"/>
      <c r="AT36" s="253">
        <f t="shared" si="24"/>
        <v>0</v>
      </c>
    </row>
    <row r="37" spans="1:46">
      <c r="A37" s="204" t="str">
        <f>'N3.01'!A37</f>
        <v>Stage 3:With Intervention Risk Change</v>
      </c>
      <c r="B37" s="204" t="str">
        <f>'N3.01'!B37</f>
        <v>Non-Intervention Impacts</v>
      </c>
      <c r="C37" s="204" t="str">
        <f>'N3.01'!C37</f>
        <v>Extension of Expected Asset Life</v>
      </c>
      <c r="D37" s="204" t="str">
        <f>'N3.01'!D37</f>
        <v>Non-Intervention</v>
      </c>
      <c r="F37" s="212" t="s">
        <v>51</v>
      </c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253">
        <f t="shared" si="22"/>
        <v>0</v>
      </c>
      <c r="S37" s="199" t="str">
        <f t="shared" si="5"/>
        <v>Units:</v>
      </c>
      <c r="T37" s="120"/>
      <c r="V37" s="199" t="str">
        <f t="shared" si="6"/>
        <v>Units:</v>
      </c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253">
        <f t="shared" si="23"/>
        <v>0</v>
      </c>
      <c r="AI37" s="199" t="str">
        <f t="shared" si="8"/>
        <v>Units:</v>
      </c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253">
        <f t="shared" si="24"/>
        <v>0</v>
      </c>
    </row>
    <row r="38" spans="1:46">
      <c r="A38" s="204" t="str">
        <f>'N3.01'!A38</f>
        <v>Stage 3:With Intervention Risk Change</v>
      </c>
      <c r="B38" s="204" t="str">
        <f>'N3.01'!B38</f>
        <v>Non-Intervention Impacts</v>
      </c>
      <c r="C38" s="204" t="str">
        <f>'N3.01'!C38</f>
        <v>Consequential Interventions</v>
      </c>
      <c r="D38" s="204" t="str">
        <f>'N3.01'!D38</f>
        <v>Non-Intervention</v>
      </c>
      <c r="F38" s="212" t="s">
        <v>51</v>
      </c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253">
        <f t="shared" si="22"/>
        <v>0</v>
      </c>
      <c r="S38" s="199" t="str">
        <f t="shared" si="5"/>
        <v>Units:</v>
      </c>
      <c r="T38" s="120"/>
      <c r="V38" s="199" t="str">
        <f t="shared" si="6"/>
        <v>Units:</v>
      </c>
      <c r="W38" s="120"/>
      <c r="X38" s="120"/>
      <c r="Y38" s="120"/>
      <c r="Z38" s="120"/>
      <c r="AA38" s="120"/>
      <c r="AB38" s="120"/>
      <c r="AC38" s="120"/>
      <c r="AD38" s="120"/>
      <c r="AE38" s="120"/>
      <c r="AF38" s="120"/>
      <c r="AG38" s="253">
        <f t="shared" si="23"/>
        <v>0</v>
      </c>
      <c r="AI38" s="199" t="str">
        <f t="shared" si="8"/>
        <v>Units:</v>
      </c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253">
        <f t="shared" si="24"/>
        <v>0</v>
      </c>
    </row>
    <row r="39" spans="1:46">
      <c r="A39" s="204" t="str">
        <f>'N3.01'!A39</f>
        <v>Stage 3:With Intervention Risk Change</v>
      </c>
      <c r="B39" s="204" t="str">
        <f>'N3.01'!B39</f>
        <v>Asset Intervention Impacts</v>
      </c>
      <c r="C39" s="204" t="str">
        <f>'N3.01'!C39</f>
        <v>Asset Replacement (PoF Driven)</v>
      </c>
      <c r="D39" s="204" t="str">
        <f>'N3.01'!D39</f>
        <v>Replacement</v>
      </c>
      <c r="F39" s="212" t="s">
        <v>51</v>
      </c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253">
        <f t="shared" si="22"/>
        <v>0</v>
      </c>
      <c r="S39" s="199" t="str">
        <f t="shared" si="5"/>
        <v>Units:</v>
      </c>
      <c r="T39" s="120"/>
      <c r="V39" s="199" t="str">
        <f t="shared" si="6"/>
        <v>Units:</v>
      </c>
      <c r="W39" s="120"/>
      <c r="X39" s="120"/>
      <c r="Y39" s="120"/>
      <c r="Z39" s="120"/>
      <c r="AA39" s="120"/>
      <c r="AB39" s="120"/>
      <c r="AC39" s="120"/>
      <c r="AD39" s="120"/>
      <c r="AE39" s="120"/>
      <c r="AF39" s="120"/>
      <c r="AG39" s="253">
        <f t="shared" si="23"/>
        <v>0</v>
      </c>
      <c r="AI39" s="199" t="str">
        <f t="shared" si="8"/>
        <v>Units:</v>
      </c>
      <c r="AJ39" s="120"/>
      <c r="AK39" s="120"/>
      <c r="AL39" s="120"/>
      <c r="AM39" s="120"/>
      <c r="AN39" s="120"/>
      <c r="AO39" s="120"/>
      <c r="AP39" s="120"/>
      <c r="AQ39" s="120"/>
      <c r="AR39" s="120"/>
      <c r="AS39" s="120"/>
      <c r="AT39" s="253">
        <f t="shared" si="24"/>
        <v>0</v>
      </c>
    </row>
    <row r="40" spans="1:46">
      <c r="A40" s="204" t="str">
        <f>'N3.01'!A40</f>
        <v>Stage 3:With Intervention Risk Change</v>
      </c>
      <c r="B40" s="204" t="str">
        <f>'N3.01'!B40</f>
        <v>Asset Intervention Impacts</v>
      </c>
      <c r="C40" s="204" t="str">
        <f>'N3.01'!C40</f>
        <v>Asset Replacement (CoF Driven)</v>
      </c>
      <c r="D40" s="204" t="str">
        <f>'N3.01'!D40</f>
        <v>Replacement</v>
      </c>
      <c r="F40" s="212" t="s">
        <v>51</v>
      </c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253">
        <f t="shared" si="22"/>
        <v>0</v>
      </c>
      <c r="S40" s="199" t="str">
        <f t="shared" si="5"/>
        <v>Units:</v>
      </c>
      <c r="T40" s="120"/>
      <c r="V40" s="199" t="str">
        <f t="shared" si="6"/>
        <v>Units:</v>
      </c>
      <c r="W40" s="120"/>
      <c r="X40" s="120"/>
      <c r="Y40" s="120"/>
      <c r="Z40" s="120"/>
      <c r="AA40" s="120"/>
      <c r="AB40" s="120"/>
      <c r="AC40" s="120"/>
      <c r="AD40" s="120"/>
      <c r="AE40" s="120"/>
      <c r="AF40" s="120"/>
      <c r="AG40" s="253">
        <f t="shared" si="23"/>
        <v>0</v>
      </c>
      <c r="AI40" s="199" t="str">
        <f t="shared" si="8"/>
        <v>Units:</v>
      </c>
      <c r="AJ40" s="120"/>
      <c r="AK40" s="120"/>
      <c r="AL40" s="120"/>
      <c r="AM40" s="120"/>
      <c r="AN40" s="120"/>
      <c r="AO40" s="120"/>
      <c r="AP40" s="120"/>
      <c r="AQ40" s="120"/>
      <c r="AR40" s="120"/>
      <c r="AS40" s="120"/>
      <c r="AT40" s="253">
        <f t="shared" si="24"/>
        <v>0</v>
      </c>
    </row>
    <row r="41" spans="1:46">
      <c r="A41" s="204" t="str">
        <f>'N3.01'!A41</f>
        <v>Stage 3:With Intervention Risk Change</v>
      </c>
      <c r="B41" s="204" t="str">
        <f>'N3.01'!B41</f>
        <v>Asset Intervention Impacts</v>
      </c>
      <c r="C41" s="204" t="str">
        <f>'N3.01'!C41</f>
        <v>Asset Replacement (Other Driven)</v>
      </c>
      <c r="D41" s="204" t="str">
        <f>'N3.01'!D41</f>
        <v>Replacement</v>
      </c>
      <c r="F41" s="212" t="s">
        <v>51</v>
      </c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253">
        <f t="shared" si="22"/>
        <v>0</v>
      </c>
      <c r="S41" s="199" t="str">
        <f t="shared" si="5"/>
        <v>Units:</v>
      </c>
      <c r="T41" s="120"/>
      <c r="V41" s="199" t="str">
        <f t="shared" si="6"/>
        <v>Units:</v>
      </c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253">
        <f t="shared" si="23"/>
        <v>0</v>
      </c>
      <c r="AI41" s="199" t="str">
        <f t="shared" si="8"/>
        <v>Units:</v>
      </c>
      <c r="AJ41" s="120"/>
      <c r="AK41" s="120"/>
      <c r="AL41" s="120"/>
      <c r="AM41" s="120"/>
      <c r="AN41" s="120"/>
      <c r="AO41" s="120"/>
      <c r="AP41" s="120"/>
      <c r="AQ41" s="120"/>
      <c r="AR41" s="120"/>
      <c r="AS41" s="120"/>
      <c r="AT41" s="253">
        <f t="shared" si="24"/>
        <v>0</v>
      </c>
    </row>
    <row r="42" spans="1:46">
      <c r="A42" s="204" t="str">
        <f>'N3.01'!A42</f>
        <v>Stage 3:With Intervention Risk Change</v>
      </c>
      <c r="B42" s="204" t="str">
        <f>'N3.01'!B42</f>
        <v>Asset Intervention Impacts</v>
      </c>
      <c r="C42" s="204" t="str">
        <f>'N3.01'!C42</f>
        <v>Asset Refurbishment (PoF Driven)</v>
      </c>
      <c r="D42" s="204" t="str">
        <f>'N3.01'!D42</f>
        <v>Refurbishment</v>
      </c>
      <c r="F42" s="212" t="s">
        <v>51</v>
      </c>
      <c r="G42" s="120"/>
      <c r="H42" s="120"/>
      <c r="I42" s="120"/>
      <c r="J42" s="120"/>
      <c r="K42" s="120"/>
      <c r="L42" s="120"/>
      <c r="M42" s="120"/>
      <c r="N42" s="120"/>
      <c r="O42" s="120"/>
      <c r="P42" s="120"/>
      <c r="Q42" s="253">
        <f t="shared" si="22"/>
        <v>0</v>
      </c>
      <c r="S42" s="199" t="str">
        <f t="shared" si="5"/>
        <v>Units:</v>
      </c>
      <c r="T42" s="120"/>
      <c r="V42" s="199" t="str">
        <f t="shared" si="6"/>
        <v>Units:</v>
      </c>
      <c r="W42" s="120"/>
      <c r="X42" s="120"/>
      <c r="Y42" s="120"/>
      <c r="Z42" s="120"/>
      <c r="AA42" s="120"/>
      <c r="AB42" s="120"/>
      <c r="AC42" s="120"/>
      <c r="AD42" s="120"/>
      <c r="AE42" s="120"/>
      <c r="AF42" s="120"/>
      <c r="AG42" s="253">
        <f t="shared" si="23"/>
        <v>0</v>
      </c>
      <c r="AI42" s="199" t="str">
        <f t="shared" si="8"/>
        <v>Units:</v>
      </c>
      <c r="AJ42" s="120"/>
      <c r="AK42" s="120"/>
      <c r="AL42" s="120"/>
      <c r="AM42" s="120"/>
      <c r="AN42" s="120"/>
      <c r="AO42" s="120"/>
      <c r="AP42" s="120"/>
      <c r="AQ42" s="120"/>
      <c r="AR42" s="120"/>
      <c r="AS42" s="120"/>
      <c r="AT42" s="253">
        <f t="shared" si="24"/>
        <v>0</v>
      </c>
    </row>
    <row r="43" spans="1:46">
      <c r="A43" s="204" t="str">
        <f>'N3.01'!A43</f>
        <v>Stage 3:With Intervention Risk Change</v>
      </c>
      <c r="B43" s="204" t="str">
        <f>'N3.01'!B43</f>
        <v>Asset Intervention Impacts</v>
      </c>
      <c r="C43" s="204" t="str">
        <f>'N3.01'!C43</f>
        <v>Asset Refurbishment (CoF Driven)</v>
      </c>
      <c r="D43" s="204" t="str">
        <f>'N3.01'!D43</f>
        <v>Refurbishment</v>
      </c>
      <c r="F43" s="212" t="s">
        <v>51</v>
      </c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253">
        <f t="shared" si="22"/>
        <v>0</v>
      </c>
      <c r="S43" s="199" t="str">
        <f t="shared" si="5"/>
        <v>Units:</v>
      </c>
      <c r="T43" s="120"/>
      <c r="V43" s="199" t="str">
        <f t="shared" si="6"/>
        <v>Units:</v>
      </c>
      <c r="W43" s="120"/>
      <c r="X43" s="120"/>
      <c r="Y43" s="120"/>
      <c r="Z43" s="120"/>
      <c r="AA43" s="120"/>
      <c r="AB43" s="120"/>
      <c r="AC43" s="120"/>
      <c r="AD43" s="120"/>
      <c r="AE43" s="120"/>
      <c r="AF43" s="120"/>
      <c r="AG43" s="253">
        <f t="shared" si="23"/>
        <v>0</v>
      </c>
      <c r="AI43" s="199" t="str">
        <f t="shared" si="8"/>
        <v>Units:</v>
      </c>
      <c r="AJ43" s="120"/>
      <c r="AK43" s="120"/>
      <c r="AL43" s="120"/>
      <c r="AM43" s="120"/>
      <c r="AN43" s="120"/>
      <c r="AO43" s="120"/>
      <c r="AP43" s="120"/>
      <c r="AQ43" s="120"/>
      <c r="AR43" s="120"/>
      <c r="AS43" s="120"/>
      <c r="AT43" s="253">
        <f t="shared" si="24"/>
        <v>0</v>
      </c>
    </row>
    <row r="44" spans="1:46">
      <c r="A44" s="204" t="str">
        <f>'N3.01'!A44</f>
        <v>Stage 3:With Intervention Risk Change</v>
      </c>
      <c r="B44" s="204" t="str">
        <f>'N3.01'!B44</f>
        <v>Asset Intervention Impacts</v>
      </c>
      <c r="C44" s="204" t="str">
        <f>'N3.01'!C44</f>
        <v>Asset Refurbishment (Other Driven)</v>
      </c>
      <c r="D44" s="204" t="str">
        <f>'N3.01'!D44</f>
        <v>Refurbishment</v>
      </c>
      <c r="F44" s="212" t="s">
        <v>51</v>
      </c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253">
        <f t="shared" si="22"/>
        <v>0</v>
      </c>
      <c r="S44" s="199" t="str">
        <f t="shared" si="5"/>
        <v>Units:</v>
      </c>
      <c r="T44" s="120"/>
      <c r="V44" s="199" t="str">
        <f t="shared" si="6"/>
        <v>Units:</v>
      </c>
      <c r="W44" s="120"/>
      <c r="X44" s="120"/>
      <c r="Y44" s="120"/>
      <c r="Z44" s="120"/>
      <c r="AA44" s="120"/>
      <c r="AB44" s="120"/>
      <c r="AC44" s="120"/>
      <c r="AD44" s="120"/>
      <c r="AE44" s="120"/>
      <c r="AF44" s="120"/>
      <c r="AG44" s="253">
        <f t="shared" si="23"/>
        <v>0</v>
      </c>
      <c r="AI44" s="199" t="str">
        <f t="shared" si="8"/>
        <v>Units:</v>
      </c>
      <c r="AJ44" s="120"/>
      <c r="AK44" s="120"/>
      <c r="AL44" s="120"/>
      <c r="AM44" s="120"/>
      <c r="AN44" s="120"/>
      <c r="AO44" s="120"/>
      <c r="AP44" s="120"/>
      <c r="AQ44" s="120"/>
      <c r="AR44" s="120"/>
      <c r="AS44" s="120"/>
      <c r="AT44" s="253">
        <f t="shared" si="24"/>
        <v>0</v>
      </c>
    </row>
    <row r="45" spans="1:46">
      <c r="A45" s="204" t="str">
        <f>'N3.01'!A45</f>
        <v>Stage 3:With Intervention Risk Change</v>
      </c>
      <c r="B45" s="204" t="str">
        <f>'N3.01'!B45</f>
        <v>Asset Intervention Impacts</v>
      </c>
      <c r="C45" s="204" t="str">
        <f>'N3.01'!C45</f>
        <v>Asset Replacement Due To Early Life Failures</v>
      </c>
      <c r="D45" s="204" t="str">
        <f>'N3.01'!D45</f>
        <v>Other Interventions</v>
      </c>
      <c r="F45" s="212" t="s">
        <v>51</v>
      </c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253">
        <f t="shared" si="22"/>
        <v>0</v>
      </c>
      <c r="S45" s="199" t="str">
        <f t="shared" si="5"/>
        <v>Units:</v>
      </c>
      <c r="T45" s="120"/>
      <c r="V45" s="199" t="str">
        <f t="shared" si="6"/>
        <v>Units:</v>
      </c>
      <c r="W45" s="120"/>
      <c r="X45" s="120"/>
      <c r="Y45" s="120"/>
      <c r="Z45" s="120"/>
      <c r="AA45" s="120"/>
      <c r="AB45" s="120"/>
      <c r="AC45" s="120"/>
      <c r="AD45" s="120"/>
      <c r="AE45" s="120"/>
      <c r="AF45" s="120"/>
      <c r="AG45" s="253">
        <f t="shared" si="23"/>
        <v>0</v>
      </c>
      <c r="AI45" s="199" t="str">
        <f t="shared" si="8"/>
        <v>Units:</v>
      </c>
      <c r="AJ45" s="120"/>
      <c r="AK45" s="120"/>
      <c r="AL45" s="120"/>
      <c r="AM45" s="120"/>
      <c r="AN45" s="120"/>
      <c r="AO45" s="120"/>
      <c r="AP45" s="120"/>
      <c r="AQ45" s="120"/>
      <c r="AR45" s="120"/>
      <c r="AS45" s="120"/>
      <c r="AT45" s="253">
        <f t="shared" si="24"/>
        <v>0</v>
      </c>
    </row>
    <row r="46" spans="1:46">
      <c r="A46" s="204" t="str">
        <f>'N3.01'!A46</f>
        <v>Stage 3:With Intervention Risk Change</v>
      </c>
      <c r="B46" s="204" t="str">
        <f>'N3.01'!B46</f>
        <v>Risk Changes</v>
      </c>
      <c r="C46" s="248" t="str">
        <f>'N3.01'!C46</f>
        <v>Optional entry 4</v>
      </c>
      <c r="D46" s="204" t="str">
        <f>'N3.01'!D46</f>
        <v>N/A</v>
      </c>
      <c r="F46" s="212" t="s">
        <v>51</v>
      </c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53">
        <f t="shared" si="22"/>
        <v>0</v>
      </c>
      <c r="S46" s="199" t="str">
        <f t="shared" si="5"/>
        <v>Units:</v>
      </c>
      <c r="T46" s="120"/>
      <c r="V46" s="199" t="str">
        <f t="shared" si="6"/>
        <v>Units:</v>
      </c>
      <c r="W46" s="206"/>
      <c r="X46" s="206"/>
      <c r="Y46" s="206"/>
      <c r="Z46" s="206"/>
      <c r="AA46" s="206"/>
      <c r="AB46" s="206"/>
      <c r="AC46" s="206"/>
      <c r="AD46" s="206"/>
      <c r="AE46" s="206"/>
      <c r="AF46" s="206"/>
      <c r="AG46" s="253">
        <f t="shared" si="23"/>
        <v>0</v>
      </c>
      <c r="AI46" s="199" t="str">
        <f t="shared" si="8"/>
        <v>Units:</v>
      </c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53">
        <f t="shared" si="24"/>
        <v>0</v>
      </c>
    </row>
    <row r="47" spans="1:46">
      <c r="A47" s="247" t="str">
        <f>'N3.01'!A47</f>
        <v>Stage 3: RIIO-2 With Intervention Position 2025/26</v>
      </c>
      <c r="B47" s="247" t="str">
        <f>'N3.01'!B47</f>
        <v>Total Asset Category Risk</v>
      </c>
      <c r="C47" s="247" t="str">
        <f>'N3.01'!C47</f>
        <v>With Intervention Position</v>
      </c>
      <c r="D47" s="247" t="str">
        <f>'N3.01'!D47</f>
        <v>Total</v>
      </c>
      <c r="F47" s="212" t="s">
        <v>51</v>
      </c>
      <c r="G47" s="252">
        <f>SUM(G$33:G$46)</f>
        <v>0</v>
      </c>
      <c r="H47" s="252">
        <f t="shared" ref="H47:P47" si="25">SUM(H$33:H$46)</f>
        <v>0</v>
      </c>
      <c r="I47" s="252">
        <f t="shared" si="25"/>
        <v>0</v>
      </c>
      <c r="J47" s="252">
        <f t="shared" si="25"/>
        <v>0</v>
      </c>
      <c r="K47" s="252">
        <f t="shared" si="25"/>
        <v>0</v>
      </c>
      <c r="L47" s="252">
        <f t="shared" si="25"/>
        <v>0</v>
      </c>
      <c r="M47" s="252">
        <f t="shared" si="25"/>
        <v>0</v>
      </c>
      <c r="N47" s="252">
        <f t="shared" si="25"/>
        <v>0</v>
      </c>
      <c r="O47" s="252">
        <f t="shared" si="25"/>
        <v>0</v>
      </c>
      <c r="P47" s="252">
        <f t="shared" si="25"/>
        <v>0</v>
      </c>
      <c r="Q47" s="252">
        <f t="shared" si="22"/>
        <v>0</v>
      </c>
      <c r="S47" s="199" t="str">
        <f t="shared" si="5"/>
        <v>Units:</v>
      </c>
      <c r="T47" s="120"/>
      <c r="V47" s="199" t="str">
        <f t="shared" si="6"/>
        <v>Units:</v>
      </c>
      <c r="W47" s="252">
        <f t="shared" ref="W47:AF47" si="26">SUM(W$33:W$46)</f>
        <v>0</v>
      </c>
      <c r="X47" s="252">
        <f t="shared" si="26"/>
        <v>0</v>
      </c>
      <c r="Y47" s="252">
        <f t="shared" si="26"/>
        <v>0</v>
      </c>
      <c r="Z47" s="252">
        <f t="shared" si="26"/>
        <v>0</v>
      </c>
      <c r="AA47" s="252">
        <f t="shared" si="26"/>
        <v>0</v>
      </c>
      <c r="AB47" s="252">
        <f t="shared" si="26"/>
        <v>0</v>
      </c>
      <c r="AC47" s="252">
        <f t="shared" si="26"/>
        <v>0</v>
      </c>
      <c r="AD47" s="252">
        <f t="shared" si="26"/>
        <v>0</v>
      </c>
      <c r="AE47" s="252">
        <f t="shared" si="26"/>
        <v>0</v>
      </c>
      <c r="AF47" s="252">
        <f t="shared" si="26"/>
        <v>0</v>
      </c>
      <c r="AG47" s="252">
        <f t="shared" si="23"/>
        <v>0</v>
      </c>
      <c r="AI47" s="199" t="str">
        <f t="shared" si="8"/>
        <v>Units:</v>
      </c>
      <c r="AJ47" s="252">
        <f t="shared" ref="AJ47:AS47" si="27">SUM(AJ$33:AJ$46)</f>
        <v>0</v>
      </c>
      <c r="AK47" s="252">
        <f t="shared" si="27"/>
        <v>0</v>
      </c>
      <c r="AL47" s="252">
        <f t="shared" si="27"/>
        <v>0</v>
      </c>
      <c r="AM47" s="252">
        <f t="shared" si="27"/>
        <v>0</v>
      </c>
      <c r="AN47" s="252">
        <f t="shared" si="27"/>
        <v>0</v>
      </c>
      <c r="AO47" s="252">
        <f t="shared" si="27"/>
        <v>0</v>
      </c>
      <c r="AP47" s="252">
        <f t="shared" si="27"/>
        <v>0</v>
      </c>
      <c r="AQ47" s="252">
        <f t="shared" si="27"/>
        <v>0</v>
      </c>
      <c r="AR47" s="252">
        <f t="shared" si="27"/>
        <v>0</v>
      </c>
      <c r="AS47" s="252">
        <f t="shared" si="27"/>
        <v>0</v>
      </c>
      <c r="AT47" s="252">
        <f t="shared" si="24"/>
        <v>0</v>
      </c>
    </row>
    <row r="48" spans="1:46" s="207" customFormat="1" ht="5" customHeight="1">
      <c r="S48" s="208"/>
      <c r="V48" s="208"/>
      <c r="AI48" s="208"/>
    </row>
    <row r="49" spans="1:46">
      <c r="A49" s="204" t="str">
        <f>'N3.01'!A49</f>
        <v>Long Term Risk Benefit: RIIO-2</v>
      </c>
      <c r="B49" s="204" t="str">
        <f>'N3.01'!B49</f>
        <v>Asset Intervention Impacts</v>
      </c>
      <c r="C49" s="204" t="str">
        <f>'N3.01'!C49</f>
        <v>Asset Replacement (PoF Driven)</v>
      </c>
      <c r="D49" s="204" t="str">
        <f>'N3.01'!D49</f>
        <v>N/A</v>
      </c>
      <c r="F49" s="212" t="s">
        <v>51</v>
      </c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253">
        <f t="shared" ref="Q49:Q55" si="28">SUM(G49:P49)</f>
        <v>0</v>
      </c>
      <c r="S49" s="199" t="str">
        <f t="shared" si="5"/>
        <v>Units:</v>
      </c>
      <c r="T49" s="120"/>
      <c r="V49" s="199" t="str">
        <f t="shared" si="6"/>
        <v>Units:</v>
      </c>
      <c r="W49" s="120"/>
      <c r="X49" s="120"/>
      <c r="Y49" s="120"/>
      <c r="Z49" s="120"/>
      <c r="AA49" s="120"/>
      <c r="AB49" s="120"/>
      <c r="AC49" s="120"/>
      <c r="AD49" s="120"/>
      <c r="AE49" s="120"/>
      <c r="AF49" s="120"/>
      <c r="AG49" s="253">
        <f t="shared" ref="AG49:AG55" si="29">SUM(W49:AF49)</f>
        <v>0</v>
      </c>
      <c r="AI49" s="199" t="str">
        <f t="shared" si="8"/>
        <v>Units:</v>
      </c>
      <c r="AJ49" s="120"/>
      <c r="AK49" s="120"/>
      <c r="AL49" s="120"/>
      <c r="AM49" s="120"/>
      <c r="AN49" s="120"/>
      <c r="AO49" s="120"/>
      <c r="AP49" s="120"/>
      <c r="AQ49" s="120"/>
      <c r="AR49" s="120"/>
      <c r="AS49" s="120"/>
      <c r="AT49" s="253">
        <f t="shared" ref="AT49:AT55" si="30">SUM(AJ49:AS49)</f>
        <v>0</v>
      </c>
    </row>
    <row r="50" spans="1:46">
      <c r="A50" s="204" t="str">
        <f>'N3.01'!A50</f>
        <v>Long Term Risk Benefit: RIIO-2</v>
      </c>
      <c r="B50" s="204" t="str">
        <f>'N3.01'!B50</f>
        <v>Asset Intervention Impacts</v>
      </c>
      <c r="C50" s="204" t="str">
        <f>'N3.01'!C50</f>
        <v>Asset Replacement (CoF Driven)</v>
      </c>
      <c r="D50" s="204" t="str">
        <f>'N3.01'!D50</f>
        <v>N/A</v>
      </c>
      <c r="F50" s="212" t="s">
        <v>51</v>
      </c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253">
        <f t="shared" si="28"/>
        <v>0</v>
      </c>
      <c r="S50" s="199" t="str">
        <f t="shared" si="5"/>
        <v>Units:</v>
      </c>
      <c r="T50" s="120"/>
      <c r="V50" s="199" t="str">
        <f t="shared" si="6"/>
        <v>Units:</v>
      </c>
      <c r="W50" s="120"/>
      <c r="X50" s="120"/>
      <c r="Y50" s="120"/>
      <c r="Z50" s="120"/>
      <c r="AA50" s="120"/>
      <c r="AB50" s="120"/>
      <c r="AC50" s="120"/>
      <c r="AD50" s="120"/>
      <c r="AE50" s="120"/>
      <c r="AF50" s="120"/>
      <c r="AG50" s="253">
        <f t="shared" si="29"/>
        <v>0</v>
      </c>
      <c r="AI50" s="199" t="str">
        <f t="shared" si="8"/>
        <v>Units:</v>
      </c>
      <c r="AJ50" s="120"/>
      <c r="AK50" s="120"/>
      <c r="AL50" s="120"/>
      <c r="AM50" s="120"/>
      <c r="AN50" s="120"/>
      <c r="AO50" s="120"/>
      <c r="AP50" s="120"/>
      <c r="AQ50" s="120"/>
      <c r="AR50" s="120"/>
      <c r="AS50" s="120"/>
      <c r="AT50" s="253">
        <f t="shared" si="30"/>
        <v>0</v>
      </c>
    </row>
    <row r="51" spans="1:46">
      <c r="A51" s="204" t="str">
        <f>'N3.01'!A51</f>
        <v>Long Term Risk Benefit: RIIO-2</v>
      </c>
      <c r="B51" s="204" t="str">
        <f>'N3.01'!B51</f>
        <v>Asset Intervention Impacts</v>
      </c>
      <c r="C51" s="204" t="str">
        <f>'N3.01'!C51</f>
        <v>Asset Replacement (Other Driven)</v>
      </c>
      <c r="D51" s="204" t="str">
        <f>'N3.01'!D51</f>
        <v>N/A</v>
      </c>
      <c r="F51" s="212" t="s">
        <v>51</v>
      </c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253">
        <f t="shared" si="28"/>
        <v>0</v>
      </c>
      <c r="S51" s="199" t="str">
        <f t="shared" si="5"/>
        <v>Units:</v>
      </c>
      <c r="T51" s="120"/>
      <c r="V51" s="199" t="str">
        <f t="shared" si="6"/>
        <v>Units:</v>
      </c>
      <c r="W51" s="120"/>
      <c r="X51" s="120"/>
      <c r="Y51" s="120"/>
      <c r="Z51" s="120"/>
      <c r="AA51" s="120"/>
      <c r="AB51" s="120"/>
      <c r="AC51" s="120"/>
      <c r="AD51" s="120"/>
      <c r="AE51" s="120"/>
      <c r="AF51" s="120"/>
      <c r="AG51" s="253">
        <f t="shared" si="29"/>
        <v>0</v>
      </c>
      <c r="AI51" s="199" t="str">
        <f t="shared" si="8"/>
        <v>Units:</v>
      </c>
      <c r="AJ51" s="120"/>
      <c r="AK51" s="120"/>
      <c r="AL51" s="120"/>
      <c r="AM51" s="120"/>
      <c r="AN51" s="120"/>
      <c r="AO51" s="120"/>
      <c r="AP51" s="120"/>
      <c r="AQ51" s="120"/>
      <c r="AR51" s="120"/>
      <c r="AS51" s="120"/>
      <c r="AT51" s="253">
        <f t="shared" si="30"/>
        <v>0</v>
      </c>
    </row>
    <row r="52" spans="1:46">
      <c r="A52" s="204" t="str">
        <f>'N3.01'!A52</f>
        <v>Long Term Risk Benefit: RIIO-2</v>
      </c>
      <c r="B52" s="204" t="str">
        <f>'N3.01'!B52</f>
        <v>Asset Intervention Impacts</v>
      </c>
      <c r="C52" s="204" t="str">
        <f>'N3.01'!C52</f>
        <v>Asset Refurbishment (PoF Driven)</v>
      </c>
      <c r="D52" s="204" t="str">
        <f>'N3.01'!D52</f>
        <v>N/A</v>
      </c>
      <c r="F52" s="212" t="s">
        <v>51</v>
      </c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253">
        <f t="shared" si="28"/>
        <v>0</v>
      </c>
      <c r="S52" s="199" t="str">
        <f t="shared" si="5"/>
        <v>Units:</v>
      </c>
      <c r="T52" s="120"/>
      <c r="V52" s="199" t="str">
        <f t="shared" si="6"/>
        <v>Units:</v>
      </c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253">
        <f t="shared" si="29"/>
        <v>0</v>
      </c>
      <c r="AI52" s="199" t="str">
        <f t="shared" si="8"/>
        <v>Units:</v>
      </c>
      <c r="AJ52" s="120"/>
      <c r="AK52" s="120"/>
      <c r="AL52" s="120"/>
      <c r="AM52" s="120"/>
      <c r="AN52" s="120"/>
      <c r="AO52" s="120"/>
      <c r="AP52" s="120"/>
      <c r="AQ52" s="120"/>
      <c r="AR52" s="120"/>
      <c r="AS52" s="120"/>
      <c r="AT52" s="253">
        <f t="shared" si="30"/>
        <v>0</v>
      </c>
    </row>
    <row r="53" spans="1:46">
      <c r="A53" s="204" t="str">
        <f>'N3.01'!A53</f>
        <v>Long Term Risk Benefit: RIIO-2</v>
      </c>
      <c r="B53" s="204" t="str">
        <f>'N3.01'!B53</f>
        <v>Asset Intervention Impacts</v>
      </c>
      <c r="C53" s="204" t="str">
        <f>'N3.01'!C53</f>
        <v>Asset Refurbishment (CoF Driven)</v>
      </c>
      <c r="D53" s="204" t="str">
        <f>'N3.01'!D53</f>
        <v>N/A</v>
      </c>
      <c r="F53" s="212" t="s">
        <v>51</v>
      </c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253">
        <f t="shared" si="28"/>
        <v>0</v>
      </c>
      <c r="S53" s="199" t="str">
        <f t="shared" si="5"/>
        <v>Units:</v>
      </c>
      <c r="T53" s="120"/>
      <c r="V53" s="199" t="str">
        <f t="shared" si="6"/>
        <v>Units:</v>
      </c>
      <c r="W53" s="120"/>
      <c r="X53" s="120"/>
      <c r="Y53" s="120"/>
      <c r="Z53" s="120"/>
      <c r="AA53" s="120"/>
      <c r="AB53" s="120"/>
      <c r="AC53" s="120"/>
      <c r="AD53" s="120"/>
      <c r="AE53" s="120"/>
      <c r="AF53" s="120"/>
      <c r="AG53" s="253">
        <f t="shared" si="29"/>
        <v>0</v>
      </c>
      <c r="AI53" s="199" t="str">
        <f t="shared" si="8"/>
        <v>Units:</v>
      </c>
      <c r="AJ53" s="120"/>
      <c r="AK53" s="120"/>
      <c r="AL53" s="120"/>
      <c r="AM53" s="120"/>
      <c r="AN53" s="120"/>
      <c r="AO53" s="120"/>
      <c r="AP53" s="120"/>
      <c r="AQ53" s="120"/>
      <c r="AR53" s="120"/>
      <c r="AS53" s="120"/>
      <c r="AT53" s="253">
        <f t="shared" si="30"/>
        <v>0</v>
      </c>
    </row>
    <row r="54" spans="1:46">
      <c r="A54" s="204" t="str">
        <f>'N3.01'!A54</f>
        <v>Long Term Risk Benefit: RIIO-2</v>
      </c>
      <c r="B54" s="204" t="str">
        <f>'N3.01'!B54</f>
        <v>Asset Intervention Impacts</v>
      </c>
      <c r="C54" s="204" t="str">
        <f>'N3.01'!C54</f>
        <v>Asset Refurbishment (Other Driven)</v>
      </c>
      <c r="D54" s="204" t="str">
        <f>'N3.01'!D54</f>
        <v>N/A</v>
      </c>
      <c r="F54" s="212" t="s">
        <v>51</v>
      </c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253">
        <f t="shared" si="28"/>
        <v>0</v>
      </c>
      <c r="S54" s="199" t="str">
        <f t="shared" si="5"/>
        <v>Units:</v>
      </c>
      <c r="T54" s="120"/>
      <c r="V54" s="199" t="str">
        <f t="shared" si="6"/>
        <v>Units:</v>
      </c>
      <c r="W54" s="120"/>
      <c r="X54" s="120"/>
      <c r="Y54" s="120"/>
      <c r="Z54" s="120"/>
      <c r="AA54" s="120"/>
      <c r="AB54" s="120"/>
      <c r="AC54" s="120"/>
      <c r="AD54" s="120"/>
      <c r="AE54" s="120"/>
      <c r="AF54" s="120"/>
      <c r="AG54" s="253">
        <f t="shared" si="29"/>
        <v>0</v>
      </c>
      <c r="AI54" s="199" t="str">
        <f t="shared" si="8"/>
        <v>Units:</v>
      </c>
      <c r="AJ54" s="120"/>
      <c r="AK54" s="120"/>
      <c r="AL54" s="120"/>
      <c r="AM54" s="120"/>
      <c r="AN54" s="120"/>
      <c r="AO54" s="120"/>
      <c r="AP54" s="120"/>
      <c r="AQ54" s="120"/>
      <c r="AR54" s="120"/>
      <c r="AS54" s="120"/>
      <c r="AT54" s="253">
        <f t="shared" si="30"/>
        <v>0</v>
      </c>
    </row>
    <row r="55" spans="1:46">
      <c r="A55" s="204" t="str">
        <f>'N3.01'!A55</f>
        <v>Long Term Risk Benefit: RIIO-2</v>
      </c>
      <c r="B55" s="204" t="str">
        <f>'N3.01'!B55</f>
        <v>Asset Intervention Impacts</v>
      </c>
      <c r="C55" s="204" t="str">
        <f>'N3.01'!C55</f>
        <v>Total Long Term Risk Benefit</v>
      </c>
      <c r="D55" s="204" t="str">
        <f>'N3.01'!D55</f>
        <v>Sub-Total</v>
      </c>
      <c r="F55" s="212" t="s">
        <v>51</v>
      </c>
      <c r="G55" s="252">
        <f>SUM(G$49:G$54)</f>
        <v>0</v>
      </c>
      <c r="H55" s="252">
        <f t="shared" ref="H55:P55" si="31">SUM(H$49:H$54)</f>
        <v>0</v>
      </c>
      <c r="I55" s="252">
        <f t="shared" si="31"/>
        <v>0</v>
      </c>
      <c r="J55" s="252">
        <f t="shared" si="31"/>
        <v>0</v>
      </c>
      <c r="K55" s="252">
        <f t="shared" si="31"/>
        <v>0</v>
      </c>
      <c r="L55" s="252">
        <f t="shared" si="31"/>
        <v>0</v>
      </c>
      <c r="M55" s="252">
        <f t="shared" si="31"/>
        <v>0</v>
      </c>
      <c r="N55" s="252">
        <f t="shared" si="31"/>
        <v>0</v>
      </c>
      <c r="O55" s="252">
        <f t="shared" si="31"/>
        <v>0</v>
      </c>
      <c r="P55" s="252">
        <f t="shared" si="31"/>
        <v>0</v>
      </c>
      <c r="Q55" s="253">
        <f t="shared" si="28"/>
        <v>0</v>
      </c>
      <c r="S55" s="199" t="str">
        <f t="shared" si="5"/>
        <v>Units:</v>
      </c>
      <c r="T55" s="120"/>
      <c r="V55" s="199" t="str">
        <f t="shared" si="6"/>
        <v>Units:</v>
      </c>
      <c r="W55" s="252">
        <f t="shared" ref="W55:AF55" si="32">SUM(W$49:W$54)</f>
        <v>0</v>
      </c>
      <c r="X55" s="252">
        <f t="shared" si="32"/>
        <v>0</v>
      </c>
      <c r="Y55" s="252">
        <f t="shared" si="32"/>
        <v>0</v>
      </c>
      <c r="Z55" s="252">
        <f t="shared" si="32"/>
        <v>0</v>
      </c>
      <c r="AA55" s="252">
        <f t="shared" si="32"/>
        <v>0</v>
      </c>
      <c r="AB55" s="252">
        <f t="shared" si="32"/>
        <v>0</v>
      </c>
      <c r="AC55" s="252">
        <f t="shared" si="32"/>
        <v>0</v>
      </c>
      <c r="AD55" s="252">
        <f t="shared" si="32"/>
        <v>0</v>
      </c>
      <c r="AE55" s="252">
        <f t="shared" si="32"/>
        <v>0</v>
      </c>
      <c r="AF55" s="252">
        <f t="shared" si="32"/>
        <v>0</v>
      </c>
      <c r="AG55" s="253">
        <f t="shared" si="29"/>
        <v>0</v>
      </c>
      <c r="AI55" s="199" t="str">
        <f t="shared" si="8"/>
        <v>Units:</v>
      </c>
      <c r="AJ55" s="252">
        <f t="shared" ref="AJ55:AS55" si="33">SUM(AJ$49:AJ$54)</f>
        <v>0</v>
      </c>
      <c r="AK55" s="252">
        <f t="shared" si="33"/>
        <v>0</v>
      </c>
      <c r="AL55" s="252">
        <f t="shared" si="33"/>
        <v>0</v>
      </c>
      <c r="AM55" s="252">
        <f t="shared" si="33"/>
        <v>0</v>
      </c>
      <c r="AN55" s="252">
        <f t="shared" si="33"/>
        <v>0</v>
      </c>
      <c r="AO55" s="252">
        <f t="shared" si="33"/>
        <v>0</v>
      </c>
      <c r="AP55" s="252">
        <f t="shared" si="33"/>
        <v>0</v>
      </c>
      <c r="AQ55" s="252">
        <f t="shared" si="33"/>
        <v>0</v>
      </c>
      <c r="AR55" s="252">
        <f t="shared" si="33"/>
        <v>0</v>
      </c>
      <c r="AS55" s="252">
        <f t="shared" si="33"/>
        <v>0</v>
      </c>
      <c r="AT55" s="253">
        <f t="shared" si="30"/>
        <v>0</v>
      </c>
    </row>
    <row r="56" spans="1:46" s="207" customFormat="1" ht="5" customHeight="1">
      <c r="F56" s="208"/>
      <c r="S56" s="208"/>
      <c r="V56" s="208"/>
      <c r="AI56" s="208"/>
    </row>
    <row r="78" spans="5:5">
      <c r="E78" s="209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>
    <tabColor rgb="FF7030A0"/>
  </sheetPr>
  <dimension ref="A1:AV78"/>
  <sheetViews>
    <sheetView zoomScale="85" zoomScaleNormal="85" workbookViewId="0">
      <selection activeCell="G47" sqref="G47"/>
    </sheetView>
  </sheetViews>
  <sheetFormatPr defaultColWidth="9" defaultRowHeight="12.4"/>
  <cols>
    <col min="1" max="1" width="51.19921875" style="89" customWidth="1"/>
    <col min="2" max="2" width="48.796875" style="89" bestFit="1" customWidth="1"/>
    <col min="3" max="3" width="51.19921875" style="89" bestFit="1" customWidth="1"/>
    <col min="4" max="4" width="11.796875" style="89" customWidth="1"/>
    <col min="5" max="5" width="1" style="207" customWidth="1"/>
    <col min="6" max="6" width="6.19921875" style="90" customWidth="1"/>
    <col min="7" max="7" width="9.796875" style="89" bestFit="1" customWidth="1"/>
    <col min="8" max="14" width="9.1328125" style="89" bestFit="1" customWidth="1"/>
    <col min="15" max="17" width="9" style="89"/>
    <col min="18" max="18" width="1" style="207" customWidth="1"/>
    <col min="19" max="19" width="6.19921875" style="90" customWidth="1"/>
    <col min="20" max="20" width="9" style="89"/>
    <col min="21" max="21" width="1" style="207" customWidth="1"/>
    <col min="22" max="22" width="6.19921875" style="90" customWidth="1"/>
    <col min="23" max="33" width="9" style="89"/>
    <col min="34" max="34" width="1" style="207" customWidth="1"/>
    <col min="35" max="35" width="6.19921875" style="90" customWidth="1"/>
    <col min="36" max="46" width="9" style="89"/>
    <col min="47" max="47" width="9.33203125" style="89" bestFit="1" customWidth="1"/>
    <col min="48" max="16384" width="9" style="89"/>
  </cols>
  <sheetData>
    <row r="1" spans="1:48" ht="25.15">
      <c r="A1" s="1" t="str">
        <f>N0_Cover!A1</f>
        <v>RIIO-2 Regulatory Reporting Pack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</row>
    <row r="2" spans="1:48" ht="22.9">
      <c r="A2" s="1">
        <f>N0_Cover!$B$12</f>
        <v>0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</row>
    <row r="3" spans="1:48" ht="19.899999999999999">
      <c r="A3" s="5" t="str">
        <f>"Workbook " &amp; N0_Cover!$B$12</f>
        <v xml:space="preserve">Workbook 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48" ht="17.649999999999999">
      <c r="A4" s="7" t="str">
        <f>"Submission Version " &amp; N0_Cover!$B$15 &amp; " - Submitted on " &amp; TEXT(N0_Cover!$B$16,"dd mmm yyyy")</f>
        <v>Submission Version  - Submitted on 00 Jan 1900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</row>
    <row r="5" spans="1:48" ht="17.649999999999999">
      <c r="A5" s="7" t="str">
        <f>"Template Version: " &amp; N0_Cover!$B$11</f>
        <v>Template Version: v1.0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</row>
    <row r="6" spans="1:48" ht="19.899999999999999">
      <c r="A6" s="5" t="e">
        <f ca="1">"Sheet: " &amp;VLOOKUP(RIGHT(CELL("filename",A1),LEN(CELL("filename",A1))-FIND("]",CELL("filename",A1))),'N0.1_Contents'!$A$11:$B$98,2,FALSE)</f>
        <v>#N/A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</row>
    <row r="7" spans="1:48" ht="17.649999999999999">
      <c r="A7" s="7" t="str">
        <f>"Prices Base: " &amp; 'N0.5_Data_Constants'!C13</f>
        <v>Prices Base: 2018/19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</row>
    <row r="8" spans="1:48" s="137" customFormat="1">
      <c r="A8" s="140" t="str">
        <f>"Error Checks: " &amp; IF(ISERROR(MATCH("Error",$A$9:$AV$9,0)),"OK","Error")</f>
        <v>Error Checks: OK</v>
      </c>
      <c r="B8" s="141"/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1"/>
      <c r="AE8" s="141"/>
      <c r="AF8" s="141"/>
      <c r="AG8" s="141"/>
      <c r="AH8" s="141"/>
      <c r="AI8" s="141"/>
      <c r="AJ8" s="141"/>
      <c r="AK8" s="141"/>
      <c r="AL8" s="141"/>
      <c r="AM8" s="141"/>
      <c r="AN8" s="141"/>
      <c r="AO8" s="141"/>
      <c r="AP8" s="141"/>
      <c r="AQ8" s="141"/>
      <c r="AR8" s="141"/>
      <c r="AS8" s="141"/>
      <c r="AT8" s="141"/>
      <c r="AU8" s="141"/>
    </row>
    <row r="9" spans="1:48" s="137" customFormat="1">
      <c r="A9" s="142" t="str">
        <f t="shared" ref="A9:AV9" si="0">IF(ISERROR(MATCH("Error",A10:A12,0)),"-","Error")</f>
        <v>-</v>
      </c>
      <c r="B9" s="142" t="str">
        <f t="shared" si="0"/>
        <v>-</v>
      </c>
      <c r="C9" s="142" t="str">
        <f t="shared" si="0"/>
        <v>-</v>
      </c>
      <c r="D9" s="142"/>
      <c r="E9" s="142" t="str">
        <f t="shared" si="0"/>
        <v>-</v>
      </c>
      <c r="F9" s="142" t="str">
        <f t="shared" si="0"/>
        <v>-</v>
      </c>
      <c r="G9" s="142" t="str">
        <f t="shared" si="0"/>
        <v>-</v>
      </c>
      <c r="H9" s="142" t="str">
        <f t="shared" si="0"/>
        <v>-</v>
      </c>
      <c r="I9" s="142" t="str">
        <f t="shared" si="0"/>
        <v>-</v>
      </c>
      <c r="J9" s="142" t="str">
        <f t="shared" si="0"/>
        <v>-</v>
      </c>
      <c r="K9" s="142" t="str">
        <f t="shared" si="0"/>
        <v>-</v>
      </c>
      <c r="L9" s="142" t="str">
        <f t="shared" si="0"/>
        <v>-</v>
      </c>
      <c r="M9" s="142" t="str">
        <f t="shared" si="0"/>
        <v>-</v>
      </c>
      <c r="N9" s="142" t="str">
        <f t="shared" si="0"/>
        <v>-</v>
      </c>
      <c r="O9" s="142" t="str">
        <f t="shared" si="0"/>
        <v>-</v>
      </c>
      <c r="P9" s="142" t="str">
        <f t="shared" si="0"/>
        <v>-</v>
      </c>
      <c r="Q9" s="142" t="str">
        <f t="shared" si="0"/>
        <v>-</v>
      </c>
      <c r="R9" s="142" t="str">
        <f t="shared" si="0"/>
        <v>-</v>
      </c>
      <c r="S9" s="142" t="str">
        <f t="shared" si="0"/>
        <v>-</v>
      </c>
      <c r="T9" s="142" t="str">
        <f t="shared" si="0"/>
        <v>-</v>
      </c>
      <c r="U9" s="142" t="str">
        <f t="shared" si="0"/>
        <v>-</v>
      </c>
      <c r="V9" s="142" t="str">
        <f t="shared" si="0"/>
        <v>-</v>
      </c>
      <c r="W9" s="142" t="str">
        <f t="shared" si="0"/>
        <v>-</v>
      </c>
      <c r="X9" s="142" t="str">
        <f t="shared" si="0"/>
        <v>-</v>
      </c>
      <c r="Y9" s="142" t="str">
        <f t="shared" si="0"/>
        <v>-</v>
      </c>
      <c r="Z9" s="142" t="str">
        <f t="shared" si="0"/>
        <v>-</v>
      </c>
      <c r="AA9" s="142" t="str">
        <f t="shared" si="0"/>
        <v>-</v>
      </c>
      <c r="AB9" s="142" t="str">
        <f t="shared" si="0"/>
        <v>-</v>
      </c>
      <c r="AC9" s="142" t="str">
        <f t="shared" si="0"/>
        <v>-</v>
      </c>
      <c r="AD9" s="142" t="str">
        <f t="shared" si="0"/>
        <v>-</v>
      </c>
      <c r="AE9" s="142" t="str">
        <f t="shared" si="0"/>
        <v>-</v>
      </c>
      <c r="AF9" s="142" t="str">
        <f t="shared" si="0"/>
        <v>-</v>
      </c>
      <c r="AG9" s="142" t="str">
        <f t="shared" si="0"/>
        <v>-</v>
      </c>
      <c r="AH9" s="142" t="str">
        <f t="shared" si="0"/>
        <v>-</v>
      </c>
      <c r="AI9" s="142" t="str">
        <f t="shared" si="0"/>
        <v>-</v>
      </c>
      <c r="AJ9" s="142" t="str">
        <f t="shared" si="0"/>
        <v>-</v>
      </c>
      <c r="AK9" s="142" t="str">
        <f t="shared" si="0"/>
        <v>-</v>
      </c>
      <c r="AL9" s="142" t="str">
        <f t="shared" si="0"/>
        <v>-</v>
      </c>
      <c r="AM9" s="142" t="str">
        <f t="shared" si="0"/>
        <v>-</v>
      </c>
      <c r="AN9" s="142" t="str">
        <f t="shared" si="0"/>
        <v>-</v>
      </c>
      <c r="AO9" s="142" t="str">
        <f t="shared" si="0"/>
        <v>-</v>
      </c>
      <c r="AP9" s="142" t="str">
        <f t="shared" si="0"/>
        <v>-</v>
      </c>
      <c r="AQ9" s="142" t="str">
        <f t="shared" si="0"/>
        <v>-</v>
      </c>
      <c r="AR9" s="142" t="str">
        <f t="shared" si="0"/>
        <v>-</v>
      </c>
      <c r="AS9" s="142" t="str">
        <f t="shared" si="0"/>
        <v>-</v>
      </c>
      <c r="AT9" s="142" t="str">
        <f t="shared" si="0"/>
        <v>-</v>
      </c>
      <c r="AU9" s="142" t="str">
        <f t="shared" si="0"/>
        <v>-</v>
      </c>
      <c r="AV9" s="137" t="str">
        <f t="shared" si="0"/>
        <v>-</v>
      </c>
    </row>
    <row r="12" spans="1:48" ht="19.899999999999999">
      <c r="A12" s="14" t="e">
        <f>'N0.6_Lookup_References'!B26</f>
        <v>#N/A</v>
      </c>
      <c r="B12" s="14"/>
      <c r="F12" s="14"/>
      <c r="G12" s="89" t="s">
        <v>0</v>
      </c>
      <c r="S12" s="200"/>
      <c r="T12" s="89" t="s">
        <v>2</v>
      </c>
      <c r="W12" s="201"/>
      <c r="X12" s="202" t="s">
        <v>229</v>
      </c>
      <c r="Y12" s="89" t="e">
        <f>VLOOKUP(A12, 'N0.6_Lookup_References'!B14:C63, 2, FALSE)</f>
        <v>#N/A</v>
      </c>
    </row>
    <row r="13" spans="1:48">
      <c r="S13" s="99" t="s">
        <v>112</v>
      </c>
      <c r="V13" s="99" t="s">
        <v>110</v>
      </c>
      <c r="AI13" s="99" t="s">
        <v>111</v>
      </c>
    </row>
    <row r="14" spans="1:48" ht="12.75" thickBot="1">
      <c r="A14" s="203" t="s">
        <v>413</v>
      </c>
      <c r="B14" s="203" t="s">
        <v>414</v>
      </c>
      <c r="C14" s="203" t="s">
        <v>415</v>
      </c>
      <c r="D14" s="203" t="s">
        <v>615</v>
      </c>
      <c r="F14" s="92" t="s">
        <v>49</v>
      </c>
      <c r="G14" s="91" t="s">
        <v>13</v>
      </c>
      <c r="H14" s="21" t="s">
        <v>14</v>
      </c>
      <c r="I14" s="22" t="s">
        <v>15</v>
      </c>
      <c r="J14" s="23" t="s">
        <v>16</v>
      </c>
      <c r="K14" s="24" t="s">
        <v>17</v>
      </c>
      <c r="L14" s="25" t="s">
        <v>18</v>
      </c>
      <c r="M14" s="26" t="s">
        <v>19</v>
      </c>
      <c r="N14" s="29" t="s">
        <v>20</v>
      </c>
      <c r="O14" s="27" t="s">
        <v>21</v>
      </c>
      <c r="P14" s="31" t="s">
        <v>22</v>
      </c>
      <c r="Q14" s="198" t="s">
        <v>26</v>
      </c>
      <c r="S14" s="92" t="s">
        <v>49</v>
      </c>
      <c r="T14" s="92" t="s">
        <v>76</v>
      </c>
      <c r="V14" s="92" t="s">
        <v>49</v>
      </c>
      <c r="W14" s="91" t="s">
        <v>13</v>
      </c>
      <c r="X14" s="21" t="s">
        <v>14</v>
      </c>
      <c r="Y14" s="22" t="s">
        <v>15</v>
      </c>
      <c r="Z14" s="23" t="s">
        <v>16</v>
      </c>
      <c r="AA14" s="24" t="s">
        <v>17</v>
      </c>
      <c r="AB14" s="25" t="s">
        <v>18</v>
      </c>
      <c r="AC14" s="26" t="s">
        <v>19</v>
      </c>
      <c r="AD14" s="29" t="s">
        <v>20</v>
      </c>
      <c r="AE14" s="27" t="s">
        <v>21</v>
      </c>
      <c r="AF14" s="31" t="s">
        <v>22</v>
      </c>
      <c r="AG14" s="198" t="s">
        <v>26</v>
      </c>
      <c r="AI14" s="92" t="s">
        <v>49</v>
      </c>
      <c r="AJ14" s="91" t="s">
        <v>4</v>
      </c>
      <c r="AK14" s="21" t="s">
        <v>5</v>
      </c>
      <c r="AL14" s="22" t="s">
        <v>6</v>
      </c>
      <c r="AM14" s="23" t="s">
        <v>7</v>
      </c>
      <c r="AN14" s="24" t="s">
        <v>8</v>
      </c>
      <c r="AO14" s="25" t="s">
        <v>91</v>
      </c>
      <c r="AP14" s="26" t="s">
        <v>92</v>
      </c>
      <c r="AQ14" s="29" t="s">
        <v>93</v>
      </c>
      <c r="AR14" s="27" t="s">
        <v>94</v>
      </c>
      <c r="AS14" s="31" t="s">
        <v>95</v>
      </c>
      <c r="AT14" s="198" t="s">
        <v>26</v>
      </c>
    </row>
    <row r="15" spans="1:48">
      <c r="A15" s="247" t="str">
        <f>'N3.01'!A15</f>
        <v>Stage1: RIIO-1 Closeout Position</v>
      </c>
      <c r="B15" s="247" t="str">
        <f>'N3.01'!B15</f>
        <v>Total Asset Category Risk</v>
      </c>
      <c r="C15" s="247" t="str">
        <f>'N3.01'!C15</f>
        <v>Closeout Position</v>
      </c>
      <c r="D15" s="247" t="str">
        <f>'N3.01'!D15</f>
        <v>Total</v>
      </c>
      <c r="F15" s="212" t="s">
        <v>51</v>
      </c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253">
        <f t="shared" ref="Q15:Q22" si="1">SUM(G15:P15)</f>
        <v>0</v>
      </c>
      <c r="S15" s="199" t="str">
        <f>$X$12</f>
        <v>Units:</v>
      </c>
      <c r="T15" s="120"/>
      <c r="V15" s="199" t="str">
        <f>$X$12</f>
        <v>Units:</v>
      </c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253">
        <f t="shared" ref="AG15:AG20" si="2">SUM(W15:AF15)</f>
        <v>0</v>
      </c>
      <c r="AI15" s="199" t="str">
        <f>$X$12</f>
        <v>Units:</v>
      </c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253">
        <f t="shared" ref="AT15:AT20" si="3">SUM(AJ15:AS15)</f>
        <v>0</v>
      </c>
    </row>
    <row r="16" spans="1:48">
      <c r="A16" s="204" t="str">
        <f>'N3.01'!A16</f>
        <v>Stage1: RIIO-1 to RIIO-2</v>
      </c>
      <c r="B16" s="204" t="str">
        <f>'N3.01'!B16</f>
        <v>Normalisation: True-Up</v>
      </c>
      <c r="C16" s="204" t="str">
        <f>'N3.01'!C16</f>
        <v>Data Revision</v>
      </c>
      <c r="D16" s="204" t="str">
        <f>'N3.01'!D16</f>
        <v>N/A</v>
      </c>
      <c r="F16" s="212" t="s">
        <v>51</v>
      </c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253">
        <f t="shared" si="1"/>
        <v>0</v>
      </c>
      <c r="S16" s="199" t="str">
        <f>$X$12</f>
        <v>Units:</v>
      </c>
      <c r="T16" s="120"/>
      <c r="V16" s="199" t="str">
        <f>$X$12</f>
        <v>Units:</v>
      </c>
      <c r="W16" s="120"/>
      <c r="X16" s="120"/>
      <c r="Y16" s="120"/>
      <c r="Z16" s="120"/>
      <c r="AA16" s="120"/>
      <c r="AB16" s="120"/>
      <c r="AC16" s="120"/>
      <c r="AD16" s="120"/>
      <c r="AE16" s="120"/>
      <c r="AF16" s="120"/>
      <c r="AG16" s="253">
        <f t="shared" si="2"/>
        <v>0</v>
      </c>
      <c r="AI16" s="199" t="str">
        <f>$X$12</f>
        <v>Units:</v>
      </c>
      <c r="AJ16" s="120"/>
      <c r="AK16" s="120"/>
      <c r="AL16" s="120"/>
      <c r="AM16" s="120"/>
      <c r="AN16" s="120"/>
      <c r="AO16" s="120"/>
      <c r="AP16" s="120"/>
      <c r="AQ16" s="120"/>
      <c r="AR16" s="120"/>
      <c r="AS16" s="120"/>
      <c r="AT16" s="253">
        <f t="shared" si="3"/>
        <v>0</v>
      </c>
    </row>
    <row r="17" spans="1:46">
      <c r="A17" s="204" t="str">
        <f>'N3.01'!A17</f>
        <v>Stage1: RIIO-1 to RIIO-2</v>
      </c>
      <c r="B17" s="204" t="str">
        <f>'N3.01'!B17</f>
        <v>Normalisation: True-Up</v>
      </c>
      <c r="C17" s="204" t="str">
        <f>'N3.01'!C17</f>
        <v>Methodological Change</v>
      </c>
      <c r="D17" s="204" t="str">
        <f>'N3.01'!D17</f>
        <v>N/A</v>
      </c>
      <c r="F17" s="212" t="s">
        <v>51</v>
      </c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253">
        <f t="shared" si="1"/>
        <v>0</v>
      </c>
      <c r="S17" s="199" t="str">
        <f>$X$12</f>
        <v>Units:</v>
      </c>
      <c r="T17" s="120"/>
      <c r="V17" s="199" t="str">
        <f>$X$12</f>
        <v>Units:</v>
      </c>
      <c r="W17" s="120"/>
      <c r="X17" s="120"/>
      <c r="Y17" s="120"/>
      <c r="Z17" s="120"/>
      <c r="AA17" s="120"/>
      <c r="AB17" s="120"/>
      <c r="AC17" s="120"/>
      <c r="AD17" s="120"/>
      <c r="AE17" s="120"/>
      <c r="AF17" s="120"/>
      <c r="AG17" s="253">
        <f t="shared" si="2"/>
        <v>0</v>
      </c>
      <c r="AI17" s="199" t="str">
        <f>$X$12</f>
        <v>Units:</v>
      </c>
      <c r="AJ17" s="120"/>
      <c r="AK17" s="120"/>
      <c r="AL17" s="120"/>
      <c r="AM17" s="120"/>
      <c r="AN17" s="120"/>
      <c r="AO17" s="120"/>
      <c r="AP17" s="120"/>
      <c r="AQ17" s="120"/>
      <c r="AR17" s="120"/>
      <c r="AS17" s="120"/>
      <c r="AT17" s="253">
        <f t="shared" si="3"/>
        <v>0</v>
      </c>
    </row>
    <row r="18" spans="1:46">
      <c r="A18" s="204" t="str">
        <f>'N3.01'!A18</f>
        <v>Stage1: RIIO-1 to RIIO-2</v>
      </c>
      <c r="B18" s="204" t="str">
        <f>'N3.01'!B18</f>
        <v>Normalisation: True-Up</v>
      </c>
      <c r="C18" s="248" t="str">
        <f>'N3.01'!C18</f>
        <v>Optional entry 1</v>
      </c>
      <c r="D18" s="204" t="str">
        <f>'N3.01'!D18</f>
        <v>N/A</v>
      </c>
      <c r="F18" s="212" t="s">
        <v>51</v>
      </c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253">
        <f t="shared" si="1"/>
        <v>0</v>
      </c>
      <c r="S18" s="199" t="str">
        <f>$X$12</f>
        <v>Units:</v>
      </c>
      <c r="T18" s="120"/>
      <c r="V18" s="199" t="str">
        <f>$X$12</f>
        <v>Units:</v>
      </c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253">
        <f t="shared" si="2"/>
        <v>0</v>
      </c>
      <c r="AI18" s="199" t="str">
        <f>$X$12</f>
        <v>Units:</v>
      </c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253">
        <f t="shared" si="3"/>
        <v>0</v>
      </c>
    </row>
    <row r="19" spans="1:46">
      <c r="A19" s="204" t="str">
        <f>'N3.01'!A19</f>
        <v>Stage1: RIIO-1 to RIIO-2</v>
      </c>
      <c r="B19" s="204" t="str">
        <f>'N3.01'!B19</f>
        <v>Normalisation: True-Up</v>
      </c>
      <c r="C19" s="248" t="str">
        <f>'N3.01'!C19</f>
        <v>Optional entry 2</v>
      </c>
      <c r="D19" s="204" t="str">
        <f>'N3.01'!D19</f>
        <v>N/A</v>
      </c>
      <c r="F19" s="212" t="s">
        <v>51</v>
      </c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252">
        <f t="shared" si="1"/>
        <v>0</v>
      </c>
      <c r="S19" s="199" t="str">
        <f>$X$12</f>
        <v>Units:</v>
      </c>
      <c r="T19" s="120"/>
      <c r="V19" s="199" t="str">
        <f>$X$12</f>
        <v>Units:</v>
      </c>
      <c r="W19" s="120"/>
      <c r="X19" s="120"/>
      <c r="Y19" s="120"/>
      <c r="Z19" s="120"/>
      <c r="AA19" s="120"/>
      <c r="AB19" s="120"/>
      <c r="AC19" s="120"/>
      <c r="AD19" s="120"/>
      <c r="AE19" s="120"/>
      <c r="AF19" s="120"/>
      <c r="AG19" s="252">
        <f t="shared" si="2"/>
        <v>0</v>
      </c>
      <c r="AI19" s="199" t="str">
        <f>$X$12</f>
        <v>Units:</v>
      </c>
      <c r="AJ19" s="120"/>
      <c r="AK19" s="120"/>
      <c r="AL19" s="120"/>
      <c r="AM19" s="120"/>
      <c r="AN19" s="120"/>
      <c r="AO19" s="120"/>
      <c r="AP19" s="120"/>
      <c r="AQ19" s="120"/>
      <c r="AR19" s="120"/>
      <c r="AS19" s="120"/>
      <c r="AT19" s="252">
        <f t="shared" si="3"/>
        <v>0</v>
      </c>
    </row>
    <row r="20" spans="1:46">
      <c r="A20" s="247" t="str">
        <f>'N3.01'!A20</f>
        <v>Stage 2: RIIO-2 Start Position 2020/21</v>
      </c>
      <c r="B20" s="247" t="str">
        <f>'N3.01'!B20</f>
        <v>Total Asset Category Risk</v>
      </c>
      <c r="C20" s="247" t="str">
        <f>'N3.01'!C20</f>
        <v>Start Position</v>
      </c>
      <c r="D20" s="247" t="str">
        <f>'N3.01'!D20</f>
        <v>Total</v>
      </c>
      <c r="F20" s="212" t="s">
        <v>51</v>
      </c>
      <c r="G20" s="252">
        <f>SUM(G15:G19)</f>
        <v>0</v>
      </c>
      <c r="H20" s="252">
        <f t="shared" ref="H20:P20" si="4">SUM(H15:H19)</f>
        <v>0</v>
      </c>
      <c r="I20" s="252">
        <f t="shared" si="4"/>
        <v>0</v>
      </c>
      <c r="J20" s="252">
        <f t="shared" si="4"/>
        <v>0</v>
      </c>
      <c r="K20" s="252">
        <f t="shared" si="4"/>
        <v>0</v>
      </c>
      <c r="L20" s="252">
        <f t="shared" si="4"/>
        <v>0</v>
      </c>
      <c r="M20" s="252">
        <f t="shared" si="4"/>
        <v>0</v>
      </c>
      <c r="N20" s="252">
        <f t="shared" si="4"/>
        <v>0</v>
      </c>
      <c r="O20" s="252">
        <f t="shared" si="4"/>
        <v>0</v>
      </c>
      <c r="P20" s="252">
        <f t="shared" si="4"/>
        <v>0</v>
      </c>
      <c r="Q20" s="252">
        <f t="shared" si="1"/>
        <v>0</v>
      </c>
      <c r="S20" s="199" t="str">
        <f t="shared" ref="S20:S55" si="5">$X$12</f>
        <v>Units:</v>
      </c>
      <c r="T20" s="120"/>
      <c r="V20" s="199" t="str">
        <f t="shared" ref="V20:V55" si="6">$X$12</f>
        <v>Units:</v>
      </c>
      <c r="W20" s="252">
        <f t="shared" ref="W20:AF20" si="7">SUM(W15:W19)</f>
        <v>0</v>
      </c>
      <c r="X20" s="252">
        <f t="shared" si="7"/>
        <v>0</v>
      </c>
      <c r="Y20" s="252">
        <f t="shared" si="7"/>
        <v>0</v>
      </c>
      <c r="Z20" s="252">
        <f t="shared" si="7"/>
        <v>0</v>
      </c>
      <c r="AA20" s="252">
        <f t="shared" si="7"/>
        <v>0</v>
      </c>
      <c r="AB20" s="252">
        <f t="shared" si="7"/>
        <v>0</v>
      </c>
      <c r="AC20" s="252">
        <f t="shared" si="7"/>
        <v>0</v>
      </c>
      <c r="AD20" s="252">
        <f t="shared" si="7"/>
        <v>0</v>
      </c>
      <c r="AE20" s="252">
        <f t="shared" si="7"/>
        <v>0</v>
      </c>
      <c r="AF20" s="252">
        <f t="shared" si="7"/>
        <v>0</v>
      </c>
      <c r="AG20" s="252">
        <f t="shared" si="2"/>
        <v>0</v>
      </c>
      <c r="AI20" s="199" t="str">
        <f t="shared" ref="AI20:AI55" si="8">$X$12</f>
        <v>Units:</v>
      </c>
      <c r="AJ20" s="252">
        <f t="shared" ref="AJ20:AS20" si="9">SUM(AJ15:AJ19)</f>
        <v>0</v>
      </c>
      <c r="AK20" s="252">
        <f t="shared" si="9"/>
        <v>0</v>
      </c>
      <c r="AL20" s="252">
        <f t="shared" si="9"/>
        <v>0</v>
      </c>
      <c r="AM20" s="252">
        <f t="shared" si="9"/>
        <v>0</v>
      </c>
      <c r="AN20" s="252">
        <f t="shared" si="9"/>
        <v>0</v>
      </c>
      <c r="AO20" s="252">
        <f t="shared" si="9"/>
        <v>0</v>
      </c>
      <c r="AP20" s="252">
        <f t="shared" si="9"/>
        <v>0</v>
      </c>
      <c r="AQ20" s="252">
        <f t="shared" si="9"/>
        <v>0</v>
      </c>
      <c r="AR20" s="252">
        <f t="shared" si="9"/>
        <v>0</v>
      </c>
      <c r="AS20" s="252">
        <f t="shared" si="9"/>
        <v>0</v>
      </c>
      <c r="AT20" s="252">
        <f t="shared" si="3"/>
        <v>0</v>
      </c>
    </row>
    <row r="21" spans="1:46">
      <c r="A21" s="204" t="str">
        <f>'N3.01'!A21</f>
        <v>Stage 2: Without Intervention Risk Change</v>
      </c>
      <c r="B21" s="204" t="str">
        <f>'N3.01'!B21</f>
        <v>Deterioration</v>
      </c>
      <c r="C21" s="204" t="str">
        <f>'N3.01'!C21</f>
        <v>Original Forecast Deterioration</v>
      </c>
      <c r="D21" s="204" t="str">
        <f>'N3.01'!D21</f>
        <v>N/A</v>
      </c>
      <c r="F21" s="212" t="s">
        <v>51</v>
      </c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253">
        <f t="shared" si="1"/>
        <v>0</v>
      </c>
      <c r="S21" s="199" t="str">
        <f t="shared" si="5"/>
        <v>Units:</v>
      </c>
      <c r="T21" s="120"/>
      <c r="V21" s="199" t="str">
        <f t="shared" si="6"/>
        <v>Units:</v>
      </c>
      <c r="W21" s="120"/>
      <c r="X21" s="120"/>
      <c r="Y21" s="120"/>
      <c r="Z21" s="120"/>
      <c r="AA21" s="120"/>
      <c r="AB21" s="120"/>
      <c r="AC21" s="120"/>
      <c r="AD21" s="120"/>
      <c r="AE21" s="120"/>
      <c r="AF21" s="120"/>
      <c r="AG21" s="253">
        <f t="shared" ref="AG21:AG32" si="10">SUM(W21:AF21)</f>
        <v>0</v>
      </c>
      <c r="AI21" s="199" t="str">
        <f t="shared" si="8"/>
        <v>Units:</v>
      </c>
      <c r="AJ21" s="120"/>
      <c r="AK21" s="120"/>
      <c r="AL21" s="120"/>
      <c r="AM21" s="120"/>
      <c r="AN21" s="120"/>
      <c r="AO21" s="120"/>
      <c r="AP21" s="120"/>
      <c r="AQ21" s="120"/>
      <c r="AR21" s="120"/>
      <c r="AS21" s="120"/>
      <c r="AT21" s="253">
        <f t="shared" ref="AT21:AT32" si="11">SUM(AJ21:AS21)</f>
        <v>0</v>
      </c>
    </row>
    <row r="22" spans="1:46">
      <c r="A22" s="204" t="str">
        <f>'N3.01'!A22</f>
        <v>Stage 2: Without Intervention Risk Change</v>
      </c>
      <c r="B22" s="204" t="str">
        <f>'N3.01'!B22</f>
        <v>Non-Intervention Impacts</v>
      </c>
      <c r="C22" s="204" t="str">
        <f>'N3.01'!C22</f>
        <v>Revised Forecast Deterioration</v>
      </c>
      <c r="D22" s="204" t="str">
        <f>'N3.01'!D22</f>
        <v>N/A</v>
      </c>
      <c r="F22" s="212" t="s">
        <v>51</v>
      </c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253">
        <f t="shared" si="1"/>
        <v>0</v>
      </c>
      <c r="S22" s="199" t="str">
        <f t="shared" si="5"/>
        <v>Units:</v>
      </c>
      <c r="T22" s="120"/>
      <c r="V22" s="199" t="str">
        <f t="shared" si="6"/>
        <v>Units:</v>
      </c>
      <c r="W22" s="120"/>
      <c r="X22" s="120"/>
      <c r="Y22" s="120"/>
      <c r="Z22" s="120"/>
      <c r="AA22" s="120"/>
      <c r="AB22" s="120"/>
      <c r="AC22" s="120"/>
      <c r="AD22" s="120"/>
      <c r="AE22" s="120"/>
      <c r="AF22" s="120"/>
      <c r="AG22" s="253">
        <f t="shared" si="10"/>
        <v>0</v>
      </c>
      <c r="AI22" s="199" t="str">
        <f t="shared" si="8"/>
        <v>Units:</v>
      </c>
      <c r="AJ22" s="120"/>
      <c r="AK22" s="120"/>
      <c r="AL22" s="120"/>
      <c r="AM22" s="120"/>
      <c r="AN22" s="120"/>
      <c r="AO22" s="120"/>
      <c r="AP22" s="120"/>
      <c r="AQ22" s="120"/>
      <c r="AR22" s="120"/>
      <c r="AS22" s="120"/>
      <c r="AT22" s="253">
        <f t="shared" si="11"/>
        <v>0</v>
      </c>
    </row>
    <row r="23" spans="1:46">
      <c r="A23" s="204" t="str">
        <f>'N3.01'!A23</f>
        <v>Stage 2: Without Intervention Risk Change</v>
      </c>
      <c r="B23" s="204" t="str">
        <f>'N3.01'!B23</f>
        <v>Non-Intervention Impacts</v>
      </c>
      <c r="C23" s="204" t="str">
        <f>'N3.01'!C23</f>
        <v>Deterioration Change Impact</v>
      </c>
      <c r="D23" s="204" t="str">
        <f>'N3.01'!D23</f>
        <v>Non-Intervention</v>
      </c>
      <c r="F23" s="212" t="s">
        <v>51</v>
      </c>
      <c r="G23" s="254">
        <f t="shared" ref="G23:P23" si="12">G$22-G$21</f>
        <v>0</v>
      </c>
      <c r="H23" s="254">
        <f t="shared" si="12"/>
        <v>0</v>
      </c>
      <c r="I23" s="254">
        <f t="shared" si="12"/>
        <v>0</v>
      </c>
      <c r="J23" s="254">
        <f t="shared" si="12"/>
        <v>0</v>
      </c>
      <c r="K23" s="254">
        <f t="shared" si="12"/>
        <v>0</v>
      </c>
      <c r="L23" s="254">
        <f t="shared" si="12"/>
        <v>0</v>
      </c>
      <c r="M23" s="254">
        <f t="shared" si="12"/>
        <v>0</v>
      </c>
      <c r="N23" s="254">
        <f t="shared" si="12"/>
        <v>0</v>
      </c>
      <c r="O23" s="254">
        <f t="shared" si="12"/>
        <v>0</v>
      </c>
      <c r="P23" s="254">
        <f t="shared" si="12"/>
        <v>0</v>
      </c>
      <c r="Q23" s="253">
        <f t="shared" ref="Q23:Q32" si="13">SUM(G23:P23)</f>
        <v>0</v>
      </c>
      <c r="S23" s="199" t="str">
        <f t="shared" si="5"/>
        <v>Units:</v>
      </c>
      <c r="T23" s="120"/>
      <c r="V23" s="199" t="str">
        <f t="shared" si="6"/>
        <v>Units:</v>
      </c>
      <c r="W23" s="254">
        <f t="shared" ref="W23:AF23" si="14">W$22-W$21</f>
        <v>0</v>
      </c>
      <c r="X23" s="254">
        <f t="shared" si="14"/>
        <v>0</v>
      </c>
      <c r="Y23" s="254">
        <f t="shared" si="14"/>
        <v>0</v>
      </c>
      <c r="Z23" s="254">
        <f t="shared" si="14"/>
        <v>0</v>
      </c>
      <c r="AA23" s="254">
        <f t="shared" si="14"/>
        <v>0</v>
      </c>
      <c r="AB23" s="254">
        <f t="shared" si="14"/>
        <v>0</v>
      </c>
      <c r="AC23" s="254">
        <f t="shared" si="14"/>
        <v>0</v>
      </c>
      <c r="AD23" s="254">
        <f t="shared" si="14"/>
        <v>0</v>
      </c>
      <c r="AE23" s="254">
        <f t="shared" si="14"/>
        <v>0</v>
      </c>
      <c r="AF23" s="254">
        <f t="shared" si="14"/>
        <v>0</v>
      </c>
      <c r="AG23" s="253">
        <f t="shared" si="10"/>
        <v>0</v>
      </c>
      <c r="AI23" s="199" t="str">
        <f t="shared" si="8"/>
        <v>Units:</v>
      </c>
      <c r="AJ23" s="254">
        <f t="shared" ref="AJ23:AS23" si="15">AJ$22-AJ$21</f>
        <v>0</v>
      </c>
      <c r="AK23" s="254">
        <f t="shared" si="15"/>
        <v>0</v>
      </c>
      <c r="AL23" s="254">
        <f t="shared" si="15"/>
        <v>0</v>
      </c>
      <c r="AM23" s="254">
        <f t="shared" si="15"/>
        <v>0</v>
      </c>
      <c r="AN23" s="254">
        <f t="shared" si="15"/>
        <v>0</v>
      </c>
      <c r="AO23" s="254">
        <f t="shared" si="15"/>
        <v>0</v>
      </c>
      <c r="AP23" s="254">
        <f t="shared" si="15"/>
        <v>0</v>
      </c>
      <c r="AQ23" s="254">
        <f t="shared" si="15"/>
        <v>0</v>
      </c>
      <c r="AR23" s="254">
        <f t="shared" si="15"/>
        <v>0</v>
      </c>
      <c r="AS23" s="254">
        <f t="shared" si="15"/>
        <v>0</v>
      </c>
      <c r="AT23" s="253">
        <f t="shared" si="11"/>
        <v>0</v>
      </c>
    </row>
    <row r="24" spans="1:46">
      <c r="A24" s="204" t="str">
        <f>'N3.01'!A24</f>
        <v>Stage 2: Without Intervention Risk Change</v>
      </c>
      <c r="B24" s="204" t="str">
        <f>'N3.01'!B24</f>
        <v>Non-Intervention Impacts</v>
      </c>
      <c r="C24" s="204" t="str">
        <f>'N3.01'!C24</f>
        <v>Revised Forecast Methodology Change</v>
      </c>
      <c r="D24" s="204" t="str">
        <f>'N3.01'!D24</f>
        <v>N/A</v>
      </c>
      <c r="F24" s="212" t="s">
        <v>51</v>
      </c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253">
        <f>SUM(G24:P24)</f>
        <v>0</v>
      </c>
      <c r="S24" s="199" t="str">
        <f t="shared" si="5"/>
        <v>Units:</v>
      </c>
      <c r="T24" s="120"/>
      <c r="V24" s="199" t="str">
        <f t="shared" si="6"/>
        <v>Units:</v>
      </c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253">
        <f t="shared" si="10"/>
        <v>0</v>
      </c>
      <c r="AI24" s="199" t="str">
        <f t="shared" si="8"/>
        <v>Units:</v>
      </c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253">
        <f t="shared" si="11"/>
        <v>0</v>
      </c>
    </row>
    <row r="25" spans="1:46">
      <c r="A25" s="204" t="str">
        <f>'N3.01'!A25</f>
        <v>Stage 2: Without Intervention Risk Change</v>
      </c>
      <c r="B25" s="204" t="str">
        <f>'N3.01'!B25</f>
        <v>Non-Intervention Impacts</v>
      </c>
      <c r="C25" s="204" t="str">
        <f>'N3.01'!C25</f>
        <v>Methodology Change Impact</v>
      </c>
      <c r="D25" s="204" t="str">
        <f>'N3.01'!D25</f>
        <v>Non-Intervention</v>
      </c>
      <c r="F25" s="212" t="s">
        <v>51</v>
      </c>
      <c r="G25" s="254">
        <f t="shared" ref="G25:P25" si="16">G$24-G$22</f>
        <v>0</v>
      </c>
      <c r="H25" s="254">
        <f t="shared" si="16"/>
        <v>0</v>
      </c>
      <c r="I25" s="254">
        <f t="shared" si="16"/>
        <v>0</v>
      </c>
      <c r="J25" s="254">
        <f t="shared" si="16"/>
        <v>0</v>
      </c>
      <c r="K25" s="254">
        <f t="shared" si="16"/>
        <v>0</v>
      </c>
      <c r="L25" s="254">
        <f t="shared" si="16"/>
        <v>0</v>
      </c>
      <c r="M25" s="254">
        <f t="shared" si="16"/>
        <v>0</v>
      </c>
      <c r="N25" s="254">
        <f t="shared" si="16"/>
        <v>0</v>
      </c>
      <c r="O25" s="254">
        <f t="shared" si="16"/>
        <v>0</v>
      </c>
      <c r="P25" s="254">
        <f t="shared" si="16"/>
        <v>0</v>
      </c>
      <c r="Q25" s="253">
        <f t="shared" si="13"/>
        <v>0</v>
      </c>
      <c r="S25" s="199" t="str">
        <f t="shared" si="5"/>
        <v>Units:</v>
      </c>
      <c r="T25" s="120"/>
      <c r="V25" s="199" t="str">
        <f t="shared" si="6"/>
        <v>Units:</v>
      </c>
      <c r="W25" s="254">
        <f t="shared" ref="W25:AF25" si="17">W$24-W$22</f>
        <v>0</v>
      </c>
      <c r="X25" s="254">
        <f t="shared" si="17"/>
        <v>0</v>
      </c>
      <c r="Y25" s="254">
        <f t="shared" si="17"/>
        <v>0</v>
      </c>
      <c r="Z25" s="254">
        <f t="shared" si="17"/>
        <v>0</v>
      </c>
      <c r="AA25" s="254">
        <f t="shared" si="17"/>
        <v>0</v>
      </c>
      <c r="AB25" s="254">
        <f t="shared" si="17"/>
        <v>0</v>
      </c>
      <c r="AC25" s="254">
        <f t="shared" si="17"/>
        <v>0</v>
      </c>
      <c r="AD25" s="254">
        <f t="shared" si="17"/>
        <v>0</v>
      </c>
      <c r="AE25" s="254">
        <f t="shared" si="17"/>
        <v>0</v>
      </c>
      <c r="AF25" s="254">
        <f t="shared" si="17"/>
        <v>0</v>
      </c>
      <c r="AG25" s="253">
        <f t="shared" si="10"/>
        <v>0</v>
      </c>
      <c r="AI25" s="199" t="str">
        <f t="shared" si="8"/>
        <v>Units:</v>
      </c>
      <c r="AJ25" s="254">
        <f t="shared" ref="AJ25:AS25" si="18">AJ$24-AJ$22</f>
        <v>0</v>
      </c>
      <c r="AK25" s="254">
        <f t="shared" si="18"/>
        <v>0</v>
      </c>
      <c r="AL25" s="254">
        <f t="shared" si="18"/>
        <v>0</v>
      </c>
      <c r="AM25" s="254">
        <f t="shared" si="18"/>
        <v>0</v>
      </c>
      <c r="AN25" s="254">
        <f t="shared" si="18"/>
        <v>0</v>
      </c>
      <c r="AO25" s="254">
        <f t="shared" si="18"/>
        <v>0</v>
      </c>
      <c r="AP25" s="254">
        <f t="shared" si="18"/>
        <v>0</v>
      </c>
      <c r="AQ25" s="254">
        <f t="shared" si="18"/>
        <v>0</v>
      </c>
      <c r="AR25" s="254">
        <f t="shared" si="18"/>
        <v>0</v>
      </c>
      <c r="AS25" s="254">
        <f t="shared" si="18"/>
        <v>0</v>
      </c>
      <c r="AT25" s="253">
        <f t="shared" si="11"/>
        <v>0</v>
      </c>
    </row>
    <row r="26" spans="1:46">
      <c r="A26" s="204" t="str">
        <f>'N3.01'!A26</f>
        <v>Stage 2: Without Intervention Risk Change</v>
      </c>
      <c r="B26" s="204" t="str">
        <f>'N3.01'!B26</f>
        <v>Load Related Work</v>
      </c>
      <c r="C26" s="204" t="str">
        <f>'N3.01'!C26</f>
        <v>Asset Additions (not part of replace or refurb)</v>
      </c>
      <c r="D26" s="204" t="str">
        <f>'N3.01'!D26</f>
        <v>Other Interventions</v>
      </c>
      <c r="F26" s="212" t="s">
        <v>51</v>
      </c>
      <c r="G26" s="120"/>
      <c r="H26" s="120"/>
      <c r="I26" s="120"/>
      <c r="J26" s="120"/>
      <c r="K26" s="120"/>
      <c r="L26" s="120"/>
      <c r="M26" s="120"/>
      <c r="N26" s="120"/>
      <c r="O26" s="120"/>
      <c r="P26" s="120"/>
      <c r="Q26" s="253">
        <f t="shared" si="13"/>
        <v>0</v>
      </c>
      <c r="S26" s="199" t="str">
        <f t="shared" si="5"/>
        <v>Units:</v>
      </c>
      <c r="T26" s="120"/>
      <c r="V26" s="199" t="str">
        <f t="shared" si="6"/>
        <v>Units:</v>
      </c>
      <c r="W26" s="120"/>
      <c r="X26" s="120"/>
      <c r="Y26" s="120"/>
      <c r="Z26" s="120"/>
      <c r="AA26" s="120"/>
      <c r="AB26" s="120"/>
      <c r="AC26" s="120"/>
      <c r="AD26" s="120"/>
      <c r="AE26" s="120"/>
      <c r="AF26" s="120"/>
      <c r="AG26" s="253">
        <f t="shared" si="10"/>
        <v>0</v>
      </c>
      <c r="AI26" s="199" t="str">
        <f t="shared" si="8"/>
        <v>Units:</v>
      </c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253">
        <f t="shared" si="11"/>
        <v>0</v>
      </c>
    </row>
    <row r="27" spans="1:46">
      <c r="A27" s="204" t="str">
        <f>'N3.01'!A27</f>
        <v>Stage 2: Without Intervention Risk Change</v>
      </c>
      <c r="B27" s="204" t="str">
        <f>'N3.01'!B27</f>
        <v>Load Related Work</v>
      </c>
      <c r="C27" s="204" t="str">
        <f>'N3.01'!C27</f>
        <v>Asset Disposals  (not part of replace or refurb)</v>
      </c>
      <c r="D27" s="204" t="str">
        <f>'N3.01'!D27</f>
        <v>Other Interventions</v>
      </c>
      <c r="F27" s="212" t="s">
        <v>51</v>
      </c>
      <c r="G27" s="120"/>
      <c r="H27" s="120"/>
      <c r="I27" s="120"/>
      <c r="J27" s="120"/>
      <c r="K27" s="120"/>
      <c r="L27" s="120"/>
      <c r="M27" s="120"/>
      <c r="N27" s="120"/>
      <c r="O27" s="120"/>
      <c r="P27" s="120"/>
      <c r="Q27" s="253">
        <f t="shared" si="13"/>
        <v>0</v>
      </c>
      <c r="S27" s="199" t="str">
        <f t="shared" si="5"/>
        <v>Units:</v>
      </c>
      <c r="T27" s="120"/>
      <c r="V27" s="199" t="str">
        <f t="shared" si="6"/>
        <v>Units:</v>
      </c>
      <c r="W27" s="120"/>
      <c r="X27" s="120"/>
      <c r="Y27" s="120"/>
      <c r="Z27" s="120"/>
      <c r="AA27" s="120"/>
      <c r="AB27" s="120"/>
      <c r="AC27" s="120"/>
      <c r="AD27" s="120"/>
      <c r="AE27" s="120"/>
      <c r="AF27" s="120"/>
      <c r="AG27" s="253">
        <f t="shared" si="10"/>
        <v>0</v>
      </c>
      <c r="AI27" s="199" t="str">
        <f t="shared" si="8"/>
        <v>Units:</v>
      </c>
      <c r="AJ27" s="120"/>
      <c r="AK27" s="120"/>
      <c r="AL27" s="120"/>
      <c r="AM27" s="120"/>
      <c r="AN27" s="120"/>
      <c r="AO27" s="120"/>
      <c r="AP27" s="120"/>
      <c r="AQ27" s="120"/>
      <c r="AR27" s="120"/>
      <c r="AS27" s="120"/>
      <c r="AT27" s="253">
        <f t="shared" si="11"/>
        <v>0</v>
      </c>
    </row>
    <row r="28" spans="1:46">
      <c r="A28" s="204" t="str">
        <f>'N3.01'!A28</f>
        <v>Stage 2: Without Intervention Risk Change</v>
      </c>
      <c r="B28" s="204" t="str">
        <f>'N3.01'!B28</f>
        <v>Risk Changes</v>
      </c>
      <c r="C28" s="204" t="str">
        <f>'N3.01'!C28</f>
        <v>Changes in Maintenance Programme</v>
      </c>
      <c r="D28" s="204" t="str">
        <f>'N3.01'!D28</f>
        <v>Other Interventions</v>
      </c>
      <c r="F28" s="212" t="s">
        <v>51</v>
      </c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253">
        <f t="shared" si="13"/>
        <v>0</v>
      </c>
      <c r="S28" s="199" t="str">
        <f t="shared" si="5"/>
        <v>Units:</v>
      </c>
      <c r="T28" s="120"/>
      <c r="V28" s="199" t="str">
        <f t="shared" si="6"/>
        <v>Units:</v>
      </c>
      <c r="W28" s="120"/>
      <c r="X28" s="120"/>
      <c r="Y28" s="120"/>
      <c r="Z28" s="120"/>
      <c r="AA28" s="120"/>
      <c r="AB28" s="120"/>
      <c r="AC28" s="120"/>
      <c r="AD28" s="120"/>
      <c r="AE28" s="120"/>
      <c r="AF28" s="120"/>
      <c r="AG28" s="253">
        <f t="shared" si="10"/>
        <v>0</v>
      </c>
      <c r="AI28" s="199" t="str">
        <f t="shared" si="8"/>
        <v>Units:</v>
      </c>
      <c r="AJ28" s="120"/>
      <c r="AK28" s="120"/>
      <c r="AL28" s="120"/>
      <c r="AM28" s="120"/>
      <c r="AN28" s="120"/>
      <c r="AO28" s="120"/>
      <c r="AP28" s="120"/>
      <c r="AQ28" s="120"/>
      <c r="AR28" s="120"/>
      <c r="AS28" s="120"/>
      <c r="AT28" s="253">
        <f t="shared" si="11"/>
        <v>0</v>
      </c>
    </row>
    <row r="29" spans="1:46">
      <c r="A29" s="204" t="str">
        <f>'N3.01'!A29</f>
        <v>Stage 2: Without Intervention Risk Change</v>
      </c>
      <c r="B29" s="204" t="str">
        <f>'N3.01'!B29</f>
        <v>Risk Changes</v>
      </c>
      <c r="C29" s="204" t="str">
        <f>'N3.01'!C29</f>
        <v>Manual Over-ride on PoF or CoF</v>
      </c>
      <c r="D29" s="204" t="str">
        <f>'N3.01'!D29</f>
        <v>Non-Intervention</v>
      </c>
      <c r="F29" s="212" t="s">
        <v>51</v>
      </c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253">
        <f t="shared" si="13"/>
        <v>0</v>
      </c>
      <c r="S29" s="199" t="str">
        <f t="shared" si="5"/>
        <v>Units:</v>
      </c>
      <c r="T29" s="120"/>
      <c r="V29" s="199" t="str">
        <f t="shared" si="6"/>
        <v>Units:</v>
      </c>
      <c r="W29" s="120"/>
      <c r="X29" s="120"/>
      <c r="Y29" s="120"/>
      <c r="Z29" s="120"/>
      <c r="AA29" s="120"/>
      <c r="AB29" s="120"/>
      <c r="AC29" s="120"/>
      <c r="AD29" s="120"/>
      <c r="AE29" s="120"/>
      <c r="AF29" s="120"/>
      <c r="AG29" s="253">
        <f t="shared" si="10"/>
        <v>0</v>
      </c>
      <c r="AI29" s="199" t="str">
        <f t="shared" si="8"/>
        <v>Units:</v>
      </c>
      <c r="AJ29" s="120"/>
      <c r="AK29" s="120"/>
      <c r="AL29" s="120"/>
      <c r="AM29" s="120"/>
      <c r="AN29" s="120"/>
      <c r="AO29" s="120"/>
      <c r="AP29" s="120"/>
      <c r="AQ29" s="120"/>
      <c r="AR29" s="120"/>
      <c r="AS29" s="120"/>
      <c r="AT29" s="253">
        <f t="shared" si="11"/>
        <v>0</v>
      </c>
    </row>
    <row r="30" spans="1:46">
      <c r="A30" s="204" t="str">
        <f>'N3.01'!A30</f>
        <v>Stage 2: Without Intervention Risk Change</v>
      </c>
      <c r="B30" s="204" t="str">
        <f>'N3.01'!B30</f>
        <v>Risk Changes</v>
      </c>
      <c r="C30" s="204" t="str">
        <f>'N3.01'!C30</f>
        <v>Extension of Expected Asset Life</v>
      </c>
      <c r="D30" s="204" t="str">
        <f>'N3.01'!D30</f>
        <v>Non-Intervention</v>
      </c>
      <c r="F30" s="212" t="s">
        <v>51</v>
      </c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253">
        <f t="shared" si="13"/>
        <v>0</v>
      </c>
      <c r="S30" s="199" t="str">
        <f t="shared" si="5"/>
        <v>Units:</v>
      </c>
      <c r="T30" s="120"/>
      <c r="V30" s="199" t="str">
        <f t="shared" si="6"/>
        <v>Units:</v>
      </c>
      <c r="W30" s="120"/>
      <c r="X30" s="120"/>
      <c r="Y30" s="120"/>
      <c r="Z30" s="120"/>
      <c r="AA30" s="120"/>
      <c r="AB30" s="120"/>
      <c r="AC30" s="120"/>
      <c r="AD30" s="120"/>
      <c r="AE30" s="120"/>
      <c r="AF30" s="120"/>
      <c r="AG30" s="253">
        <f t="shared" si="10"/>
        <v>0</v>
      </c>
      <c r="AI30" s="199" t="str">
        <f t="shared" si="8"/>
        <v>Units:</v>
      </c>
      <c r="AJ30" s="120"/>
      <c r="AK30" s="120"/>
      <c r="AL30" s="120"/>
      <c r="AM30" s="120"/>
      <c r="AN30" s="120"/>
      <c r="AO30" s="120"/>
      <c r="AP30" s="120"/>
      <c r="AQ30" s="120"/>
      <c r="AR30" s="120"/>
      <c r="AS30" s="120"/>
      <c r="AT30" s="253">
        <f t="shared" si="11"/>
        <v>0</v>
      </c>
    </row>
    <row r="31" spans="1:46">
      <c r="A31" s="204" t="str">
        <f>'N3.01'!A31</f>
        <v>Stage 2: Without Intervention Risk Change</v>
      </c>
      <c r="B31" s="204" t="str">
        <f>'N3.01'!B31</f>
        <v>Risk Changes</v>
      </c>
      <c r="C31" s="204" t="str">
        <f>'N3.01'!C31</f>
        <v>Consequential Interventions</v>
      </c>
      <c r="D31" s="204" t="str">
        <f>'N3.01'!D31</f>
        <v>Non-Intervention</v>
      </c>
      <c r="F31" s="212" t="s">
        <v>51</v>
      </c>
      <c r="G31" s="120"/>
      <c r="H31" s="120"/>
      <c r="I31" s="120"/>
      <c r="J31" s="120"/>
      <c r="K31" s="120"/>
      <c r="L31" s="120"/>
      <c r="M31" s="120"/>
      <c r="N31" s="120"/>
      <c r="O31" s="120"/>
      <c r="P31" s="120"/>
      <c r="Q31" s="253">
        <f t="shared" si="13"/>
        <v>0</v>
      </c>
      <c r="S31" s="199" t="str">
        <f t="shared" si="5"/>
        <v>Units:</v>
      </c>
      <c r="T31" s="120"/>
      <c r="V31" s="199" t="str">
        <f t="shared" si="6"/>
        <v>Units:</v>
      </c>
      <c r="W31" s="120"/>
      <c r="X31" s="120"/>
      <c r="Y31" s="120"/>
      <c r="Z31" s="120"/>
      <c r="AA31" s="120"/>
      <c r="AB31" s="120"/>
      <c r="AC31" s="120"/>
      <c r="AD31" s="120"/>
      <c r="AE31" s="120"/>
      <c r="AF31" s="120"/>
      <c r="AG31" s="253">
        <f t="shared" si="10"/>
        <v>0</v>
      </c>
      <c r="AI31" s="199" t="str">
        <f t="shared" si="8"/>
        <v>Units:</v>
      </c>
      <c r="AJ31" s="120"/>
      <c r="AK31" s="120"/>
      <c r="AL31" s="120"/>
      <c r="AM31" s="120"/>
      <c r="AN31" s="120"/>
      <c r="AO31" s="120"/>
      <c r="AP31" s="120"/>
      <c r="AQ31" s="120"/>
      <c r="AR31" s="120"/>
      <c r="AS31" s="120"/>
      <c r="AT31" s="253">
        <f t="shared" si="11"/>
        <v>0</v>
      </c>
    </row>
    <row r="32" spans="1:46">
      <c r="A32" s="204" t="str">
        <f>'N3.01'!A32</f>
        <v>Stage 2: Without Intervention Risk Change</v>
      </c>
      <c r="B32" s="204" t="str">
        <f>'N3.01'!B32</f>
        <v>Risk Changes</v>
      </c>
      <c r="C32" s="248" t="str">
        <f>'N3.01'!C32</f>
        <v>Optional entry 3</v>
      </c>
      <c r="D32" s="204" t="str">
        <f>'N3.01'!D32</f>
        <v>N/A</v>
      </c>
      <c r="F32" s="212" t="s">
        <v>51</v>
      </c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253">
        <f t="shared" si="13"/>
        <v>0</v>
      </c>
      <c r="S32" s="199" t="str">
        <f t="shared" si="5"/>
        <v>Units:</v>
      </c>
      <c r="T32" s="120"/>
      <c r="V32" s="199" t="str">
        <f t="shared" si="6"/>
        <v>Units:</v>
      </c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253">
        <f t="shared" si="10"/>
        <v>0</v>
      </c>
      <c r="AI32" s="199" t="str">
        <f t="shared" si="8"/>
        <v>Units:</v>
      </c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253">
        <f t="shared" si="11"/>
        <v>0</v>
      </c>
    </row>
    <row r="33" spans="1:46">
      <c r="A33" s="247" t="str">
        <f>'N3.01'!A33</f>
        <v>Stage 3: RIIO-2 Without Intervention Position 2025/26</v>
      </c>
      <c r="B33" s="247" t="str">
        <f>'N3.01'!B33</f>
        <v>Total Asset Category Risk</v>
      </c>
      <c r="C33" s="247" t="str">
        <f>'N3.01'!C33</f>
        <v>Without Intervention Position</v>
      </c>
      <c r="D33" s="247" t="str">
        <f>'N3.01'!D33</f>
        <v>Total</v>
      </c>
      <c r="F33" s="212" t="s">
        <v>51</v>
      </c>
      <c r="G33" s="252">
        <f>SUM(G$20:G$21)+G$23+SUM(G$25:G$32)</f>
        <v>0</v>
      </c>
      <c r="H33" s="252">
        <f t="shared" ref="H33:P33" si="19">SUM(H$20:H$21)+H$23+SUM(H$25:H$32)</f>
        <v>0</v>
      </c>
      <c r="I33" s="252">
        <f t="shared" si="19"/>
        <v>0</v>
      </c>
      <c r="J33" s="252">
        <f t="shared" si="19"/>
        <v>0</v>
      </c>
      <c r="K33" s="252">
        <f t="shared" si="19"/>
        <v>0</v>
      </c>
      <c r="L33" s="252">
        <f t="shared" si="19"/>
        <v>0</v>
      </c>
      <c r="M33" s="252">
        <f t="shared" si="19"/>
        <v>0</v>
      </c>
      <c r="N33" s="252">
        <f t="shared" si="19"/>
        <v>0</v>
      </c>
      <c r="O33" s="252">
        <f t="shared" si="19"/>
        <v>0</v>
      </c>
      <c r="P33" s="252">
        <f t="shared" si="19"/>
        <v>0</v>
      </c>
      <c r="Q33" s="252">
        <f>SUM(G33:P33)</f>
        <v>0</v>
      </c>
      <c r="S33" s="199" t="str">
        <f t="shared" si="5"/>
        <v>Units:</v>
      </c>
      <c r="T33" s="120"/>
      <c r="V33" s="199" t="str">
        <f t="shared" si="6"/>
        <v>Units:</v>
      </c>
      <c r="W33" s="252">
        <f t="shared" ref="W33:AF33" si="20">SUM(W$20:W$21)+W$23+SUM(W$25:W$32)</f>
        <v>0</v>
      </c>
      <c r="X33" s="252">
        <f t="shared" si="20"/>
        <v>0</v>
      </c>
      <c r="Y33" s="252">
        <f t="shared" si="20"/>
        <v>0</v>
      </c>
      <c r="Z33" s="252">
        <f t="shared" si="20"/>
        <v>0</v>
      </c>
      <c r="AA33" s="252">
        <f t="shared" si="20"/>
        <v>0</v>
      </c>
      <c r="AB33" s="252">
        <f t="shared" si="20"/>
        <v>0</v>
      </c>
      <c r="AC33" s="252">
        <f t="shared" si="20"/>
        <v>0</v>
      </c>
      <c r="AD33" s="252">
        <f t="shared" si="20"/>
        <v>0</v>
      </c>
      <c r="AE33" s="252">
        <f t="shared" si="20"/>
        <v>0</v>
      </c>
      <c r="AF33" s="252">
        <f t="shared" si="20"/>
        <v>0</v>
      </c>
      <c r="AG33" s="252">
        <f>SUM(W33:AF33)</f>
        <v>0</v>
      </c>
      <c r="AI33" s="199" t="str">
        <f t="shared" si="8"/>
        <v>Units:</v>
      </c>
      <c r="AJ33" s="252">
        <f t="shared" ref="AJ33:AS33" si="21">SUM(AJ$20:AJ$21)+AJ$23+SUM(AJ$25:AJ$32)</f>
        <v>0</v>
      </c>
      <c r="AK33" s="252">
        <f t="shared" si="21"/>
        <v>0</v>
      </c>
      <c r="AL33" s="252">
        <f t="shared" si="21"/>
        <v>0</v>
      </c>
      <c r="AM33" s="252">
        <f t="shared" si="21"/>
        <v>0</v>
      </c>
      <c r="AN33" s="252">
        <f t="shared" si="21"/>
        <v>0</v>
      </c>
      <c r="AO33" s="252">
        <f t="shared" si="21"/>
        <v>0</v>
      </c>
      <c r="AP33" s="252">
        <f t="shared" si="21"/>
        <v>0</v>
      </c>
      <c r="AQ33" s="252">
        <f t="shared" si="21"/>
        <v>0</v>
      </c>
      <c r="AR33" s="252">
        <f t="shared" si="21"/>
        <v>0</v>
      </c>
      <c r="AS33" s="252">
        <f t="shared" si="21"/>
        <v>0</v>
      </c>
      <c r="AT33" s="252">
        <f>SUM(AJ33:AS33)</f>
        <v>0</v>
      </c>
    </row>
    <row r="34" spans="1:46">
      <c r="A34" s="204" t="str">
        <f>'N3.01'!A34</f>
        <v>Stage 3:With Intervention Risk Change</v>
      </c>
      <c r="B34" s="204" t="str">
        <f>'N3.01'!B34</f>
        <v>Non-Intervention Impacts</v>
      </c>
      <c r="C34" s="204" t="str">
        <f>'N3.01'!C34</f>
        <v>Methodology Change Impact</v>
      </c>
      <c r="D34" s="204" t="str">
        <f>'N3.01'!D34</f>
        <v>Non-Intervention</v>
      </c>
      <c r="F34" s="212" t="s">
        <v>51</v>
      </c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253">
        <f t="shared" ref="Q34:Q47" si="22">SUM(G34:P34)</f>
        <v>0</v>
      </c>
      <c r="S34" s="199" t="str">
        <f t="shared" si="5"/>
        <v>Units:</v>
      </c>
      <c r="T34" s="120"/>
      <c r="V34" s="199" t="str">
        <f t="shared" si="6"/>
        <v>Units:</v>
      </c>
      <c r="W34" s="120"/>
      <c r="X34" s="120"/>
      <c r="Y34" s="120"/>
      <c r="Z34" s="120"/>
      <c r="AA34" s="120"/>
      <c r="AB34" s="120"/>
      <c r="AC34" s="120"/>
      <c r="AD34" s="120"/>
      <c r="AE34" s="120"/>
      <c r="AF34" s="120"/>
      <c r="AG34" s="253">
        <f t="shared" ref="AG34:AG47" si="23">SUM(W34:AF34)</f>
        <v>0</v>
      </c>
      <c r="AI34" s="199" t="str">
        <f t="shared" si="8"/>
        <v>Units:</v>
      </c>
      <c r="AJ34" s="120"/>
      <c r="AK34" s="120"/>
      <c r="AL34" s="120"/>
      <c r="AM34" s="120"/>
      <c r="AN34" s="120"/>
      <c r="AO34" s="120"/>
      <c r="AP34" s="120"/>
      <c r="AQ34" s="120"/>
      <c r="AR34" s="120"/>
      <c r="AS34" s="120"/>
      <c r="AT34" s="253">
        <f t="shared" ref="AT34:AT47" si="24">SUM(AJ34:AS34)</f>
        <v>0</v>
      </c>
    </row>
    <row r="35" spans="1:46">
      <c r="A35" s="204" t="str">
        <f>'N3.01'!A35</f>
        <v>Stage 3:With Intervention Risk Change</v>
      </c>
      <c r="B35" s="204" t="str">
        <f>'N3.01'!B35</f>
        <v>Non-Intervention Impacts</v>
      </c>
      <c r="C35" s="204" t="str">
        <f>'N3.01'!C35</f>
        <v>Data Revision Impact</v>
      </c>
      <c r="D35" s="204" t="str">
        <f>'N3.01'!D35</f>
        <v>Non-Intervention</v>
      </c>
      <c r="F35" s="212" t="s">
        <v>51</v>
      </c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253">
        <f t="shared" si="22"/>
        <v>0</v>
      </c>
      <c r="S35" s="199" t="str">
        <f t="shared" si="5"/>
        <v>Units:</v>
      </c>
      <c r="T35" s="120"/>
      <c r="V35" s="199" t="str">
        <f t="shared" si="6"/>
        <v>Units:</v>
      </c>
      <c r="W35" s="120"/>
      <c r="X35" s="120"/>
      <c r="Y35" s="120"/>
      <c r="Z35" s="120"/>
      <c r="AA35" s="120"/>
      <c r="AB35" s="120"/>
      <c r="AC35" s="120"/>
      <c r="AD35" s="120"/>
      <c r="AE35" s="120"/>
      <c r="AF35" s="120"/>
      <c r="AG35" s="253">
        <f t="shared" si="23"/>
        <v>0</v>
      </c>
      <c r="AI35" s="199" t="str">
        <f t="shared" si="8"/>
        <v>Units:</v>
      </c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253">
        <f t="shared" si="24"/>
        <v>0</v>
      </c>
    </row>
    <row r="36" spans="1:46">
      <c r="A36" s="204" t="str">
        <f>'N3.01'!A36</f>
        <v>Stage 3:With Intervention Risk Change</v>
      </c>
      <c r="B36" s="204" t="str">
        <f>'N3.01'!B36</f>
        <v>Non-Intervention Impacts</v>
      </c>
      <c r="C36" s="204" t="str">
        <f>'N3.01'!C36</f>
        <v>Manual Over-ride on PoF or CoF</v>
      </c>
      <c r="D36" s="204" t="str">
        <f>'N3.01'!D36</f>
        <v>Non-Intervention</v>
      </c>
      <c r="F36" s="212" t="s">
        <v>51</v>
      </c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253">
        <f t="shared" si="22"/>
        <v>0</v>
      </c>
      <c r="S36" s="199" t="str">
        <f t="shared" si="5"/>
        <v>Units:</v>
      </c>
      <c r="T36" s="120"/>
      <c r="V36" s="199" t="str">
        <f t="shared" si="6"/>
        <v>Units:</v>
      </c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253">
        <f t="shared" si="23"/>
        <v>0</v>
      </c>
      <c r="AI36" s="199" t="str">
        <f t="shared" si="8"/>
        <v>Units:</v>
      </c>
      <c r="AJ36" s="120"/>
      <c r="AK36" s="120"/>
      <c r="AL36" s="120"/>
      <c r="AM36" s="120"/>
      <c r="AN36" s="120"/>
      <c r="AO36" s="120"/>
      <c r="AP36" s="120"/>
      <c r="AQ36" s="120"/>
      <c r="AR36" s="120"/>
      <c r="AS36" s="120"/>
      <c r="AT36" s="253">
        <f t="shared" si="24"/>
        <v>0</v>
      </c>
    </row>
    <row r="37" spans="1:46">
      <c r="A37" s="204" t="str">
        <f>'N3.01'!A37</f>
        <v>Stage 3:With Intervention Risk Change</v>
      </c>
      <c r="B37" s="204" t="str">
        <f>'N3.01'!B37</f>
        <v>Non-Intervention Impacts</v>
      </c>
      <c r="C37" s="204" t="str">
        <f>'N3.01'!C37</f>
        <v>Extension of Expected Asset Life</v>
      </c>
      <c r="D37" s="204" t="str">
        <f>'N3.01'!D37</f>
        <v>Non-Intervention</v>
      </c>
      <c r="F37" s="212" t="s">
        <v>51</v>
      </c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253">
        <f t="shared" si="22"/>
        <v>0</v>
      </c>
      <c r="S37" s="199" t="str">
        <f t="shared" si="5"/>
        <v>Units:</v>
      </c>
      <c r="T37" s="120"/>
      <c r="V37" s="199" t="str">
        <f t="shared" si="6"/>
        <v>Units:</v>
      </c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253">
        <f t="shared" si="23"/>
        <v>0</v>
      </c>
      <c r="AI37" s="199" t="str">
        <f t="shared" si="8"/>
        <v>Units:</v>
      </c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253">
        <f t="shared" si="24"/>
        <v>0</v>
      </c>
    </row>
    <row r="38" spans="1:46">
      <c r="A38" s="204" t="str">
        <f>'N3.01'!A38</f>
        <v>Stage 3:With Intervention Risk Change</v>
      </c>
      <c r="B38" s="204" t="str">
        <f>'N3.01'!B38</f>
        <v>Non-Intervention Impacts</v>
      </c>
      <c r="C38" s="204" t="str">
        <f>'N3.01'!C38</f>
        <v>Consequential Interventions</v>
      </c>
      <c r="D38" s="204" t="str">
        <f>'N3.01'!D38</f>
        <v>Non-Intervention</v>
      </c>
      <c r="F38" s="212" t="s">
        <v>51</v>
      </c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253">
        <f t="shared" si="22"/>
        <v>0</v>
      </c>
      <c r="S38" s="199" t="str">
        <f t="shared" si="5"/>
        <v>Units:</v>
      </c>
      <c r="T38" s="120"/>
      <c r="V38" s="199" t="str">
        <f t="shared" si="6"/>
        <v>Units:</v>
      </c>
      <c r="W38" s="120"/>
      <c r="X38" s="120"/>
      <c r="Y38" s="120"/>
      <c r="Z38" s="120"/>
      <c r="AA38" s="120"/>
      <c r="AB38" s="120"/>
      <c r="AC38" s="120"/>
      <c r="AD38" s="120"/>
      <c r="AE38" s="120"/>
      <c r="AF38" s="120"/>
      <c r="AG38" s="253">
        <f t="shared" si="23"/>
        <v>0</v>
      </c>
      <c r="AI38" s="199" t="str">
        <f t="shared" si="8"/>
        <v>Units:</v>
      </c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253">
        <f t="shared" si="24"/>
        <v>0</v>
      </c>
    </row>
    <row r="39" spans="1:46">
      <c r="A39" s="204" t="str">
        <f>'N3.01'!A39</f>
        <v>Stage 3:With Intervention Risk Change</v>
      </c>
      <c r="B39" s="204" t="str">
        <f>'N3.01'!B39</f>
        <v>Asset Intervention Impacts</v>
      </c>
      <c r="C39" s="204" t="str">
        <f>'N3.01'!C39</f>
        <v>Asset Replacement (PoF Driven)</v>
      </c>
      <c r="D39" s="204" t="str">
        <f>'N3.01'!D39</f>
        <v>Replacement</v>
      </c>
      <c r="F39" s="212" t="s">
        <v>51</v>
      </c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253">
        <f t="shared" si="22"/>
        <v>0</v>
      </c>
      <c r="S39" s="199" t="str">
        <f t="shared" si="5"/>
        <v>Units:</v>
      </c>
      <c r="T39" s="120"/>
      <c r="V39" s="199" t="str">
        <f t="shared" si="6"/>
        <v>Units:</v>
      </c>
      <c r="W39" s="120"/>
      <c r="X39" s="120"/>
      <c r="Y39" s="120"/>
      <c r="Z39" s="120"/>
      <c r="AA39" s="120"/>
      <c r="AB39" s="120"/>
      <c r="AC39" s="120"/>
      <c r="AD39" s="120"/>
      <c r="AE39" s="120"/>
      <c r="AF39" s="120"/>
      <c r="AG39" s="253">
        <f t="shared" si="23"/>
        <v>0</v>
      </c>
      <c r="AI39" s="199" t="str">
        <f t="shared" si="8"/>
        <v>Units:</v>
      </c>
      <c r="AJ39" s="120"/>
      <c r="AK39" s="120"/>
      <c r="AL39" s="120"/>
      <c r="AM39" s="120"/>
      <c r="AN39" s="120"/>
      <c r="AO39" s="120"/>
      <c r="AP39" s="120"/>
      <c r="AQ39" s="120"/>
      <c r="AR39" s="120"/>
      <c r="AS39" s="120"/>
      <c r="AT39" s="253">
        <f t="shared" si="24"/>
        <v>0</v>
      </c>
    </row>
    <row r="40" spans="1:46">
      <c r="A40" s="204" t="str">
        <f>'N3.01'!A40</f>
        <v>Stage 3:With Intervention Risk Change</v>
      </c>
      <c r="B40" s="204" t="str">
        <f>'N3.01'!B40</f>
        <v>Asset Intervention Impacts</v>
      </c>
      <c r="C40" s="204" t="str">
        <f>'N3.01'!C40</f>
        <v>Asset Replacement (CoF Driven)</v>
      </c>
      <c r="D40" s="204" t="str">
        <f>'N3.01'!D40</f>
        <v>Replacement</v>
      </c>
      <c r="F40" s="212" t="s">
        <v>51</v>
      </c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253">
        <f t="shared" si="22"/>
        <v>0</v>
      </c>
      <c r="S40" s="199" t="str">
        <f t="shared" si="5"/>
        <v>Units:</v>
      </c>
      <c r="T40" s="120"/>
      <c r="V40" s="199" t="str">
        <f t="shared" si="6"/>
        <v>Units:</v>
      </c>
      <c r="W40" s="120"/>
      <c r="X40" s="120"/>
      <c r="Y40" s="120"/>
      <c r="Z40" s="120"/>
      <c r="AA40" s="120"/>
      <c r="AB40" s="120"/>
      <c r="AC40" s="120"/>
      <c r="AD40" s="120"/>
      <c r="AE40" s="120"/>
      <c r="AF40" s="120"/>
      <c r="AG40" s="253">
        <f t="shared" si="23"/>
        <v>0</v>
      </c>
      <c r="AI40" s="199" t="str">
        <f t="shared" si="8"/>
        <v>Units:</v>
      </c>
      <c r="AJ40" s="120"/>
      <c r="AK40" s="120"/>
      <c r="AL40" s="120"/>
      <c r="AM40" s="120"/>
      <c r="AN40" s="120"/>
      <c r="AO40" s="120"/>
      <c r="AP40" s="120"/>
      <c r="AQ40" s="120"/>
      <c r="AR40" s="120"/>
      <c r="AS40" s="120"/>
      <c r="AT40" s="253">
        <f t="shared" si="24"/>
        <v>0</v>
      </c>
    </row>
    <row r="41" spans="1:46">
      <c r="A41" s="204" t="str">
        <f>'N3.01'!A41</f>
        <v>Stage 3:With Intervention Risk Change</v>
      </c>
      <c r="B41" s="204" t="str">
        <f>'N3.01'!B41</f>
        <v>Asset Intervention Impacts</v>
      </c>
      <c r="C41" s="204" t="str">
        <f>'N3.01'!C41</f>
        <v>Asset Replacement (Other Driven)</v>
      </c>
      <c r="D41" s="204" t="str">
        <f>'N3.01'!D41</f>
        <v>Replacement</v>
      </c>
      <c r="F41" s="212" t="s">
        <v>51</v>
      </c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253">
        <f t="shared" si="22"/>
        <v>0</v>
      </c>
      <c r="S41" s="199" t="str">
        <f t="shared" si="5"/>
        <v>Units:</v>
      </c>
      <c r="T41" s="120"/>
      <c r="V41" s="199" t="str">
        <f t="shared" si="6"/>
        <v>Units:</v>
      </c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253">
        <f t="shared" si="23"/>
        <v>0</v>
      </c>
      <c r="AI41" s="199" t="str">
        <f t="shared" si="8"/>
        <v>Units:</v>
      </c>
      <c r="AJ41" s="120"/>
      <c r="AK41" s="120"/>
      <c r="AL41" s="120"/>
      <c r="AM41" s="120"/>
      <c r="AN41" s="120"/>
      <c r="AO41" s="120"/>
      <c r="AP41" s="120"/>
      <c r="AQ41" s="120"/>
      <c r="AR41" s="120"/>
      <c r="AS41" s="120"/>
      <c r="AT41" s="253">
        <f t="shared" si="24"/>
        <v>0</v>
      </c>
    </row>
    <row r="42" spans="1:46">
      <c r="A42" s="204" t="str">
        <f>'N3.01'!A42</f>
        <v>Stage 3:With Intervention Risk Change</v>
      </c>
      <c r="B42" s="204" t="str">
        <f>'N3.01'!B42</f>
        <v>Asset Intervention Impacts</v>
      </c>
      <c r="C42" s="204" t="str">
        <f>'N3.01'!C42</f>
        <v>Asset Refurbishment (PoF Driven)</v>
      </c>
      <c r="D42" s="204" t="str">
        <f>'N3.01'!D42</f>
        <v>Refurbishment</v>
      </c>
      <c r="F42" s="212" t="s">
        <v>51</v>
      </c>
      <c r="G42" s="120"/>
      <c r="H42" s="120"/>
      <c r="I42" s="120"/>
      <c r="J42" s="120"/>
      <c r="K42" s="120"/>
      <c r="L42" s="120"/>
      <c r="M42" s="120"/>
      <c r="N42" s="120"/>
      <c r="O42" s="120"/>
      <c r="P42" s="120"/>
      <c r="Q42" s="253">
        <f t="shared" si="22"/>
        <v>0</v>
      </c>
      <c r="S42" s="199" t="str">
        <f t="shared" si="5"/>
        <v>Units:</v>
      </c>
      <c r="T42" s="120"/>
      <c r="V42" s="199" t="str">
        <f t="shared" si="6"/>
        <v>Units:</v>
      </c>
      <c r="W42" s="120"/>
      <c r="X42" s="120"/>
      <c r="Y42" s="120"/>
      <c r="Z42" s="120"/>
      <c r="AA42" s="120"/>
      <c r="AB42" s="120"/>
      <c r="AC42" s="120"/>
      <c r="AD42" s="120"/>
      <c r="AE42" s="120"/>
      <c r="AF42" s="120"/>
      <c r="AG42" s="253">
        <f t="shared" si="23"/>
        <v>0</v>
      </c>
      <c r="AI42" s="199" t="str">
        <f t="shared" si="8"/>
        <v>Units:</v>
      </c>
      <c r="AJ42" s="120"/>
      <c r="AK42" s="120"/>
      <c r="AL42" s="120"/>
      <c r="AM42" s="120"/>
      <c r="AN42" s="120"/>
      <c r="AO42" s="120"/>
      <c r="AP42" s="120"/>
      <c r="AQ42" s="120"/>
      <c r="AR42" s="120"/>
      <c r="AS42" s="120"/>
      <c r="AT42" s="253">
        <f t="shared" si="24"/>
        <v>0</v>
      </c>
    </row>
    <row r="43" spans="1:46">
      <c r="A43" s="204" t="str">
        <f>'N3.01'!A43</f>
        <v>Stage 3:With Intervention Risk Change</v>
      </c>
      <c r="B43" s="204" t="str">
        <f>'N3.01'!B43</f>
        <v>Asset Intervention Impacts</v>
      </c>
      <c r="C43" s="204" t="str">
        <f>'N3.01'!C43</f>
        <v>Asset Refurbishment (CoF Driven)</v>
      </c>
      <c r="D43" s="204" t="str">
        <f>'N3.01'!D43</f>
        <v>Refurbishment</v>
      </c>
      <c r="F43" s="212" t="s">
        <v>51</v>
      </c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253">
        <f t="shared" si="22"/>
        <v>0</v>
      </c>
      <c r="S43" s="199" t="str">
        <f t="shared" si="5"/>
        <v>Units:</v>
      </c>
      <c r="T43" s="120"/>
      <c r="V43" s="199" t="str">
        <f t="shared" si="6"/>
        <v>Units:</v>
      </c>
      <c r="W43" s="120"/>
      <c r="X43" s="120"/>
      <c r="Y43" s="120"/>
      <c r="Z43" s="120"/>
      <c r="AA43" s="120"/>
      <c r="AB43" s="120"/>
      <c r="AC43" s="120"/>
      <c r="AD43" s="120"/>
      <c r="AE43" s="120"/>
      <c r="AF43" s="120"/>
      <c r="AG43" s="253">
        <f t="shared" si="23"/>
        <v>0</v>
      </c>
      <c r="AI43" s="199" t="str">
        <f t="shared" si="8"/>
        <v>Units:</v>
      </c>
      <c r="AJ43" s="120"/>
      <c r="AK43" s="120"/>
      <c r="AL43" s="120"/>
      <c r="AM43" s="120"/>
      <c r="AN43" s="120"/>
      <c r="AO43" s="120"/>
      <c r="AP43" s="120"/>
      <c r="AQ43" s="120"/>
      <c r="AR43" s="120"/>
      <c r="AS43" s="120"/>
      <c r="AT43" s="253">
        <f t="shared" si="24"/>
        <v>0</v>
      </c>
    </row>
    <row r="44" spans="1:46">
      <c r="A44" s="204" t="str">
        <f>'N3.01'!A44</f>
        <v>Stage 3:With Intervention Risk Change</v>
      </c>
      <c r="B44" s="204" t="str">
        <f>'N3.01'!B44</f>
        <v>Asset Intervention Impacts</v>
      </c>
      <c r="C44" s="204" t="str">
        <f>'N3.01'!C44</f>
        <v>Asset Refurbishment (Other Driven)</v>
      </c>
      <c r="D44" s="204" t="str">
        <f>'N3.01'!D44</f>
        <v>Refurbishment</v>
      </c>
      <c r="F44" s="212" t="s">
        <v>51</v>
      </c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253">
        <f t="shared" si="22"/>
        <v>0</v>
      </c>
      <c r="S44" s="199" t="str">
        <f t="shared" si="5"/>
        <v>Units:</v>
      </c>
      <c r="T44" s="120"/>
      <c r="V44" s="199" t="str">
        <f t="shared" si="6"/>
        <v>Units:</v>
      </c>
      <c r="W44" s="120"/>
      <c r="X44" s="120"/>
      <c r="Y44" s="120"/>
      <c r="Z44" s="120"/>
      <c r="AA44" s="120"/>
      <c r="AB44" s="120"/>
      <c r="AC44" s="120"/>
      <c r="AD44" s="120"/>
      <c r="AE44" s="120"/>
      <c r="AF44" s="120"/>
      <c r="AG44" s="253">
        <f t="shared" si="23"/>
        <v>0</v>
      </c>
      <c r="AI44" s="199" t="str">
        <f t="shared" si="8"/>
        <v>Units:</v>
      </c>
      <c r="AJ44" s="120"/>
      <c r="AK44" s="120"/>
      <c r="AL44" s="120"/>
      <c r="AM44" s="120"/>
      <c r="AN44" s="120"/>
      <c r="AO44" s="120"/>
      <c r="AP44" s="120"/>
      <c r="AQ44" s="120"/>
      <c r="AR44" s="120"/>
      <c r="AS44" s="120"/>
      <c r="AT44" s="253">
        <f t="shared" si="24"/>
        <v>0</v>
      </c>
    </row>
    <row r="45" spans="1:46">
      <c r="A45" s="204" t="str">
        <f>'N3.01'!A45</f>
        <v>Stage 3:With Intervention Risk Change</v>
      </c>
      <c r="B45" s="204" t="str">
        <f>'N3.01'!B45</f>
        <v>Asset Intervention Impacts</v>
      </c>
      <c r="C45" s="204" t="str">
        <f>'N3.01'!C45</f>
        <v>Asset Replacement Due To Early Life Failures</v>
      </c>
      <c r="D45" s="204" t="str">
        <f>'N3.01'!D45</f>
        <v>Other Interventions</v>
      </c>
      <c r="F45" s="212" t="s">
        <v>51</v>
      </c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253">
        <f t="shared" si="22"/>
        <v>0</v>
      </c>
      <c r="S45" s="199" t="str">
        <f t="shared" si="5"/>
        <v>Units:</v>
      </c>
      <c r="T45" s="120"/>
      <c r="V45" s="199" t="str">
        <f t="shared" si="6"/>
        <v>Units:</v>
      </c>
      <c r="W45" s="120"/>
      <c r="X45" s="120"/>
      <c r="Y45" s="120"/>
      <c r="Z45" s="120"/>
      <c r="AA45" s="120"/>
      <c r="AB45" s="120"/>
      <c r="AC45" s="120"/>
      <c r="AD45" s="120"/>
      <c r="AE45" s="120"/>
      <c r="AF45" s="120"/>
      <c r="AG45" s="253">
        <f t="shared" si="23"/>
        <v>0</v>
      </c>
      <c r="AI45" s="199" t="str">
        <f t="shared" si="8"/>
        <v>Units:</v>
      </c>
      <c r="AJ45" s="120"/>
      <c r="AK45" s="120"/>
      <c r="AL45" s="120"/>
      <c r="AM45" s="120"/>
      <c r="AN45" s="120"/>
      <c r="AO45" s="120"/>
      <c r="AP45" s="120"/>
      <c r="AQ45" s="120"/>
      <c r="AR45" s="120"/>
      <c r="AS45" s="120"/>
      <c r="AT45" s="253">
        <f t="shared" si="24"/>
        <v>0</v>
      </c>
    </row>
    <row r="46" spans="1:46">
      <c r="A46" s="204" t="str">
        <f>'N3.01'!A46</f>
        <v>Stage 3:With Intervention Risk Change</v>
      </c>
      <c r="B46" s="204" t="str">
        <f>'N3.01'!B46</f>
        <v>Risk Changes</v>
      </c>
      <c r="C46" s="248" t="str">
        <f>'N3.01'!C46</f>
        <v>Optional entry 4</v>
      </c>
      <c r="D46" s="204" t="str">
        <f>'N3.01'!D46</f>
        <v>N/A</v>
      </c>
      <c r="F46" s="212" t="s">
        <v>51</v>
      </c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53">
        <f t="shared" si="22"/>
        <v>0</v>
      </c>
      <c r="S46" s="199" t="str">
        <f t="shared" si="5"/>
        <v>Units:</v>
      </c>
      <c r="T46" s="120"/>
      <c r="V46" s="199" t="str">
        <f t="shared" si="6"/>
        <v>Units:</v>
      </c>
      <c r="W46" s="206"/>
      <c r="X46" s="206"/>
      <c r="Y46" s="206"/>
      <c r="Z46" s="206"/>
      <c r="AA46" s="206"/>
      <c r="AB46" s="206"/>
      <c r="AC46" s="206"/>
      <c r="AD46" s="206"/>
      <c r="AE46" s="206"/>
      <c r="AF46" s="206"/>
      <c r="AG46" s="253">
        <f t="shared" si="23"/>
        <v>0</v>
      </c>
      <c r="AI46" s="199" t="str">
        <f t="shared" si="8"/>
        <v>Units:</v>
      </c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53">
        <f t="shared" si="24"/>
        <v>0</v>
      </c>
    </row>
    <row r="47" spans="1:46">
      <c r="A47" s="247" t="str">
        <f>'N3.01'!A47</f>
        <v>Stage 3: RIIO-2 With Intervention Position 2025/26</v>
      </c>
      <c r="B47" s="247" t="str">
        <f>'N3.01'!B47</f>
        <v>Total Asset Category Risk</v>
      </c>
      <c r="C47" s="247" t="str">
        <f>'N3.01'!C47</f>
        <v>With Intervention Position</v>
      </c>
      <c r="D47" s="247" t="str">
        <f>'N3.01'!D47</f>
        <v>Total</v>
      </c>
      <c r="F47" s="212" t="s">
        <v>51</v>
      </c>
      <c r="G47" s="252">
        <f>SUM(G$33:G$46)</f>
        <v>0</v>
      </c>
      <c r="H47" s="252">
        <f t="shared" ref="H47:P47" si="25">SUM(H$33:H$46)</f>
        <v>0</v>
      </c>
      <c r="I47" s="252">
        <f t="shared" si="25"/>
        <v>0</v>
      </c>
      <c r="J47" s="252">
        <f t="shared" si="25"/>
        <v>0</v>
      </c>
      <c r="K47" s="252">
        <f t="shared" si="25"/>
        <v>0</v>
      </c>
      <c r="L47" s="252">
        <f t="shared" si="25"/>
        <v>0</v>
      </c>
      <c r="M47" s="252">
        <f t="shared" si="25"/>
        <v>0</v>
      </c>
      <c r="N47" s="252">
        <f t="shared" si="25"/>
        <v>0</v>
      </c>
      <c r="O47" s="252">
        <f t="shared" si="25"/>
        <v>0</v>
      </c>
      <c r="P47" s="252">
        <f t="shared" si="25"/>
        <v>0</v>
      </c>
      <c r="Q47" s="252">
        <f t="shared" si="22"/>
        <v>0</v>
      </c>
      <c r="S47" s="199" t="str">
        <f t="shared" si="5"/>
        <v>Units:</v>
      </c>
      <c r="T47" s="120"/>
      <c r="V47" s="199" t="str">
        <f t="shared" si="6"/>
        <v>Units:</v>
      </c>
      <c r="W47" s="252">
        <f t="shared" ref="W47:AF47" si="26">SUM(W$33:W$46)</f>
        <v>0</v>
      </c>
      <c r="X47" s="252">
        <f t="shared" si="26"/>
        <v>0</v>
      </c>
      <c r="Y47" s="252">
        <f t="shared" si="26"/>
        <v>0</v>
      </c>
      <c r="Z47" s="252">
        <f t="shared" si="26"/>
        <v>0</v>
      </c>
      <c r="AA47" s="252">
        <f t="shared" si="26"/>
        <v>0</v>
      </c>
      <c r="AB47" s="252">
        <f t="shared" si="26"/>
        <v>0</v>
      </c>
      <c r="AC47" s="252">
        <f t="shared" si="26"/>
        <v>0</v>
      </c>
      <c r="AD47" s="252">
        <f t="shared" si="26"/>
        <v>0</v>
      </c>
      <c r="AE47" s="252">
        <f t="shared" si="26"/>
        <v>0</v>
      </c>
      <c r="AF47" s="252">
        <f t="shared" si="26"/>
        <v>0</v>
      </c>
      <c r="AG47" s="252">
        <f t="shared" si="23"/>
        <v>0</v>
      </c>
      <c r="AI47" s="199" t="str">
        <f t="shared" si="8"/>
        <v>Units:</v>
      </c>
      <c r="AJ47" s="252">
        <f t="shared" ref="AJ47:AS47" si="27">SUM(AJ$33:AJ$46)</f>
        <v>0</v>
      </c>
      <c r="AK47" s="252">
        <f t="shared" si="27"/>
        <v>0</v>
      </c>
      <c r="AL47" s="252">
        <f t="shared" si="27"/>
        <v>0</v>
      </c>
      <c r="AM47" s="252">
        <f t="shared" si="27"/>
        <v>0</v>
      </c>
      <c r="AN47" s="252">
        <f t="shared" si="27"/>
        <v>0</v>
      </c>
      <c r="AO47" s="252">
        <f t="shared" si="27"/>
        <v>0</v>
      </c>
      <c r="AP47" s="252">
        <f t="shared" si="27"/>
        <v>0</v>
      </c>
      <c r="AQ47" s="252">
        <f t="shared" si="27"/>
        <v>0</v>
      </c>
      <c r="AR47" s="252">
        <f t="shared" si="27"/>
        <v>0</v>
      </c>
      <c r="AS47" s="252">
        <f t="shared" si="27"/>
        <v>0</v>
      </c>
      <c r="AT47" s="252">
        <f t="shared" si="24"/>
        <v>0</v>
      </c>
    </row>
    <row r="48" spans="1:46" s="207" customFormat="1" ht="5" customHeight="1">
      <c r="S48" s="208"/>
      <c r="V48" s="208"/>
      <c r="AI48" s="208"/>
    </row>
    <row r="49" spans="1:46">
      <c r="A49" s="204" t="str">
        <f>'N3.01'!A49</f>
        <v>Long Term Risk Benefit: RIIO-2</v>
      </c>
      <c r="B49" s="204" t="str">
        <f>'N3.01'!B49</f>
        <v>Asset Intervention Impacts</v>
      </c>
      <c r="C49" s="204" t="str">
        <f>'N3.01'!C49</f>
        <v>Asset Replacement (PoF Driven)</v>
      </c>
      <c r="D49" s="204" t="str">
        <f>'N3.01'!D49</f>
        <v>N/A</v>
      </c>
      <c r="F49" s="212" t="s">
        <v>51</v>
      </c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253">
        <f t="shared" ref="Q49:Q55" si="28">SUM(G49:P49)</f>
        <v>0</v>
      </c>
      <c r="S49" s="199" t="str">
        <f t="shared" si="5"/>
        <v>Units:</v>
      </c>
      <c r="T49" s="120"/>
      <c r="V49" s="199" t="str">
        <f t="shared" si="6"/>
        <v>Units:</v>
      </c>
      <c r="W49" s="120"/>
      <c r="X49" s="120"/>
      <c r="Y49" s="120"/>
      <c r="Z49" s="120"/>
      <c r="AA49" s="120"/>
      <c r="AB49" s="120"/>
      <c r="AC49" s="120"/>
      <c r="AD49" s="120"/>
      <c r="AE49" s="120"/>
      <c r="AF49" s="120"/>
      <c r="AG49" s="253">
        <f t="shared" ref="AG49:AG55" si="29">SUM(W49:AF49)</f>
        <v>0</v>
      </c>
      <c r="AI49" s="199" t="str">
        <f t="shared" si="8"/>
        <v>Units:</v>
      </c>
      <c r="AJ49" s="120"/>
      <c r="AK49" s="120"/>
      <c r="AL49" s="120"/>
      <c r="AM49" s="120"/>
      <c r="AN49" s="120"/>
      <c r="AO49" s="120"/>
      <c r="AP49" s="120"/>
      <c r="AQ49" s="120"/>
      <c r="AR49" s="120"/>
      <c r="AS49" s="120"/>
      <c r="AT49" s="253">
        <f t="shared" ref="AT49:AT55" si="30">SUM(AJ49:AS49)</f>
        <v>0</v>
      </c>
    </row>
    <row r="50" spans="1:46">
      <c r="A50" s="204" t="str">
        <f>'N3.01'!A50</f>
        <v>Long Term Risk Benefit: RIIO-2</v>
      </c>
      <c r="B50" s="204" t="str">
        <f>'N3.01'!B50</f>
        <v>Asset Intervention Impacts</v>
      </c>
      <c r="C50" s="204" t="str">
        <f>'N3.01'!C50</f>
        <v>Asset Replacement (CoF Driven)</v>
      </c>
      <c r="D50" s="204" t="str">
        <f>'N3.01'!D50</f>
        <v>N/A</v>
      </c>
      <c r="F50" s="212" t="s">
        <v>51</v>
      </c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253">
        <f t="shared" si="28"/>
        <v>0</v>
      </c>
      <c r="S50" s="199" t="str">
        <f t="shared" si="5"/>
        <v>Units:</v>
      </c>
      <c r="T50" s="120"/>
      <c r="V50" s="199" t="str">
        <f t="shared" si="6"/>
        <v>Units:</v>
      </c>
      <c r="W50" s="120"/>
      <c r="X50" s="120"/>
      <c r="Y50" s="120"/>
      <c r="Z50" s="120"/>
      <c r="AA50" s="120"/>
      <c r="AB50" s="120"/>
      <c r="AC50" s="120"/>
      <c r="AD50" s="120"/>
      <c r="AE50" s="120"/>
      <c r="AF50" s="120"/>
      <c r="AG50" s="253">
        <f t="shared" si="29"/>
        <v>0</v>
      </c>
      <c r="AI50" s="199" t="str">
        <f t="shared" si="8"/>
        <v>Units:</v>
      </c>
      <c r="AJ50" s="120"/>
      <c r="AK50" s="120"/>
      <c r="AL50" s="120"/>
      <c r="AM50" s="120"/>
      <c r="AN50" s="120"/>
      <c r="AO50" s="120"/>
      <c r="AP50" s="120"/>
      <c r="AQ50" s="120"/>
      <c r="AR50" s="120"/>
      <c r="AS50" s="120"/>
      <c r="AT50" s="253">
        <f t="shared" si="30"/>
        <v>0</v>
      </c>
    </row>
    <row r="51" spans="1:46">
      <c r="A51" s="204" t="str">
        <f>'N3.01'!A51</f>
        <v>Long Term Risk Benefit: RIIO-2</v>
      </c>
      <c r="B51" s="204" t="str">
        <f>'N3.01'!B51</f>
        <v>Asset Intervention Impacts</v>
      </c>
      <c r="C51" s="204" t="str">
        <f>'N3.01'!C51</f>
        <v>Asset Replacement (Other Driven)</v>
      </c>
      <c r="D51" s="204" t="str">
        <f>'N3.01'!D51</f>
        <v>N/A</v>
      </c>
      <c r="F51" s="212" t="s">
        <v>51</v>
      </c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253">
        <f t="shared" si="28"/>
        <v>0</v>
      </c>
      <c r="S51" s="199" t="str">
        <f t="shared" si="5"/>
        <v>Units:</v>
      </c>
      <c r="T51" s="120"/>
      <c r="V51" s="199" t="str">
        <f t="shared" si="6"/>
        <v>Units:</v>
      </c>
      <c r="W51" s="120"/>
      <c r="X51" s="120"/>
      <c r="Y51" s="120"/>
      <c r="Z51" s="120"/>
      <c r="AA51" s="120"/>
      <c r="AB51" s="120"/>
      <c r="AC51" s="120"/>
      <c r="AD51" s="120"/>
      <c r="AE51" s="120"/>
      <c r="AF51" s="120"/>
      <c r="AG51" s="253">
        <f t="shared" si="29"/>
        <v>0</v>
      </c>
      <c r="AI51" s="199" t="str">
        <f t="shared" si="8"/>
        <v>Units:</v>
      </c>
      <c r="AJ51" s="120"/>
      <c r="AK51" s="120"/>
      <c r="AL51" s="120"/>
      <c r="AM51" s="120"/>
      <c r="AN51" s="120"/>
      <c r="AO51" s="120"/>
      <c r="AP51" s="120"/>
      <c r="AQ51" s="120"/>
      <c r="AR51" s="120"/>
      <c r="AS51" s="120"/>
      <c r="AT51" s="253">
        <f t="shared" si="30"/>
        <v>0</v>
      </c>
    </row>
    <row r="52" spans="1:46">
      <c r="A52" s="204" t="str">
        <f>'N3.01'!A52</f>
        <v>Long Term Risk Benefit: RIIO-2</v>
      </c>
      <c r="B52" s="204" t="str">
        <f>'N3.01'!B52</f>
        <v>Asset Intervention Impacts</v>
      </c>
      <c r="C52" s="204" t="str">
        <f>'N3.01'!C52</f>
        <v>Asset Refurbishment (PoF Driven)</v>
      </c>
      <c r="D52" s="204" t="str">
        <f>'N3.01'!D52</f>
        <v>N/A</v>
      </c>
      <c r="F52" s="212" t="s">
        <v>51</v>
      </c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253">
        <f t="shared" si="28"/>
        <v>0</v>
      </c>
      <c r="S52" s="199" t="str">
        <f t="shared" si="5"/>
        <v>Units:</v>
      </c>
      <c r="T52" s="120"/>
      <c r="V52" s="199" t="str">
        <f t="shared" si="6"/>
        <v>Units:</v>
      </c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253">
        <f t="shared" si="29"/>
        <v>0</v>
      </c>
      <c r="AI52" s="199" t="str">
        <f t="shared" si="8"/>
        <v>Units:</v>
      </c>
      <c r="AJ52" s="120"/>
      <c r="AK52" s="120"/>
      <c r="AL52" s="120"/>
      <c r="AM52" s="120"/>
      <c r="AN52" s="120"/>
      <c r="AO52" s="120"/>
      <c r="AP52" s="120"/>
      <c r="AQ52" s="120"/>
      <c r="AR52" s="120"/>
      <c r="AS52" s="120"/>
      <c r="AT52" s="253">
        <f t="shared" si="30"/>
        <v>0</v>
      </c>
    </row>
    <row r="53" spans="1:46">
      <c r="A53" s="204" t="str">
        <f>'N3.01'!A53</f>
        <v>Long Term Risk Benefit: RIIO-2</v>
      </c>
      <c r="B53" s="204" t="str">
        <f>'N3.01'!B53</f>
        <v>Asset Intervention Impacts</v>
      </c>
      <c r="C53" s="204" t="str">
        <f>'N3.01'!C53</f>
        <v>Asset Refurbishment (CoF Driven)</v>
      </c>
      <c r="D53" s="204" t="str">
        <f>'N3.01'!D53</f>
        <v>N/A</v>
      </c>
      <c r="F53" s="212" t="s">
        <v>51</v>
      </c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253">
        <f t="shared" si="28"/>
        <v>0</v>
      </c>
      <c r="S53" s="199" t="str">
        <f t="shared" si="5"/>
        <v>Units:</v>
      </c>
      <c r="T53" s="120"/>
      <c r="V53" s="199" t="str">
        <f t="shared" si="6"/>
        <v>Units:</v>
      </c>
      <c r="W53" s="120"/>
      <c r="X53" s="120"/>
      <c r="Y53" s="120"/>
      <c r="Z53" s="120"/>
      <c r="AA53" s="120"/>
      <c r="AB53" s="120"/>
      <c r="AC53" s="120"/>
      <c r="AD53" s="120"/>
      <c r="AE53" s="120"/>
      <c r="AF53" s="120"/>
      <c r="AG53" s="253">
        <f t="shared" si="29"/>
        <v>0</v>
      </c>
      <c r="AI53" s="199" t="str">
        <f t="shared" si="8"/>
        <v>Units:</v>
      </c>
      <c r="AJ53" s="120"/>
      <c r="AK53" s="120"/>
      <c r="AL53" s="120"/>
      <c r="AM53" s="120"/>
      <c r="AN53" s="120"/>
      <c r="AO53" s="120"/>
      <c r="AP53" s="120"/>
      <c r="AQ53" s="120"/>
      <c r="AR53" s="120"/>
      <c r="AS53" s="120"/>
      <c r="AT53" s="253">
        <f t="shared" si="30"/>
        <v>0</v>
      </c>
    </row>
    <row r="54" spans="1:46">
      <c r="A54" s="204" t="str">
        <f>'N3.01'!A54</f>
        <v>Long Term Risk Benefit: RIIO-2</v>
      </c>
      <c r="B54" s="204" t="str">
        <f>'N3.01'!B54</f>
        <v>Asset Intervention Impacts</v>
      </c>
      <c r="C54" s="204" t="str">
        <f>'N3.01'!C54</f>
        <v>Asset Refurbishment (Other Driven)</v>
      </c>
      <c r="D54" s="204" t="str">
        <f>'N3.01'!D54</f>
        <v>N/A</v>
      </c>
      <c r="F54" s="212" t="s">
        <v>51</v>
      </c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253">
        <f t="shared" si="28"/>
        <v>0</v>
      </c>
      <c r="S54" s="199" t="str">
        <f t="shared" si="5"/>
        <v>Units:</v>
      </c>
      <c r="T54" s="120"/>
      <c r="V54" s="199" t="str">
        <f t="shared" si="6"/>
        <v>Units:</v>
      </c>
      <c r="W54" s="120"/>
      <c r="X54" s="120"/>
      <c r="Y54" s="120"/>
      <c r="Z54" s="120"/>
      <c r="AA54" s="120"/>
      <c r="AB54" s="120"/>
      <c r="AC54" s="120"/>
      <c r="AD54" s="120"/>
      <c r="AE54" s="120"/>
      <c r="AF54" s="120"/>
      <c r="AG54" s="253">
        <f t="shared" si="29"/>
        <v>0</v>
      </c>
      <c r="AI54" s="199" t="str">
        <f t="shared" si="8"/>
        <v>Units:</v>
      </c>
      <c r="AJ54" s="120"/>
      <c r="AK54" s="120"/>
      <c r="AL54" s="120"/>
      <c r="AM54" s="120"/>
      <c r="AN54" s="120"/>
      <c r="AO54" s="120"/>
      <c r="AP54" s="120"/>
      <c r="AQ54" s="120"/>
      <c r="AR54" s="120"/>
      <c r="AS54" s="120"/>
      <c r="AT54" s="253">
        <f t="shared" si="30"/>
        <v>0</v>
      </c>
    </row>
    <row r="55" spans="1:46">
      <c r="A55" s="204" t="str">
        <f>'N3.01'!A55</f>
        <v>Long Term Risk Benefit: RIIO-2</v>
      </c>
      <c r="B55" s="204" t="str">
        <f>'N3.01'!B55</f>
        <v>Asset Intervention Impacts</v>
      </c>
      <c r="C55" s="204" t="str">
        <f>'N3.01'!C55</f>
        <v>Total Long Term Risk Benefit</v>
      </c>
      <c r="D55" s="204" t="str">
        <f>'N3.01'!D55</f>
        <v>Sub-Total</v>
      </c>
      <c r="F55" s="212" t="s">
        <v>51</v>
      </c>
      <c r="G55" s="252">
        <f>SUM(G$49:G$54)</f>
        <v>0</v>
      </c>
      <c r="H55" s="252">
        <f t="shared" ref="H55:P55" si="31">SUM(H$49:H$54)</f>
        <v>0</v>
      </c>
      <c r="I55" s="252">
        <f t="shared" si="31"/>
        <v>0</v>
      </c>
      <c r="J55" s="252">
        <f t="shared" si="31"/>
        <v>0</v>
      </c>
      <c r="K55" s="252">
        <f t="shared" si="31"/>
        <v>0</v>
      </c>
      <c r="L55" s="252">
        <f t="shared" si="31"/>
        <v>0</v>
      </c>
      <c r="M55" s="252">
        <f t="shared" si="31"/>
        <v>0</v>
      </c>
      <c r="N55" s="252">
        <f t="shared" si="31"/>
        <v>0</v>
      </c>
      <c r="O55" s="252">
        <f t="shared" si="31"/>
        <v>0</v>
      </c>
      <c r="P55" s="252">
        <f t="shared" si="31"/>
        <v>0</v>
      </c>
      <c r="Q55" s="253">
        <f t="shared" si="28"/>
        <v>0</v>
      </c>
      <c r="S55" s="199" t="str">
        <f t="shared" si="5"/>
        <v>Units:</v>
      </c>
      <c r="T55" s="120"/>
      <c r="V55" s="199" t="str">
        <f t="shared" si="6"/>
        <v>Units:</v>
      </c>
      <c r="W55" s="252">
        <f t="shared" ref="W55:AF55" si="32">SUM(W$49:W$54)</f>
        <v>0</v>
      </c>
      <c r="X55" s="252">
        <f t="shared" si="32"/>
        <v>0</v>
      </c>
      <c r="Y55" s="252">
        <f t="shared" si="32"/>
        <v>0</v>
      </c>
      <c r="Z55" s="252">
        <f t="shared" si="32"/>
        <v>0</v>
      </c>
      <c r="AA55" s="252">
        <f t="shared" si="32"/>
        <v>0</v>
      </c>
      <c r="AB55" s="252">
        <f t="shared" si="32"/>
        <v>0</v>
      </c>
      <c r="AC55" s="252">
        <f t="shared" si="32"/>
        <v>0</v>
      </c>
      <c r="AD55" s="252">
        <f t="shared" si="32"/>
        <v>0</v>
      </c>
      <c r="AE55" s="252">
        <f t="shared" si="32"/>
        <v>0</v>
      </c>
      <c r="AF55" s="252">
        <f t="shared" si="32"/>
        <v>0</v>
      </c>
      <c r="AG55" s="253">
        <f t="shared" si="29"/>
        <v>0</v>
      </c>
      <c r="AI55" s="199" t="str">
        <f t="shared" si="8"/>
        <v>Units:</v>
      </c>
      <c r="AJ55" s="252">
        <f t="shared" ref="AJ55:AS55" si="33">SUM(AJ$49:AJ$54)</f>
        <v>0</v>
      </c>
      <c r="AK55" s="252">
        <f t="shared" si="33"/>
        <v>0</v>
      </c>
      <c r="AL55" s="252">
        <f t="shared" si="33"/>
        <v>0</v>
      </c>
      <c r="AM55" s="252">
        <f t="shared" si="33"/>
        <v>0</v>
      </c>
      <c r="AN55" s="252">
        <f t="shared" si="33"/>
        <v>0</v>
      </c>
      <c r="AO55" s="252">
        <f t="shared" si="33"/>
        <v>0</v>
      </c>
      <c r="AP55" s="252">
        <f t="shared" si="33"/>
        <v>0</v>
      </c>
      <c r="AQ55" s="252">
        <f t="shared" si="33"/>
        <v>0</v>
      </c>
      <c r="AR55" s="252">
        <f t="shared" si="33"/>
        <v>0</v>
      </c>
      <c r="AS55" s="252">
        <f t="shared" si="33"/>
        <v>0</v>
      </c>
      <c r="AT55" s="253">
        <f t="shared" si="30"/>
        <v>0</v>
      </c>
    </row>
    <row r="56" spans="1:46" s="207" customFormat="1" ht="5" customHeight="1">
      <c r="F56" s="208"/>
      <c r="S56" s="208"/>
      <c r="V56" s="208"/>
      <c r="AI56" s="208"/>
    </row>
    <row r="78" spans="5:5">
      <c r="E78" s="209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>
    <tabColor rgb="FF7030A0"/>
  </sheetPr>
  <dimension ref="A1:AV78"/>
  <sheetViews>
    <sheetView zoomScale="85" zoomScaleNormal="85" workbookViewId="0">
      <selection activeCell="G47" sqref="G47"/>
    </sheetView>
  </sheetViews>
  <sheetFormatPr defaultColWidth="9" defaultRowHeight="12.4"/>
  <cols>
    <col min="1" max="1" width="51.19921875" style="89" customWidth="1"/>
    <col min="2" max="2" width="48.796875" style="89" bestFit="1" customWidth="1"/>
    <col min="3" max="3" width="51.19921875" style="89" bestFit="1" customWidth="1"/>
    <col min="4" max="4" width="11.796875" style="89" customWidth="1"/>
    <col min="5" max="5" width="1" style="207" customWidth="1"/>
    <col min="6" max="6" width="6.19921875" style="90" customWidth="1"/>
    <col min="7" max="7" width="9.796875" style="89" bestFit="1" customWidth="1"/>
    <col min="8" max="14" width="9.1328125" style="89" bestFit="1" customWidth="1"/>
    <col min="15" max="17" width="9" style="89"/>
    <col min="18" max="18" width="1" style="207" customWidth="1"/>
    <col min="19" max="19" width="6.19921875" style="90" customWidth="1"/>
    <col min="20" max="20" width="9" style="89"/>
    <col min="21" max="21" width="1" style="207" customWidth="1"/>
    <col min="22" max="22" width="6.19921875" style="90" customWidth="1"/>
    <col min="23" max="33" width="9" style="89"/>
    <col min="34" max="34" width="1" style="207" customWidth="1"/>
    <col min="35" max="35" width="6.19921875" style="90" customWidth="1"/>
    <col min="36" max="46" width="9" style="89"/>
    <col min="47" max="47" width="9.33203125" style="89" bestFit="1" customWidth="1"/>
    <col min="48" max="16384" width="9" style="89"/>
  </cols>
  <sheetData>
    <row r="1" spans="1:48" ht="25.15">
      <c r="A1" s="1" t="str">
        <f>N0_Cover!A1</f>
        <v>RIIO-2 Regulatory Reporting Pack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</row>
    <row r="2" spans="1:48" ht="22.9">
      <c r="A2" s="1">
        <f>N0_Cover!$B$12</f>
        <v>0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</row>
    <row r="3" spans="1:48" ht="19.899999999999999">
      <c r="A3" s="5" t="str">
        <f>"Workbook " &amp; N0_Cover!$B$12</f>
        <v xml:space="preserve">Workbook 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48" ht="17.649999999999999">
      <c r="A4" s="7" t="str">
        <f>"Submission Version " &amp; N0_Cover!$B$15 &amp; " - Submitted on " &amp; TEXT(N0_Cover!$B$16,"dd mmm yyyy")</f>
        <v>Submission Version  - Submitted on 00 Jan 1900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</row>
    <row r="5" spans="1:48" ht="17.649999999999999">
      <c r="A5" s="7" t="str">
        <f>"Template Version: " &amp; N0_Cover!$B$11</f>
        <v>Template Version: v1.0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</row>
    <row r="6" spans="1:48" ht="19.899999999999999">
      <c r="A6" s="5" t="e">
        <f ca="1">"Sheet: " &amp;VLOOKUP(RIGHT(CELL("filename",A1),LEN(CELL("filename",A1))-FIND("]",CELL("filename",A1))),'N0.1_Contents'!$A$11:$B$98,2,FALSE)</f>
        <v>#N/A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</row>
    <row r="7" spans="1:48" ht="17.649999999999999">
      <c r="A7" s="7" t="str">
        <f>"Prices Base: " &amp; 'N0.5_Data_Constants'!C13</f>
        <v>Prices Base: 2018/19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</row>
    <row r="8" spans="1:48" s="137" customFormat="1">
      <c r="A8" s="140" t="str">
        <f>"Error Checks: " &amp; IF(ISERROR(MATCH("Error",$A$9:$AV$9,0)),"OK","Error")</f>
        <v>Error Checks: OK</v>
      </c>
      <c r="B8" s="141"/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1"/>
      <c r="AE8" s="141"/>
      <c r="AF8" s="141"/>
      <c r="AG8" s="141"/>
      <c r="AH8" s="141"/>
      <c r="AI8" s="141"/>
      <c r="AJ8" s="141"/>
      <c r="AK8" s="141"/>
      <c r="AL8" s="141"/>
      <c r="AM8" s="141"/>
      <c r="AN8" s="141"/>
      <c r="AO8" s="141"/>
      <c r="AP8" s="141"/>
      <c r="AQ8" s="141"/>
      <c r="AR8" s="141"/>
      <c r="AS8" s="141"/>
      <c r="AT8" s="141"/>
      <c r="AU8" s="141"/>
    </row>
    <row r="9" spans="1:48" s="137" customFormat="1">
      <c r="A9" s="142" t="str">
        <f t="shared" ref="A9:AV9" si="0">IF(ISERROR(MATCH("Error",A10:A12,0)),"-","Error")</f>
        <v>-</v>
      </c>
      <c r="B9" s="142" t="str">
        <f t="shared" si="0"/>
        <v>-</v>
      </c>
      <c r="C9" s="142" t="str">
        <f t="shared" si="0"/>
        <v>-</v>
      </c>
      <c r="D9" s="142"/>
      <c r="E9" s="142" t="str">
        <f t="shared" si="0"/>
        <v>-</v>
      </c>
      <c r="F9" s="142" t="str">
        <f t="shared" si="0"/>
        <v>-</v>
      </c>
      <c r="G9" s="142" t="str">
        <f t="shared" si="0"/>
        <v>-</v>
      </c>
      <c r="H9" s="142" t="str">
        <f t="shared" si="0"/>
        <v>-</v>
      </c>
      <c r="I9" s="142" t="str">
        <f t="shared" si="0"/>
        <v>-</v>
      </c>
      <c r="J9" s="142" t="str">
        <f t="shared" si="0"/>
        <v>-</v>
      </c>
      <c r="K9" s="142" t="str">
        <f t="shared" si="0"/>
        <v>-</v>
      </c>
      <c r="L9" s="142" t="str">
        <f t="shared" si="0"/>
        <v>-</v>
      </c>
      <c r="M9" s="142" t="str">
        <f t="shared" si="0"/>
        <v>-</v>
      </c>
      <c r="N9" s="142" t="str">
        <f t="shared" si="0"/>
        <v>-</v>
      </c>
      <c r="O9" s="142" t="str">
        <f t="shared" si="0"/>
        <v>-</v>
      </c>
      <c r="P9" s="142" t="str">
        <f t="shared" si="0"/>
        <v>-</v>
      </c>
      <c r="Q9" s="142" t="str">
        <f t="shared" si="0"/>
        <v>-</v>
      </c>
      <c r="R9" s="142" t="str">
        <f t="shared" si="0"/>
        <v>-</v>
      </c>
      <c r="S9" s="142" t="str">
        <f t="shared" si="0"/>
        <v>-</v>
      </c>
      <c r="T9" s="142" t="str">
        <f t="shared" si="0"/>
        <v>-</v>
      </c>
      <c r="U9" s="142" t="str">
        <f t="shared" si="0"/>
        <v>-</v>
      </c>
      <c r="V9" s="142" t="str">
        <f t="shared" si="0"/>
        <v>-</v>
      </c>
      <c r="W9" s="142" t="str">
        <f t="shared" si="0"/>
        <v>-</v>
      </c>
      <c r="X9" s="142" t="str">
        <f t="shared" si="0"/>
        <v>-</v>
      </c>
      <c r="Y9" s="142" t="str">
        <f t="shared" si="0"/>
        <v>-</v>
      </c>
      <c r="Z9" s="142" t="str">
        <f t="shared" si="0"/>
        <v>-</v>
      </c>
      <c r="AA9" s="142" t="str">
        <f t="shared" si="0"/>
        <v>-</v>
      </c>
      <c r="AB9" s="142" t="str">
        <f t="shared" si="0"/>
        <v>-</v>
      </c>
      <c r="AC9" s="142" t="str">
        <f t="shared" si="0"/>
        <v>-</v>
      </c>
      <c r="AD9" s="142" t="str">
        <f t="shared" si="0"/>
        <v>-</v>
      </c>
      <c r="AE9" s="142" t="str">
        <f t="shared" si="0"/>
        <v>-</v>
      </c>
      <c r="AF9" s="142" t="str">
        <f t="shared" si="0"/>
        <v>-</v>
      </c>
      <c r="AG9" s="142" t="str">
        <f t="shared" si="0"/>
        <v>-</v>
      </c>
      <c r="AH9" s="142" t="str">
        <f t="shared" si="0"/>
        <v>-</v>
      </c>
      <c r="AI9" s="142" t="str">
        <f t="shared" si="0"/>
        <v>-</v>
      </c>
      <c r="AJ9" s="142" t="str">
        <f t="shared" si="0"/>
        <v>-</v>
      </c>
      <c r="AK9" s="142" t="str">
        <f t="shared" si="0"/>
        <v>-</v>
      </c>
      <c r="AL9" s="142" t="str">
        <f t="shared" si="0"/>
        <v>-</v>
      </c>
      <c r="AM9" s="142" t="str">
        <f t="shared" si="0"/>
        <v>-</v>
      </c>
      <c r="AN9" s="142" t="str">
        <f t="shared" si="0"/>
        <v>-</v>
      </c>
      <c r="AO9" s="142" t="str">
        <f t="shared" si="0"/>
        <v>-</v>
      </c>
      <c r="AP9" s="142" t="str">
        <f t="shared" si="0"/>
        <v>-</v>
      </c>
      <c r="AQ9" s="142" t="str">
        <f t="shared" si="0"/>
        <v>-</v>
      </c>
      <c r="AR9" s="142" t="str">
        <f t="shared" si="0"/>
        <v>-</v>
      </c>
      <c r="AS9" s="142" t="str">
        <f t="shared" si="0"/>
        <v>-</v>
      </c>
      <c r="AT9" s="142" t="str">
        <f t="shared" si="0"/>
        <v>-</v>
      </c>
      <c r="AU9" s="142" t="str">
        <f t="shared" si="0"/>
        <v>-</v>
      </c>
      <c r="AV9" s="137" t="str">
        <f t="shared" si="0"/>
        <v>-</v>
      </c>
    </row>
    <row r="12" spans="1:48" ht="19.899999999999999">
      <c r="A12" s="14" t="e">
        <f>'N0.6_Lookup_References'!B27</f>
        <v>#N/A</v>
      </c>
      <c r="B12" s="14"/>
      <c r="F12" s="14"/>
      <c r="G12" s="89" t="s">
        <v>0</v>
      </c>
      <c r="S12" s="200"/>
      <c r="T12" s="89" t="s">
        <v>2</v>
      </c>
      <c r="W12" s="201"/>
      <c r="X12" s="202" t="s">
        <v>229</v>
      </c>
      <c r="Y12" s="89" t="e">
        <f>VLOOKUP(A12, 'N0.6_Lookup_References'!B14:C63, 2, FALSE)</f>
        <v>#N/A</v>
      </c>
    </row>
    <row r="13" spans="1:48">
      <c r="S13" s="99" t="s">
        <v>112</v>
      </c>
      <c r="V13" s="99" t="s">
        <v>110</v>
      </c>
      <c r="AI13" s="99" t="s">
        <v>111</v>
      </c>
    </row>
    <row r="14" spans="1:48" ht="12.75" thickBot="1">
      <c r="A14" s="203" t="s">
        <v>413</v>
      </c>
      <c r="B14" s="203" t="s">
        <v>414</v>
      </c>
      <c r="C14" s="203" t="s">
        <v>415</v>
      </c>
      <c r="D14" s="203" t="s">
        <v>615</v>
      </c>
      <c r="F14" s="92" t="s">
        <v>49</v>
      </c>
      <c r="G14" s="91" t="s">
        <v>13</v>
      </c>
      <c r="H14" s="21" t="s">
        <v>14</v>
      </c>
      <c r="I14" s="22" t="s">
        <v>15</v>
      </c>
      <c r="J14" s="23" t="s">
        <v>16</v>
      </c>
      <c r="K14" s="24" t="s">
        <v>17</v>
      </c>
      <c r="L14" s="25" t="s">
        <v>18</v>
      </c>
      <c r="M14" s="26" t="s">
        <v>19</v>
      </c>
      <c r="N14" s="29" t="s">
        <v>20</v>
      </c>
      <c r="O14" s="27" t="s">
        <v>21</v>
      </c>
      <c r="P14" s="31" t="s">
        <v>22</v>
      </c>
      <c r="Q14" s="198" t="s">
        <v>26</v>
      </c>
      <c r="S14" s="92" t="s">
        <v>49</v>
      </c>
      <c r="T14" s="92" t="s">
        <v>76</v>
      </c>
      <c r="V14" s="92" t="s">
        <v>49</v>
      </c>
      <c r="W14" s="91" t="s">
        <v>13</v>
      </c>
      <c r="X14" s="21" t="s">
        <v>14</v>
      </c>
      <c r="Y14" s="22" t="s">
        <v>15</v>
      </c>
      <c r="Z14" s="23" t="s">
        <v>16</v>
      </c>
      <c r="AA14" s="24" t="s">
        <v>17</v>
      </c>
      <c r="AB14" s="25" t="s">
        <v>18</v>
      </c>
      <c r="AC14" s="26" t="s">
        <v>19</v>
      </c>
      <c r="AD14" s="29" t="s">
        <v>20</v>
      </c>
      <c r="AE14" s="27" t="s">
        <v>21</v>
      </c>
      <c r="AF14" s="31" t="s">
        <v>22</v>
      </c>
      <c r="AG14" s="198" t="s">
        <v>26</v>
      </c>
      <c r="AI14" s="92" t="s">
        <v>49</v>
      </c>
      <c r="AJ14" s="91" t="s">
        <v>4</v>
      </c>
      <c r="AK14" s="21" t="s">
        <v>5</v>
      </c>
      <c r="AL14" s="22" t="s">
        <v>6</v>
      </c>
      <c r="AM14" s="23" t="s">
        <v>7</v>
      </c>
      <c r="AN14" s="24" t="s">
        <v>8</v>
      </c>
      <c r="AO14" s="25" t="s">
        <v>91</v>
      </c>
      <c r="AP14" s="26" t="s">
        <v>92</v>
      </c>
      <c r="AQ14" s="29" t="s">
        <v>93</v>
      </c>
      <c r="AR14" s="27" t="s">
        <v>94</v>
      </c>
      <c r="AS14" s="31" t="s">
        <v>95</v>
      </c>
      <c r="AT14" s="198" t="s">
        <v>26</v>
      </c>
    </row>
    <row r="15" spans="1:48">
      <c r="A15" s="247" t="str">
        <f>'N3.01'!A15</f>
        <v>Stage1: RIIO-1 Closeout Position</v>
      </c>
      <c r="B15" s="247" t="str">
        <f>'N3.01'!B15</f>
        <v>Total Asset Category Risk</v>
      </c>
      <c r="C15" s="247" t="str">
        <f>'N3.01'!C15</f>
        <v>Closeout Position</v>
      </c>
      <c r="D15" s="247" t="str">
        <f>'N3.01'!D15</f>
        <v>Total</v>
      </c>
      <c r="F15" s="212" t="s">
        <v>51</v>
      </c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253">
        <f t="shared" ref="Q15:Q22" si="1">SUM(G15:P15)</f>
        <v>0</v>
      </c>
      <c r="S15" s="199" t="str">
        <f>$X$12</f>
        <v>Units:</v>
      </c>
      <c r="T15" s="120"/>
      <c r="V15" s="199" t="str">
        <f>$X$12</f>
        <v>Units:</v>
      </c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253">
        <f t="shared" ref="AG15:AG20" si="2">SUM(W15:AF15)</f>
        <v>0</v>
      </c>
      <c r="AI15" s="199" t="str">
        <f>$X$12</f>
        <v>Units:</v>
      </c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253">
        <f t="shared" ref="AT15:AT20" si="3">SUM(AJ15:AS15)</f>
        <v>0</v>
      </c>
    </row>
    <row r="16" spans="1:48">
      <c r="A16" s="204" t="str">
        <f>'N3.01'!A16</f>
        <v>Stage1: RIIO-1 to RIIO-2</v>
      </c>
      <c r="B16" s="204" t="str">
        <f>'N3.01'!B16</f>
        <v>Normalisation: True-Up</v>
      </c>
      <c r="C16" s="204" t="str">
        <f>'N3.01'!C16</f>
        <v>Data Revision</v>
      </c>
      <c r="D16" s="204" t="str">
        <f>'N3.01'!D16</f>
        <v>N/A</v>
      </c>
      <c r="F16" s="212" t="s">
        <v>51</v>
      </c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253">
        <f t="shared" si="1"/>
        <v>0</v>
      </c>
      <c r="S16" s="199" t="str">
        <f>$X$12</f>
        <v>Units:</v>
      </c>
      <c r="T16" s="120"/>
      <c r="V16" s="199" t="str">
        <f>$X$12</f>
        <v>Units:</v>
      </c>
      <c r="W16" s="120"/>
      <c r="X16" s="120"/>
      <c r="Y16" s="120"/>
      <c r="Z16" s="120"/>
      <c r="AA16" s="120"/>
      <c r="AB16" s="120"/>
      <c r="AC16" s="120"/>
      <c r="AD16" s="120"/>
      <c r="AE16" s="120"/>
      <c r="AF16" s="120"/>
      <c r="AG16" s="253">
        <f t="shared" si="2"/>
        <v>0</v>
      </c>
      <c r="AI16" s="199" t="str">
        <f>$X$12</f>
        <v>Units:</v>
      </c>
      <c r="AJ16" s="120"/>
      <c r="AK16" s="120"/>
      <c r="AL16" s="120"/>
      <c r="AM16" s="120"/>
      <c r="AN16" s="120"/>
      <c r="AO16" s="120"/>
      <c r="AP16" s="120"/>
      <c r="AQ16" s="120"/>
      <c r="AR16" s="120"/>
      <c r="AS16" s="120"/>
      <c r="AT16" s="253">
        <f t="shared" si="3"/>
        <v>0</v>
      </c>
    </row>
    <row r="17" spans="1:46">
      <c r="A17" s="204" t="str">
        <f>'N3.01'!A17</f>
        <v>Stage1: RIIO-1 to RIIO-2</v>
      </c>
      <c r="B17" s="204" t="str">
        <f>'N3.01'!B17</f>
        <v>Normalisation: True-Up</v>
      </c>
      <c r="C17" s="204" t="str">
        <f>'N3.01'!C17</f>
        <v>Methodological Change</v>
      </c>
      <c r="D17" s="204" t="str">
        <f>'N3.01'!D17</f>
        <v>N/A</v>
      </c>
      <c r="F17" s="212" t="s">
        <v>51</v>
      </c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253">
        <f t="shared" si="1"/>
        <v>0</v>
      </c>
      <c r="S17" s="199" t="str">
        <f>$X$12</f>
        <v>Units:</v>
      </c>
      <c r="T17" s="120"/>
      <c r="V17" s="199" t="str">
        <f>$X$12</f>
        <v>Units:</v>
      </c>
      <c r="W17" s="120"/>
      <c r="X17" s="120"/>
      <c r="Y17" s="120"/>
      <c r="Z17" s="120"/>
      <c r="AA17" s="120"/>
      <c r="AB17" s="120"/>
      <c r="AC17" s="120"/>
      <c r="AD17" s="120"/>
      <c r="AE17" s="120"/>
      <c r="AF17" s="120"/>
      <c r="AG17" s="253">
        <f t="shared" si="2"/>
        <v>0</v>
      </c>
      <c r="AI17" s="199" t="str">
        <f>$X$12</f>
        <v>Units:</v>
      </c>
      <c r="AJ17" s="120"/>
      <c r="AK17" s="120"/>
      <c r="AL17" s="120"/>
      <c r="AM17" s="120"/>
      <c r="AN17" s="120"/>
      <c r="AO17" s="120"/>
      <c r="AP17" s="120"/>
      <c r="AQ17" s="120"/>
      <c r="AR17" s="120"/>
      <c r="AS17" s="120"/>
      <c r="AT17" s="253">
        <f t="shared" si="3"/>
        <v>0</v>
      </c>
    </row>
    <row r="18" spans="1:46">
      <c r="A18" s="204" t="str">
        <f>'N3.01'!A18</f>
        <v>Stage1: RIIO-1 to RIIO-2</v>
      </c>
      <c r="B18" s="204" t="str">
        <f>'N3.01'!B18</f>
        <v>Normalisation: True-Up</v>
      </c>
      <c r="C18" s="248" t="str">
        <f>'N3.01'!C18</f>
        <v>Optional entry 1</v>
      </c>
      <c r="D18" s="204" t="str">
        <f>'N3.01'!D18</f>
        <v>N/A</v>
      </c>
      <c r="F18" s="212" t="s">
        <v>51</v>
      </c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253">
        <f t="shared" si="1"/>
        <v>0</v>
      </c>
      <c r="S18" s="199" t="str">
        <f>$X$12</f>
        <v>Units:</v>
      </c>
      <c r="T18" s="120"/>
      <c r="V18" s="199" t="str">
        <f>$X$12</f>
        <v>Units:</v>
      </c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253">
        <f t="shared" si="2"/>
        <v>0</v>
      </c>
      <c r="AI18" s="199" t="str">
        <f>$X$12</f>
        <v>Units:</v>
      </c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253">
        <f t="shared" si="3"/>
        <v>0</v>
      </c>
    </row>
    <row r="19" spans="1:46">
      <c r="A19" s="204" t="str">
        <f>'N3.01'!A19</f>
        <v>Stage1: RIIO-1 to RIIO-2</v>
      </c>
      <c r="B19" s="204" t="str">
        <f>'N3.01'!B19</f>
        <v>Normalisation: True-Up</v>
      </c>
      <c r="C19" s="248" t="str">
        <f>'N3.01'!C19</f>
        <v>Optional entry 2</v>
      </c>
      <c r="D19" s="204" t="str">
        <f>'N3.01'!D19</f>
        <v>N/A</v>
      </c>
      <c r="F19" s="212" t="s">
        <v>51</v>
      </c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252">
        <f t="shared" si="1"/>
        <v>0</v>
      </c>
      <c r="S19" s="199" t="str">
        <f>$X$12</f>
        <v>Units:</v>
      </c>
      <c r="T19" s="120"/>
      <c r="V19" s="199" t="str">
        <f>$X$12</f>
        <v>Units:</v>
      </c>
      <c r="W19" s="120"/>
      <c r="X19" s="120"/>
      <c r="Y19" s="120"/>
      <c r="Z19" s="120"/>
      <c r="AA19" s="120"/>
      <c r="AB19" s="120"/>
      <c r="AC19" s="120"/>
      <c r="AD19" s="120"/>
      <c r="AE19" s="120"/>
      <c r="AF19" s="120"/>
      <c r="AG19" s="252">
        <f t="shared" si="2"/>
        <v>0</v>
      </c>
      <c r="AI19" s="199" t="str">
        <f>$X$12</f>
        <v>Units:</v>
      </c>
      <c r="AJ19" s="120"/>
      <c r="AK19" s="120"/>
      <c r="AL19" s="120"/>
      <c r="AM19" s="120"/>
      <c r="AN19" s="120"/>
      <c r="AO19" s="120"/>
      <c r="AP19" s="120"/>
      <c r="AQ19" s="120"/>
      <c r="AR19" s="120"/>
      <c r="AS19" s="120"/>
      <c r="AT19" s="252">
        <f t="shared" si="3"/>
        <v>0</v>
      </c>
    </row>
    <row r="20" spans="1:46">
      <c r="A20" s="247" t="str">
        <f>'N3.01'!A20</f>
        <v>Stage 2: RIIO-2 Start Position 2020/21</v>
      </c>
      <c r="B20" s="247" t="str">
        <f>'N3.01'!B20</f>
        <v>Total Asset Category Risk</v>
      </c>
      <c r="C20" s="247" t="str">
        <f>'N3.01'!C20</f>
        <v>Start Position</v>
      </c>
      <c r="D20" s="247" t="str">
        <f>'N3.01'!D20</f>
        <v>Total</v>
      </c>
      <c r="F20" s="212" t="s">
        <v>51</v>
      </c>
      <c r="G20" s="252">
        <f>SUM(G15:G19)</f>
        <v>0</v>
      </c>
      <c r="H20" s="252">
        <f t="shared" ref="H20:P20" si="4">SUM(H15:H19)</f>
        <v>0</v>
      </c>
      <c r="I20" s="252">
        <f t="shared" si="4"/>
        <v>0</v>
      </c>
      <c r="J20" s="252">
        <f t="shared" si="4"/>
        <v>0</v>
      </c>
      <c r="K20" s="252">
        <f t="shared" si="4"/>
        <v>0</v>
      </c>
      <c r="L20" s="252">
        <f t="shared" si="4"/>
        <v>0</v>
      </c>
      <c r="M20" s="252">
        <f t="shared" si="4"/>
        <v>0</v>
      </c>
      <c r="N20" s="252">
        <f t="shared" si="4"/>
        <v>0</v>
      </c>
      <c r="O20" s="252">
        <f t="shared" si="4"/>
        <v>0</v>
      </c>
      <c r="P20" s="252">
        <f t="shared" si="4"/>
        <v>0</v>
      </c>
      <c r="Q20" s="252">
        <f t="shared" si="1"/>
        <v>0</v>
      </c>
      <c r="S20" s="199" t="str">
        <f t="shared" ref="S20:S55" si="5">$X$12</f>
        <v>Units:</v>
      </c>
      <c r="T20" s="120"/>
      <c r="V20" s="199" t="str">
        <f t="shared" ref="V20:V55" si="6">$X$12</f>
        <v>Units:</v>
      </c>
      <c r="W20" s="252">
        <f t="shared" ref="W20:AF20" si="7">SUM(W15:W19)</f>
        <v>0</v>
      </c>
      <c r="X20" s="252">
        <f t="shared" si="7"/>
        <v>0</v>
      </c>
      <c r="Y20" s="252">
        <f t="shared" si="7"/>
        <v>0</v>
      </c>
      <c r="Z20" s="252">
        <f t="shared" si="7"/>
        <v>0</v>
      </c>
      <c r="AA20" s="252">
        <f t="shared" si="7"/>
        <v>0</v>
      </c>
      <c r="AB20" s="252">
        <f t="shared" si="7"/>
        <v>0</v>
      </c>
      <c r="AC20" s="252">
        <f t="shared" si="7"/>
        <v>0</v>
      </c>
      <c r="AD20" s="252">
        <f t="shared" si="7"/>
        <v>0</v>
      </c>
      <c r="AE20" s="252">
        <f t="shared" si="7"/>
        <v>0</v>
      </c>
      <c r="AF20" s="252">
        <f t="shared" si="7"/>
        <v>0</v>
      </c>
      <c r="AG20" s="252">
        <f t="shared" si="2"/>
        <v>0</v>
      </c>
      <c r="AI20" s="199" t="str">
        <f t="shared" ref="AI20:AI55" si="8">$X$12</f>
        <v>Units:</v>
      </c>
      <c r="AJ20" s="252">
        <f t="shared" ref="AJ20:AS20" si="9">SUM(AJ15:AJ19)</f>
        <v>0</v>
      </c>
      <c r="AK20" s="252">
        <f t="shared" si="9"/>
        <v>0</v>
      </c>
      <c r="AL20" s="252">
        <f t="shared" si="9"/>
        <v>0</v>
      </c>
      <c r="AM20" s="252">
        <f t="shared" si="9"/>
        <v>0</v>
      </c>
      <c r="AN20" s="252">
        <f t="shared" si="9"/>
        <v>0</v>
      </c>
      <c r="AO20" s="252">
        <f t="shared" si="9"/>
        <v>0</v>
      </c>
      <c r="AP20" s="252">
        <f t="shared" si="9"/>
        <v>0</v>
      </c>
      <c r="AQ20" s="252">
        <f t="shared" si="9"/>
        <v>0</v>
      </c>
      <c r="AR20" s="252">
        <f t="shared" si="9"/>
        <v>0</v>
      </c>
      <c r="AS20" s="252">
        <f t="shared" si="9"/>
        <v>0</v>
      </c>
      <c r="AT20" s="252">
        <f t="shared" si="3"/>
        <v>0</v>
      </c>
    </row>
    <row r="21" spans="1:46">
      <c r="A21" s="204" t="str">
        <f>'N3.01'!A21</f>
        <v>Stage 2: Without Intervention Risk Change</v>
      </c>
      <c r="B21" s="204" t="str">
        <f>'N3.01'!B21</f>
        <v>Deterioration</v>
      </c>
      <c r="C21" s="204" t="str">
        <f>'N3.01'!C21</f>
        <v>Original Forecast Deterioration</v>
      </c>
      <c r="D21" s="204" t="str">
        <f>'N3.01'!D21</f>
        <v>N/A</v>
      </c>
      <c r="F21" s="212" t="s">
        <v>51</v>
      </c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253">
        <f t="shared" si="1"/>
        <v>0</v>
      </c>
      <c r="S21" s="199" t="str">
        <f t="shared" si="5"/>
        <v>Units:</v>
      </c>
      <c r="T21" s="120"/>
      <c r="V21" s="199" t="str">
        <f t="shared" si="6"/>
        <v>Units:</v>
      </c>
      <c r="W21" s="120"/>
      <c r="X21" s="120"/>
      <c r="Y21" s="120"/>
      <c r="Z21" s="120"/>
      <c r="AA21" s="120"/>
      <c r="AB21" s="120"/>
      <c r="AC21" s="120"/>
      <c r="AD21" s="120"/>
      <c r="AE21" s="120"/>
      <c r="AF21" s="120"/>
      <c r="AG21" s="253">
        <f t="shared" ref="AG21:AG32" si="10">SUM(W21:AF21)</f>
        <v>0</v>
      </c>
      <c r="AI21" s="199" t="str">
        <f t="shared" si="8"/>
        <v>Units:</v>
      </c>
      <c r="AJ21" s="120"/>
      <c r="AK21" s="120"/>
      <c r="AL21" s="120"/>
      <c r="AM21" s="120"/>
      <c r="AN21" s="120"/>
      <c r="AO21" s="120"/>
      <c r="AP21" s="120"/>
      <c r="AQ21" s="120"/>
      <c r="AR21" s="120"/>
      <c r="AS21" s="120"/>
      <c r="AT21" s="253">
        <f t="shared" ref="AT21:AT32" si="11">SUM(AJ21:AS21)</f>
        <v>0</v>
      </c>
    </row>
    <row r="22" spans="1:46">
      <c r="A22" s="204" t="str">
        <f>'N3.01'!A22</f>
        <v>Stage 2: Without Intervention Risk Change</v>
      </c>
      <c r="B22" s="204" t="str">
        <f>'N3.01'!B22</f>
        <v>Non-Intervention Impacts</v>
      </c>
      <c r="C22" s="204" t="str">
        <f>'N3.01'!C22</f>
        <v>Revised Forecast Deterioration</v>
      </c>
      <c r="D22" s="204" t="str">
        <f>'N3.01'!D22</f>
        <v>N/A</v>
      </c>
      <c r="F22" s="212" t="s">
        <v>51</v>
      </c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253">
        <f t="shared" si="1"/>
        <v>0</v>
      </c>
      <c r="S22" s="199" t="str">
        <f t="shared" si="5"/>
        <v>Units:</v>
      </c>
      <c r="T22" s="120"/>
      <c r="V22" s="199" t="str">
        <f t="shared" si="6"/>
        <v>Units:</v>
      </c>
      <c r="W22" s="120"/>
      <c r="X22" s="120"/>
      <c r="Y22" s="120"/>
      <c r="Z22" s="120"/>
      <c r="AA22" s="120"/>
      <c r="AB22" s="120"/>
      <c r="AC22" s="120"/>
      <c r="AD22" s="120"/>
      <c r="AE22" s="120"/>
      <c r="AF22" s="120"/>
      <c r="AG22" s="253">
        <f t="shared" si="10"/>
        <v>0</v>
      </c>
      <c r="AI22" s="199" t="str">
        <f t="shared" si="8"/>
        <v>Units:</v>
      </c>
      <c r="AJ22" s="120"/>
      <c r="AK22" s="120"/>
      <c r="AL22" s="120"/>
      <c r="AM22" s="120"/>
      <c r="AN22" s="120"/>
      <c r="AO22" s="120"/>
      <c r="AP22" s="120"/>
      <c r="AQ22" s="120"/>
      <c r="AR22" s="120"/>
      <c r="AS22" s="120"/>
      <c r="AT22" s="253">
        <f t="shared" si="11"/>
        <v>0</v>
      </c>
    </row>
    <row r="23" spans="1:46">
      <c r="A23" s="204" t="str">
        <f>'N3.01'!A23</f>
        <v>Stage 2: Without Intervention Risk Change</v>
      </c>
      <c r="B23" s="204" t="str">
        <f>'N3.01'!B23</f>
        <v>Non-Intervention Impacts</v>
      </c>
      <c r="C23" s="204" t="str">
        <f>'N3.01'!C23</f>
        <v>Deterioration Change Impact</v>
      </c>
      <c r="D23" s="204" t="str">
        <f>'N3.01'!D23</f>
        <v>Non-Intervention</v>
      </c>
      <c r="F23" s="212" t="s">
        <v>51</v>
      </c>
      <c r="G23" s="254">
        <f t="shared" ref="G23:P23" si="12">G$22-G$21</f>
        <v>0</v>
      </c>
      <c r="H23" s="254">
        <f t="shared" si="12"/>
        <v>0</v>
      </c>
      <c r="I23" s="254">
        <f t="shared" si="12"/>
        <v>0</v>
      </c>
      <c r="J23" s="254">
        <f t="shared" si="12"/>
        <v>0</v>
      </c>
      <c r="K23" s="254">
        <f t="shared" si="12"/>
        <v>0</v>
      </c>
      <c r="L23" s="254">
        <f t="shared" si="12"/>
        <v>0</v>
      </c>
      <c r="M23" s="254">
        <f t="shared" si="12"/>
        <v>0</v>
      </c>
      <c r="N23" s="254">
        <f t="shared" si="12"/>
        <v>0</v>
      </c>
      <c r="O23" s="254">
        <f t="shared" si="12"/>
        <v>0</v>
      </c>
      <c r="P23" s="254">
        <f t="shared" si="12"/>
        <v>0</v>
      </c>
      <c r="Q23" s="253">
        <f t="shared" ref="Q23:Q32" si="13">SUM(G23:P23)</f>
        <v>0</v>
      </c>
      <c r="S23" s="199" t="str">
        <f t="shared" si="5"/>
        <v>Units:</v>
      </c>
      <c r="T23" s="120"/>
      <c r="V23" s="199" t="str">
        <f t="shared" si="6"/>
        <v>Units:</v>
      </c>
      <c r="W23" s="254">
        <f t="shared" ref="W23:AF23" si="14">W$22-W$21</f>
        <v>0</v>
      </c>
      <c r="X23" s="254">
        <f t="shared" si="14"/>
        <v>0</v>
      </c>
      <c r="Y23" s="254">
        <f t="shared" si="14"/>
        <v>0</v>
      </c>
      <c r="Z23" s="254">
        <f t="shared" si="14"/>
        <v>0</v>
      </c>
      <c r="AA23" s="254">
        <f t="shared" si="14"/>
        <v>0</v>
      </c>
      <c r="AB23" s="254">
        <f t="shared" si="14"/>
        <v>0</v>
      </c>
      <c r="AC23" s="254">
        <f t="shared" si="14"/>
        <v>0</v>
      </c>
      <c r="AD23" s="254">
        <f t="shared" si="14"/>
        <v>0</v>
      </c>
      <c r="AE23" s="254">
        <f t="shared" si="14"/>
        <v>0</v>
      </c>
      <c r="AF23" s="254">
        <f t="shared" si="14"/>
        <v>0</v>
      </c>
      <c r="AG23" s="253">
        <f t="shared" si="10"/>
        <v>0</v>
      </c>
      <c r="AI23" s="199" t="str">
        <f t="shared" si="8"/>
        <v>Units:</v>
      </c>
      <c r="AJ23" s="254">
        <f t="shared" ref="AJ23:AS23" si="15">AJ$22-AJ$21</f>
        <v>0</v>
      </c>
      <c r="AK23" s="254">
        <f t="shared" si="15"/>
        <v>0</v>
      </c>
      <c r="AL23" s="254">
        <f t="shared" si="15"/>
        <v>0</v>
      </c>
      <c r="AM23" s="254">
        <f t="shared" si="15"/>
        <v>0</v>
      </c>
      <c r="AN23" s="254">
        <f t="shared" si="15"/>
        <v>0</v>
      </c>
      <c r="AO23" s="254">
        <f t="shared" si="15"/>
        <v>0</v>
      </c>
      <c r="AP23" s="254">
        <f t="shared" si="15"/>
        <v>0</v>
      </c>
      <c r="AQ23" s="254">
        <f t="shared" si="15"/>
        <v>0</v>
      </c>
      <c r="AR23" s="254">
        <f t="shared" si="15"/>
        <v>0</v>
      </c>
      <c r="AS23" s="254">
        <f t="shared" si="15"/>
        <v>0</v>
      </c>
      <c r="AT23" s="253">
        <f t="shared" si="11"/>
        <v>0</v>
      </c>
    </row>
    <row r="24" spans="1:46">
      <c r="A24" s="204" t="str">
        <f>'N3.01'!A24</f>
        <v>Stage 2: Without Intervention Risk Change</v>
      </c>
      <c r="B24" s="204" t="str">
        <f>'N3.01'!B24</f>
        <v>Non-Intervention Impacts</v>
      </c>
      <c r="C24" s="204" t="str">
        <f>'N3.01'!C24</f>
        <v>Revised Forecast Methodology Change</v>
      </c>
      <c r="D24" s="204" t="str">
        <f>'N3.01'!D24</f>
        <v>N/A</v>
      </c>
      <c r="F24" s="212" t="s">
        <v>51</v>
      </c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253">
        <f>SUM(G24:P24)</f>
        <v>0</v>
      </c>
      <c r="S24" s="199" t="str">
        <f t="shared" si="5"/>
        <v>Units:</v>
      </c>
      <c r="T24" s="120"/>
      <c r="V24" s="199" t="str">
        <f t="shared" si="6"/>
        <v>Units:</v>
      </c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253">
        <f t="shared" si="10"/>
        <v>0</v>
      </c>
      <c r="AI24" s="199" t="str">
        <f t="shared" si="8"/>
        <v>Units:</v>
      </c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253">
        <f t="shared" si="11"/>
        <v>0</v>
      </c>
    </row>
    <row r="25" spans="1:46">
      <c r="A25" s="204" t="str">
        <f>'N3.01'!A25</f>
        <v>Stage 2: Without Intervention Risk Change</v>
      </c>
      <c r="B25" s="204" t="str">
        <f>'N3.01'!B25</f>
        <v>Non-Intervention Impacts</v>
      </c>
      <c r="C25" s="204" t="str">
        <f>'N3.01'!C25</f>
        <v>Methodology Change Impact</v>
      </c>
      <c r="D25" s="204" t="str">
        <f>'N3.01'!D25</f>
        <v>Non-Intervention</v>
      </c>
      <c r="F25" s="212" t="s">
        <v>51</v>
      </c>
      <c r="G25" s="254">
        <f t="shared" ref="G25:P25" si="16">G$24-G$22</f>
        <v>0</v>
      </c>
      <c r="H25" s="254">
        <f t="shared" si="16"/>
        <v>0</v>
      </c>
      <c r="I25" s="254">
        <f t="shared" si="16"/>
        <v>0</v>
      </c>
      <c r="J25" s="254">
        <f t="shared" si="16"/>
        <v>0</v>
      </c>
      <c r="K25" s="254">
        <f t="shared" si="16"/>
        <v>0</v>
      </c>
      <c r="L25" s="254">
        <f t="shared" si="16"/>
        <v>0</v>
      </c>
      <c r="M25" s="254">
        <f t="shared" si="16"/>
        <v>0</v>
      </c>
      <c r="N25" s="254">
        <f t="shared" si="16"/>
        <v>0</v>
      </c>
      <c r="O25" s="254">
        <f t="shared" si="16"/>
        <v>0</v>
      </c>
      <c r="P25" s="254">
        <f t="shared" si="16"/>
        <v>0</v>
      </c>
      <c r="Q25" s="253">
        <f t="shared" si="13"/>
        <v>0</v>
      </c>
      <c r="S25" s="199" t="str">
        <f t="shared" si="5"/>
        <v>Units:</v>
      </c>
      <c r="T25" s="120"/>
      <c r="V25" s="199" t="str">
        <f t="shared" si="6"/>
        <v>Units:</v>
      </c>
      <c r="W25" s="254">
        <f t="shared" ref="W25:AF25" si="17">W$24-W$22</f>
        <v>0</v>
      </c>
      <c r="X25" s="254">
        <f t="shared" si="17"/>
        <v>0</v>
      </c>
      <c r="Y25" s="254">
        <f t="shared" si="17"/>
        <v>0</v>
      </c>
      <c r="Z25" s="254">
        <f t="shared" si="17"/>
        <v>0</v>
      </c>
      <c r="AA25" s="254">
        <f t="shared" si="17"/>
        <v>0</v>
      </c>
      <c r="AB25" s="254">
        <f t="shared" si="17"/>
        <v>0</v>
      </c>
      <c r="AC25" s="254">
        <f t="shared" si="17"/>
        <v>0</v>
      </c>
      <c r="AD25" s="254">
        <f t="shared" si="17"/>
        <v>0</v>
      </c>
      <c r="AE25" s="254">
        <f t="shared" si="17"/>
        <v>0</v>
      </c>
      <c r="AF25" s="254">
        <f t="shared" si="17"/>
        <v>0</v>
      </c>
      <c r="AG25" s="253">
        <f t="shared" si="10"/>
        <v>0</v>
      </c>
      <c r="AI25" s="199" t="str">
        <f t="shared" si="8"/>
        <v>Units:</v>
      </c>
      <c r="AJ25" s="254">
        <f t="shared" ref="AJ25:AS25" si="18">AJ$24-AJ$22</f>
        <v>0</v>
      </c>
      <c r="AK25" s="254">
        <f t="shared" si="18"/>
        <v>0</v>
      </c>
      <c r="AL25" s="254">
        <f t="shared" si="18"/>
        <v>0</v>
      </c>
      <c r="AM25" s="254">
        <f t="shared" si="18"/>
        <v>0</v>
      </c>
      <c r="AN25" s="254">
        <f t="shared" si="18"/>
        <v>0</v>
      </c>
      <c r="AO25" s="254">
        <f t="shared" si="18"/>
        <v>0</v>
      </c>
      <c r="AP25" s="254">
        <f t="shared" si="18"/>
        <v>0</v>
      </c>
      <c r="AQ25" s="254">
        <f t="shared" si="18"/>
        <v>0</v>
      </c>
      <c r="AR25" s="254">
        <f t="shared" si="18"/>
        <v>0</v>
      </c>
      <c r="AS25" s="254">
        <f t="shared" si="18"/>
        <v>0</v>
      </c>
      <c r="AT25" s="253">
        <f t="shared" si="11"/>
        <v>0</v>
      </c>
    </row>
    <row r="26" spans="1:46">
      <c r="A26" s="204" t="str">
        <f>'N3.01'!A26</f>
        <v>Stage 2: Without Intervention Risk Change</v>
      </c>
      <c r="B26" s="204" t="str">
        <f>'N3.01'!B26</f>
        <v>Load Related Work</v>
      </c>
      <c r="C26" s="204" t="str">
        <f>'N3.01'!C26</f>
        <v>Asset Additions (not part of replace or refurb)</v>
      </c>
      <c r="D26" s="204" t="str">
        <f>'N3.01'!D26</f>
        <v>Other Interventions</v>
      </c>
      <c r="F26" s="212" t="s">
        <v>51</v>
      </c>
      <c r="G26" s="120"/>
      <c r="H26" s="120"/>
      <c r="I26" s="120"/>
      <c r="J26" s="120"/>
      <c r="K26" s="120"/>
      <c r="L26" s="120"/>
      <c r="M26" s="120"/>
      <c r="N26" s="120"/>
      <c r="O26" s="120"/>
      <c r="P26" s="120"/>
      <c r="Q26" s="253">
        <f t="shared" si="13"/>
        <v>0</v>
      </c>
      <c r="S26" s="199" t="str">
        <f t="shared" si="5"/>
        <v>Units:</v>
      </c>
      <c r="T26" s="120"/>
      <c r="V26" s="199" t="str">
        <f t="shared" si="6"/>
        <v>Units:</v>
      </c>
      <c r="W26" s="120"/>
      <c r="X26" s="120"/>
      <c r="Y26" s="120"/>
      <c r="Z26" s="120"/>
      <c r="AA26" s="120"/>
      <c r="AB26" s="120"/>
      <c r="AC26" s="120"/>
      <c r="AD26" s="120"/>
      <c r="AE26" s="120"/>
      <c r="AF26" s="120"/>
      <c r="AG26" s="253">
        <f t="shared" si="10"/>
        <v>0</v>
      </c>
      <c r="AI26" s="199" t="str">
        <f t="shared" si="8"/>
        <v>Units:</v>
      </c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253">
        <f t="shared" si="11"/>
        <v>0</v>
      </c>
    </row>
    <row r="27" spans="1:46">
      <c r="A27" s="204" t="str">
        <f>'N3.01'!A27</f>
        <v>Stage 2: Without Intervention Risk Change</v>
      </c>
      <c r="B27" s="204" t="str">
        <f>'N3.01'!B27</f>
        <v>Load Related Work</v>
      </c>
      <c r="C27" s="204" t="str">
        <f>'N3.01'!C27</f>
        <v>Asset Disposals  (not part of replace or refurb)</v>
      </c>
      <c r="D27" s="204" t="str">
        <f>'N3.01'!D27</f>
        <v>Other Interventions</v>
      </c>
      <c r="F27" s="212" t="s">
        <v>51</v>
      </c>
      <c r="G27" s="120"/>
      <c r="H27" s="120"/>
      <c r="I27" s="120"/>
      <c r="J27" s="120"/>
      <c r="K27" s="120"/>
      <c r="L27" s="120"/>
      <c r="M27" s="120"/>
      <c r="N27" s="120"/>
      <c r="O27" s="120"/>
      <c r="P27" s="120"/>
      <c r="Q27" s="253">
        <f t="shared" si="13"/>
        <v>0</v>
      </c>
      <c r="S27" s="199" t="str">
        <f t="shared" si="5"/>
        <v>Units:</v>
      </c>
      <c r="T27" s="120"/>
      <c r="V27" s="199" t="str">
        <f t="shared" si="6"/>
        <v>Units:</v>
      </c>
      <c r="W27" s="120"/>
      <c r="X27" s="120"/>
      <c r="Y27" s="120"/>
      <c r="Z27" s="120"/>
      <c r="AA27" s="120"/>
      <c r="AB27" s="120"/>
      <c r="AC27" s="120"/>
      <c r="AD27" s="120"/>
      <c r="AE27" s="120"/>
      <c r="AF27" s="120"/>
      <c r="AG27" s="253">
        <f t="shared" si="10"/>
        <v>0</v>
      </c>
      <c r="AI27" s="199" t="str">
        <f t="shared" si="8"/>
        <v>Units:</v>
      </c>
      <c r="AJ27" s="120"/>
      <c r="AK27" s="120"/>
      <c r="AL27" s="120"/>
      <c r="AM27" s="120"/>
      <c r="AN27" s="120"/>
      <c r="AO27" s="120"/>
      <c r="AP27" s="120"/>
      <c r="AQ27" s="120"/>
      <c r="AR27" s="120"/>
      <c r="AS27" s="120"/>
      <c r="AT27" s="253">
        <f t="shared" si="11"/>
        <v>0</v>
      </c>
    </row>
    <row r="28" spans="1:46">
      <c r="A28" s="204" t="str">
        <f>'N3.01'!A28</f>
        <v>Stage 2: Without Intervention Risk Change</v>
      </c>
      <c r="B28" s="204" t="str">
        <f>'N3.01'!B28</f>
        <v>Risk Changes</v>
      </c>
      <c r="C28" s="204" t="str">
        <f>'N3.01'!C28</f>
        <v>Changes in Maintenance Programme</v>
      </c>
      <c r="D28" s="204" t="str">
        <f>'N3.01'!D28</f>
        <v>Other Interventions</v>
      </c>
      <c r="F28" s="212" t="s">
        <v>51</v>
      </c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253">
        <f t="shared" si="13"/>
        <v>0</v>
      </c>
      <c r="S28" s="199" t="str">
        <f t="shared" si="5"/>
        <v>Units:</v>
      </c>
      <c r="T28" s="120"/>
      <c r="V28" s="199" t="str">
        <f t="shared" si="6"/>
        <v>Units:</v>
      </c>
      <c r="W28" s="120"/>
      <c r="X28" s="120"/>
      <c r="Y28" s="120"/>
      <c r="Z28" s="120"/>
      <c r="AA28" s="120"/>
      <c r="AB28" s="120"/>
      <c r="AC28" s="120"/>
      <c r="AD28" s="120"/>
      <c r="AE28" s="120"/>
      <c r="AF28" s="120"/>
      <c r="AG28" s="253">
        <f t="shared" si="10"/>
        <v>0</v>
      </c>
      <c r="AI28" s="199" t="str">
        <f t="shared" si="8"/>
        <v>Units:</v>
      </c>
      <c r="AJ28" s="120"/>
      <c r="AK28" s="120"/>
      <c r="AL28" s="120"/>
      <c r="AM28" s="120"/>
      <c r="AN28" s="120"/>
      <c r="AO28" s="120"/>
      <c r="AP28" s="120"/>
      <c r="AQ28" s="120"/>
      <c r="AR28" s="120"/>
      <c r="AS28" s="120"/>
      <c r="AT28" s="253">
        <f t="shared" si="11"/>
        <v>0</v>
      </c>
    </row>
    <row r="29" spans="1:46">
      <c r="A29" s="204" t="str">
        <f>'N3.01'!A29</f>
        <v>Stage 2: Without Intervention Risk Change</v>
      </c>
      <c r="B29" s="204" t="str">
        <f>'N3.01'!B29</f>
        <v>Risk Changes</v>
      </c>
      <c r="C29" s="204" t="str">
        <f>'N3.01'!C29</f>
        <v>Manual Over-ride on PoF or CoF</v>
      </c>
      <c r="D29" s="204" t="str">
        <f>'N3.01'!D29</f>
        <v>Non-Intervention</v>
      </c>
      <c r="F29" s="212" t="s">
        <v>51</v>
      </c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253">
        <f t="shared" si="13"/>
        <v>0</v>
      </c>
      <c r="S29" s="199" t="str">
        <f t="shared" si="5"/>
        <v>Units:</v>
      </c>
      <c r="T29" s="120"/>
      <c r="V29" s="199" t="str">
        <f t="shared" si="6"/>
        <v>Units:</v>
      </c>
      <c r="W29" s="120"/>
      <c r="X29" s="120"/>
      <c r="Y29" s="120"/>
      <c r="Z29" s="120"/>
      <c r="AA29" s="120"/>
      <c r="AB29" s="120"/>
      <c r="AC29" s="120"/>
      <c r="AD29" s="120"/>
      <c r="AE29" s="120"/>
      <c r="AF29" s="120"/>
      <c r="AG29" s="253">
        <f t="shared" si="10"/>
        <v>0</v>
      </c>
      <c r="AI29" s="199" t="str">
        <f t="shared" si="8"/>
        <v>Units:</v>
      </c>
      <c r="AJ29" s="120"/>
      <c r="AK29" s="120"/>
      <c r="AL29" s="120"/>
      <c r="AM29" s="120"/>
      <c r="AN29" s="120"/>
      <c r="AO29" s="120"/>
      <c r="AP29" s="120"/>
      <c r="AQ29" s="120"/>
      <c r="AR29" s="120"/>
      <c r="AS29" s="120"/>
      <c r="AT29" s="253">
        <f t="shared" si="11"/>
        <v>0</v>
      </c>
    </row>
    <row r="30" spans="1:46">
      <c r="A30" s="204" t="str">
        <f>'N3.01'!A30</f>
        <v>Stage 2: Without Intervention Risk Change</v>
      </c>
      <c r="B30" s="204" t="str">
        <f>'N3.01'!B30</f>
        <v>Risk Changes</v>
      </c>
      <c r="C30" s="204" t="str">
        <f>'N3.01'!C30</f>
        <v>Extension of Expected Asset Life</v>
      </c>
      <c r="D30" s="204" t="str">
        <f>'N3.01'!D30</f>
        <v>Non-Intervention</v>
      </c>
      <c r="F30" s="212" t="s">
        <v>51</v>
      </c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253">
        <f t="shared" si="13"/>
        <v>0</v>
      </c>
      <c r="S30" s="199" t="str">
        <f t="shared" si="5"/>
        <v>Units:</v>
      </c>
      <c r="T30" s="120"/>
      <c r="V30" s="199" t="str">
        <f t="shared" si="6"/>
        <v>Units:</v>
      </c>
      <c r="W30" s="120"/>
      <c r="X30" s="120"/>
      <c r="Y30" s="120"/>
      <c r="Z30" s="120"/>
      <c r="AA30" s="120"/>
      <c r="AB30" s="120"/>
      <c r="AC30" s="120"/>
      <c r="AD30" s="120"/>
      <c r="AE30" s="120"/>
      <c r="AF30" s="120"/>
      <c r="AG30" s="253">
        <f t="shared" si="10"/>
        <v>0</v>
      </c>
      <c r="AI30" s="199" t="str">
        <f t="shared" si="8"/>
        <v>Units:</v>
      </c>
      <c r="AJ30" s="120"/>
      <c r="AK30" s="120"/>
      <c r="AL30" s="120"/>
      <c r="AM30" s="120"/>
      <c r="AN30" s="120"/>
      <c r="AO30" s="120"/>
      <c r="AP30" s="120"/>
      <c r="AQ30" s="120"/>
      <c r="AR30" s="120"/>
      <c r="AS30" s="120"/>
      <c r="AT30" s="253">
        <f t="shared" si="11"/>
        <v>0</v>
      </c>
    </row>
    <row r="31" spans="1:46">
      <c r="A31" s="204" t="str">
        <f>'N3.01'!A31</f>
        <v>Stage 2: Without Intervention Risk Change</v>
      </c>
      <c r="B31" s="204" t="str">
        <f>'N3.01'!B31</f>
        <v>Risk Changes</v>
      </c>
      <c r="C31" s="204" t="str">
        <f>'N3.01'!C31</f>
        <v>Consequential Interventions</v>
      </c>
      <c r="D31" s="204" t="str">
        <f>'N3.01'!D31</f>
        <v>Non-Intervention</v>
      </c>
      <c r="F31" s="212" t="s">
        <v>51</v>
      </c>
      <c r="G31" s="120"/>
      <c r="H31" s="120"/>
      <c r="I31" s="120"/>
      <c r="J31" s="120"/>
      <c r="K31" s="120"/>
      <c r="L31" s="120"/>
      <c r="M31" s="120"/>
      <c r="N31" s="120"/>
      <c r="O31" s="120"/>
      <c r="P31" s="120"/>
      <c r="Q31" s="253">
        <f t="shared" si="13"/>
        <v>0</v>
      </c>
      <c r="S31" s="199" t="str">
        <f t="shared" si="5"/>
        <v>Units:</v>
      </c>
      <c r="T31" s="120"/>
      <c r="V31" s="199" t="str">
        <f t="shared" si="6"/>
        <v>Units:</v>
      </c>
      <c r="W31" s="120"/>
      <c r="X31" s="120"/>
      <c r="Y31" s="120"/>
      <c r="Z31" s="120"/>
      <c r="AA31" s="120"/>
      <c r="AB31" s="120"/>
      <c r="AC31" s="120"/>
      <c r="AD31" s="120"/>
      <c r="AE31" s="120"/>
      <c r="AF31" s="120"/>
      <c r="AG31" s="253">
        <f t="shared" si="10"/>
        <v>0</v>
      </c>
      <c r="AI31" s="199" t="str">
        <f t="shared" si="8"/>
        <v>Units:</v>
      </c>
      <c r="AJ31" s="120"/>
      <c r="AK31" s="120"/>
      <c r="AL31" s="120"/>
      <c r="AM31" s="120"/>
      <c r="AN31" s="120"/>
      <c r="AO31" s="120"/>
      <c r="AP31" s="120"/>
      <c r="AQ31" s="120"/>
      <c r="AR31" s="120"/>
      <c r="AS31" s="120"/>
      <c r="AT31" s="253">
        <f t="shared" si="11"/>
        <v>0</v>
      </c>
    </row>
    <row r="32" spans="1:46">
      <c r="A32" s="204" t="str">
        <f>'N3.01'!A32</f>
        <v>Stage 2: Without Intervention Risk Change</v>
      </c>
      <c r="B32" s="204" t="str">
        <f>'N3.01'!B32</f>
        <v>Risk Changes</v>
      </c>
      <c r="C32" s="248" t="str">
        <f>'N3.01'!C32</f>
        <v>Optional entry 3</v>
      </c>
      <c r="D32" s="204" t="str">
        <f>'N3.01'!D32</f>
        <v>N/A</v>
      </c>
      <c r="F32" s="212" t="s">
        <v>51</v>
      </c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253">
        <f t="shared" si="13"/>
        <v>0</v>
      </c>
      <c r="S32" s="199" t="str">
        <f t="shared" si="5"/>
        <v>Units:</v>
      </c>
      <c r="T32" s="120"/>
      <c r="V32" s="199" t="str">
        <f t="shared" si="6"/>
        <v>Units:</v>
      </c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253">
        <f t="shared" si="10"/>
        <v>0</v>
      </c>
      <c r="AI32" s="199" t="str">
        <f t="shared" si="8"/>
        <v>Units:</v>
      </c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253">
        <f t="shared" si="11"/>
        <v>0</v>
      </c>
    </row>
    <row r="33" spans="1:46">
      <c r="A33" s="247" t="str">
        <f>'N3.01'!A33</f>
        <v>Stage 3: RIIO-2 Without Intervention Position 2025/26</v>
      </c>
      <c r="B33" s="247" t="str">
        <f>'N3.01'!B33</f>
        <v>Total Asset Category Risk</v>
      </c>
      <c r="C33" s="247" t="str">
        <f>'N3.01'!C33</f>
        <v>Without Intervention Position</v>
      </c>
      <c r="D33" s="247" t="str">
        <f>'N3.01'!D33</f>
        <v>Total</v>
      </c>
      <c r="F33" s="212" t="s">
        <v>51</v>
      </c>
      <c r="G33" s="252">
        <f>SUM(G$20:G$21)+G$23+SUM(G$25:G$32)</f>
        <v>0</v>
      </c>
      <c r="H33" s="252">
        <f t="shared" ref="H33:P33" si="19">SUM(H$20:H$21)+H$23+SUM(H$25:H$32)</f>
        <v>0</v>
      </c>
      <c r="I33" s="252">
        <f t="shared" si="19"/>
        <v>0</v>
      </c>
      <c r="J33" s="252">
        <f t="shared" si="19"/>
        <v>0</v>
      </c>
      <c r="K33" s="252">
        <f t="shared" si="19"/>
        <v>0</v>
      </c>
      <c r="L33" s="252">
        <f t="shared" si="19"/>
        <v>0</v>
      </c>
      <c r="M33" s="252">
        <f t="shared" si="19"/>
        <v>0</v>
      </c>
      <c r="N33" s="252">
        <f t="shared" si="19"/>
        <v>0</v>
      </c>
      <c r="O33" s="252">
        <f t="shared" si="19"/>
        <v>0</v>
      </c>
      <c r="P33" s="252">
        <f t="shared" si="19"/>
        <v>0</v>
      </c>
      <c r="Q33" s="252">
        <f>SUM(G33:P33)</f>
        <v>0</v>
      </c>
      <c r="S33" s="199" t="str">
        <f t="shared" si="5"/>
        <v>Units:</v>
      </c>
      <c r="T33" s="120"/>
      <c r="V33" s="199" t="str">
        <f t="shared" si="6"/>
        <v>Units:</v>
      </c>
      <c r="W33" s="252">
        <f t="shared" ref="W33:AF33" si="20">SUM(W$20:W$21)+W$23+SUM(W$25:W$32)</f>
        <v>0</v>
      </c>
      <c r="X33" s="252">
        <f t="shared" si="20"/>
        <v>0</v>
      </c>
      <c r="Y33" s="252">
        <f t="shared" si="20"/>
        <v>0</v>
      </c>
      <c r="Z33" s="252">
        <f t="shared" si="20"/>
        <v>0</v>
      </c>
      <c r="AA33" s="252">
        <f t="shared" si="20"/>
        <v>0</v>
      </c>
      <c r="AB33" s="252">
        <f t="shared" si="20"/>
        <v>0</v>
      </c>
      <c r="AC33" s="252">
        <f t="shared" si="20"/>
        <v>0</v>
      </c>
      <c r="AD33" s="252">
        <f t="shared" si="20"/>
        <v>0</v>
      </c>
      <c r="AE33" s="252">
        <f t="shared" si="20"/>
        <v>0</v>
      </c>
      <c r="AF33" s="252">
        <f t="shared" si="20"/>
        <v>0</v>
      </c>
      <c r="AG33" s="252">
        <f>SUM(W33:AF33)</f>
        <v>0</v>
      </c>
      <c r="AI33" s="199" t="str">
        <f t="shared" si="8"/>
        <v>Units:</v>
      </c>
      <c r="AJ33" s="252">
        <f t="shared" ref="AJ33:AS33" si="21">SUM(AJ$20:AJ$21)+AJ$23+SUM(AJ$25:AJ$32)</f>
        <v>0</v>
      </c>
      <c r="AK33" s="252">
        <f t="shared" si="21"/>
        <v>0</v>
      </c>
      <c r="AL33" s="252">
        <f t="shared" si="21"/>
        <v>0</v>
      </c>
      <c r="AM33" s="252">
        <f t="shared" si="21"/>
        <v>0</v>
      </c>
      <c r="AN33" s="252">
        <f t="shared" si="21"/>
        <v>0</v>
      </c>
      <c r="AO33" s="252">
        <f t="shared" si="21"/>
        <v>0</v>
      </c>
      <c r="AP33" s="252">
        <f t="shared" si="21"/>
        <v>0</v>
      </c>
      <c r="AQ33" s="252">
        <f t="shared" si="21"/>
        <v>0</v>
      </c>
      <c r="AR33" s="252">
        <f t="shared" si="21"/>
        <v>0</v>
      </c>
      <c r="AS33" s="252">
        <f t="shared" si="21"/>
        <v>0</v>
      </c>
      <c r="AT33" s="252">
        <f>SUM(AJ33:AS33)</f>
        <v>0</v>
      </c>
    </row>
    <row r="34" spans="1:46">
      <c r="A34" s="204" t="str">
        <f>'N3.01'!A34</f>
        <v>Stage 3:With Intervention Risk Change</v>
      </c>
      <c r="B34" s="204" t="str">
        <f>'N3.01'!B34</f>
        <v>Non-Intervention Impacts</v>
      </c>
      <c r="C34" s="204" t="str">
        <f>'N3.01'!C34</f>
        <v>Methodology Change Impact</v>
      </c>
      <c r="D34" s="204" t="str">
        <f>'N3.01'!D34</f>
        <v>Non-Intervention</v>
      </c>
      <c r="F34" s="212" t="s">
        <v>51</v>
      </c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253">
        <f t="shared" ref="Q34:Q47" si="22">SUM(G34:P34)</f>
        <v>0</v>
      </c>
      <c r="S34" s="199" t="str">
        <f t="shared" si="5"/>
        <v>Units:</v>
      </c>
      <c r="T34" s="120"/>
      <c r="V34" s="199" t="str">
        <f t="shared" si="6"/>
        <v>Units:</v>
      </c>
      <c r="W34" s="120"/>
      <c r="X34" s="120"/>
      <c r="Y34" s="120"/>
      <c r="Z34" s="120"/>
      <c r="AA34" s="120"/>
      <c r="AB34" s="120"/>
      <c r="AC34" s="120"/>
      <c r="AD34" s="120"/>
      <c r="AE34" s="120"/>
      <c r="AF34" s="120"/>
      <c r="AG34" s="253">
        <f t="shared" ref="AG34:AG47" si="23">SUM(W34:AF34)</f>
        <v>0</v>
      </c>
      <c r="AI34" s="199" t="str">
        <f t="shared" si="8"/>
        <v>Units:</v>
      </c>
      <c r="AJ34" s="120"/>
      <c r="AK34" s="120"/>
      <c r="AL34" s="120"/>
      <c r="AM34" s="120"/>
      <c r="AN34" s="120"/>
      <c r="AO34" s="120"/>
      <c r="AP34" s="120"/>
      <c r="AQ34" s="120"/>
      <c r="AR34" s="120"/>
      <c r="AS34" s="120"/>
      <c r="AT34" s="253">
        <f t="shared" ref="AT34:AT47" si="24">SUM(AJ34:AS34)</f>
        <v>0</v>
      </c>
    </row>
    <row r="35" spans="1:46">
      <c r="A35" s="204" t="str">
        <f>'N3.01'!A35</f>
        <v>Stage 3:With Intervention Risk Change</v>
      </c>
      <c r="B35" s="204" t="str">
        <f>'N3.01'!B35</f>
        <v>Non-Intervention Impacts</v>
      </c>
      <c r="C35" s="204" t="str">
        <f>'N3.01'!C35</f>
        <v>Data Revision Impact</v>
      </c>
      <c r="D35" s="204" t="str">
        <f>'N3.01'!D35</f>
        <v>Non-Intervention</v>
      </c>
      <c r="F35" s="212" t="s">
        <v>51</v>
      </c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253">
        <f t="shared" si="22"/>
        <v>0</v>
      </c>
      <c r="S35" s="199" t="str">
        <f t="shared" si="5"/>
        <v>Units:</v>
      </c>
      <c r="T35" s="120"/>
      <c r="V35" s="199" t="str">
        <f t="shared" si="6"/>
        <v>Units:</v>
      </c>
      <c r="W35" s="120"/>
      <c r="X35" s="120"/>
      <c r="Y35" s="120"/>
      <c r="Z35" s="120"/>
      <c r="AA35" s="120"/>
      <c r="AB35" s="120"/>
      <c r="AC35" s="120"/>
      <c r="AD35" s="120"/>
      <c r="AE35" s="120"/>
      <c r="AF35" s="120"/>
      <c r="AG35" s="253">
        <f t="shared" si="23"/>
        <v>0</v>
      </c>
      <c r="AI35" s="199" t="str">
        <f t="shared" si="8"/>
        <v>Units:</v>
      </c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253">
        <f t="shared" si="24"/>
        <v>0</v>
      </c>
    </row>
    <row r="36" spans="1:46">
      <c r="A36" s="204" t="str">
        <f>'N3.01'!A36</f>
        <v>Stage 3:With Intervention Risk Change</v>
      </c>
      <c r="B36" s="204" t="str">
        <f>'N3.01'!B36</f>
        <v>Non-Intervention Impacts</v>
      </c>
      <c r="C36" s="204" t="str">
        <f>'N3.01'!C36</f>
        <v>Manual Over-ride on PoF or CoF</v>
      </c>
      <c r="D36" s="204" t="str">
        <f>'N3.01'!D36</f>
        <v>Non-Intervention</v>
      </c>
      <c r="F36" s="212" t="s">
        <v>51</v>
      </c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253">
        <f t="shared" si="22"/>
        <v>0</v>
      </c>
      <c r="S36" s="199" t="str">
        <f t="shared" si="5"/>
        <v>Units:</v>
      </c>
      <c r="T36" s="120"/>
      <c r="V36" s="199" t="str">
        <f t="shared" si="6"/>
        <v>Units:</v>
      </c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253">
        <f t="shared" si="23"/>
        <v>0</v>
      </c>
      <c r="AI36" s="199" t="str">
        <f t="shared" si="8"/>
        <v>Units:</v>
      </c>
      <c r="AJ36" s="120"/>
      <c r="AK36" s="120"/>
      <c r="AL36" s="120"/>
      <c r="AM36" s="120"/>
      <c r="AN36" s="120"/>
      <c r="AO36" s="120"/>
      <c r="AP36" s="120"/>
      <c r="AQ36" s="120"/>
      <c r="AR36" s="120"/>
      <c r="AS36" s="120"/>
      <c r="AT36" s="253">
        <f t="shared" si="24"/>
        <v>0</v>
      </c>
    </row>
    <row r="37" spans="1:46">
      <c r="A37" s="204" t="str">
        <f>'N3.01'!A37</f>
        <v>Stage 3:With Intervention Risk Change</v>
      </c>
      <c r="B37" s="204" t="str">
        <f>'N3.01'!B37</f>
        <v>Non-Intervention Impacts</v>
      </c>
      <c r="C37" s="204" t="str">
        <f>'N3.01'!C37</f>
        <v>Extension of Expected Asset Life</v>
      </c>
      <c r="D37" s="204" t="str">
        <f>'N3.01'!D37</f>
        <v>Non-Intervention</v>
      </c>
      <c r="F37" s="212" t="s">
        <v>51</v>
      </c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253">
        <f t="shared" si="22"/>
        <v>0</v>
      </c>
      <c r="S37" s="199" t="str">
        <f t="shared" si="5"/>
        <v>Units:</v>
      </c>
      <c r="T37" s="120"/>
      <c r="V37" s="199" t="str">
        <f t="shared" si="6"/>
        <v>Units:</v>
      </c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253">
        <f t="shared" si="23"/>
        <v>0</v>
      </c>
      <c r="AI37" s="199" t="str">
        <f t="shared" si="8"/>
        <v>Units:</v>
      </c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253">
        <f t="shared" si="24"/>
        <v>0</v>
      </c>
    </row>
    <row r="38" spans="1:46">
      <c r="A38" s="204" t="str">
        <f>'N3.01'!A38</f>
        <v>Stage 3:With Intervention Risk Change</v>
      </c>
      <c r="B38" s="204" t="str">
        <f>'N3.01'!B38</f>
        <v>Non-Intervention Impacts</v>
      </c>
      <c r="C38" s="204" t="str">
        <f>'N3.01'!C38</f>
        <v>Consequential Interventions</v>
      </c>
      <c r="D38" s="204" t="str">
        <f>'N3.01'!D38</f>
        <v>Non-Intervention</v>
      </c>
      <c r="F38" s="212" t="s">
        <v>51</v>
      </c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253">
        <f t="shared" si="22"/>
        <v>0</v>
      </c>
      <c r="S38" s="199" t="str">
        <f t="shared" si="5"/>
        <v>Units:</v>
      </c>
      <c r="T38" s="120"/>
      <c r="V38" s="199" t="str">
        <f t="shared" si="6"/>
        <v>Units:</v>
      </c>
      <c r="W38" s="120"/>
      <c r="X38" s="120"/>
      <c r="Y38" s="120"/>
      <c r="Z38" s="120"/>
      <c r="AA38" s="120"/>
      <c r="AB38" s="120"/>
      <c r="AC38" s="120"/>
      <c r="AD38" s="120"/>
      <c r="AE38" s="120"/>
      <c r="AF38" s="120"/>
      <c r="AG38" s="253">
        <f t="shared" si="23"/>
        <v>0</v>
      </c>
      <c r="AI38" s="199" t="str">
        <f t="shared" si="8"/>
        <v>Units:</v>
      </c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253">
        <f t="shared" si="24"/>
        <v>0</v>
      </c>
    </row>
    <row r="39" spans="1:46">
      <c r="A39" s="204" t="str">
        <f>'N3.01'!A39</f>
        <v>Stage 3:With Intervention Risk Change</v>
      </c>
      <c r="B39" s="204" t="str">
        <f>'N3.01'!B39</f>
        <v>Asset Intervention Impacts</v>
      </c>
      <c r="C39" s="204" t="str">
        <f>'N3.01'!C39</f>
        <v>Asset Replacement (PoF Driven)</v>
      </c>
      <c r="D39" s="204" t="str">
        <f>'N3.01'!D39</f>
        <v>Replacement</v>
      </c>
      <c r="F39" s="212" t="s">
        <v>51</v>
      </c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253">
        <f t="shared" si="22"/>
        <v>0</v>
      </c>
      <c r="S39" s="199" t="str">
        <f t="shared" si="5"/>
        <v>Units:</v>
      </c>
      <c r="T39" s="120"/>
      <c r="V39" s="199" t="str">
        <f t="shared" si="6"/>
        <v>Units:</v>
      </c>
      <c r="W39" s="120"/>
      <c r="X39" s="120"/>
      <c r="Y39" s="120"/>
      <c r="Z39" s="120"/>
      <c r="AA39" s="120"/>
      <c r="AB39" s="120"/>
      <c r="AC39" s="120"/>
      <c r="AD39" s="120"/>
      <c r="AE39" s="120"/>
      <c r="AF39" s="120"/>
      <c r="AG39" s="253">
        <f t="shared" si="23"/>
        <v>0</v>
      </c>
      <c r="AI39" s="199" t="str">
        <f t="shared" si="8"/>
        <v>Units:</v>
      </c>
      <c r="AJ39" s="120"/>
      <c r="AK39" s="120"/>
      <c r="AL39" s="120"/>
      <c r="AM39" s="120"/>
      <c r="AN39" s="120"/>
      <c r="AO39" s="120"/>
      <c r="AP39" s="120"/>
      <c r="AQ39" s="120"/>
      <c r="AR39" s="120"/>
      <c r="AS39" s="120"/>
      <c r="AT39" s="253">
        <f t="shared" si="24"/>
        <v>0</v>
      </c>
    </row>
    <row r="40" spans="1:46">
      <c r="A40" s="204" t="str">
        <f>'N3.01'!A40</f>
        <v>Stage 3:With Intervention Risk Change</v>
      </c>
      <c r="B40" s="204" t="str">
        <f>'N3.01'!B40</f>
        <v>Asset Intervention Impacts</v>
      </c>
      <c r="C40" s="204" t="str">
        <f>'N3.01'!C40</f>
        <v>Asset Replacement (CoF Driven)</v>
      </c>
      <c r="D40" s="204" t="str">
        <f>'N3.01'!D40</f>
        <v>Replacement</v>
      </c>
      <c r="F40" s="212" t="s">
        <v>51</v>
      </c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253">
        <f t="shared" si="22"/>
        <v>0</v>
      </c>
      <c r="S40" s="199" t="str">
        <f t="shared" si="5"/>
        <v>Units:</v>
      </c>
      <c r="T40" s="120"/>
      <c r="V40" s="199" t="str">
        <f t="shared" si="6"/>
        <v>Units:</v>
      </c>
      <c r="W40" s="120"/>
      <c r="X40" s="120"/>
      <c r="Y40" s="120"/>
      <c r="Z40" s="120"/>
      <c r="AA40" s="120"/>
      <c r="AB40" s="120"/>
      <c r="AC40" s="120"/>
      <c r="AD40" s="120"/>
      <c r="AE40" s="120"/>
      <c r="AF40" s="120"/>
      <c r="AG40" s="253">
        <f t="shared" si="23"/>
        <v>0</v>
      </c>
      <c r="AI40" s="199" t="str">
        <f t="shared" si="8"/>
        <v>Units:</v>
      </c>
      <c r="AJ40" s="120"/>
      <c r="AK40" s="120"/>
      <c r="AL40" s="120"/>
      <c r="AM40" s="120"/>
      <c r="AN40" s="120"/>
      <c r="AO40" s="120"/>
      <c r="AP40" s="120"/>
      <c r="AQ40" s="120"/>
      <c r="AR40" s="120"/>
      <c r="AS40" s="120"/>
      <c r="AT40" s="253">
        <f t="shared" si="24"/>
        <v>0</v>
      </c>
    </row>
    <row r="41" spans="1:46">
      <c r="A41" s="204" t="str">
        <f>'N3.01'!A41</f>
        <v>Stage 3:With Intervention Risk Change</v>
      </c>
      <c r="B41" s="204" t="str">
        <f>'N3.01'!B41</f>
        <v>Asset Intervention Impacts</v>
      </c>
      <c r="C41" s="204" t="str">
        <f>'N3.01'!C41</f>
        <v>Asset Replacement (Other Driven)</v>
      </c>
      <c r="D41" s="204" t="str">
        <f>'N3.01'!D41</f>
        <v>Replacement</v>
      </c>
      <c r="F41" s="212" t="s">
        <v>51</v>
      </c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253">
        <f t="shared" si="22"/>
        <v>0</v>
      </c>
      <c r="S41" s="199" t="str">
        <f t="shared" si="5"/>
        <v>Units:</v>
      </c>
      <c r="T41" s="120"/>
      <c r="V41" s="199" t="str">
        <f t="shared" si="6"/>
        <v>Units:</v>
      </c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253">
        <f t="shared" si="23"/>
        <v>0</v>
      </c>
      <c r="AI41" s="199" t="str">
        <f t="shared" si="8"/>
        <v>Units:</v>
      </c>
      <c r="AJ41" s="120"/>
      <c r="AK41" s="120"/>
      <c r="AL41" s="120"/>
      <c r="AM41" s="120"/>
      <c r="AN41" s="120"/>
      <c r="AO41" s="120"/>
      <c r="AP41" s="120"/>
      <c r="AQ41" s="120"/>
      <c r="AR41" s="120"/>
      <c r="AS41" s="120"/>
      <c r="AT41" s="253">
        <f t="shared" si="24"/>
        <v>0</v>
      </c>
    </row>
    <row r="42" spans="1:46">
      <c r="A42" s="204" t="str">
        <f>'N3.01'!A42</f>
        <v>Stage 3:With Intervention Risk Change</v>
      </c>
      <c r="B42" s="204" t="str">
        <f>'N3.01'!B42</f>
        <v>Asset Intervention Impacts</v>
      </c>
      <c r="C42" s="204" t="str">
        <f>'N3.01'!C42</f>
        <v>Asset Refurbishment (PoF Driven)</v>
      </c>
      <c r="D42" s="204" t="str">
        <f>'N3.01'!D42</f>
        <v>Refurbishment</v>
      </c>
      <c r="F42" s="212" t="s">
        <v>51</v>
      </c>
      <c r="G42" s="120"/>
      <c r="H42" s="120"/>
      <c r="I42" s="120"/>
      <c r="J42" s="120"/>
      <c r="K42" s="120"/>
      <c r="L42" s="120"/>
      <c r="M42" s="120"/>
      <c r="N42" s="120"/>
      <c r="O42" s="120"/>
      <c r="P42" s="120"/>
      <c r="Q42" s="253">
        <f t="shared" si="22"/>
        <v>0</v>
      </c>
      <c r="S42" s="199" t="str">
        <f t="shared" si="5"/>
        <v>Units:</v>
      </c>
      <c r="T42" s="120"/>
      <c r="V42" s="199" t="str">
        <f t="shared" si="6"/>
        <v>Units:</v>
      </c>
      <c r="W42" s="120"/>
      <c r="X42" s="120"/>
      <c r="Y42" s="120"/>
      <c r="Z42" s="120"/>
      <c r="AA42" s="120"/>
      <c r="AB42" s="120"/>
      <c r="AC42" s="120"/>
      <c r="AD42" s="120"/>
      <c r="AE42" s="120"/>
      <c r="AF42" s="120"/>
      <c r="AG42" s="253">
        <f t="shared" si="23"/>
        <v>0</v>
      </c>
      <c r="AI42" s="199" t="str">
        <f t="shared" si="8"/>
        <v>Units:</v>
      </c>
      <c r="AJ42" s="120"/>
      <c r="AK42" s="120"/>
      <c r="AL42" s="120"/>
      <c r="AM42" s="120"/>
      <c r="AN42" s="120"/>
      <c r="AO42" s="120"/>
      <c r="AP42" s="120"/>
      <c r="AQ42" s="120"/>
      <c r="AR42" s="120"/>
      <c r="AS42" s="120"/>
      <c r="AT42" s="253">
        <f t="shared" si="24"/>
        <v>0</v>
      </c>
    </row>
    <row r="43" spans="1:46">
      <c r="A43" s="204" t="str">
        <f>'N3.01'!A43</f>
        <v>Stage 3:With Intervention Risk Change</v>
      </c>
      <c r="B43" s="204" t="str">
        <f>'N3.01'!B43</f>
        <v>Asset Intervention Impacts</v>
      </c>
      <c r="C43" s="204" t="str">
        <f>'N3.01'!C43</f>
        <v>Asset Refurbishment (CoF Driven)</v>
      </c>
      <c r="D43" s="204" t="str">
        <f>'N3.01'!D43</f>
        <v>Refurbishment</v>
      </c>
      <c r="F43" s="212" t="s">
        <v>51</v>
      </c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253">
        <f t="shared" si="22"/>
        <v>0</v>
      </c>
      <c r="S43" s="199" t="str">
        <f t="shared" si="5"/>
        <v>Units:</v>
      </c>
      <c r="T43" s="120"/>
      <c r="V43" s="199" t="str">
        <f t="shared" si="6"/>
        <v>Units:</v>
      </c>
      <c r="W43" s="120"/>
      <c r="X43" s="120"/>
      <c r="Y43" s="120"/>
      <c r="Z43" s="120"/>
      <c r="AA43" s="120"/>
      <c r="AB43" s="120"/>
      <c r="AC43" s="120"/>
      <c r="AD43" s="120"/>
      <c r="AE43" s="120"/>
      <c r="AF43" s="120"/>
      <c r="AG43" s="253">
        <f t="shared" si="23"/>
        <v>0</v>
      </c>
      <c r="AI43" s="199" t="str">
        <f t="shared" si="8"/>
        <v>Units:</v>
      </c>
      <c r="AJ43" s="120"/>
      <c r="AK43" s="120"/>
      <c r="AL43" s="120"/>
      <c r="AM43" s="120"/>
      <c r="AN43" s="120"/>
      <c r="AO43" s="120"/>
      <c r="AP43" s="120"/>
      <c r="AQ43" s="120"/>
      <c r="AR43" s="120"/>
      <c r="AS43" s="120"/>
      <c r="AT43" s="253">
        <f t="shared" si="24"/>
        <v>0</v>
      </c>
    </row>
    <row r="44" spans="1:46">
      <c r="A44" s="204" t="str">
        <f>'N3.01'!A44</f>
        <v>Stage 3:With Intervention Risk Change</v>
      </c>
      <c r="B44" s="204" t="str">
        <f>'N3.01'!B44</f>
        <v>Asset Intervention Impacts</v>
      </c>
      <c r="C44" s="204" t="str">
        <f>'N3.01'!C44</f>
        <v>Asset Refurbishment (Other Driven)</v>
      </c>
      <c r="D44" s="204" t="str">
        <f>'N3.01'!D44</f>
        <v>Refurbishment</v>
      </c>
      <c r="F44" s="212" t="s">
        <v>51</v>
      </c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253">
        <f t="shared" si="22"/>
        <v>0</v>
      </c>
      <c r="S44" s="199" t="str">
        <f t="shared" si="5"/>
        <v>Units:</v>
      </c>
      <c r="T44" s="120"/>
      <c r="V44" s="199" t="str">
        <f t="shared" si="6"/>
        <v>Units:</v>
      </c>
      <c r="W44" s="120"/>
      <c r="X44" s="120"/>
      <c r="Y44" s="120"/>
      <c r="Z44" s="120"/>
      <c r="AA44" s="120"/>
      <c r="AB44" s="120"/>
      <c r="AC44" s="120"/>
      <c r="AD44" s="120"/>
      <c r="AE44" s="120"/>
      <c r="AF44" s="120"/>
      <c r="AG44" s="253">
        <f t="shared" si="23"/>
        <v>0</v>
      </c>
      <c r="AI44" s="199" t="str">
        <f t="shared" si="8"/>
        <v>Units:</v>
      </c>
      <c r="AJ44" s="120"/>
      <c r="AK44" s="120"/>
      <c r="AL44" s="120"/>
      <c r="AM44" s="120"/>
      <c r="AN44" s="120"/>
      <c r="AO44" s="120"/>
      <c r="AP44" s="120"/>
      <c r="AQ44" s="120"/>
      <c r="AR44" s="120"/>
      <c r="AS44" s="120"/>
      <c r="AT44" s="253">
        <f t="shared" si="24"/>
        <v>0</v>
      </c>
    </row>
    <row r="45" spans="1:46">
      <c r="A45" s="204" t="str">
        <f>'N3.01'!A45</f>
        <v>Stage 3:With Intervention Risk Change</v>
      </c>
      <c r="B45" s="204" t="str">
        <f>'N3.01'!B45</f>
        <v>Asset Intervention Impacts</v>
      </c>
      <c r="C45" s="204" t="str">
        <f>'N3.01'!C45</f>
        <v>Asset Replacement Due To Early Life Failures</v>
      </c>
      <c r="D45" s="204" t="str">
        <f>'N3.01'!D45</f>
        <v>Other Interventions</v>
      </c>
      <c r="F45" s="212" t="s">
        <v>51</v>
      </c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253">
        <f t="shared" si="22"/>
        <v>0</v>
      </c>
      <c r="S45" s="199" t="str">
        <f t="shared" si="5"/>
        <v>Units:</v>
      </c>
      <c r="T45" s="120"/>
      <c r="V45" s="199" t="str">
        <f t="shared" si="6"/>
        <v>Units:</v>
      </c>
      <c r="W45" s="120"/>
      <c r="X45" s="120"/>
      <c r="Y45" s="120"/>
      <c r="Z45" s="120"/>
      <c r="AA45" s="120"/>
      <c r="AB45" s="120"/>
      <c r="AC45" s="120"/>
      <c r="AD45" s="120"/>
      <c r="AE45" s="120"/>
      <c r="AF45" s="120"/>
      <c r="AG45" s="253">
        <f t="shared" si="23"/>
        <v>0</v>
      </c>
      <c r="AI45" s="199" t="str">
        <f t="shared" si="8"/>
        <v>Units:</v>
      </c>
      <c r="AJ45" s="120"/>
      <c r="AK45" s="120"/>
      <c r="AL45" s="120"/>
      <c r="AM45" s="120"/>
      <c r="AN45" s="120"/>
      <c r="AO45" s="120"/>
      <c r="AP45" s="120"/>
      <c r="AQ45" s="120"/>
      <c r="AR45" s="120"/>
      <c r="AS45" s="120"/>
      <c r="AT45" s="253">
        <f t="shared" si="24"/>
        <v>0</v>
      </c>
    </row>
    <row r="46" spans="1:46">
      <c r="A46" s="204" t="str">
        <f>'N3.01'!A46</f>
        <v>Stage 3:With Intervention Risk Change</v>
      </c>
      <c r="B46" s="204" t="str">
        <f>'N3.01'!B46</f>
        <v>Risk Changes</v>
      </c>
      <c r="C46" s="248" t="str">
        <f>'N3.01'!C46</f>
        <v>Optional entry 4</v>
      </c>
      <c r="D46" s="204" t="str">
        <f>'N3.01'!D46</f>
        <v>N/A</v>
      </c>
      <c r="F46" s="212" t="s">
        <v>51</v>
      </c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53">
        <f t="shared" si="22"/>
        <v>0</v>
      </c>
      <c r="S46" s="199" t="str">
        <f t="shared" si="5"/>
        <v>Units:</v>
      </c>
      <c r="T46" s="120"/>
      <c r="V46" s="199" t="str">
        <f t="shared" si="6"/>
        <v>Units:</v>
      </c>
      <c r="W46" s="206"/>
      <c r="X46" s="206"/>
      <c r="Y46" s="206"/>
      <c r="Z46" s="206"/>
      <c r="AA46" s="206"/>
      <c r="AB46" s="206"/>
      <c r="AC46" s="206"/>
      <c r="AD46" s="206"/>
      <c r="AE46" s="206"/>
      <c r="AF46" s="206"/>
      <c r="AG46" s="253">
        <f t="shared" si="23"/>
        <v>0</v>
      </c>
      <c r="AI46" s="199" t="str">
        <f t="shared" si="8"/>
        <v>Units:</v>
      </c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53">
        <f t="shared" si="24"/>
        <v>0</v>
      </c>
    </row>
    <row r="47" spans="1:46">
      <c r="A47" s="247" t="str">
        <f>'N3.01'!A47</f>
        <v>Stage 3: RIIO-2 With Intervention Position 2025/26</v>
      </c>
      <c r="B47" s="247" t="str">
        <f>'N3.01'!B47</f>
        <v>Total Asset Category Risk</v>
      </c>
      <c r="C47" s="247" t="str">
        <f>'N3.01'!C47</f>
        <v>With Intervention Position</v>
      </c>
      <c r="D47" s="247" t="str">
        <f>'N3.01'!D47</f>
        <v>Total</v>
      </c>
      <c r="F47" s="212" t="s">
        <v>51</v>
      </c>
      <c r="G47" s="252">
        <f>SUM(G$33:G$46)</f>
        <v>0</v>
      </c>
      <c r="H47" s="252">
        <f t="shared" ref="H47:P47" si="25">SUM(H$33:H$46)</f>
        <v>0</v>
      </c>
      <c r="I47" s="252">
        <f t="shared" si="25"/>
        <v>0</v>
      </c>
      <c r="J47" s="252">
        <f t="shared" si="25"/>
        <v>0</v>
      </c>
      <c r="K47" s="252">
        <f t="shared" si="25"/>
        <v>0</v>
      </c>
      <c r="L47" s="252">
        <f t="shared" si="25"/>
        <v>0</v>
      </c>
      <c r="M47" s="252">
        <f t="shared" si="25"/>
        <v>0</v>
      </c>
      <c r="N47" s="252">
        <f t="shared" si="25"/>
        <v>0</v>
      </c>
      <c r="O47" s="252">
        <f t="shared" si="25"/>
        <v>0</v>
      </c>
      <c r="P47" s="252">
        <f t="shared" si="25"/>
        <v>0</v>
      </c>
      <c r="Q47" s="252">
        <f t="shared" si="22"/>
        <v>0</v>
      </c>
      <c r="S47" s="199" t="str">
        <f t="shared" si="5"/>
        <v>Units:</v>
      </c>
      <c r="T47" s="120"/>
      <c r="V47" s="199" t="str">
        <f t="shared" si="6"/>
        <v>Units:</v>
      </c>
      <c r="W47" s="252">
        <f t="shared" ref="W47:AF47" si="26">SUM(W$33:W$46)</f>
        <v>0</v>
      </c>
      <c r="X47" s="252">
        <f t="shared" si="26"/>
        <v>0</v>
      </c>
      <c r="Y47" s="252">
        <f t="shared" si="26"/>
        <v>0</v>
      </c>
      <c r="Z47" s="252">
        <f t="shared" si="26"/>
        <v>0</v>
      </c>
      <c r="AA47" s="252">
        <f t="shared" si="26"/>
        <v>0</v>
      </c>
      <c r="AB47" s="252">
        <f t="shared" si="26"/>
        <v>0</v>
      </c>
      <c r="AC47" s="252">
        <f t="shared" si="26"/>
        <v>0</v>
      </c>
      <c r="AD47" s="252">
        <f t="shared" si="26"/>
        <v>0</v>
      </c>
      <c r="AE47" s="252">
        <f t="shared" si="26"/>
        <v>0</v>
      </c>
      <c r="AF47" s="252">
        <f t="shared" si="26"/>
        <v>0</v>
      </c>
      <c r="AG47" s="252">
        <f t="shared" si="23"/>
        <v>0</v>
      </c>
      <c r="AI47" s="199" t="str">
        <f t="shared" si="8"/>
        <v>Units:</v>
      </c>
      <c r="AJ47" s="252">
        <f t="shared" ref="AJ47:AS47" si="27">SUM(AJ$33:AJ$46)</f>
        <v>0</v>
      </c>
      <c r="AK47" s="252">
        <f t="shared" si="27"/>
        <v>0</v>
      </c>
      <c r="AL47" s="252">
        <f t="shared" si="27"/>
        <v>0</v>
      </c>
      <c r="AM47" s="252">
        <f t="shared" si="27"/>
        <v>0</v>
      </c>
      <c r="AN47" s="252">
        <f t="shared" si="27"/>
        <v>0</v>
      </c>
      <c r="AO47" s="252">
        <f t="shared" si="27"/>
        <v>0</v>
      </c>
      <c r="AP47" s="252">
        <f t="shared" si="27"/>
        <v>0</v>
      </c>
      <c r="AQ47" s="252">
        <f t="shared" si="27"/>
        <v>0</v>
      </c>
      <c r="AR47" s="252">
        <f t="shared" si="27"/>
        <v>0</v>
      </c>
      <c r="AS47" s="252">
        <f t="shared" si="27"/>
        <v>0</v>
      </c>
      <c r="AT47" s="252">
        <f t="shared" si="24"/>
        <v>0</v>
      </c>
    </row>
    <row r="48" spans="1:46" s="207" customFormat="1" ht="5" customHeight="1">
      <c r="S48" s="208"/>
      <c r="V48" s="208"/>
      <c r="AI48" s="208"/>
    </row>
    <row r="49" spans="1:46">
      <c r="A49" s="204" t="str">
        <f>'N3.01'!A49</f>
        <v>Long Term Risk Benefit: RIIO-2</v>
      </c>
      <c r="B49" s="204" t="str">
        <f>'N3.01'!B49</f>
        <v>Asset Intervention Impacts</v>
      </c>
      <c r="C49" s="204" t="str">
        <f>'N3.01'!C49</f>
        <v>Asset Replacement (PoF Driven)</v>
      </c>
      <c r="D49" s="204" t="str">
        <f>'N3.01'!D49</f>
        <v>N/A</v>
      </c>
      <c r="F49" s="212" t="s">
        <v>51</v>
      </c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253">
        <f t="shared" ref="Q49:Q55" si="28">SUM(G49:P49)</f>
        <v>0</v>
      </c>
      <c r="S49" s="199" t="str">
        <f t="shared" si="5"/>
        <v>Units:</v>
      </c>
      <c r="T49" s="120"/>
      <c r="V49" s="199" t="str">
        <f t="shared" si="6"/>
        <v>Units:</v>
      </c>
      <c r="W49" s="120"/>
      <c r="X49" s="120"/>
      <c r="Y49" s="120"/>
      <c r="Z49" s="120"/>
      <c r="AA49" s="120"/>
      <c r="AB49" s="120"/>
      <c r="AC49" s="120"/>
      <c r="AD49" s="120"/>
      <c r="AE49" s="120"/>
      <c r="AF49" s="120"/>
      <c r="AG49" s="253">
        <f t="shared" ref="AG49:AG55" si="29">SUM(W49:AF49)</f>
        <v>0</v>
      </c>
      <c r="AI49" s="199" t="str">
        <f t="shared" si="8"/>
        <v>Units:</v>
      </c>
      <c r="AJ49" s="120"/>
      <c r="AK49" s="120"/>
      <c r="AL49" s="120"/>
      <c r="AM49" s="120"/>
      <c r="AN49" s="120"/>
      <c r="AO49" s="120"/>
      <c r="AP49" s="120"/>
      <c r="AQ49" s="120"/>
      <c r="AR49" s="120"/>
      <c r="AS49" s="120"/>
      <c r="AT49" s="253">
        <f t="shared" ref="AT49:AT55" si="30">SUM(AJ49:AS49)</f>
        <v>0</v>
      </c>
    </row>
    <row r="50" spans="1:46">
      <c r="A50" s="204" t="str">
        <f>'N3.01'!A50</f>
        <v>Long Term Risk Benefit: RIIO-2</v>
      </c>
      <c r="B50" s="204" t="str">
        <f>'N3.01'!B50</f>
        <v>Asset Intervention Impacts</v>
      </c>
      <c r="C50" s="204" t="str">
        <f>'N3.01'!C50</f>
        <v>Asset Replacement (CoF Driven)</v>
      </c>
      <c r="D50" s="204" t="str">
        <f>'N3.01'!D50</f>
        <v>N/A</v>
      </c>
      <c r="F50" s="212" t="s">
        <v>51</v>
      </c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253">
        <f t="shared" si="28"/>
        <v>0</v>
      </c>
      <c r="S50" s="199" t="str">
        <f t="shared" si="5"/>
        <v>Units:</v>
      </c>
      <c r="T50" s="120"/>
      <c r="V50" s="199" t="str">
        <f t="shared" si="6"/>
        <v>Units:</v>
      </c>
      <c r="W50" s="120"/>
      <c r="X50" s="120"/>
      <c r="Y50" s="120"/>
      <c r="Z50" s="120"/>
      <c r="AA50" s="120"/>
      <c r="AB50" s="120"/>
      <c r="AC50" s="120"/>
      <c r="AD50" s="120"/>
      <c r="AE50" s="120"/>
      <c r="AF50" s="120"/>
      <c r="AG50" s="253">
        <f t="shared" si="29"/>
        <v>0</v>
      </c>
      <c r="AI50" s="199" t="str">
        <f t="shared" si="8"/>
        <v>Units:</v>
      </c>
      <c r="AJ50" s="120"/>
      <c r="AK50" s="120"/>
      <c r="AL50" s="120"/>
      <c r="AM50" s="120"/>
      <c r="AN50" s="120"/>
      <c r="AO50" s="120"/>
      <c r="AP50" s="120"/>
      <c r="AQ50" s="120"/>
      <c r="AR50" s="120"/>
      <c r="AS50" s="120"/>
      <c r="AT50" s="253">
        <f t="shared" si="30"/>
        <v>0</v>
      </c>
    </row>
    <row r="51" spans="1:46">
      <c r="A51" s="204" t="str">
        <f>'N3.01'!A51</f>
        <v>Long Term Risk Benefit: RIIO-2</v>
      </c>
      <c r="B51" s="204" t="str">
        <f>'N3.01'!B51</f>
        <v>Asset Intervention Impacts</v>
      </c>
      <c r="C51" s="204" t="str">
        <f>'N3.01'!C51</f>
        <v>Asset Replacement (Other Driven)</v>
      </c>
      <c r="D51" s="204" t="str">
        <f>'N3.01'!D51</f>
        <v>N/A</v>
      </c>
      <c r="F51" s="212" t="s">
        <v>51</v>
      </c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253">
        <f t="shared" si="28"/>
        <v>0</v>
      </c>
      <c r="S51" s="199" t="str">
        <f t="shared" si="5"/>
        <v>Units:</v>
      </c>
      <c r="T51" s="120"/>
      <c r="V51" s="199" t="str">
        <f t="shared" si="6"/>
        <v>Units:</v>
      </c>
      <c r="W51" s="120"/>
      <c r="X51" s="120"/>
      <c r="Y51" s="120"/>
      <c r="Z51" s="120"/>
      <c r="AA51" s="120"/>
      <c r="AB51" s="120"/>
      <c r="AC51" s="120"/>
      <c r="AD51" s="120"/>
      <c r="AE51" s="120"/>
      <c r="AF51" s="120"/>
      <c r="AG51" s="253">
        <f t="shared" si="29"/>
        <v>0</v>
      </c>
      <c r="AI51" s="199" t="str">
        <f t="shared" si="8"/>
        <v>Units:</v>
      </c>
      <c r="AJ51" s="120"/>
      <c r="AK51" s="120"/>
      <c r="AL51" s="120"/>
      <c r="AM51" s="120"/>
      <c r="AN51" s="120"/>
      <c r="AO51" s="120"/>
      <c r="AP51" s="120"/>
      <c r="AQ51" s="120"/>
      <c r="AR51" s="120"/>
      <c r="AS51" s="120"/>
      <c r="AT51" s="253">
        <f t="shared" si="30"/>
        <v>0</v>
      </c>
    </row>
    <row r="52" spans="1:46">
      <c r="A52" s="204" t="str">
        <f>'N3.01'!A52</f>
        <v>Long Term Risk Benefit: RIIO-2</v>
      </c>
      <c r="B52" s="204" t="str">
        <f>'N3.01'!B52</f>
        <v>Asset Intervention Impacts</v>
      </c>
      <c r="C52" s="204" t="str">
        <f>'N3.01'!C52</f>
        <v>Asset Refurbishment (PoF Driven)</v>
      </c>
      <c r="D52" s="204" t="str">
        <f>'N3.01'!D52</f>
        <v>N/A</v>
      </c>
      <c r="F52" s="212" t="s">
        <v>51</v>
      </c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253">
        <f t="shared" si="28"/>
        <v>0</v>
      </c>
      <c r="S52" s="199" t="str">
        <f t="shared" si="5"/>
        <v>Units:</v>
      </c>
      <c r="T52" s="120"/>
      <c r="V52" s="199" t="str">
        <f t="shared" si="6"/>
        <v>Units:</v>
      </c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253">
        <f t="shared" si="29"/>
        <v>0</v>
      </c>
      <c r="AI52" s="199" t="str">
        <f t="shared" si="8"/>
        <v>Units:</v>
      </c>
      <c r="AJ52" s="120"/>
      <c r="AK52" s="120"/>
      <c r="AL52" s="120"/>
      <c r="AM52" s="120"/>
      <c r="AN52" s="120"/>
      <c r="AO52" s="120"/>
      <c r="AP52" s="120"/>
      <c r="AQ52" s="120"/>
      <c r="AR52" s="120"/>
      <c r="AS52" s="120"/>
      <c r="AT52" s="253">
        <f t="shared" si="30"/>
        <v>0</v>
      </c>
    </row>
    <row r="53" spans="1:46">
      <c r="A53" s="204" t="str">
        <f>'N3.01'!A53</f>
        <v>Long Term Risk Benefit: RIIO-2</v>
      </c>
      <c r="B53" s="204" t="str">
        <f>'N3.01'!B53</f>
        <v>Asset Intervention Impacts</v>
      </c>
      <c r="C53" s="204" t="str">
        <f>'N3.01'!C53</f>
        <v>Asset Refurbishment (CoF Driven)</v>
      </c>
      <c r="D53" s="204" t="str">
        <f>'N3.01'!D53</f>
        <v>N/A</v>
      </c>
      <c r="F53" s="212" t="s">
        <v>51</v>
      </c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253">
        <f t="shared" si="28"/>
        <v>0</v>
      </c>
      <c r="S53" s="199" t="str">
        <f t="shared" si="5"/>
        <v>Units:</v>
      </c>
      <c r="T53" s="120"/>
      <c r="V53" s="199" t="str">
        <f t="shared" si="6"/>
        <v>Units:</v>
      </c>
      <c r="W53" s="120"/>
      <c r="X53" s="120"/>
      <c r="Y53" s="120"/>
      <c r="Z53" s="120"/>
      <c r="AA53" s="120"/>
      <c r="AB53" s="120"/>
      <c r="AC53" s="120"/>
      <c r="AD53" s="120"/>
      <c r="AE53" s="120"/>
      <c r="AF53" s="120"/>
      <c r="AG53" s="253">
        <f t="shared" si="29"/>
        <v>0</v>
      </c>
      <c r="AI53" s="199" t="str">
        <f t="shared" si="8"/>
        <v>Units:</v>
      </c>
      <c r="AJ53" s="120"/>
      <c r="AK53" s="120"/>
      <c r="AL53" s="120"/>
      <c r="AM53" s="120"/>
      <c r="AN53" s="120"/>
      <c r="AO53" s="120"/>
      <c r="AP53" s="120"/>
      <c r="AQ53" s="120"/>
      <c r="AR53" s="120"/>
      <c r="AS53" s="120"/>
      <c r="AT53" s="253">
        <f t="shared" si="30"/>
        <v>0</v>
      </c>
    </row>
    <row r="54" spans="1:46">
      <c r="A54" s="204" t="str">
        <f>'N3.01'!A54</f>
        <v>Long Term Risk Benefit: RIIO-2</v>
      </c>
      <c r="B54" s="204" t="str">
        <f>'N3.01'!B54</f>
        <v>Asset Intervention Impacts</v>
      </c>
      <c r="C54" s="204" t="str">
        <f>'N3.01'!C54</f>
        <v>Asset Refurbishment (Other Driven)</v>
      </c>
      <c r="D54" s="204" t="str">
        <f>'N3.01'!D54</f>
        <v>N/A</v>
      </c>
      <c r="F54" s="212" t="s">
        <v>51</v>
      </c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253">
        <f t="shared" si="28"/>
        <v>0</v>
      </c>
      <c r="S54" s="199" t="str">
        <f t="shared" si="5"/>
        <v>Units:</v>
      </c>
      <c r="T54" s="120"/>
      <c r="V54" s="199" t="str">
        <f t="shared" si="6"/>
        <v>Units:</v>
      </c>
      <c r="W54" s="120"/>
      <c r="X54" s="120"/>
      <c r="Y54" s="120"/>
      <c r="Z54" s="120"/>
      <c r="AA54" s="120"/>
      <c r="AB54" s="120"/>
      <c r="AC54" s="120"/>
      <c r="AD54" s="120"/>
      <c r="AE54" s="120"/>
      <c r="AF54" s="120"/>
      <c r="AG54" s="253">
        <f t="shared" si="29"/>
        <v>0</v>
      </c>
      <c r="AI54" s="199" t="str">
        <f t="shared" si="8"/>
        <v>Units:</v>
      </c>
      <c r="AJ54" s="120"/>
      <c r="AK54" s="120"/>
      <c r="AL54" s="120"/>
      <c r="AM54" s="120"/>
      <c r="AN54" s="120"/>
      <c r="AO54" s="120"/>
      <c r="AP54" s="120"/>
      <c r="AQ54" s="120"/>
      <c r="AR54" s="120"/>
      <c r="AS54" s="120"/>
      <c r="AT54" s="253">
        <f t="shared" si="30"/>
        <v>0</v>
      </c>
    </row>
    <row r="55" spans="1:46">
      <c r="A55" s="204" t="str">
        <f>'N3.01'!A55</f>
        <v>Long Term Risk Benefit: RIIO-2</v>
      </c>
      <c r="B55" s="204" t="str">
        <f>'N3.01'!B55</f>
        <v>Asset Intervention Impacts</v>
      </c>
      <c r="C55" s="204" t="str">
        <f>'N3.01'!C55</f>
        <v>Total Long Term Risk Benefit</v>
      </c>
      <c r="D55" s="204" t="str">
        <f>'N3.01'!D55</f>
        <v>Sub-Total</v>
      </c>
      <c r="F55" s="212" t="s">
        <v>51</v>
      </c>
      <c r="G55" s="252">
        <f>SUM(G$49:G$54)</f>
        <v>0</v>
      </c>
      <c r="H55" s="252">
        <f t="shared" ref="H55:P55" si="31">SUM(H$49:H$54)</f>
        <v>0</v>
      </c>
      <c r="I55" s="252">
        <f t="shared" si="31"/>
        <v>0</v>
      </c>
      <c r="J55" s="252">
        <f t="shared" si="31"/>
        <v>0</v>
      </c>
      <c r="K55" s="252">
        <f t="shared" si="31"/>
        <v>0</v>
      </c>
      <c r="L55" s="252">
        <f t="shared" si="31"/>
        <v>0</v>
      </c>
      <c r="M55" s="252">
        <f t="shared" si="31"/>
        <v>0</v>
      </c>
      <c r="N55" s="252">
        <f t="shared" si="31"/>
        <v>0</v>
      </c>
      <c r="O55" s="252">
        <f t="shared" si="31"/>
        <v>0</v>
      </c>
      <c r="P55" s="252">
        <f t="shared" si="31"/>
        <v>0</v>
      </c>
      <c r="Q55" s="253">
        <f t="shared" si="28"/>
        <v>0</v>
      </c>
      <c r="S55" s="199" t="str">
        <f t="shared" si="5"/>
        <v>Units:</v>
      </c>
      <c r="T55" s="120"/>
      <c r="V55" s="199" t="str">
        <f t="shared" si="6"/>
        <v>Units:</v>
      </c>
      <c r="W55" s="252">
        <f t="shared" ref="W55:AF55" si="32">SUM(W$49:W$54)</f>
        <v>0</v>
      </c>
      <c r="X55" s="252">
        <f t="shared" si="32"/>
        <v>0</v>
      </c>
      <c r="Y55" s="252">
        <f t="shared" si="32"/>
        <v>0</v>
      </c>
      <c r="Z55" s="252">
        <f t="shared" si="32"/>
        <v>0</v>
      </c>
      <c r="AA55" s="252">
        <f t="shared" si="32"/>
        <v>0</v>
      </c>
      <c r="AB55" s="252">
        <f t="shared" si="32"/>
        <v>0</v>
      </c>
      <c r="AC55" s="252">
        <f t="shared" si="32"/>
        <v>0</v>
      </c>
      <c r="AD55" s="252">
        <f t="shared" si="32"/>
        <v>0</v>
      </c>
      <c r="AE55" s="252">
        <f t="shared" si="32"/>
        <v>0</v>
      </c>
      <c r="AF55" s="252">
        <f t="shared" si="32"/>
        <v>0</v>
      </c>
      <c r="AG55" s="253">
        <f t="shared" si="29"/>
        <v>0</v>
      </c>
      <c r="AI55" s="199" t="str">
        <f t="shared" si="8"/>
        <v>Units:</v>
      </c>
      <c r="AJ55" s="252">
        <f t="shared" ref="AJ55:AS55" si="33">SUM(AJ$49:AJ$54)</f>
        <v>0</v>
      </c>
      <c r="AK55" s="252">
        <f t="shared" si="33"/>
        <v>0</v>
      </c>
      <c r="AL55" s="252">
        <f t="shared" si="33"/>
        <v>0</v>
      </c>
      <c r="AM55" s="252">
        <f t="shared" si="33"/>
        <v>0</v>
      </c>
      <c r="AN55" s="252">
        <f t="shared" si="33"/>
        <v>0</v>
      </c>
      <c r="AO55" s="252">
        <f t="shared" si="33"/>
        <v>0</v>
      </c>
      <c r="AP55" s="252">
        <f t="shared" si="33"/>
        <v>0</v>
      </c>
      <c r="AQ55" s="252">
        <f t="shared" si="33"/>
        <v>0</v>
      </c>
      <c r="AR55" s="252">
        <f t="shared" si="33"/>
        <v>0</v>
      </c>
      <c r="AS55" s="252">
        <f t="shared" si="33"/>
        <v>0</v>
      </c>
      <c r="AT55" s="253">
        <f t="shared" si="30"/>
        <v>0</v>
      </c>
    </row>
    <row r="56" spans="1:46" s="207" customFormat="1" ht="5" customHeight="1">
      <c r="F56" s="208"/>
      <c r="S56" s="208"/>
      <c r="V56" s="208"/>
      <c r="AI56" s="208"/>
    </row>
    <row r="78" spans="5:5">
      <c r="E78" s="209"/>
    </row>
  </sheetData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>
    <tabColor rgb="FF7030A0"/>
  </sheetPr>
  <dimension ref="A1:AV78"/>
  <sheetViews>
    <sheetView zoomScale="85" zoomScaleNormal="85" workbookViewId="0">
      <selection activeCell="G47" sqref="G47"/>
    </sheetView>
  </sheetViews>
  <sheetFormatPr defaultColWidth="9" defaultRowHeight="12.4"/>
  <cols>
    <col min="1" max="1" width="51.19921875" style="89" customWidth="1"/>
    <col min="2" max="2" width="48.796875" style="89" bestFit="1" customWidth="1"/>
    <col min="3" max="3" width="51.19921875" style="89" bestFit="1" customWidth="1"/>
    <col min="4" max="4" width="11.796875" style="89" customWidth="1"/>
    <col min="5" max="5" width="1" style="207" customWidth="1"/>
    <col min="6" max="6" width="6.19921875" style="90" customWidth="1"/>
    <col min="7" max="7" width="9.796875" style="89" bestFit="1" customWidth="1"/>
    <col min="8" max="14" width="9.1328125" style="89" bestFit="1" customWidth="1"/>
    <col min="15" max="17" width="9" style="89"/>
    <col min="18" max="18" width="1" style="207" customWidth="1"/>
    <col min="19" max="19" width="6.19921875" style="90" customWidth="1"/>
    <col min="20" max="20" width="9" style="89"/>
    <col min="21" max="21" width="1" style="207" customWidth="1"/>
    <col min="22" max="22" width="6.19921875" style="90" customWidth="1"/>
    <col min="23" max="33" width="9" style="89"/>
    <col min="34" max="34" width="1" style="207" customWidth="1"/>
    <col min="35" max="35" width="6.19921875" style="90" customWidth="1"/>
    <col min="36" max="46" width="9" style="89"/>
    <col min="47" max="47" width="9.33203125" style="89" bestFit="1" customWidth="1"/>
    <col min="48" max="16384" width="9" style="89"/>
  </cols>
  <sheetData>
    <row r="1" spans="1:48" ht="25.15">
      <c r="A1" s="1" t="str">
        <f>N0_Cover!A1</f>
        <v>RIIO-2 Regulatory Reporting Pack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</row>
    <row r="2" spans="1:48" ht="22.9">
      <c r="A2" s="1">
        <f>N0_Cover!$B$12</f>
        <v>0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</row>
    <row r="3" spans="1:48" ht="19.899999999999999">
      <c r="A3" s="5" t="str">
        <f>"Workbook " &amp; N0_Cover!$B$12</f>
        <v xml:space="preserve">Workbook 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48" ht="17.649999999999999">
      <c r="A4" s="7" t="str">
        <f>"Submission Version " &amp; N0_Cover!$B$15 &amp; " - Submitted on " &amp; TEXT(N0_Cover!$B$16,"dd mmm yyyy")</f>
        <v>Submission Version  - Submitted on 00 Jan 1900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</row>
    <row r="5" spans="1:48" ht="17.649999999999999">
      <c r="A5" s="7" t="str">
        <f>"Template Version: " &amp; N0_Cover!$B$11</f>
        <v>Template Version: v1.0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</row>
    <row r="6" spans="1:48" ht="19.899999999999999">
      <c r="A6" s="5" t="e">
        <f ca="1">"Sheet: " &amp;VLOOKUP(RIGHT(CELL("filename",A1),LEN(CELL("filename",A1))-FIND("]",CELL("filename",A1))),'N0.1_Contents'!$A$11:$B$98,2,FALSE)</f>
        <v>#N/A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</row>
    <row r="7" spans="1:48" ht="17.649999999999999">
      <c r="A7" s="7" t="str">
        <f>"Prices Base: " &amp; 'N0.5_Data_Constants'!C13</f>
        <v>Prices Base: 2018/19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</row>
    <row r="8" spans="1:48" s="137" customFormat="1">
      <c r="A8" s="140" t="str">
        <f>"Error Checks: " &amp; IF(ISERROR(MATCH("Error",$A$9:$AV$9,0)),"OK","Error")</f>
        <v>Error Checks: OK</v>
      </c>
      <c r="B8" s="141"/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1"/>
      <c r="AE8" s="141"/>
      <c r="AF8" s="141"/>
      <c r="AG8" s="141"/>
      <c r="AH8" s="141"/>
      <c r="AI8" s="141"/>
      <c r="AJ8" s="141"/>
      <c r="AK8" s="141"/>
      <c r="AL8" s="141"/>
      <c r="AM8" s="141"/>
      <c r="AN8" s="141"/>
      <c r="AO8" s="141"/>
      <c r="AP8" s="141"/>
      <c r="AQ8" s="141"/>
      <c r="AR8" s="141"/>
      <c r="AS8" s="141"/>
      <c r="AT8" s="141"/>
      <c r="AU8" s="141"/>
    </row>
    <row r="9" spans="1:48" s="137" customFormat="1">
      <c r="A9" s="142" t="str">
        <f t="shared" ref="A9:AV9" si="0">IF(ISERROR(MATCH("Error",A10:A12,0)),"-","Error")</f>
        <v>-</v>
      </c>
      <c r="B9" s="142" t="str">
        <f t="shared" si="0"/>
        <v>-</v>
      </c>
      <c r="C9" s="142" t="str">
        <f t="shared" si="0"/>
        <v>-</v>
      </c>
      <c r="D9" s="142"/>
      <c r="E9" s="142" t="str">
        <f t="shared" si="0"/>
        <v>-</v>
      </c>
      <c r="F9" s="142" t="str">
        <f t="shared" si="0"/>
        <v>-</v>
      </c>
      <c r="G9" s="142" t="str">
        <f t="shared" si="0"/>
        <v>-</v>
      </c>
      <c r="H9" s="142" t="str">
        <f t="shared" si="0"/>
        <v>-</v>
      </c>
      <c r="I9" s="142" t="str">
        <f t="shared" si="0"/>
        <v>-</v>
      </c>
      <c r="J9" s="142" t="str">
        <f t="shared" si="0"/>
        <v>-</v>
      </c>
      <c r="K9" s="142" t="str">
        <f t="shared" si="0"/>
        <v>-</v>
      </c>
      <c r="L9" s="142" t="str">
        <f t="shared" si="0"/>
        <v>-</v>
      </c>
      <c r="M9" s="142" t="str">
        <f t="shared" si="0"/>
        <v>-</v>
      </c>
      <c r="N9" s="142" t="str">
        <f t="shared" si="0"/>
        <v>-</v>
      </c>
      <c r="O9" s="142" t="str">
        <f t="shared" si="0"/>
        <v>-</v>
      </c>
      <c r="P9" s="142" t="str">
        <f t="shared" si="0"/>
        <v>-</v>
      </c>
      <c r="Q9" s="142" t="str">
        <f t="shared" si="0"/>
        <v>-</v>
      </c>
      <c r="R9" s="142" t="str">
        <f t="shared" si="0"/>
        <v>-</v>
      </c>
      <c r="S9" s="142" t="str">
        <f t="shared" si="0"/>
        <v>-</v>
      </c>
      <c r="T9" s="142" t="str">
        <f t="shared" si="0"/>
        <v>-</v>
      </c>
      <c r="U9" s="142" t="str">
        <f t="shared" si="0"/>
        <v>-</v>
      </c>
      <c r="V9" s="142" t="str">
        <f t="shared" si="0"/>
        <v>-</v>
      </c>
      <c r="W9" s="142" t="str">
        <f t="shared" si="0"/>
        <v>-</v>
      </c>
      <c r="X9" s="142" t="str">
        <f t="shared" si="0"/>
        <v>-</v>
      </c>
      <c r="Y9" s="142" t="str">
        <f t="shared" si="0"/>
        <v>-</v>
      </c>
      <c r="Z9" s="142" t="str">
        <f t="shared" si="0"/>
        <v>-</v>
      </c>
      <c r="AA9" s="142" t="str">
        <f t="shared" si="0"/>
        <v>-</v>
      </c>
      <c r="AB9" s="142" t="str">
        <f t="shared" si="0"/>
        <v>-</v>
      </c>
      <c r="AC9" s="142" t="str">
        <f t="shared" si="0"/>
        <v>-</v>
      </c>
      <c r="AD9" s="142" t="str">
        <f t="shared" si="0"/>
        <v>-</v>
      </c>
      <c r="AE9" s="142" t="str">
        <f t="shared" si="0"/>
        <v>-</v>
      </c>
      <c r="AF9" s="142" t="str">
        <f t="shared" si="0"/>
        <v>-</v>
      </c>
      <c r="AG9" s="142" t="str">
        <f t="shared" si="0"/>
        <v>-</v>
      </c>
      <c r="AH9" s="142" t="str">
        <f t="shared" si="0"/>
        <v>-</v>
      </c>
      <c r="AI9" s="142" t="str">
        <f t="shared" si="0"/>
        <v>-</v>
      </c>
      <c r="AJ9" s="142" t="str">
        <f t="shared" si="0"/>
        <v>-</v>
      </c>
      <c r="AK9" s="142" t="str">
        <f t="shared" si="0"/>
        <v>-</v>
      </c>
      <c r="AL9" s="142" t="str">
        <f t="shared" si="0"/>
        <v>-</v>
      </c>
      <c r="AM9" s="142" t="str">
        <f t="shared" si="0"/>
        <v>-</v>
      </c>
      <c r="AN9" s="142" t="str">
        <f t="shared" si="0"/>
        <v>-</v>
      </c>
      <c r="AO9" s="142" t="str">
        <f t="shared" si="0"/>
        <v>-</v>
      </c>
      <c r="AP9" s="142" t="str">
        <f t="shared" si="0"/>
        <v>-</v>
      </c>
      <c r="AQ9" s="142" t="str">
        <f t="shared" si="0"/>
        <v>-</v>
      </c>
      <c r="AR9" s="142" t="str">
        <f t="shared" si="0"/>
        <v>-</v>
      </c>
      <c r="AS9" s="142" t="str">
        <f t="shared" si="0"/>
        <v>-</v>
      </c>
      <c r="AT9" s="142" t="str">
        <f t="shared" si="0"/>
        <v>-</v>
      </c>
      <c r="AU9" s="142" t="str">
        <f t="shared" si="0"/>
        <v>-</v>
      </c>
      <c r="AV9" s="137" t="str">
        <f t="shared" si="0"/>
        <v>-</v>
      </c>
    </row>
    <row r="12" spans="1:48" ht="19.899999999999999">
      <c r="A12" s="14" t="e">
        <f>'N0.6_Lookup_References'!B28</f>
        <v>#N/A</v>
      </c>
      <c r="B12" s="14"/>
      <c r="F12" s="14"/>
      <c r="G12" s="89" t="s">
        <v>0</v>
      </c>
      <c r="S12" s="200"/>
      <c r="T12" s="89" t="s">
        <v>2</v>
      </c>
      <c r="W12" s="201"/>
      <c r="X12" s="202" t="s">
        <v>229</v>
      </c>
      <c r="Y12" s="89" t="e">
        <f>VLOOKUP(A12, 'N0.6_Lookup_References'!B14:C63, 2, FALSE)</f>
        <v>#N/A</v>
      </c>
    </row>
    <row r="13" spans="1:48">
      <c r="S13" s="99" t="s">
        <v>112</v>
      </c>
      <c r="V13" s="99" t="s">
        <v>110</v>
      </c>
      <c r="AI13" s="99" t="s">
        <v>111</v>
      </c>
    </row>
    <row r="14" spans="1:48" ht="12.75" thickBot="1">
      <c r="A14" s="203" t="s">
        <v>413</v>
      </c>
      <c r="B14" s="203" t="s">
        <v>414</v>
      </c>
      <c r="C14" s="203" t="s">
        <v>415</v>
      </c>
      <c r="D14" s="203" t="s">
        <v>615</v>
      </c>
      <c r="F14" s="92" t="s">
        <v>49</v>
      </c>
      <c r="G14" s="91" t="s">
        <v>13</v>
      </c>
      <c r="H14" s="21" t="s">
        <v>14</v>
      </c>
      <c r="I14" s="22" t="s">
        <v>15</v>
      </c>
      <c r="J14" s="23" t="s">
        <v>16</v>
      </c>
      <c r="K14" s="24" t="s">
        <v>17</v>
      </c>
      <c r="L14" s="25" t="s">
        <v>18</v>
      </c>
      <c r="M14" s="26" t="s">
        <v>19</v>
      </c>
      <c r="N14" s="29" t="s">
        <v>20</v>
      </c>
      <c r="O14" s="27" t="s">
        <v>21</v>
      </c>
      <c r="P14" s="31" t="s">
        <v>22</v>
      </c>
      <c r="Q14" s="198" t="s">
        <v>26</v>
      </c>
      <c r="S14" s="92" t="s">
        <v>49</v>
      </c>
      <c r="T14" s="92" t="s">
        <v>76</v>
      </c>
      <c r="V14" s="92" t="s">
        <v>49</v>
      </c>
      <c r="W14" s="91" t="s">
        <v>13</v>
      </c>
      <c r="X14" s="21" t="s">
        <v>14</v>
      </c>
      <c r="Y14" s="22" t="s">
        <v>15</v>
      </c>
      <c r="Z14" s="23" t="s">
        <v>16</v>
      </c>
      <c r="AA14" s="24" t="s">
        <v>17</v>
      </c>
      <c r="AB14" s="25" t="s">
        <v>18</v>
      </c>
      <c r="AC14" s="26" t="s">
        <v>19</v>
      </c>
      <c r="AD14" s="29" t="s">
        <v>20</v>
      </c>
      <c r="AE14" s="27" t="s">
        <v>21</v>
      </c>
      <c r="AF14" s="31" t="s">
        <v>22</v>
      </c>
      <c r="AG14" s="198" t="s">
        <v>26</v>
      </c>
      <c r="AI14" s="92" t="s">
        <v>49</v>
      </c>
      <c r="AJ14" s="91" t="s">
        <v>4</v>
      </c>
      <c r="AK14" s="21" t="s">
        <v>5</v>
      </c>
      <c r="AL14" s="22" t="s">
        <v>6</v>
      </c>
      <c r="AM14" s="23" t="s">
        <v>7</v>
      </c>
      <c r="AN14" s="24" t="s">
        <v>8</v>
      </c>
      <c r="AO14" s="25" t="s">
        <v>91</v>
      </c>
      <c r="AP14" s="26" t="s">
        <v>92</v>
      </c>
      <c r="AQ14" s="29" t="s">
        <v>93</v>
      </c>
      <c r="AR14" s="27" t="s">
        <v>94</v>
      </c>
      <c r="AS14" s="31" t="s">
        <v>95</v>
      </c>
      <c r="AT14" s="198" t="s">
        <v>26</v>
      </c>
    </row>
    <row r="15" spans="1:48">
      <c r="A15" s="247" t="str">
        <f>'N3.01'!A15</f>
        <v>Stage1: RIIO-1 Closeout Position</v>
      </c>
      <c r="B15" s="247" t="str">
        <f>'N3.01'!B15</f>
        <v>Total Asset Category Risk</v>
      </c>
      <c r="C15" s="247" t="str">
        <f>'N3.01'!C15</f>
        <v>Closeout Position</v>
      </c>
      <c r="D15" s="247" t="str">
        <f>'N3.01'!D15</f>
        <v>Total</v>
      </c>
      <c r="F15" s="212" t="s">
        <v>51</v>
      </c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253">
        <f t="shared" ref="Q15:Q22" si="1">SUM(G15:P15)</f>
        <v>0</v>
      </c>
      <c r="S15" s="199" t="str">
        <f>$X$12</f>
        <v>Units:</v>
      </c>
      <c r="T15" s="120"/>
      <c r="V15" s="199" t="str">
        <f>$X$12</f>
        <v>Units:</v>
      </c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253">
        <f t="shared" ref="AG15:AG20" si="2">SUM(W15:AF15)</f>
        <v>0</v>
      </c>
      <c r="AI15" s="199" t="str">
        <f>$X$12</f>
        <v>Units:</v>
      </c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253">
        <f t="shared" ref="AT15:AT20" si="3">SUM(AJ15:AS15)</f>
        <v>0</v>
      </c>
    </row>
    <row r="16" spans="1:48">
      <c r="A16" s="204" t="str">
        <f>'N3.01'!A16</f>
        <v>Stage1: RIIO-1 to RIIO-2</v>
      </c>
      <c r="B16" s="204" t="str">
        <f>'N3.01'!B16</f>
        <v>Normalisation: True-Up</v>
      </c>
      <c r="C16" s="204" t="str">
        <f>'N3.01'!C16</f>
        <v>Data Revision</v>
      </c>
      <c r="D16" s="204" t="str">
        <f>'N3.01'!D16</f>
        <v>N/A</v>
      </c>
      <c r="F16" s="212" t="s">
        <v>51</v>
      </c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253">
        <f t="shared" si="1"/>
        <v>0</v>
      </c>
      <c r="S16" s="199" t="str">
        <f>$X$12</f>
        <v>Units:</v>
      </c>
      <c r="T16" s="120"/>
      <c r="V16" s="199" t="str">
        <f>$X$12</f>
        <v>Units:</v>
      </c>
      <c r="W16" s="120"/>
      <c r="X16" s="120"/>
      <c r="Y16" s="120"/>
      <c r="Z16" s="120"/>
      <c r="AA16" s="120"/>
      <c r="AB16" s="120"/>
      <c r="AC16" s="120"/>
      <c r="AD16" s="120"/>
      <c r="AE16" s="120"/>
      <c r="AF16" s="120"/>
      <c r="AG16" s="253">
        <f t="shared" si="2"/>
        <v>0</v>
      </c>
      <c r="AI16" s="199" t="str">
        <f>$X$12</f>
        <v>Units:</v>
      </c>
      <c r="AJ16" s="120"/>
      <c r="AK16" s="120"/>
      <c r="AL16" s="120"/>
      <c r="AM16" s="120"/>
      <c r="AN16" s="120"/>
      <c r="AO16" s="120"/>
      <c r="AP16" s="120"/>
      <c r="AQ16" s="120"/>
      <c r="AR16" s="120"/>
      <c r="AS16" s="120"/>
      <c r="AT16" s="253">
        <f t="shared" si="3"/>
        <v>0</v>
      </c>
    </row>
    <row r="17" spans="1:46">
      <c r="A17" s="204" t="str">
        <f>'N3.01'!A17</f>
        <v>Stage1: RIIO-1 to RIIO-2</v>
      </c>
      <c r="B17" s="204" t="str">
        <f>'N3.01'!B17</f>
        <v>Normalisation: True-Up</v>
      </c>
      <c r="C17" s="204" t="str">
        <f>'N3.01'!C17</f>
        <v>Methodological Change</v>
      </c>
      <c r="D17" s="204" t="str">
        <f>'N3.01'!D17</f>
        <v>N/A</v>
      </c>
      <c r="F17" s="212" t="s">
        <v>51</v>
      </c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253">
        <f t="shared" si="1"/>
        <v>0</v>
      </c>
      <c r="S17" s="199" t="str">
        <f>$X$12</f>
        <v>Units:</v>
      </c>
      <c r="T17" s="120"/>
      <c r="V17" s="199" t="str">
        <f>$X$12</f>
        <v>Units:</v>
      </c>
      <c r="W17" s="120"/>
      <c r="X17" s="120"/>
      <c r="Y17" s="120"/>
      <c r="Z17" s="120"/>
      <c r="AA17" s="120"/>
      <c r="AB17" s="120"/>
      <c r="AC17" s="120"/>
      <c r="AD17" s="120"/>
      <c r="AE17" s="120"/>
      <c r="AF17" s="120"/>
      <c r="AG17" s="253">
        <f t="shared" si="2"/>
        <v>0</v>
      </c>
      <c r="AI17" s="199" t="str">
        <f>$X$12</f>
        <v>Units:</v>
      </c>
      <c r="AJ17" s="120"/>
      <c r="AK17" s="120"/>
      <c r="AL17" s="120"/>
      <c r="AM17" s="120"/>
      <c r="AN17" s="120"/>
      <c r="AO17" s="120"/>
      <c r="AP17" s="120"/>
      <c r="AQ17" s="120"/>
      <c r="AR17" s="120"/>
      <c r="AS17" s="120"/>
      <c r="AT17" s="253">
        <f t="shared" si="3"/>
        <v>0</v>
      </c>
    </row>
    <row r="18" spans="1:46">
      <c r="A18" s="204" t="str">
        <f>'N3.01'!A18</f>
        <v>Stage1: RIIO-1 to RIIO-2</v>
      </c>
      <c r="B18" s="204" t="str">
        <f>'N3.01'!B18</f>
        <v>Normalisation: True-Up</v>
      </c>
      <c r="C18" s="248" t="str">
        <f>'N3.01'!C18</f>
        <v>Optional entry 1</v>
      </c>
      <c r="D18" s="204" t="str">
        <f>'N3.01'!D18</f>
        <v>N/A</v>
      </c>
      <c r="F18" s="212" t="s">
        <v>51</v>
      </c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253">
        <f t="shared" si="1"/>
        <v>0</v>
      </c>
      <c r="S18" s="199" t="str">
        <f>$X$12</f>
        <v>Units:</v>
      </c>
      <c r="T18" s="120"/>
      <c r="V18" s="199" t="str">
        <f>$X$12</f>
        <v>Units:</v>
      </c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253">
        <f t="shared" si="2"/>
        <v>0</v>
      </c>
      <c r="AI18" s="199" t="str">
        <f>$X$12</f>
        <v>Units:</v>
      </c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253">
        <f t="shared" si="3"/>
        <v>0</v>
      </c>
    </row>
    <row r="19" spans="1:46">
      <c r="A19" s="204" t="str">
        <f>'N3.01'!A19</f>
        <v>Stage1: RIIO-1 to RIIO-2</v>
      </c>
      <c r="B19" s="204" t="str">
        <f>'N3.01'!B19</f>
        <v>Normalisation: True-Up</v>
      </c>
      <c r="C19" s="248" t="str">
        <f>'N3.01'!C19</f>
        <v>Optional entry 2</v>
      </c>
      <c r="D19" s="204" t="str">
        <f>'N3.01'!D19</f>
        <v>N/A</v>
      </c>
      <c r="F19" s="212" t="s">
        <v>51</v>
      </c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252">
        <f t="shared" si="1"/>
        <v>0</v>
      </c>
      <c r="S19" s="199" t="str">
        <f>$X$12</f>
        <v>Units:</v>
      </c>
      <c r="T19" s="120"/>
      <c r="V19" s="199" t="str">
        <f>$X$12</f>
        <v>Units:</v>
      </c>
      <c r="W19" s="120"/>
      <c r="X19" s="120"/>
      <c r="Y19" s="120"/>
      <c r="Z19" s="120"/>
      <c r="AA19" s="120"/>
      <c r="AB19" s="120"/>
      <c r="AC19" s="120"/>
      <c r="AD19" s="120"/>
      <c r="AE19" s="120"/>
      <c r="AF19" s="120"/>
      <c r="AG19" s="252">
        <f t="shared" si="2"/>
        <v>0</v>
      </c>
      <c r="AI19" s="199" t="str">
        <f>$X$12</f>
        <v>Units:</v>
      </c>
      <c r="AJ19" s="120"/>
      <c r="AK19" s="120"/>
      <c r="AL19" s="120"/>
      <c r="AM19" s="120"/>
      <c r="AN19" s="120"/>
      <c r="AO19" s="120"/>
      <c r="AP19" s="120"/>
      <c r="AQ19" s="120"/>
      <c r="AR19" s="120"/>
      <c r="AS19" s="120"/>
      <c r="AT19" s="252">
        <f t="shared" si="3"/>
        <v>0</v>
      </c>
    </row>
    <row r="20" spans="1:46">
      <c r="A20" s="247" t="str">
        <f>'N3.01'!A20</f>
        <v>Stage 2: RIIO-2 Start Position 2020/21</v>
      </c>
      <c r="B20" s="247" t="str">
        <f>'N3.01'!B20</f>
        <v>Total Asset Category Risk</v>
      </c>
      <c r="C20" s="247" t="str">
        <f>'N3.01'!C20</f>
        <v>Start Position</v>
      </c>
      <c r="D20" s="247" t="str">
        <f>'N3.01'!D20</f>
        <v>Total</v>
      </c>
      <c r="F20" s="212" t="s">
        <v>51</v>
      </c>
      <c r="G20" s="252">
        <f>SUM(G15:G19)</f>
        <v>0</v>
      </c>
      <c r="H20" s="252">
        <f t="shared" ref="H20:P20" si="4">SUM(H15:H19)</f>
        <v>0</v>
      </c>
      <c r="I20" s="252">
        <f t="shared" si="4"/>
        <v>0</v>
      </c>
      <c r="J20" s="252">
        <f t="shared" si="4"/>
        <v>0</v>
      </c>
      <c r="K20" s="252">
        <f t="shared" si="4"/>
        <v>0</v>
      </c>
      <c r="L20" s="252">
        <f t="shared" si="4"/>
        <v>0</v>
      </c>
      <c r="M20" s="252">
        <f t="shared" si="4"/>
        <v>0</v>
      </c>
      <c r="N20" s="252">
        <f t="shared" si="4"/>
        <v>0</v>
      </c>
      <c r="O20" s="252">
        <f t="shared" si="4"/>
        <v>0</v>
      </c>
      <c r="P20" s="252">
        <f t="shared" si="4"/>
        <v>0</v>
      </c>
      <c r="Q20" s="252">
        <f t="shared" si="1"/>
        <v>0</v>
      </c>
      <c r="S20" s="199" t="str">
        <f t="shared" ref="S20:S55" si="5">$X$12</f>
        <v>Units:</v>
      </c>
      <c r="T20" s="120"/>
      <c r="V20" s="199" t="str">
        <f t="shared" ref="V20:V55" si="6">$X$12</f>
        <v>Units:</v>
      </c>
      <c r="W20" s="252">
        <f t="shared" ref="W20:AF20" si="7">SUM(W15:W19)</f>
        <v>0</v>
      </c>
      <c r="X20" s="252">
        <f t="shared" si="7"/>
        <v>0</v>
      </c>
      <c r="Y20" s="252">
        <f t="shared" si="7"/>
        <v>0</v>
      </c>
      <c r="Z20" s="252">
        <f t="shared" si="7"/>
        <v>0</v>
      </c>
      <c r="AA20" s="252">
        <f t="shared" si="7"/>
        <v>0</v>
      </c>
      <c r="AB20" s="252">
        <f t="shared" si="7"/>
        <v>0</v>
      </c>
      <c r="AC20" s="252">
        <f t="shared" si="7"/>
        <v>0</v>
      </c>
      <c r="AD20" s="252">
        <f t="shared" si="7"/>
        <v>0</v>
      </c>
      <c r="AE20" s="252">
        <f t="shared" si="7"/>
        <v>0</v>
      </c>
      <c r="AF20" s="252">
        <f t="shared" si="7"/>
        <v>0</v>
      </c>
      <c r="AG20" s="252">
        <f t="shared" si="2"/>
        <v>0</v>
      </c>
      <c r="AI20" s="199" t="str">
        <f t="shared" ref="AI20:AI55" si="8">$X$12</f>
        <v>Units:</v>
      </c>
      <c r="AJ20" s="252">
        <f t="shared" ref="AJ20:AS20" si="9">SUM(AJ15:AJ19)</f>
        <v>0</v>
      </c>
      <c r="AK20" s="252">
        <f t="shared" si="9"/>
        <v>0</v>
      </c>
      <c r="AL20" s="252">
        <f t="shared" si="9"/>
        <v>0</v>
      </c>
      <c r="AM20" s="252">
        <f t="shared" si="9"/>
        <v>0</v>
      </c>
      <c r="AN20" s="252">
        <f t="shared" si="9"/>
        <v>0</v>
      </c>
      <c r="AO20" s="252">
        <f t="shared" si="9"/>
        <v>0</v>
      </c>
      <c r="AP20" s="252">
        <f t="shared" si="9"/>
        <v>0</v>
      </c>
      <c r="AQ20" s="252">
        <f t="shared" si="9"/>
        <v>0</v>
      </c>
      <c r="AR20" s="252">
        <f t="shared" si="9"/>
        <v>0</v>
      </c>
      <c r="AS20" s="252">
        <f t="shared" si="9"/>
        <v>0</v>
      </c>
      <c r="AT20" s="252">
        <f t="shared" si="3"/>
        <v>0</v>
      </c>
    </row>
    <row r="21" spans="1:46">
      <c r="A21" s="204" t="str">
        <f>'N3.01'!A21</f>
        <v>Stage 2: Without Intervention Risk Change</v>
      </c>
      <c r="B21" s="204" t="str">
        <f>'N3.01'!B21</f>
        <v>Deterioration</v>
      </c>
      <c r="C21" s="204" t="str">
        <f>'N3.01'!C21</f>
        <v>Original Forecast Deterioration</v>
      </c>
      <c r="D21" s="204" t="str">
        <f>'N3.01'!D21</f>
        <v>N/A</v>
      </c>
      <c r="F21" s="212" t="s">
        <v>51</v>
      </c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253">
        <f t="shared" si="1"/>
        <v>0</v>
      </c>
      <c r="S21" s="199" t="str">
        <f t="shared" si="5"/>
        <v>Units:</v>
      </c>
      <c r="T21" s="120"/>
      <c r="V21" s="199" t="str">
        <f t="shared" si="6"/>
        <v>Units:</v>
      </c>
      <c r="W21" s="120"/>
      <c r="X21" s="120"/>
      <c r="Y21" s="120"/>
      <c r="Z21" s="120"/>
      <c r="AA21" s="120"/>
      <c r="AB21" s="120"/>
      <c r="AC21" s="120"/>
      <c r="AD21" s="120"/>
      <c r="AE21" s="120"/>
      <c r="AF21" s="120"/>
      <c r="AG21" s="253">
        <f t="shared" ref="AG21:AG32" si="10">SUM(W21:AF21)</f>
        <v>0</v>
      </c>
      <c r="AI21" s="199" t="str">
        <f t="shared" si="8"/>
        <v>Units:</v>
      </c>
      <c r="AJ21" s="120"/>
      <c r="AK21" s="120"/>
      <c r="AL21" s="120"/>
      <c r="AM21" s="120"/>
      <c r="AN21" s="120"/>
      <c r="AO21" s="120"/>
      <c r="AP21" s="120"/>
      <c r="AQ21" s="120"/>
      <c r="AR21" s="120"/>
      <c r="AS21" s="120"/>
      <c r="AT21" s="253">
        <f t="shared" ref="AT21:AT32" si="11">SUM(AJ21:AS21)</f>
        <v>0</v>
      </c>
    </row>
    <row r="22" spans="1:46">
      <c r="A22" s="204" t="str">
        <f>'N3.01'!A22</f>
        <v>Stage 2: Without Intervention Risk Change</v>
      </c>
      <c r="B22" s="204" t="str">
        <f>'N3.01'!B22</f>
        <v>Non-Intervention Impacts</v>
      </c>
      <c r="C22" s="204" t="str">
        <f>'N3.01'!C22</f>
        <v>Revised Forecast Deterioration</v>
      </c>
      <c r="D22" s="204" t="str">
        <f>'N3.01'!D22</f>
        <v>N/A</v>
      </c>
      <c r="F22" s="212" t="s">
        <v>51</v>
      </c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253">
        <f t="shared" si="1"/>
        <v>0</v>
      </c>
      <c r="S22" s="199" t="str">
        <f t="shared" si="5"/>
        <v>Units:</v>
      </c>
      <c r="T22" s="120"/>
      <c r="V22" s="199" t="str">
        <f t="shared" si="6"/>
        <v>Units:</v>
      </c>
      <c r="W22" s="120"/>
      <c r="X22" s="120"/>
      <c r="Y22" s="120"/>
      <c r="Z22" s="120"/>
      <c r="AA22" s="120"/>
      <c r="AB22" s="120"/>
      <c r="AC22" s="120"/>
      <c r="AD22" s="120"/>
      <c r="AE22" s="120"/>
      <c r="AF22" s="120"/>
      <c r="AG22" s="253">
        <f t="shared" si="10"/>
        <v>0</v>
      </c>
      <c r="AI22" s="199" t="str">
        <f t="shared" si="8"/>
        <v>Units:</v>
      </c>
      <c r="AJ22" s="120"/>
      <c r="AK22" s="120"/>
      <c r="AL22" s="120"/>
      <c r="AM22" s="120"/>
      <c r="AN22" s="120"/>
      <c r="AO22" s="120"/>
      <c r="AP22" s="120"/>
      <c r="AQ22" s="120"/>
      <c r="AR22" s="120"/>
      <c r="AS22" s="120"/>
      <c r="AT22" s="253">
        <f t="shared" si="11"/>
        <v>0</v>
      </c>
    </row>
    <row r="23" spans="1:46">
      <c r="A23" s="204" t="str">
        <f>'N3.01'!A23</f>
        <v>Stage 2: Without Intervention Risk Change</v>
      </c>
      <c r="B23" s="204" t="str">
        <f>'N3.01'!B23</f>
        <v>Non-Intervention Impacts</v>
      </c>
      <c r="C23" s="204" t="str">
        <f>'N3.01'!C23</f>
        <v>Deterioration Change Impact</v>
      </c>
      <c r="D23" s="204" t="str">
        <f>'N3.01'!D23</f>
        <v>Non-Intervention</v>
      </c>
      <c r="F23" s="212" t="s">
        <v>51</v>
      </c>
      <c r="G23" s="254">
        <f t="shared" ref="G23:P23" si="12">G$22-G$21</f>
        <v>0</v>
      </c>
      <c r="H23" s="254">
        <f t="shared" si="12"/>
        <v>0</v>
      </c>
      <c r="I23" s="254">
        <f t="shared" si="12"/>
        <v>0</v>
      </c>
      <c r="J23" s="254">
        <f t="shared" si="12"/>
        <v>0</v>
      </c>
      <c r="K23" s="254">
        <f t="shared" si="12"/>
        <v>0</v>
      </c>
      <c r="L23" s="254">
        <f t="shared" si="12"/>
        <v>0</v>
      </c>
      <c r="M23" s="254">
        <f t="shared" si="12"/>
        <v>0</v>
      </c>
      <c r="N23" s="254">
        <f t="shared" si="12"/>
        <v>0</v>
      </c>
      <c r="O23" s="254">
        <f t="shared" si="12"/>
        <v>0</v>
      </c>
      <c r="P23" s="254">
        <f t="shared" si="12"/>
        <v>0</v>
      </c>
      <c r="Q23" s="253">
        <f t="shared" ref="Q23:Q32" si="13">SUM(G23:P23)</f>
        <v>0</v>
      </c>
      <c r="S23" s="199" t="str">
        <f t="shared" si="5"/>
        <v>Units:</v>
      </c>
      <c r="T23" s="120"/>
      <c r="V23" s="199" t="str">
        <f t="shared" si="6"/>
        <v>Units:</v>
      </c>
      <c r="W23" s="254">
        <f t="shared" ref="W23:AF23" si="14">W$22-W$21</f>
        <v>0</v>
      </c>
      <c r="X23" s="254">
        <f t="shared" si="14"/>
        <v>0</v>
      </c>
      <c r="Y23" s="254">
        <f t="shared" si="14"/>
        <v>0</v>
      </c>
      <c r="Z23" s="254">
        <f t="shared" si="14"/>
        <v>0</v>
      </c>
      <c r="AA23" s="254">
        <f t="shared" si="14"/>
        <v>0</v>
      </c>
      <c r="AB23" s="254">
        <f t="shared" si="14"/>
        <v>0</v>
      </c>
      <c r="AC23" s="254">
        <f t="shared" si="14"/>
        <v>0</v>
      </c>
      <c r="AD23" s="254">
        <f t="shared" si="14"/>
        <v>0</v>
      </c>
      <c r="AE23" s="254">
        <f t="shared" si="14"/>
        <v>0</v>
      </c>
      <c r="AF23" s="254">
        <f t="shared" si="14"/>
        <v>0</v>
      </c>
      <c r="AG23" s="253">
        <f t="shared" si="10"/>
        <v>0</v>
      </c>
      <c r="AI23" s="199" t="str">
        <f t="shared" si="8"/>
        <v>Units:</v>
      </c>
      <c r="AJ23" s="254">
        <f t="shared" ref="AJ23:AS23" si="15">AJ$22-AJ$21</f>
        <v>0</v>
      </c>
      <c r="AK23" s="254">
        <f t="shared" si="15"/>
        <v>0</v>
      </c>
      <c r="AL23" s="254">
        <f t="shared" si="15"/>
        <v>0</v>
      </c>
      <c r="AM23" s="254">
        <f t="shared" si="15"/>
        <v>0</v>
      </c>
      <c r="AN23" s="254">
        <f t="shared" si="15"/>
        <v>0</v>
      </c>
      <c r="AO23" s="254">
        <f t="shared" si="15"/>
        <v>0</v>
      </c>
      <c r="AP23" s="254">
        <f t="shared" si="15"/>
        <v>0</v>
      </c>
      <c r="AQ23" s="254">
        <f t="shared" si="15"/>
        <v>0</v>
      </c>
      <c r="AR23" s="254">
        <f t="shared" si="15"/>
        <v>0</v>
      </c>
      <c r="AS23" s="254">
        <f t="shared" si="15"/>
        <v>0</v>
      </c>
      <c r="AT23" s="253">
        <f t="shared" si="11"/>
        <v>0</v>
      </c>
    </row>
    <row r="24" spans="1:46">
      <c r="A24" s="204" t="str">
        <f>'N3.01'!A24</f>
        <v>Stage 2: Without Intervention Risk Change</v>
      </c>
      <c r="B24" s="204" t="str">
        <f>'N3.01'!B24</f>
        <v>Non-Intervention Impacts</v>
      </c>
      <c r="C24" s="204" t="str">
        <f>'N3.01'!C24</f>
        <v>Revised Forecast Methodology Change</v>
      </c>
      <c r="D24" s="204" t="str">
        <f>'N3.01'!D24</f>
        <v>N/A</v>
      </c>
      <c r="F24" s="212" t="s">
        <v>51</v>
      </c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253">
        <f>SUM(G24:P24)</f>
        <v>0</v>
      </c>
      <c r="S24" s="199" t="str">
        <f t="shared" si="5"/>
        <v>Units:</v>
      </c>
      <c r="T24" s="120"/>
      <c r="V24" s="199" t="str">
        <f t="shared" si="6"/>
        <v>Units:</v>
      </c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253">
        <f t="shared" si="10"/>
        <v>0</v>
      </c>
      <c r="AI24" s="199" t="str">
        <f t="shared" si="8"/>
        <v>Units:</v>
      </c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253">
        <f t="shared" si="11"/>
        <v>0</v>
      </c>
    </row>
    <row r="25" spans="1:46">
      <c r="A25" s="204" t="str">
        <f>'N3.01'!A25</f>
        <v>Stage 2: Without Intervention Risk Change</v>
      </c>
      <c r="B25" s="204" t="str">
        <f>'N3.01'!B25</f>
        <v>Non-Intervention Impacts</v>
      </c>
      <c r="C25" s="204" t="str">
        <f>'N3.01'!C25</f>
        <v>Methodology Change Impact</v>
      </c>
      <c r="D25" s="204" t="str">
        <f>'N3.01'!D25</f>
        <v>Non-Intervention</v>
      </c>
      <c r="F25" s="212" t="s">
        <v>51</v>
      </c>
      <c r="G25" s="254">
        <f t="shared" ref="G25:P25" si="16">G$24-G$22</f>
        <v>0</v>
      </c>
      <c r="H25" s="254">
        <f t="shared" si="16"/>
        <v>0</v>
      </c>
      <c r="I25" s="254">
        <f t="shared" si="16"/>
        <v>0</v>
      </c>
      <c r="J25" s="254">
        <f t="shared" si="16"/>
        <v>0</v>
      </c>
      <c r="K25" s="254">
        <f t="shared" si="16"/>
        <v>0</v>
      </c>
      <c r="L25" s="254">
        <f t="shared" si="16"/>
        <v>0</v>
      </c>
      <c r="M25" s="254">
        <f t="shared" si="16"/>
        <v>0</v>
      </c>
      <c r="N25" s="254">
        <f t="shared" si="16"/>
        <v>0</v>
      </c>
      <c r="O25" s="254">
        <f t="shared" si="16"/>
        <v>0</v>
      </c>
      <c r="P25" s="254">
        <f t="shared" si="16"/>
        <v>0</v>
      </c>
      <c r="Q25" s="253">
        <f t="shared" si="13"/>
        <v>0</v>
      </c>
      <c r="S25" s="199" t="str">
        <f t="shared" si="5"/>
        <v>Units:</v>
      </c>
      <c r="T25" s="120"/>
      <c r="V25" s="199" t="str">
        <f t="shared" si="6"/>
        <v>Units:</v>
      </c>
      <c r="W25" s="254">
        <f t="shared" ref="W25:AF25" si="17">W$24-W$22</f>
        <v>0</v>
      </c>
      <c r="X25" s="254">
        <f t="shared" si="17"/>
        <v>0</v>
      </c>
      <c r="Y25" s="254">
        <f t="shared" si="17"/>
        <v>0</v>
      </c>
      <c r="Z25" s="254">
        <f t="shared" si="17"/>
        <v>0</v>
      </c>
      <c r="AA25" s="254">
        <f t="shared" si="17"/>
        <v>0</v>
      </c>
      <c r="AB25" s="254">
        <f t="shared" si="17"/>
        <v>0</v>
      </c>
      <c r="AC25" s="254">
        <f t="shared" si="17"/>
        <v>0</v>
      </c>
      <c r="AD25" s="254">
        <f t="shared" si="17"/>
        <v>0</v>
      </c>
      <c r="AE25" s="254">
        <f t="shared" si="17"/>
        <v>0</v>
      </c>
      <c r="AF25" s="254">
        <f t="shared" si="17"/>
        <v>0</v>
      </c>
      <c r="AG25" s="253">
        <f t="shared" si="10"/>
        <v>0</v>
      </c>
      <c r="AI25" s="199" t="str">
        <f t="shared" si="8"/>
        <v>Units:</v>
      </c>
      <c r="AJ25" s="254">
        <f t="shared" ref="AJ25:AS25" si="18">AJ$24-AJ$22</f>
        <v>0</v>
      </c>
      <c r="AK25" s="254">
        <f t="shared" si="18"/>
        <v>0</v>
      </c>
      <c r="AL25" s="254">
        <f t="shared" si="18"/>
        <v>0</v>
      </c>
      <c r="AM25" s="254">
        <f t="shared" si="18"/>
        <v>0</v>
      </c>
      <c r="AN25" s="254">
        <f t="shared" si="18"/>
        <v>0</v>
      </c>
      <c r="AO25" s="254">
        <f t="shared" si="18"/>
        <v>0</v>
      </c>
      <c r="AP25" s="254">
        <f t="shared" si="18"/>
        <v>0</v>
      </c>
      <c r="AQ25" s="254">
        <f t="shared" si="18"/>
        <v>0</v>
      </c>
      <c r="AR25" s="254">
        <f t="shared" si="18"/>
        <v>0</v>
      </c>
      <c r="AS25" s="254">
        <f t="shared" si="18"/>
        <v>0</v>
      </c>
      <c r="AT25" s="253">
        <f t="shared" si="11"/>
        <v>0</v>
      </c>
    </row>
    <row r="26" spans="1:46">
      <c r="A26" s="204" t="str">
        <f>'N3.01'!A26</f>
        <v>Stage 2: Without Intervention Risk Change</v>
      </c>
      <c r="B26" s="204" t="str">
        <f>'N3.01'!B26</f>
        <v>Load Related Work</v>
      </c>
      <c r="C26" s="204" t="str">
        <f>'N3.01'!C26</f>
        <v>Asset Additions (not part of replace or refurb)</v>
      </c>
      <c r="D26" s="204" t="str">
        <f>'N3.01'!D26</f>
        <v>Other Interventions</v>
      </c>
      <c r="F26" s="212" t="s">
        <v>51</v>
      </c>
      <c r="G26" s="120"/>
      <c r="H26" s="120"/>
      <c r="I26" s="120"/>
      <c r="J26" s="120"/>
      <c r="K26" s="120"/>
      <c r="L26" s="120"/>
      <c r="M26" s="120"/>
      <c r="N26" s="120"/>
      <c r="O26" s="120"/>
      <c r="P26" s="120"/>
      <c r="Q26" s="253">
        <f t="shared" si="13"/>
        <v>0</v>
      </c>
      <c r="S26" s="199" t="str">
        <f t="shared" si="5"/>
        <v>Units:</v>
      </c>
      <c r="T26" s="120"/>
      <c r="V26" s="199" t="str">
        <f t="shared" si="6"/>
        <v>Units:</v>
      </c>
      <c r="W26" s="120"/>
      <c r="X26" s="120"/>
      <c r="Y26" s="120"/>
      <c r="Z26" s="120"/>
      <c r="AA26" s="120"/>
      <c r="AB26" s="120"/>
      <c r="AC26" s="120"/>
      <c r="AD26" s="120"/>
      <c r="AE26" s="120"/>
      <c r="AF26" s="120"/>
      <c r="AG26" s="253">
        <f t="shared" si="10"/>
        <v>0</v>
      </c>
      <c r="AI26" s="199" t="str">
        <f t="shared" si="8"/>
        <v>Units:</v>
      </c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253">
        <f t="shared" si="11"/>
        <v>0</v>
      </c>
    </row>
    <row r="27" spans="1:46">
      <c r="A27" s="204" t="str">
        <f>'N3.01'!A27</f>
        <v>Stage 2: Without Intervention Risk Change</v>
      </c>
      <c r="B27" s="204" t="str">
        <f>'N3.01'!B27</f>
        <v>Load Related Work</v>
      </c>
      <c r="C27" s="204" t="str">
        <f>'N3.01'!C27</f>
        <v>Asset Disposals  (not part of replace or refurb)</v>
      </c>
      <c r="D27" s="204" t="str">
        <f>'N3.01'!D27</f>
        <v>Other Interventions</v>
      </c>
      <c r="F27" s="212" t="s">
        <v>51</v>
      </c>
      <c r="G27" s="120"/>
      <c r="H27" s="120"/>
      <c r="I27" s="120"/>
      <c r="J27" s="120"/>
      <c r="K27" s="120"/>
      <c r="L27" s="120"/>
      <c r="M27" s="120"/>
      <c r="N27" s="120"/>
      <c r="O27" s="120"/>
      <c r="P27" s="120"/>
      <c r="Q27" s="253">
        <f t="shared" si="13"/>
        <v>0</v>
      </c>
      <c r="S27" s="199" t="str">
        <f t="shared" si="5"/>
        <v>Units:</v>
      </c>
      <c r="T27" s="120"/>
      <c r="V27" s="199" t="str">
        <f t="shared" si="6"/>
        <v>Units:</v>
      </c>
      <c r="W27" s="120"/>
      <c r="X27" s="120"/>
      <c r="Y27" s="120"/>
      <c r="Z27" s="120"/>
      <c r="AA27" s="120"/>
      <c r="AB27" s="120"/>
      <c r="AC27" s="120"/>
      <c r="AD27" s="120"/>
      <c r="AE27" s="120"/>
      <c r="AF27" s="120"/>
      <c r="AG27" s="253">
        <f t="shared" si="10"/>
        <v>0</v>
      </c>
      <c r="AI27" s="199" t="str">
        <f t="shared" si="8"/>
        <v>Units:</v>
      </c>
      <c r="AJ27" s="120"/>
      <c r="AK27" s="120"/>
      <c r="AL27" s="120"/>
      <c r="AM27" s="120"/>
      <c r="AN27" s="120"/>
      <c r="AO27" s="120"/>
      <c r="AP27" s="120"/>
      <c r="AQ27" s="120"/>
      <c r="AR27" s="120"/>
      <c r="AS27" s="120"/>
      <c r="AT27" s="253">
        <f t="shared" si="11"/>
        <v>0</v>
      </c>
    </row>
    <row r="28" spans="1:46">
      <c r="A28" s="204" t="str">
        <f>'N3.01'!A28</f>
        <v>Stage 2: Without Intervention Risk Change</v>
      </c>
      <c r="B28" s="204" t="str">
        <f>'N3.01'!B28</f>
        <v>Risk Changes</v>
      </c>
      <c r="C28" s="204" t="str">
        <f>'N3.01'!C28</f>
        <v>Changes in Maintenance Programme</v>
      </c>
      <c r="D28" s="204" t="str">
        <f>'N3.01'!D28</f>
        <v>Other Interventions</v>
      </c>
      <c r="F28" s="212" t="s">
        <v>51</v>
      </c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253">
        <f t="shared" si="13"/>
        <v>0</v>
      </c>
      <c r="S28" s="199" t="str">
        <f t="shared" si="5"/>
        <v>Units:</v>
      </c>
      <c r="T28" s="120"/>
      <c r="V28" s="199" t="str">
        <f t="shared" si="6"/>
        <v>Units:</v>
      </c>
      <c r="W28" s="120"/>
      <c r="X28" s="120"/>
      <c r="Y28" s="120"/>
      <c r="Z28" s="120"/>
      <c r="AA28" s="120"/>
      <c r="AB28" s="120"/>
      <c r="AC28" s="120"/>
      <c r="AD28" s="120"/>
      <c r="AE28" s="120"/>
      <c r="AF28" s="120"/>
      <c r="AG28" s="253">
        <f t="shared" si="10"/>
        <v>0</v>
      </c>
      <c r="AI28" s="199" t="str">
        <f t="shared" si="8"/>
        <v>Units:</v>
      </c>
      <c r="AJ28" s="120"/>
      <c r="AK28" s="120"/>
      <c r="AL28" s="120"/>
      <c r="AM28" s="120"/>
      <c r="AN28" s="120"/>
      <c r="AO28" s="120"/>
      <c r="AP28" s="120"/>
      <c r="AQ28" s="120"/>
      <c r="AR28" s="120"/>
      <c r="AS28" s="120"/>
      <c r="AT28" s="253">
        <f t="shared" si="11"/>
        <v>0</v>
      </c>
    </row>
    <row r="29" spans="1:46">
      <c r="A29" s="204" t="str">
        <f>'N3.01'!A29</f>
        <v>Stage 2: Without Intervention Risk Change</v>
      </c>
      <c r="B29" s="204" t="str">
        <f>'N3.01'!B29</f>
        <v>Risk Changes</v>
      </c>
      <c r="C29" s="204" t="str">
        <f>'N3.01'!C29</f>
        <v>Manual Over-ride on PoF or CoF</v>
      </c>
      <c r="D29" s="204" t="str">
        <f>'N3.01'!D29</f>
        <v>Non-Intervention</v>
      </c>
      <c r="F29" s="212" t="s">
        <v>51</v>
      </c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253">
        <f t="shared" si="13"/>
        <v>0</v>
      </c>
      <c r="S29" s="199" t="str">
        <f t="shared" si="5"/>
        <v>Units:</v>
      </c>
      <c r="T29" s="120"/>
      <c r="V29" s="199" t="str">
        <f t="shared" si="6"/>
        <v>Units:</v>
      </c>
      <c r="W29" s="120"/>
      <c r="X29" s="120"/>
      <c r="Y29" s="120"/>
      <c r="Z29" s="120"/>
      <c r="AA29" s="120"/>
      <c r="AB29" s="120"/>
      <c r="AC29" s="120"/>
      <c r="AD29" s="120"/>
      <c r="AE29" s="120"/>
      <c r="AF29" s="120"/>
      <c r="AG29" s="253">
        <f t="shared" si="10"/>
        <v>0</v>
      </c>
      <c r="AI29" s="199" t="str">
        <f t="shared" si="8"/>
        <v>Units:</v>
      </c>
      <c r="AJ29" s="120"/>
      <c r="AK29" s="120"/>
      <c r="AL29" s="120"/>
      <c r="AM29" s="120"/>
      <c r="AN29" s="120"/>
      <c r="AO29" s="120"/>
      <c r="AP29" s="120"/>
      <c r="AQ29" s="120"/>
      <c r="AR29" s="120"/>
      <c r="AS29" s="120"/>
      <c r="AT29" s="253">
        <f t="shared" si="11"/>
        <v>0</v>
      </c>
    </row>
    <row r="30" spans="1:46">
      <c r="A30" s="204" t="str">
        <f>'N3.01'!A30</f>
        <v>Stage 2: Without Intervention Risk Change</v>
      </c>
      <c r="B30" s="204" t="str">
        <f>'N3.01'!B30</f>
        <v>Risk Changes</v>
      </c>
      <c r="C30" s="204" t="str">
        <f>'N3.01'!C30</f>
        <v>Extension of Expected Asset Life</v>
      </c>
      <c r="D30" s="204" t="str">
        <f>'N3.01'!D30</f>
        <v>Non-Intervention</v>
      </c>
      <c r="F30" s="212" t="s">
        <v>51</v>
      </c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253">
        <f t="shared" si="13"/>
        <v>0</v>
      </c>
      <c r="S30" s="199" t="str">
        <f t="shared" si="5"/>
        <v>Units:</v>
      </c>
      <c r="T30" s="120"/>
      <c r="V30" s="199" t="str">
        <f t="shared" si="6"/>
        <v>Units:</v>
      </c>
      <c r="W30" s="120"/>
      <c r="X30" s="120"/>
      <c r="Y30" s="120"/>
      <c r="Z30" s="120"/>
      <c r="AA30" s="120"/>
      <c r="AB30" s="120"/>
      <c r="AC30" s="120"/>
      <c r="AD30" s="120"/>
      <c r="AE30" s="120"/>
      <c r="AF30" s="120"/>
      <c r="AG30" s="253">
        <f t="shared" si="10"/>
        <v>0</v>
      </c>
      <c r="AI30" s="199" t="str">
        <f t="shared" si="8"/>
        <v>Units:</v>
      </c>
      <c r="AJ30" s="120"/>
      <c r="AK30" s="120"/>
      <c r="AL30" s="120"/>
      <c r="AM30" s="120"/>
      <c r="AN30" s="120"/>
      <c r="AO30" s="120"/>
      <c r="AP30" s="120"/>
      <c r="AQ30" s="120"/>
      <c r="AR30" s="120"/>
      <c r="AS30" s="120"/>
      <c r="AT30" s="253">
        <f t="shared" si="11"/>
        <v>0</v>
      </c>
    </row>
    <row r="31" spans="1:46">
      <c r="A31" s="204" t="str">
        <f>'N3.01'!A31</f>
        <v>Stage 2: Without Intervention Risk Change</v>
      </c>
      <c r="B31" s="204" t="str">
        <f>'N3.01'!B31</f>
        <v>Risk Changes</v>
      </c>
      <c r="C31" s="204" t="str">
        <f>'N3.01'!C31</f>
        <v>Consequential Interventions</v>
      </c>
      <c r="D31" s="204" t="str">
        <f>'N3.01'!D31</f>
        <v>Non-Intervention</v>
      </c>
      <c r="F31" s="212" t="s">
        <v>51</v>
      </c>
      <c r="G31" s="120"/>
      <c r="H31" s="120"/>
      <c r="I31" s="120"/>
      <c r="J31" s="120"/>
      <c r="K31" s="120"/>
      <c r="L31" s="120"/>
      <c r="M31" s="120"/>
      <c r="N31" s="120"/>
      <c r="O31" s="120"/>
      <c r="P31" s="120"/>
      <c r="Q31" s="253">
        <f t="shared" si="13"/>
        <v>0</v>
      </c>
      <c r="S31" s="199" t="str">
        <f t="shared" si="5"/>
        <v>Units:</v>
      </c>
      <c r="T31" s="120"/>
      <c r="V31" s="199" t="str">
        <f t="shared" si="6"/>
        <v>Units:</v>
      </c>
      <c r="W31" s="120"/>
      <c r="X31" s="120"/>
      <c r="Y31" s="120"/>
      <c r="Z31" s="120"/>
      <c r="AA31" s="120"/>
      <c r="AB31" s="120"/>
      <c r="AC31" s="120"/>
      <c r="AD31" s="120"/>
      <c r="AE31" s="120"/>
      <c r="AF31" s="120"/>
      <c r="AG31" s="253">
        <f t="shared" si="10"/>
        <v>0</v>
      </c>
      <c r="AI31" s="199" t="str">
        <f t="shared" si="8"/>
        <v>Units:</v>
      </c>
      <c r="AJ31" s="120"/>
      <c r="AK31" s="120"/>
      <c r="AL31" s="120"/>
      <c r="AM31" s="120"/>
      <c r="AN31" s="120"/>
      <c r="AO31" s="120"/>
      <c r="AP31" s="120"/>
      <c r="AQ31" s="120"/>
      <c r="AR31" s="120"/>
      <c r="AS31" s="120"/>
      <c r="AT31" s="253">
        <f t="shared" si="11"/>
        <v>0</v>
      </c>
    </row>
    <row r="32" spans="1:46">
      <c r="A32" s="204" t="str">
        <f>'N3.01'!A32</f>
        <v>Stage 2: Without Intervention Risk Change</v>
      </c>
      <c r="B32" s="204" t="str">
        <f>'N3.01'!B32</f>
        <v>Risk Changes</v>
      </c>
      <c r="C32" s="248" t="str">
        <f>'N3.01'!C32</f>
        <v>Optional entry 3</v>
      </c>
      <c r="D32" s="204" t="str">
        <f>'N3.01'!D32</f>
        <v>N/A</v>
      </c>
      <c r="F32" s="212" t="s">
        <v>51</v>
      </c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253">
        <f t="shared" si="13"/>
        <v>0</v>
      </c>
      <c r="S32" s="199" t="str">
        <f t="shared" si="5"/>
        <v>Units:</v>
      </c>
      <c r="T32" s="120"/>
      <c r="V32" s="199" t="str">
        <f t="shared" si="6"/>
        <v>Units:</v>
      </c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253">
        <f t="shared" si="10"/>
        <v>0</v>
      </c>
      <c r="AI32" s="199" t="str">
        <f t="shared" si="8"/>
        <v>Units:</v>
      </c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253">
        <f t="shared" si="11"/>
        <v>0</v>
      </c>
    </row>
    <row r="33" spans="1:46">
      <c r="A33" s="247" t="str">
        <f>'N3.01'!A33</f>
        <v>Stage 3: RIIO-2 Without Intervention Position 2025/26</v>
      </c>
      <c r="B33" s="247" t="str">
        <f>'N3.01'!B33</f>
        <v>Total Asset Category Risk</v>
      </c>
      <c r="C33" s="247" t="str">
        <f>'N3.01'!C33</f>
        <v>Without Intervention Position</v>
      </c>
      <c r="D33" s="247" t="str">
        <f>'N3.01'!D33</f>
        <v>Total</v>
      </c>
      <c r="F33" s="212" t="s">
        <v>51</v>
      </c>
      <c r="G33" s="252">
        <f>SUM(G$20:G$21)+G$23+SUM(G$25:G$32)</f>
        <v>0</v>
      </c>
      <c r="H33" s="252">
        <f t="shared" ref="H33:P33" si="19">SUM(H$20:H$21)+H$23+SUM(H$25:H$32)</f>
        <v>0</v>
      </c>
      <c r="I33" s="252">
        <f t="shared" si="19"/>
        <v>0</v>
      </c>
      <c r="J33" s="252">
        <f t="shared" si="19"/>
        <v>0</v>
      </c>
      <c r="K33" s="252">
        <f t="shared" si="19"/>
        <v>0</v>
      </c>
      <c r="L33" s="252">
        <f t="shared" si="19"/>
        <v>0</v>
      </c>
      <c r="M33" s="252">
        <f t="shared" si="19"/>
        <v>0</v>
      </c>
      <c r="N33" s="252">
        <f t="shared" si="19"/>
        <v>0</v>
      </c>
      <c r="O33" s="252">
        <f t="shared" si="19"/>
        <v>0</v>
      </c>
      <c r="P33" s="252">
        <f t="shared" si="19"/>
        <v>0</v>
      </c>
      <c r="Q33" s="252">
        <f>SUM(G33:P33)</f>
        <v>0</v>
      </c>
      <c r="S33" s="199" t="str">
        <f t="shared" si="5"/>
        <v>Units:</v>
      </c>
      <c r="T33" s="120"/>
      <c r="V33" s="199" t="str">
        <f t="shared" si="6"/>
        <v>Units:</v>
      </c>
      <c r="W33" s="252">
        <f t="shared" ref="W33:AF33" si="20">SUM(W$20:W$21)+W$23+SUM(W$25:W$32)</f>
        <v>0</v>
      </c>
      <c r="X33" s="252">
        <f t="shared" si="20"/>
        <v>0</v>
      </c>
      <c r="Y33" s="252">
        <f t="shared" si="20"/>
        <v>0</v>
      </c>
      <c r="Z33" s="252">
        <f t="shared" si="20"/>
        <v>0</v>
      </c>
      <c r="AA33" s="252">
        <f t="shared" si="20"/>
        <v>0</v>
      </c>
      <c r="AB33" s="252">
        <f t="shared" si="20"/>
        <v>0</v>
      </c>
      <c r="AC33" s="252">
        <f t="shared" si="20"/>
        <v>0</v>
      </c>
      <c r="AD33" s="252">
        <f t="shared" si="20"/>
        <v>0</v>
      </c>
      <c r="AE33" s="252">
        <f t="shared" si="20"/>
        <v>0</v>
      </c>
      <c r="AF33" s="252">
        <f t="shared" si="20"/>
        <v>0</v>
      </c>
      <c r="AG33" s="252">
        <f>SUM(W33:AF33)</f>
        <v>0</v>
      </c>
      <c r="AI33" s="199" t="str">
        <f t="shared" si="8"/>
        <v>Units:</v>
      </c>
      <c r="AJ33" s="252">
        <f t="shared" ref="AJ33:AS33" si="21">SUM(AJ$20:AJ$21)+AJ$23+SUM(AJ$25:AJ$32)</f>
        <v>0</v>
      </c>
      <c r="AK33" s="252">
        <f t="shared" si="21"/>
        <v>0</v>
      </c>
      <c r="AL33" s="252">
        <f t="shared" si="21"/>
        <v>0</v>
      </c>
      <c r="AM33" s="252">
        <f t="shared" si="21"/>
        <v>0</v>
      </c>
      <c r="AN33" s="252">
        <f t="shared" si="21"/>
        <v>0</v>
      </c>
      <c r="AO33" s="252">
        <f t="shared" si="21"/>
        <v>0</v>
      </c>
      <c r="AP33" s="252">
        <f t="shared" si="21"/>
        <v>0</v>
      </c>
      <c r="AQ33" s="252">
        <f t="shared" si="21"/>
        <v>0</v>
      </c>
      <c r="AR33" s="252">
        <f t="shared" si="21"/>
        <v>0</v>
      </c>
      <c r="AS33" s="252">
        <f t="shared" si="21"/>
        <v>0</v>
      </c>
      <c r="AT33" s="252">
        <f>SUM(AJ33:AS33)</f>
        <v>0</v>
      </c>
    </row>
    <row r="34" spans="1:46">
      <c r="A34" s="204" t="str">
        <f>'N3.01'!A34</f>
        <v>Stage 3:With Intervention Risk Change</v>
      </c>
      <c r="B34" s="204" t="str">
        <f>'N3.01'!B34</f>
        <v>Non-Intervention Impacts</v>
      </c>
      <c r="C34" s="204" t="str">
        <f>'N3.01'!C34</f>
        <v>Methodology Change Impact</v>
      </c>
      <c r="D34" s="204" t="str">
        <f>'N3.01'!D34</f>
        <v>Non-Intervention</v>
      </c>
      <c r="F34" s="212" t="s">
        <v>51</v>
      </c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253">
        <f t="shared" ref="Q34:Q47" si="22">SUM(G34:P34)</f>
        <v>0</v>
      </c>
      <c r="S34" s="199" t="str">
        <f t="shared" si="5"/>
        <v>Units:</v>
      </c>
      <c r="T34" s="120"/>
      <c r="V34" s="199" t="str">
        <f t="shared" si="6"/>
        <v>Units:</v>
      </c>
      <c r="W34" s="120"/>
      <c r="X34" s="120"/>
      <c r="Y34" s="120"/>
      <c r="Z34" s="120"/>
      <c r="AA34" s="120"/>
      <c r="AB34" s="120"/>
      <c r="AC34" s="120"/>
      <c r="AD34" s="120"/>
      <c r="AE34" s="120"/>
      <c r="AF34" s="120"/>
      <c r="AG34" s="253">
        <f t="shared" ref="AG34:AG47" si="23">SUM(W34:AF34)</f>
        <v>0</v>
      </c>
      <c r="AI34" s="199" t="str">
        <f t="shared" si="8"/>
        <v>Units:</v>
      </c>
      <c r="AJ34" s="120"/>
      <c r="AK34" s="120"/>
      <c r="AL34" s="120"/>
      <c r="AM34" s="120"/>
      <c r="AN34" s="120"/>
      <c r="AO34" s="120"/>
      <c r="AP34" s="120"/>
      <c r="AQ34" s="120"/>
      <c r="AR34" s="120"/>
      <c r="AS34" s="120"/>
      <c r="AT34" s="253">
        <f t="shared" ref="AT34:AT47" si="24">SUM(AJ34:AS34)</f>
        <v>0</v>
      </c>
    </row>
    <row r="35" spans="1:46">
      <c r="A35" s="204" t="str">
        <f>'N3.01'!A35</f>
        <v>Stage 3:With Intervention Risk Change</v>
      </c>
      <c r="B35" s="204" t="str">
        <f>'N3.01'!B35</f>
        <v>Non-Intervention Impacts</v>
      </c>
      <c r="C35" s="204" t="str">
        <f>'N3.01'!C35</f>
        <v>Data Revision Impact</v>
      </c>
      <c r="D35" s="204" t="str">
        <f>'N3.01'!D35</f>
        <v>Non-Intervention</v>
      </c>
      <c r="F35" s="212" t="s">
        <v>51</v>
      </c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253">
        <f t="shared" si="22"/>
        <v>0</v>
      </c>
      <c r="S35" s="199" t="str">
        <f t="shared" si="5"/>
        <v>Units:</v>
      </c>
      <c r="T35" s="120"/>
      <c r="V35" s="199" t="str">
        <f t="shared" si="6"/>
        <v>Units:</v>
      </c>
      <c r="W35" s="120"/>
      <c r="X35" s="120"/>
      <c r="Y35" s="120"/>
      <c r="Z35" s="120"/>
      <c r="AA35" s="120"/>
      <c r="AB35" s="120"/>
      <c r="AC35" s="120"/>
      <c r="AD35" s="120"/>
      <c r="AE35" s="120"/>
      <c r="AF35" s="120"/>
      <c r="AG35" s="253">
        <f t="shared" si="23"/>
        <v>0</v>
      </c>
      <c r="AI35" s="199" t="str">
        <f t="shared" si="8"/>
        <v>Units:</v>
      </c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253">
        <f t="shared" si="24"/>
        <v>0</v>
      </c>
    </row>
    <row r="36" spans="1:46">
      <c r="A36" s="204" t="str">
        <f>'N3.01'!A36</f>
        <v>Stage 3:With Intervention Risk Change</v>
      </c>
      <c r="B36" s="204" t="str">
        <f>'N3.01'!B36</f>
        <v>Non-Intervention Impacts</v>
      </c>
      <c r="C36" s="204" t="str">
        <f>'N3.01'!C36</f>
        <v>Manual Over-ride on PoF or CoF</v>
      </c>
      <c r="D36" s="204" t="str">
        <f>'N3.01'!D36</f>
        <v>Non-Intervention</v>
      </c>
      <c r="F36" s="212" t="s">
        <v>51</v>
      </c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253">
        <f t="shared" si="22"/>
        <v>0</v>
      </c>
      <c r="S36" s="199" t="str">
        <f t="shared" si="5"/>
        <v>Units:</v>
      </c>
      <c r="T36" s="120"/>
      <c r="V36" s="199" t="str">
        <f t="shared" si="6"/>
        <v>Units:</v>
      </c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253">
        <f t="shared" si="23"/>
        <v>0</v>
      </c>
      <c r="AI36" s="199" t="str">
        <f t="shared" si="8"/>
        <v>Units:</v>
      </c>
      <c r="AJ36" s="120"/>
      <c r="AK36" s="120"/>
      <c r="AL36" s="120"/>
      <c r="AM36" s="120"/>
      <c r="AN36" s="120"/>
      <c r="AO36" s="120"/>
      <c r="AP36" s="120"/>
      <c r="AQ36" s="120"/>
      <c r="AR36" s="120"/>
      <c r="AS36" s="120"/>
      <c r="AT36" s="253">
        <f t="shared" si="24"/>
        <v>0</v>
      </c>
    </row>
    <row r="37" spans="1:46">
      <c r="A37" s="204" t="str">
        <f>'N3.01'!A37</f>
        <v>Stage 3:With Intervention Risk Change</v>
      </c>
      <c r="B37" s="204" t="str">
        <f>'N3.01'!B37</f>
        <v>Non-Intervention Impacts</v>
      </c>
      <c r="C37" s="204" t="str">
        <f>'N3.01'!C37</f>
        <v>Extension of Expected Asset Life</v>
      </c>
      <c r="D37" s="204" t="str">
        <f>'N3.01'!D37</f>
        <v>Non-Intervention</v>
      </c>
      <c r="F37" s="212" t="s">
        <v>51</v>
      </c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253">
        <f t="shared" si="22"/>
        <v>0</v>
      </c>
      <c r="S37" s="199" t="str">
        <f t="shared" si="5"/>
        <v>Units:</v>
      </c>
      <c r="T37" s="120"/>
      <c r="V37" s="199" t="str">
        <f t="shared" si="6"/>
        <v>Units:</v>
      </c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253">
        <f t="shared" si="23"/>
        <v>0</v>
      </c>
      <c r="AI37" s="199" t="str">
        <f t="shared" si="8"/>
        <v>Units:</v>
      </c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253">
        <f t="shared" si="24"/>
        <v>0</v>
      </c>
    </row>
    <row r="38" spans="1:46">
      <c r="A38" s="204" t="str">
        <f>'N3.01'!A38</f>
        <v>Stage 3:With Intervention Risk Change</v>
      </c>
      <c r="B38" s="204" t="str">
        <f>'N3.01'!B38</f>
        <v>Non-Intervention Impacts</v>
      </c>
      <c r="C38" s="204" t="str">
        <f>'N3.01'!C38</f>
        <v>Consequential Interventions</v>
      </c>
      <c r="D38" s="204" t="str">
        <f>'N3.01'!D38</f>
        <v>Non-Intervention</v>
      </c>
      <c r="F38" s="212" t="s">
        <v>51</v>
      </c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253">
        <f t="shared" si="22"/>
        <v>0</v>
      </c>
      <c r="S38" s="199" t="str">
        <f t="shared" si="5"/>
        <v>Units:</v>
      </c>
      <c r="T38" s="120"/>
      <c r="V38" s="199" t="str">
        <f t="shared" si="6"/>
        <v>Units:</v>
      </c>
      <c r="W38" s="120"/>
      <c r="X38" s="120"/>
      <c r="Y38" s="120"/>
      <c r="Z38" s="120"/>
      <c r="AA38" s="120"/>
      <c r="AB38" s="120"/>
      <c r="AC38" s="120"/>
      <c r="AD38" s="120"/>
      <c r="AE38" s="120"/>
      <c r="AF38" s="120"/>
      <c r="AG38" s="253">
        <f t="shared" si="23"/>
        <v>0</v>
      </c>
      <c r="AI38" s="199" t="str">
        <f t="shared" si="8"/>
        <v>Units:</v>
      </c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253">
        <f t="shared" si="24"/>
        <v>0</v>
      </c>
    </row>
    <row r="39" spans="1:46">
      <c r="A39" s="204" t="str">
        <f>'N3.01'!A39</f>
        <v>Stage 3:With Intervention Risk Change</v>
      </c>
      <c r="B39" s="204" t="str">
        <f>'N3.01'!B39</f>
        <v>Asset Intervention Impacts</v>
      </c>
      <c r="C39" s="204" t="str">
        <f>'N3.01'!C39</f>
        <v>Asset Replacement (PoF Driven)</v>
      </c>
      <c r="D39" s="204" t="str">
        <f>'N3.01'!D39</f>
        <v>Replacement</v>
      </c>
      <c r="F39" s="212" t="s">
        <v>51</v>
      </c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253">
        <f t="shared" si="22"/>
        <v>0</v>
      </c>
      <c r="S39" s="199" t="str">
        <f t="shared" si="5"/>
        <v>Units:</v>
      </c>
      <c r="T39" s="120"/>
      <c r="V39" s="199" t="str">
        <f t="shared" si="6"/>
        <v>Units:</v>
      </c>
      <c r="W39" s="120"/>
      <c r="X39" s="120"/>
      <c r="Y39" s="120"/>
      <c r="Z39" s="120"/>
      <c r="AA39" s="120"/>
      <c r="AB39" s="120"/>
      <c r="AC39" s="120"/>
      <c r="AD39" s="120"/>
      <c r="AE39" s="120"/>
      <c r="AF39" s="120"/>
      <c r="AG39" s="253">
        <f t="shared" si="23"/>
        <v>0</v>
      </c>
      <c r="AI39" s="199" t="str">
        <f t="shared" si="8"/>
        <v>Units:</v>
      </c>
      <c r="AJ39" s="120"/>
      <c r="AK39" s="120"/>
      <c r="AL39" s="120"/>
      <c r="AM39" s="120"/>
      <c r="AN39" s="120"/>
      <c r="AO39" s="120"/>
      <c r="AP39" s="120"/>
      <c r="AQ39" s="120"/>
      <c r="AR39" s="120"/>
      <c r="AS39" s="120"/>
      <c r="AT39" s="253">
        <f t="shared" si="24"/>
        <v>0</v>
      </c>
    </row>
    <row r="40" spans="1:46">
      <c r="A40" s="204" t="str">
        <f>'N3.01'!A40</f>
        <v>Stage 3:With Intervention Risk Change</v>
      </c>
      <c r="B40" s="204" t="str">
        <f>'N3.01'!B40</f>
        <v>Asset Intervention Impacts</v>
      </c>
      <c r="C40" s="204" t="str">
        <f>'N3.01'!C40</f>
        <v>Asset Replacement (CoF Driven)</v>
      </c>
      <c r="D40" s="204" t="str">
        <f>'N3.01'!D40</f>
        <v>Replacement</v>
      </c>
      <c r="F40" s="212" t="s">
        <v>51</v>
      </c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253">
        <f t="shared" si="22"/>
        <v>0</v>
      </c>
      <c r="S40" s="199" t="str">
        <f t="shared" si="5"/>
        <v>Units:</v>
      </c>
      <c r="T40" s="120"/>
      <c r="V40" s="199" t="str">
        <f t="shared" si="6"/>
        <v>Units:</v>
      </c>
      <c r="W40" s="120"/>
      <c r="X40" s="120"/>
      <c r="Y40" s="120"/>
      <c r="Z40" s="120"/>
      <c r="AA40" s="120"/>
      <c r="AB40" s="120"/>
      <c r="AC40" s="120"/>
      <c r="AD40" s="120"/>
      <c r="AE40" s="120"/>
      <c r="AF40" s="120"/>
      <c r="AG40" s="253">
        <f t="shared" si="23"/>
        <v>0</v>
      </c>
      <c r="AI40" s="199" t="str">
        <f t="shared" si="8"/>
        <v>Units:</v>
      </c>
      <c r="AJ40" s="120"/>
      <c r="AK40" s="120"/>
      <c r="AL40" s="120"/>
      <c r="AM40" s="120"/>
      <c r="AN40" s="120"/>
      <c r="AO40" s="120"/>
      <c r="AP40" s="120"/>
      <c r="AQ40" s="120"/>
      <c r="AR40" s="120"/>
      <c r="AS40" s="120"/>
      <c r="AT40" s="253">
        <f t="shared" si="24"/>
        <v>0</v>
      </c>
    </row>
    <row r="41" spans="1:46">
      <c r="A41" s="204" t="str">
        <f>'N3.01'!A41</f>
        <v>Stage 3:With Intervention Risk Change</v>
      </c>
      <c r="B41" s="204" t="str">
        <f>'N3.01'!B41</f>
        <v>Asset Intervention Impacts</v>
      </c>
      <c r="C41" s="204" t="str">
        <f>'N3.01'!C41</f>
        <v>Asset Replacement (Other Driven)</v>
      </c>
      <c r="D41" s="204" t="str">
        <f>'N3.01'!D41</f>
        <v>Replacement</v>
      </c>
      <c r="F41" s="212" t="s">
        <v>51</v>
      </c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253">
        <f t="shared" si="22"/>
        <v>0</v>
      </c>
      <c r="S41" s="199" t="str">
        <f t="shared" si="5"/>
        <v>Units:</v>
      </c>
      <c r="T41" s="120"/>
      <c r="V41" s="199" t="str">
        <f t="shared" si="6"/>
        <v>Units:</v>
      </c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253">
        <f t="shared" si="23"/>
        <v>0</v>
      </c>
      <c r="AI41" s="199" t="str">
        <f t="shared" si="8"/>
        <v>Units:</v>
      </c>
      <c r="AJ41" s="120"/>
      <c r="AK41" s="120"/>
      <c r="AL41" s="120"/>
      <c r="AM41" s="120"/>
      <c r="AN41" s="120"/>
      <c r="AO41" s="120"/>
      <c r="AP41" s="120"/>
      <c r="AQ41" s="120"/>
      <c r="AR41" s="120"/>
      <c r="AS41" s="120"/>
      <c r="AT41" s="253">
        <f t="shared" si="24"/>
        <v>0</v>
      </c>
    </row>
    <row r="42" spans="1:46">
      <c r="A42" s="204" t="str">
        <f>'N3.01'!A42</f>
        <v>Stage 3:With Intervention Risk Change</v>
      </c>
      <c r="B42" s="204" t="str">
        <f>'N3.01'!B42</f>
        <v>Asset Intervention Impacts</v>
      </c>
      <c r="C42" s="204" t="str">
        <f>'N3.01'!C42</f>
        <v>Asset Refurbishment (PoF Driven)</v>
      </c>
      <c r="D42" s="204" t="str">
        <f>'N3.01'!D42</f>
        <v>Refurbishment</v>
      </c>
      <c r="F42" s="212" t="s">
        <v>51</v>
      </c>
      <c r="G42" s="120"/>
      <c r="H42" s="120"/>
      <c r="I42" s="120"/>
      <c r="J42" s="120"/>
      <c r="K42" s="120"/>
      <c r="L42" s="120"/>
      <c r="M42" s="120"/>
      <c r="N42" s="120"/>
      <c r="O42" s="120"/>
      <c r="P42" s="120"/>
      <c r="Q42" s="253">
        <f t="shared" si="22"/>
        <v>0</v>
      </c>
      <c r="S42" s="199" t="str">
        <f t="shared" si="5"/>
        <v>Units:</v>
      </c>
      <c r="T42" s="120"/>
      <c r="V42" s="199" t="str">
        <f t="shared" si="6"/>
        <v>Units:</v>
      </c>
      <c r="W42" s="120"/>
      <c r="X42" s="120"/>
      <c r="Y42" s="120"/>
      <c r="Z42" s="120"/>
      <c r="AA42" s="120"/>
      <c r="AB42" s="120"/>
      <c r="AC42" s="120"/>
      <c r="AD42" s="120"/>
      <c r="AE42" s="120"/>
      <c r="AF42" s="120"/>
      <c r="AG42" s="253">
        <f t="shared" si="23"/>
        <v>0</v>
      </c>
      <c r="AI42" s="199" t="str">
        <f t="shared" si="8"/>
        <v>Units:</v>
      </c>
      <c r="AJ42" s="120"/>
      <c r="AK42" s="120"/>
      <c r="AL42" s="120"/>
      <c r="AM42" s="120"/>
      <c r="AN42" s="120"/>
      <c r="AO42" s="120"/>
      <c r="AP42" s="120"/>
      <c r="AQ42" s="120"/>
      <c r="AR42" s="120"/>
      <c r="AS42" s="120"/>
      <c r="AT42" s="253">
        <f t="shared" si="24"/>
        <v>0</v>
      </c>
    </row>
    <row r="43" spans="1:46">
      <c r="A43" s="204" t="str">
        <f>'N3.01'!A43</f>
        <v>Stage 3:With Intervention Risk Change</v>
      </c>
      <c r="B43" s="204" t="str">
        <f>'N3.01'!B43</f>
        <v>Asset Intervention Impacts</v>
      </c>
      <c r="C43" s="204" t="str">
        <f>'N3.01'!C43</f>
        <v>Asset Refurbishment (CoF Driven)</v>
      </c>
      <c r="D43" s="204" t="str">
        <f>'N3.01'!D43</f>
        <v>Refurbishment</v>
      </c>
      <c r="F43" s="212" t="s">
        <v>51</v>
      </c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253">
        <f t="shared" si="22"/>
        <v>0</v>
      </c>
      <c r="S43" s="199" t="str">
        <f t="shared" si="5"/>
        <v>Units:</v>
      </c>
      <c r="T43" s="120"/>
      <c r="V43" s="199" t="str">
        <f t="shared" si="6"/>
        <v>Units:</v>
      </c>
      <c r="W43" s="120"/>
      <c r="X43" s="120"/>
      <c r="Y43" s="120"/>
      <c r="Z43" s="120"/>
      <c r="AA43" s="120"/>
      <c r="AB43" s="120"/>
      <c r="AC43" s="120"/>
      <c r="AD43" s="120"/>
      <c r="AE43" s="120"/>
      <c r="AF43" s="120"/>
      <c r="AG43" s="253">
        <f t="shared" si="23"/>
        <v>0</v>
      </c>
      <c r="AI43" s="199" t="str">
        <f t="shared" si="8"/>
        <v>Units:</v>
      </c>
      <c r="AJ43" s="120"/>
      <c r="AK43" s="120"/>
      <c r="AL43" s="120"/>
      <c r="AM43" s="120"/>
      <c r="AN43" s="120"/>
      <c r="AO43" s="120"/>
      <c r="AP43" s="120"/>
      <c r="AQ43" s="120"/>
      <c r="AR43" s="120"/>
      <c r="AS43" s="120"/>
      <c r="AT43" s="253">
        <f t="shared" si="24"/>
        <v>0</v>
      </c>
    </row>
    <row r="44" spans="1:46">
      <c r="A44" s="204" t="str">
        <f>'N3.01'!A44</f>
        <v>Stage 3:With Intervention Risk Change</v>
      </c>
      <c r="B44" s="204" t="str">
        <f>'N3.01'!B44</f>
        <v>Asset Intervention Impacts</v>
      </c>
      <c r="C44" s="204" t="str">
        <f>'N3.01'!C44</f>
        <v>Asset Refurbishment (Other Driven)</v>
      </c>
      <c r="D44" s="204" t="str">
        <f>'N3.01'!D44</f>
        <v>Refurbishment</v>
      </c>
      <c r="F44" s="212" t="s">
        <v>51</v>
      </c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253">
        <f t="shared" si="22"/>
        <v>0</v>
      </c>
      <c r="S44" s="199" t="str">
        <f t="shared" si="5"/>
        <v>Units:</v>
      </c>
      <c r="T44" s="120"/>
      <c r="V44" s="199" t="str">
        <f t="shared" si="6"/>
        <v>Units:</v>
      </c>
      <c r="W44" s="120"/>
      <c r="X44" s="120"/>
      <c r="Y44" s="120"/>
      <c r="Z44" s="120"/>
      <c r="AA44" s="120"/>
      <c r="AB44" s="120"/>
      <c r="AC44" s="120"/>
      <c r="AD44" s="120"/>
      <c r="AE44" s="120"/>
      <c r="AF44" s="120"/>
      <c r="AG44" s="253">
        <f t="shared" si="23"/>
        <v>0</v>
      </c>
      <c r="AI44" s="199" t="str">
        <f t="shared" si="8"/>
        <v>Units:</v>
      </c>
      <c r="AJ44" s="120"/>
      <c r="AK44" s="120"/>
      <c r="AL44" s="120"/>
      <c r="AM44" s="120"/>
      <c r="AN44" s="120"/>
      <c r="AO44" s="120"/>
      <c r="AP44" s="120"/>
      <c r="AQ44" s="120"/>
      <c r="AR44" s="120"/>
      <c r="AS44" s="120"/>
      <c r="AT44" s="253">
        <f t="shared" si="24"/>
        <v>0</v>
      </c>
    </row>
    <row r="45" spans="1:46">
      <c r="A45" s="204" t="str">
        <f>'N3.01'!A45</f>
        <v>Stage 3:With Intervention Risk Change</v>
      </c>
      <c r="B45" s="204" t="str">
        <f>'N3.01'!B45</f>
        <v>Asset Intervention Impacts</v>
      </c>
      <c r="C45" s="204" t="str">
        <f>'N3.01'!C45</f>
        <v>Asset Replacement Due To Early Life Failures</v>
      </c>
      <c r="D45" s="204" t="str">
        <f>'N3.01'!D45</f>
        <v>Other Interventions</v>
      </c>
      <c r="F45" s="212" t="s">
        <v>51</v>
      </c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253">
        <f t="shared" si="22"/>
        <v>0</v>
      </c>
      <c r="S45" s="199" t="str">
        <f t="shared" si="5"/>
        <v>Units:</v>
      </c>
      <c r="T45" s="120"/>
      <c r="V45" s="199" t="str">
        <f t="shared" si="6"/>
        <v>Units:</v>
      </c>
      <c r="W45" s="120"/>
      <c r="X45" s="120"/>
      <c r="Y45" s="120"/>
      <c r="Z45" s="120"/>
      <c r="AA45" s="120"/>
      <c r="AB45" s="120"/>
      <c r="AC45" s="120"/>
      <c r="AD45" s="120"/>
      <c r="AE45" s="120"/>
      <c r="AF45" s="120"/>
      <c r="AG45" s="253">
        <f t="shared" si="23"/>
        <v>0</v>
      </c>
      <c r="AI45" s="199" t="str">
        <f t="shared" si="8"/>
        <v>Units:</v>
      </c>
      <c r="AJ45" s="120"/>
      <c r="AK45" s="120"/>
      <c r="AL45" s="120"/>
      <c r="AM45" s="120"/>
      <c r="AN45" s="120"/>
      <c r="AO45" s="120"/>
      <c r="AP45" s="120"/>
      <c r="AQ45" s="120"/>
      <c r="AR45" s="120"/>
      <c r="AS45" s="120"/>
      <c r="AT45" s="253">
        <f t="shared" si="24"/>
        <v>0</v>
      </c>
    </row>
    <row r="46" spans="1:46">
      <c r="A46" s="204" t="str">
        <f>'N3.01'!A46</f>
        <v>Stage 3:With Intervention Risk Change</v>
      </c>
      <c r="B46" s="204" t="str">
        <f>'N3.01'!B46</f>
        <v>Risk Changes</v>
      </c>
      <c r="C46" s="248" t="str">
        <f>'N3.01'!C46</f>
        <v>Optional entry 4</v>
      </c>
      <c r="D46" s="204" t="str">
        <f>'N3.01'!D46</f>
        <v>N/A</v>
      </c>
      <c r="F46" s="212" t="s">
        <v>51</v>
      </c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53">
        <f t="shared" si="22"/>
        <v>0</v>
      </c>
      <c r="S46" s="199" t="str">
        <f t="shared" si="5"/>
        <v>Units:</v>
      </c>
      <c r="T46" s="120"/>
      <c r="V46" s="199" t="str">
        <f t="shared" si="6"/>
        <v>Units:</v>
      </c>
      <c r="W46" s="206"/>
      <c r="X46" s="206"/>
      <c r="Y46" s="206"/>
      <c r="Z46" s="206"/>
      <c r="AA46" s="206"/>
      <c r="AB46" s="206"/>
      <c r="AC46" s="206"/>
      <c r="AD46" s="206"/>
      <c r="AE46" s="206"/>
      <c r="AF46" s="206"/>
      <c r="AG46" s="253">
        <f t="shared" si="23"/>
        <v>0</v>
      </c>
      <c r="AI46" s="199" t="str">
        <f t="shared" si="8"/>
        <v>Units:</v>
      </c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53">
        <f t="shared" si="24"/>
        <v>0</v>
      </c>
    </row>
    <row r="47" spans="1:46">
      <c r="A47" s="247" t="str">
        <f>'N3.01'!A47</f>
        <v>Stage 3: RIIO-2 With Intervention Position 2025/26</v>
      </c>
      <c r="B47" s="247" t="str">
        <f>'N3.01'!B47</f>
        <v>Total Asset Category Risk</v>
      </c>
      <c r="C47" s="247" t="str">
        <f>'N3.01'!C47</f>
        <v>With Intervention Position</v>
      </c>
      <c r="D47" s="247" t="str">
        <f>'N3.01'!D47</f>
        <v>Total</v>
      </c>
      <c r="F47" s="212" t="s">
        <v>51</v>
      </c>
      <c r="G47" s="252">
        <f>SUM(G$33:G$46)</f>
        <v>0</v>
      </c>
      <c r="H47" s="252">
        <f t="shared" ref="H47:P47" si="25">SUM(H$33:H$46)</f>
        <v>0</v>
      </c>
      <c r="I47" s="252">
        <f t="shared" si="25"/>
        <v>0</v>
      </c>
      <c r="J47" s="252">
        <f t="shared" si="25"/>
        <v>0</v>
      </c>
      <c r="K47" s="252">
        <f t="shared" si="25"/>
        <v>0</v>
      </c>
      <c r="L47" s="252">
        <f t="shared" si="25"/>
        <v>0</v>
      </c>
      <c r="M47" s="252">
        <f t="shared" si="25"/>
        <v>0</v>
      </c>
      <c r="N47" s="252">
        <f t="shared" si="25"/>
        <v>0</v>
      </c>
      <c r="O47" s="252">
        <f t="shared" si="25"/>
        <v>0</v>
      </c>
      <c r="P47" s="252">
        <f t="shared" si="25"/>
        <v>0</v>
      </c>
      <c r="Q47" s="252">
        <f t="shared" si="22"/>
        <v>0</v>
      </c>
      <c r="S47" s="199" t="str">
        <f t="shared" si="5"/>
        <v>Units:</v>
      </c>
      <c r="T47" s="120"/>
      <c r="V47" s="199" t="str">
        <f t="shared" si="6"/>
        <v>Units:</v>
      </c>
      <c r="W47" s="252">
        <f t="shared" ref="W47:AF47" si="26">SUM(W$33:W$46)</f>
        <v>0</v>
      </c>
      <c r="X47" s="252">
        <f t="shared" si="26"/>
        <v>0</v>
      </c>
      <c r="Y47" s="252">
        <f t="shared" si="26"/>
        <v>0</v>
      </c>
      <c r="Z47" s="252">
        <f t="shared" si="26"/>
        <v>0</v>
      </c>
      <c r="AA47" s="252">
        <f t="shared" si="26"/>
        <v>0</v>
      </c>
      <c r="AB47" s="252">
        <f t="shared" si="26"/>
        <v>0</v>
      </c>
      <c r="AC47" s="252">
        <f t="shared" si="26"/>
        <v>0</v>
      </c>
      <c r="AD47" s="252">
        <f t="shared" si="26"/>
        <v>0</v>
      </c>
      <c r="AE47" s="252">
        <f t="shared" si="26"/>
        <v>0</v>
      </c>
      <c r="AF47" s="252">
        <f t="shared" si="26"/>
        <v>0</v>
      </c>
      <c r="AG47" s="252">
        <f t="shared" si="23"/>
        <v>0</v>
      </c>
      <c r="AI47" s="199" t="str">
        <f t="shared" si="8"/>
        <v>Units:</v>
      </c>
      <c r="AJ47" s="252">
        <f t="shared" ref="AJ47:AS47" si="27">SUM(AJ$33:AJ$46)</f>
        <v>0</v>
      </c>
      <c r="AK47" s="252">
        <f t="shared" si="27"/>
        <v>0</v>
      </c>
      <c r="AL47" s="252">
        <f t="shared" si="27"/>
        <v>0</v>
      </c>
      <c r="AM47" s="252">
        <f t="shared" si="27"/>
        <v>0</v>
      </c>
      <c r="AN47" s="252">
        <f t="shared" si="27"/>
        <v>0</v>
      </c>
      <c r="AO47" s="252">
        <f t="shared" si="27"/>
        <v>0</v>
      </c>
      <c r="AP47" s="252">
        <f t="shared" si="27"/>
        <v>0</v>
      </c>
      <c r="AQ47" s="252">
        <f t="shared" si="27"/>
        <v>0</v>
      </c>
      <c r="AR47" s="252">
        <f t="shared" si="27"/>
        <v>0</v>
      </c>
      <c r="AS47" s="252">
        <f t="shared" si="27"/>
        <v>0</v>
      </c>
      <c r="AT47" s="252">
        <f t="shared" si="24"/>
        <v>0</v>
      </c>
    </row>
    <row r="48" spans="1:46" s="207" customFormat="1" ht="5" customHeight="1">
      <c r="S48" s="208"/>
      <c r="V48" s="208"/>
      <c r="AI48" s="208"/>
    </row>
    <row r="49" spans="1:46">
      <c r="A49" s="204" t="str">
        <f>'N3.01'!A49</f>
        <v>Long Term Risk Benefit: RIIO-2</v>
      </c>
      <c r="B49" s="204" t="str">
        <f>'N3.01'!B49</f>
        <v>Asset Intervention Impacts</v>
      </c>
      <c r="C49" s="204" t="str">
        <f>'N3.01'!C49</f>
        <v>Asset Replacement (PoF Driven)</v>
      </c>
      <c r="D49" s="204" t="str">
        <f>'N3.01'!D49</f>
        <v>N/A</v>
      </c>
      <c r="F49" s="212" t="s">
        <v>51</v>
      </c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253">
        <f t="shared" ref="Q49:Q55" si="28">SUM(G49:P49)</f>
        <v>0</v>
      </c>
      <c r="S49" s="199" t="str">
        <f t="shared" si="5"/>
        <v>Units:</v>
      </c>
      <c r="T49" s="120"/>
      <c r="V49" s="199" t="str">
        <f t="shared" si="6"/>
        <v>Units:</v>
      </c>
      <c r="W49" s="120"/>
      <c r="X49" s="120"/>
      <c r="Y49" s="120"/>
      <c r="Z49" s="120"/>
      <c r="AA49" s="120"/>
      <c r="AB49" s="120"/>
      <c r="AC49" s="120"/>
      <c r="AD49" s="120"/>
      <c r="AE49" s="120"/>
      <c r="AF49" s="120"/>
      <c r="AG49" s="253">
        <f t="shared" ref="AG49:AG55" si="29">SUM(W49:AF49)</f>
        <v>0</v>
      </c>
      <c r="AI49" s="199" t="str">
        <f t="shared" si="8"/>
        <v>Units:</v>
      </c>
      <c r="AJ49" s="120"/>
      <c r="AK49" s="120"/>
      <c r="AL49" s="120"/>
      <c r="AM49" s="120"/>
      <c r="AN49" s="120"/>
      <c r="AO49" s="120"/>
      <c r="AP49" s="120"/>
      <c r="AQ49" s="120"/>
      <c r="AR49" s="120"/>
      <c r="AS49" s="120"/>
      <c r="AT49" s="253">
        <f t="shared" ref="AT49:AT55" si="30">SUM(AJ49:AS49)</f>
        <v>0</v>
      </c>
    </row>
    <row r="50" spans="1:46">
      <c r="A50" s="204" t="str">
        <f>'N3.01'!A50</f>
        <v>Long Term Risk Benefit: RIIO-2</v>
      </c>
      <c r="B50" s="204" t="str">
        <f>'N3.01'!B50</f>
        <v>Asset Intervention Impacts</v>
      </c>
      <c r="C50" s="204" t="str">
        <f>'N3.01'!C50</f>
        <v>Asset Replacement (CoF Driven)</v>
      </c>
      <c r="D50" s="204" t="str">
        <f>'N3.01'!D50</f>
        <v>N/A</v>
      </c>
      <c r="F50" s="212" t="s">
        <v>51</v>
      </c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253">
        <f t="shared" si="28"/>
        <v>0</v>
      </c>
      <c r="S50" s="199" t="str">
        <f t="shared" si="5"/>
        <v>Units:</v>
      </c>
      <c r="T50" s="120"/>
      <c r="V50" s="199" t="str">
        <f t="shared" si="6"/>
        <v>Units:</v>
      </c>
      <c r="W50" s="120"/>
      <c r="X50" s="120"/>
      <c r="Y50" s="120"/>
      <c r="Z50" s="120"/>
      <c r="AA50" s="120"/>
      <c r="AB50" s="120"/>
      <c r="AC50" s="120"/>
      <c r="AD50" s="120"/>
      <c r="AE50" s="120"/>
      <c r="AF50" s="120"/>
      <c r="AG50" s="253">
        <f t="shared" si="29"/>
        <v>0</v>
      </c>
      <c r="AI50" s="199" t="str">
        <f t="shared" si="8"/>
        <v>Units:</v>
      </c>
      <c r="AJ50" s="120"/>
      <c r="AK50" s="120"/>
      <c r="AL50" s="120"/>
      <c r="AM50" s="120"/>
      <c r="AN50" s="120"/>
      <c r="AO50" s="120"/>
      <c r="AP50" s="120"/>
      <c r="AQ50" s="120"/>
      <c r="AR50" s="120"/>
      <c r="AS50" s="120"/>
      <c r="AT50" s="253">
        <f t="shared" si="30"/>
        <v>0</v>
      </c>
    </row>
    <row r="51" spans="1:46">
      <c r="A51" s="204" t="str">
        <f>'N3.01'!A51</f>
        <v>Long Term Risk Benefit: RIIO-2</v>
      </c>
      <c r="B51" s="204" t="str">
        <f>'N3.01'!B51</f>
        <v>Asset Intervention Impacts</v>
      </c>
      <c r="C51" s="204" t="str">
        <f>'N3.01'!C51</f>
        <v>Asset Replacement (Other Driven)</v>
      </c>
      <c r="D51" s="204" t="str">
        <f>'N3.01'!D51</f>
        <v>N/A</v>
      </c>
      <c r="F51" s="212" t="s">
        <v>51</v>
      </c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253">
        <f t="shared" si="28"/>
        <v>0</v>
      </c>
      <c r="S51" s="199" t="str">
        <f t="shared" si="5"/>
        <v>Units:</v>
      </c>
      <c r="T51" s="120"/>
      <c r="V51" s="199" t="str">
        <f t="shared" si="6"/>
        <v>Units:</v>
      </c>
      <c r="W51" s="120"/>
      <c r="X51" s="120"/>
      <c r="Y51" s="120"/>
      <c r="Z51" s="120"/>
      <c r="AA51" s="120"/>
      <c r="AB51" s="120"/>
      <c r="AC51" s="120"/>
      <c r="AD51" s="120"/>
      <c r="AE51" s="120"/>
      <c r="AF51" s="120"/>
      <c r="AG51" s="253">
        <f t="shared" si="29"/>
        <v>0</v>
      </c>
      <c r="AI51" s="199" t="str">
        <f t="shared" si="8"/>
        <v>Units:</v>
      </c>
      <c r="AJ51" s="120"/>
      <c r="AK51" s="120"/>
      <c r="AL51" s="120"/>
      <c r="AM51" s="120"/>
      <c r="AN51" s="120"/>
      <c r="AO51" s="120"/>
      <c r="AP51" s="120"/>
      <c r="AQ51" s="120"/>
      <c r="AR51" s="120"/>
      <c r="AS51" s="120"/>
      <c r="AT51" s="253">
        <f t="shared" si="30"/>
        <v>0</v>
      </c>
    </row>
    <row r="52" spans="1:46">
      <c r="A52" s="204" t="str">
        <f>'N3.01'!A52</f>
        <v>Long Term Risk Benefit: RIIO-2</v>
      </c>
      <c r="B52" s="204" t="str">
        <f>'N3.01'!B52</f>
        <v>Asset Intervention Impacts</v>
      </c>
      <c r="C52" s="204" t="str">
        <f>'N3.01'!C52</f>
        <v>Asset Refurbishment (PoF Driven)</v>
      </c>
      <c r="D52" s="204" t="str">
        <f>'N3.01'!D52</f>
        <v>N/A</v>
      </c>
      <c r="F52" s="212" t="s">
        <v>51</v>
      </c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253">
        <f t="shared" si="28"/>
        <v>0</v>
      </c>
      <c r="S52" s="199" t="str">
        <f t="shared" si="5"/>
        <v>Units:</v>
      </c>
      <c r="T52" s="120"/>
      <c r="V52" s="199" t="str">
        <f t="shared" si="6"/>
        <v>Units:</v>
      </c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253">
        <f t="shared" si="29"/>
        <v>0</v>
      </c>
      <c r="AI52" s="199" t="str">
        <f t="shared" si="8"/>
        <v>Units:</v>
      </c>
      <c r="AJ52" s="120"/>
      <c r="AK52" s="120"/>
      <c r="AL52" s="120"/>
      <c r="AM52" s="120"/>
      <c r="AN52" s="120"/>
      <c r="AO52" s="120"/>
      <c r="AP52" s="120"/>
      <c r="AQ52" s="120"/>
      <c r="AR52" s="120"/>
      <c r="AS52" s="120"/>
      <c r="AT52" s="253">
        <f t="shared" si="30"/>
        <v>0</v>
      </c>
    </row>
    <row r="53" spans="1:46">
      <c r="A53" s="204" t="str">
        <f>'N3.01'!A53</f>
        <v>Long Term Risk Benefit: RIIO-2</v>
      </c>
      <c r="B53" s="204" t="str">
        <f>'N3.01'!B53</f>
        <v>Asset Intervention Impacts</v>
      </c>
      <c r="C53" s="204" t="str">
        <f>'N3.01'!C53</f>
        <v>Asset Refurbishment (CoF Driven)</v>
      </c>
      <c r="D53" s="204" t="str">
        <f>'N3.01'!D53</f>
        <v>N/A</v>
      </c>
      <c r="F53" s="212" t="s">
        <v>51</v>
      </c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253">
        <f t="shared" si="28"/>
        <v>0</v>
      </c>
      <c r="S53" s="199" t="str">
        <f t="shared" si="5"/>
        <v>Units:</v>
      </c>
      <c r="T53" s="120"/>
      <c r="V53" s="199" t="str">
        <f t="shared" si="6"/>
        <v>Units:</v>
      </c>
      <c r="W53" s="120"/>
      <c r="X53" s="120"/>
      <c r="Y53" s="120"/>
      <c r="Z53" s="120"/>
      <c r="AA53" s="120"/>
      <c r="AB53" s="120"/>
      <c r="AC53" s="120"/>
      <c r="AD53" s="120"/>
      <c r="AE53" s="120"/>
      <c r="AF53" s="120"/>
      <c r="AG53" s="253">
        <f t="shared" si="29"/>
        <v>0</v>
      </c>
      <c r="AI53" s="199" t="str">
        <f t="shared" si="8"/>
        <v>Units:</v>
      </c>
      <c r="AJ53" s="120"/>
      <c r="AK53" s="120"/>
      <c r="AL53" s="120"/>
      <c r="AM53" s="120"/>
      <c r="AN53" s="120"/>
      <c r="AO53" s="120"/>
      <c r="AP53" s="120"/>
      <c r="AQ53" s="120"/>
      <c r="AR53" s="120"/>
      <c r="AS53" s="120"/>
      <c r="AT53" s="253">
        <f t="shared" si="30"/>
        <v>0</v>
      </c>
    </row>
    <row r="54" spans="1:46">
      <c r="A54" s="204" t="str">
        <f>'N3.01'!A54</f>
        <v>Long Term Risk Benefit: RIIO-2</v>
      </c>
      <c r="B54" s="204" t="str">
        <f>'N3.01'!B54</f>
        <v>Asset Intervention Impacts</v>
      </c>
      <c r="C54" s="204" t="str">
        <f>'N3.01'!C54</f>
        <v>Asset Refurbishment (Other Driven)</v>
      </c>
      <c r="D54" s="204" t="str">
        <f>'N3.01'!D54</f>
        <v>N/A</v>
      </c>
      <c r="F54" s="212" t="s">
        <v>51</v>
      </c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253">
        <f t="shared" si="28"/>
        <v>0</v>
      </c>
      <c r="S54" s="199" t="str">
        <f t="shared" si="5"/>
        <v>Units:</v>
      </c>
      <c r="T54" s="120"/>
      <c r="V54" s="199" t="str">
        <f t="shared" si="6"/>
        <v>Units:</v>
      </c>
      <c r="W54" s="120"/>
      <c r="X54" s="120"/>
      <c r="Y54" s="120"/>
      <c r="Z54" s="120"/>
      <c r="AA54" s="120"/>
      <c r="AB54" s="120"/>
      <c r="AC54" s="120"/>
      <c r="AD54" s="120"/>
      <c r="AE54" s="120"/>
      <c r="AF54" s="120"/>
      <c r="AG54" s="253">
        <f t="shared" si="29"/>
        <v>0</v>
      </c>
      <c r="AI54" s="199" t="str">
        <f t="shared" si="8"/>
        <v>Units:</v>
      </c>
      <c r="AJ54" s="120"/>
      <c r="AK54" s="120"/>
      <c r="AL54" s="120"/>
      <c r="AM54" s="120"/>
      <c r="AN54" s="120"/>
      <c r="AO54" s="120"/>
      <c r="AP54" s="120"/>
      <c r="AQ54" s="120"/>
      <c r="AR54" s="120"/>
      <c r="AS54" s="120"/>
      <c r="AT54" s="253">
        <f t="shared" si="30"/>
        <v>0</v>
      </c>
    </row>
    <row r="55" spans="1:46">
      <c r="A55" s="204" t="str">
        <f>'N3.01'!A55</f>
        <v>Long Term Risk Benefit: RIIO-2</v>
      </c>
      <c r="B55" s="204" t="str">
        <f>'N3.01'!B55</f>
        <v>Asset Intervention Impacts</v>
      </c>
      <c r="C55" s="204" t="str">
        <f>'N3.01'!C55</f>
        <v>Total Long Term Risk Benefit</v>
      </c>
      <c r="D55" s="204" t="str">
        <f>'N3.01'!D55</f>
        <v>Sub-Total</v>
      </c>
      <c r="F55" s="212" t="s">
        <v>51</v>
      </c>
      <c r="G55" s="252">
        <f>SUM(G$49:G$54)</f>
        <v>0</v>
      </c>
      <c r="H55" s="252">
        <f t="shared" ref="H55:P55" si="31">SUM(H$49:H$54)</f>
        <v>0</v>
      </c>
      <c r="I55" s="252">
        <f t="shared" si="31"/>
        <v>0</v>
      </c>
      <c r="J55" s="252">
        <f t="shared" si="31"/>
        <v>0</v>
      </c>
      <c r="K55" s="252">
        <f t="shared" si="31"/>
        <v>0</v>
      </c>
      <c r="L55" s="252">
        <f t="shared" si="31"/>
        <v>0</v>
      </c>
      <c r="M55" s="252">
        <f t="shared" si="31"/>
        <v>0</v>
      </c>
      <c r="N55" s="252">
        <f t="shared" si="31"/>
        <v>0</v>
      </c>
      <c r="O55" s="252">
        <f t="shared" si="31"/>
        <v>0</v>
      </c>
      <c r="P55" s="252">
        <f t="shared" si="31"/>
        <v>0</v>
      </c>
      <c r="Q55" s="253">
        <f t="shared" si="28"/>
        <v>0</v>
      </c>
      <c r="S55" s="199" t="str">
        <f t="shared" si="5"/>
        <v>Units:</v>
      </c>
      <c r="T55" s="120"/>
      <c r="V55" s="199" t="str">
        <f t="shared" si="6"/>
        <v>Units:</v>
      </c>
      <c r="W55" s="252">
        <f t="shared" ref="W55:AF55" si="32">SUM(W$49:W$54)</f>
        <v>0</v>
      </c>
      <c r="X55" s="252">
        <f t="shared" si="32"/>
        <v>0</v>
      </c>
      <c r="Y55" s="252">
        <f t="shared" si="32"/>
        <v>0</v>
      </c>
      <c r="Z55" s="252">
        <f t="shared" si="32"/>
        <v>0</v>
      </c>
      <c r="AA55" s="252">
        <f t="shared" si="32"/>
        <v>0</v>
      </c>
      <c r="AB55" s="252">
        <f t="shared" si="32"/>
        <v>0</v>
      </c>
      <c r="AC55" s="252">
        <f t="shared" si="32"/>
        <v>0</v>
      </c>
      <c r="AD55" s="252">
        <f t="shared" si="32"/>
        <v>0</v>
      </c>
      <c r="AE55" s="252">
        <f t="shared" si="32"/>
        <v>0</v>
      </c>
      <c r="AF55" s="252">
        <f t="shared" si="32"/>
        <v>0</v>
      </c>
      <c r="AG55" s="253">
        <f t="shared" si="29"/>
        <v>0</v>
      </c>
      <c r="AI55" s="199" t="str">
        <f t="shared" si="8"/>
        <v>Units:</v>
      </c>
      <c r="AJ55" s="252">
        <f t="shared" ref="AJ55:AS55" si="33">SUM(AJ$49:AJ$54)</f>
        <v>0</v>
      </c>
      <c r="AK55" s="252">
        <f t="shared" si="33"/>
        <v>0</v>
      </c>
      <c r="AL55" s="252">
        <f t="shared" si="33"/>
        <v>0</v>
      </c>
      <c r="AM55" s="252">
        <f t="shared" si="33"/>
        <v>0</v>
      </c>
      <c r="AN55" s="252">
        <f t="shared" si="33"/>
        <v>0</v>
      </c>
      <c r="AO55" s="252">
        <f t="shared" si="33"/>
        <v>0</v>
      </c>
      <c r="AP55" s="252">
        <f t="shared" si="33"/>
        <v>0</v>
      </c>
      <c r="AQ55" s="252">
        <f t="shared" si="33"/>
        <v>0</v>
      </c>
      <c r="AR55" s="252">
        <f t="shared" si="33"/>
        <v>0</v>
      </c>
      <c r="AS55" s="252">
        <f t="shared" si="33"/>
        <v>0</v>
      </c>
      <c r="AT55" s="253">
        <f t="shared" si="30"/>
        <v>0</v>
      </c>
    </row>
    <row r="56" spans="1:46" s="207" customFormat="1" ht="5" customHeight="1">
      <c r="F56" s="208"/>
      <c r="S56" s="208"/>
      <c r="V56" s="208"/>
      <c r="AI56" s="208"/>
    </row>
    <row r="78" spans="5:5">
      <c r="E78" s="209"/>
    </row>
  </sheetData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>
    <tabColor rgb="FF7030A0"/>
  </sheetPr>
  <dimension ref="A1:AV78"/>
  <sheetViews>
    <sheetView zoomScale="85" zoomScaleNormal="85" workbookViewId="0">
      <selection activeCell="G47" sqref="G47"/>
    </sheetView>
  </sheetViews>
  <sheetFormatPr defaultColWidth="9" defaultRowHeight="12.4"/>
  <cols>
    <col min="1" max="1" width="51.19921875" style="89" customWidth="1"/>
    <col min="2" max="2" width="48.796875" style="89" bestFit="1" customWidth="1"/>
    <col min="3" max="3" width="51.19921875" style="89" bestFit="1" customWidth="1"/>
    <col min="4" max="4" width="11.796875" style="89" customWidth="1"/>
    <col min="5" max="5" width="1" style="207" customWidth="1"/>
    <col min="6" max="6" width="6.19921875" style="90" customWidth="1"/>
    <col min="7" max="7" width="9.796875" style="89" bestFit="1" customWidth="1"/>
    <col min="8" max="14" width="9.1328125" style="89" bestFit="1" customWidth="1"/>
    <col min="15" max="17" width="9" style="89"/>
    <col min="18" max="18" width="1" style="207" customWidth="1"/>
    <col min="19" max="19" width="6.19921875" style="90" customWidth="1"/>
    <col min="20" max="20" width="9" style="89"/>
    <col min="21" max="21" width="1" style="207" customWidth="1"/>
    <col min="22" max="22" width="6.19921875" style="90" customWidth="1"/>
    <col min="23" max="33" width="9" style="89"/>
    <col min="34" max="34" width="1" style="207" customWidth="1"/>
    <col min="35" max="35" width="6.19921875" style="90" customWidth="1"/>
    <col min="36" max="46" width="9" style="89"/>
    <col min="47" max="47" width="9.33203125" style="89" bestFit="1" customWidth="1"/>
    <col min="48" max="16384" width="9" style="89"/>
  </cols>
  <sheetData>
    <row r="1" spans="1:48" ht="25.15">
      <c r="A1" s="1" t="str">
        <f>N0_Cover!A1</f>
        <v>RIIO-2 Regulatory Reporting Pack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</row>
    <row r="2" spans="1:48" ht="22.9">
      <c r="A2" s="1">
        <f>N0_Cover!$B$12</f>
        <v>0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</row>
    <row r="3" spans="1:48" ht="19.899999999999999">
      <c r="A3" s="5" t="str">
        <f>"Workbook " &amp; N0_Cover!$B$12</f>
        <v xml:space="preserve">Workbook 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48" ht="17.649999999999999">
      <c r="A4" s="7" t="str">
        <f>"Submission Version " &amp; N0_Cover!$B$15 &amp; " - Submitted on " &amp; TEXT(N0_Cover!$B$16,"dd mmm yyyy")</f>
        <v>Submission Version  - Submitted on 00 Jan 1900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</row>
    <row r="5" spans="1:48" ht="17.649999999999999">
      <c r="A5" s="7" t="str">
        <f>"Template Version: " &amp; N0_Cover!$B$11</f>
        <v>Template Version: v1.0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</row>
    <row r="6" spans="1:48" ht="19.899999999999999">
      <c r="A6" s="5" t="e">
        <f ca="1">"Sheet: " &amp;VLOOKUP(RIGHT(CELL("filename",A1),LEN(CELL("filename",A1))-FIND("]",CELL("filename",A1))),'N0.1_Contents'!$A$11:$B$98,2,FALSE)</f>
        <v>#N/A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</row>
    <row r="7" spans="1:48" ht="17.649999999999999">
      <c r="A7" s="7" t="str">
        <f>"Prices Base: " &amp; 'N0.5_Data_Constants'!C13</f>
        <v>Prices Base: 2018/19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</row>
    <row r="8" spans="1:48" s="137" customFormat="1">
      <c r="A8" s="140" t="str">
        <f>"Error Checks: " &amp; IF(ISERROR(MATCH("Error",$A$9:$AV$9,0)),"OK","Error")</f>
        <v>Error Checks: OK</v>
      </c>
      <c r="B8" s="141"/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1"/>
      <c r="AE8" s="141"/>
      <c r="AF8" s="141"/>
      <c r="AG8" s="141"/>
      <c r="AH8" s="141"/>
      <c r="AI8" s="141"/>
      <c r="AJ8" s="141"/>
      <c r="AK8" s="141"/>
      <c r="AL8" s="141"/>
      <c r="AM8" s="141"/>
      <c r="AN8" s="141"/>
      <c r="AO8" s="141"/>
      <c r="AP8" s="141"/>
      <c r="AQ8" s="141"/>
      <c r="AR8" s="141"/>
      <c r="AS8" s="141"/>
      <c r="AT8" s="141"/>
      <c r="AU8" s="141"/>
    </row>
    <row r="9" spans="1:48" s="137" customFormat="1">
      <c r="A9" s="142" t="str">
        <f t="shared" ref="A9:AV9" si="0">IF(ISERROR(MATCH("Error",A10:A12,0)),"-","Error")</f>
        <v>-</v>
      </c>
      <c r="B9" s="142" t="str">
        <f t="shared" si="0"/>
        <v>-</v>
      </c>
      <c r="C9" s="142" t="str">
        <f t="shared" si="0"/>
        <v>-</v>
      </c>
      <c r="D9" s="142"/>
      <c r="E9" s="142" t="str">
        <f t="shared" si="0"/>
        <v>-</v>
      </c>
      <c r="F9" s="142" t="str">
        <f t="shared" si="0"/>
        <v>-</v>
      </c>
      <c r="G9" s="142" t="str">
        <f t="shared" si="0"/>
        <v>-</v>
      </c>
      <c r="H9" s="142" t="str">
        <f t="shared" si="0"/>
        <v>-</v>
      </c>
      <c r="I9" s="142" t="str">
        <f t="shared" si="0"/>
        <v>-</v>
      </c>
      <c r="J9" s="142" t="str">
        <f t="shared" si="0"/>
        <v>-</v>
      </c>
      <c r="K9" s="142" t="str">
        <f t="shared" si="0"/>
        <v>-</v>
      </c>
      <c r="L9" s="142" t="str">
        <f t="shared" si="0"/>
        <v>-</v>
      </c>
      <c r="M9" s="142" t="str">
        <f t="shared" si="0"/>
        <v>-</v>
      </c>
      <c r="N9" s="142" t="str">
        <f t="shared" si="0"/>
        <v>-</v>
      </c>
      <c r="O9" s="142" t="str">
        <f t="shared" si="0"/>
        <v>-</v>
      </c>
      <c r="P9" s="142" t="str">
        <f t="shared" si="0"/>
        <v>-</v>
      </c>
      <c r="Q9" s="142" t="str">
        <f t="shared" si="0"/>
        <v>-</v>
      </c>
      <c r="R9" s="142" t="str">
        <f t="shared" si="0"/>
        <v>-</v>
      </c>
      <c r="S9" s="142" t="str">
        <f t="shared" si="0"/>
        <v>-</v>
      </c>
      <c r="T9" s="142" t="str">
        <f t="shared" si="0"/>
        <v>-</v>
      </c>
      <c r="U9" s="142" t="str">
        <f t="shared" si="0"/>
        <v>-</v>
      </c>
      <c r="V9" s="142" t="str">
        <f t="shared" si="0"/>
        <v>-</v>
      </c>
      <c r="W9" s="142" t="str">
        <f t="shared" si="0"/>
        <v>-</v>
      </c>
      <c r="X9" s="142" t="str">
        <f t="shared" si="0"/>
        <v>-</v>
      </c>
      <c r="Y9" s="142" t="str">
        <f t="shared" si="0"/>
        <v>-</v>
      </c>
      <c r="Z9" s="142" t="str">
        <f t="shared" si="0"/>
        <v>-</v>
      </c>
      <c r="AA9" s="142" t="str">
        <f t="shared" si="0"/>
        <v>-</v>
      </c>
      <c r="AB9" s="142" t="str">
        <f t="shared" si="0"/>
        <v>-</v>
      </c>
      <c r="AC9" s="142" t="str">
        <f t="shared" si="0"/>
        <v>-</v>
      </c>
      <c r="AD9" s="142" t="str">
        <f t="shared" si="0"/>
        <v>-</v>
      </c>
      <c r="AE9" s="142" t="str">
        <f t="shared" si="0"/>
        <v>-</v>
      </c>
      <c r="AF9" s="142" t="str">
        <f t="shared" si="0"/>
        <v>-</v>
      </c>
      <c r="AG9" s="142" t="str">
        <f t="shared" si="0"/>
        <v>-</v>
      </c>
      <c r="AH9" s="142" t="str">
        <f t="shared" si="0"/>
        <v>-</v>
      </c>
      <c r="AI9" s="142" t="str">
        <f t="shared" si="0"/>
        <v>-</v>
      </c>
      <c r="AJ9" s="142" t="str">
        <f t="shared" si="0"/>
        <v>-</v>
      </c>
      <c r="AK9" s="142" t="str">
        <f t="shared" si="0"/>
        <v>-</v>
      </c>
      <c r="AL9" s="142" t="str">
        <f t="shared" si="0"/>
        <v>-</v>
      </c>
      <c r="AM9" s="142" t="str">
        <f t="shared" si="0"/>
        <v>-</v>
      </c>
      <c r="AN9" s="142" t="str">
        <f t="shared" si="0"/>
        <v>-</v>
      </c>
      <c r="AO9" s="142" t="str">
        <f t="shared" si="0"/>
        <v>-</v>
      </c>
      <c r="AP9" s="142" t="str">
        <f t="shared" si="0"/>
        <v>-</v>
      </c>
      <c r="AQ9" s="142" t="str">
        <f t="shared" si="0"/>
        <v>-</v>
      </c>
      <c r="AR9" s="142" t="str">
        <f t="shared" si="0"/>
        <v>-</v>
      </c>
      <c r="AS9" s="142" t="str">
        <f t="shared" si="0"/>
        <v>-</v>
      </c>
      <c r="AT9" s="142" t="str">
        <f t="shared" si="0"/>
        <v>-</v>
      </c>
      <c r="AU9" s="142" t="str">
        <f t="shared" si="0"/>
        <v>-</v>
      </c>
      <c r="AV9" s="137" t="str">
        <f t="shared" si="0"/>
        <v>-</v>
      </c>
    </row>
    <row r="12" spans="1:48" ht="19.899999999999999">
      <c r="A12" s="14" t="e">
        <f>'N0.6_Lookup_References'!B29</f>
        <v>#N/A</v>
      </c>
      <c r="B12" s="14"/>
      <c r="F12" s="14"/>
      <c r="G12" s="89" t="s">
        <v>0</v>
      </c>
      <c r="S12" s="200"/>
      <c r="T12" s="89" t="s">
        <v>2</v>
      </c>
      <c r="W12" s="201"/>
      <c r="X12" s="202" t="s">
        <v>229</v>
      </c>
      <c r="Y12" s="89" t="e">
        <f>VLOOKUP(A12, 'N0.6_Lookup_References'!B14:C63, 2, FALSE)</f>
        <v>#N/A</v>
      </c>
    </row>
    <row r="13" spans="1:48">
      <c r="S13" s="99" t="s">
        <v>112</v>
      </c>
      <c r="V13" s="99" t="s">
        <v>110</v>
      </c>
      <c r="AI13" s="99" t="s">
        <v>111</v>
      </c>
    </row>
    <row r="14" spans="1:48" ht="12.75" thickBot="1">
      <c r="A14" s="203" t="s">
        <v>413</v>
      </c>
      <c r="B14" s="203" t="s">
        <v>414</v>
      </c>
      <c r="C14" s="203" t="s">
        <v>415</v>
      </c>
      <c r="D14" s="203" t="s">
        <v>615</v>
      </c>
      <c r="F14" s="92" t="s">
        <v>49</v>
      </c>
      <c r="G14" s="91" t="s">
        <v>13</v>
      </c>
      <c r="H14" s="21" t="s">
        <v>14</v>
      </c>
      <c r="I14" s="22" t="s">
        <v>15</v>
      </c>
      <c r="J14" s="23" t="s">
        <v>16</v>
      </c>
      <c r="K14" s="24" t="s">
        <v>17</v>
      </c>
      <c r="L14" s="25" t="s">
        <v>18</v>
      </c>
      <c r="M14" s="26" t="s">
        <v>19</v>
      </c>
      <c r="N14" s="29" t="s">
        <v>20</v>
      </c>
      <c r="O14" s="27" t="s">
        <v>21</v>
      </c>
      <c r="P14" s="31" t="s">
        <v>22</v>
      </c>
      <c r="Q14" s="198" t="s">
        <v>26</v>
      </c>
      <c r="S14" s="92" t="s">
        <v>49</v>
      </c>
      <c r="T14" s="92" t="s">
        <v>76</v>
      </c>
      <c r="V14" s="92" t="s">
        <v>49</v>
      </c>
      <c r="W14" s="91" t="s">
        <v>13</v>
      </c>
      <c r="X14" s="21" t="s">
        <v>14</v>
      </c>
      <c r="Y14" s="22" t="s">
        <v>15</v>
      </c>
      <c r="Z14" s="23" t="s">
        <v>16</v>
      </c>
      <c r="AA14" s="24" t="s">
        <v>17</v>
      </c>
      <c r="AB14" s="25" t="s">
        <v>18</v>
      </c>
      <c r="AC14" s="26" t="s">
        <v>19</v>
      </c>
      <c r="AD14" s="29" t="s">
        <v>20</v>
      </c>
      <c r="AE14" s="27" t="s">
        <v>21</v>
      </c>
      <c r="AF14" s="31" t="s">
        <v>22</v>
      </c>
      <c r="AG14" s="198" t="s">
        <v>26</v>
      </c>
      <c r="AI14" s="92" t="s">
        <v>49</v>
      </c>
      <c r="AJ14" s="91" t="s">
        <v>4</v>
      </c>
      <c r="AK14" s="21" t="s">
        <v>5</v>
      </c>
      <c r="AL14" s="22" t="s">
        <v>6</v>
      </c>
      <c r="AM14" s="23" t="s">
        <v>7</v>
      </c>
      <c r="AN14" s="24" t="s">
        <v>8</v>
      </c>
      <c r="AO14" s="25" t="s">
        <v>91</v>
      </c>
      <c r="AP14" s="26" t="s">
        <v>92</v>
      </c>
      <c r="AQ14" s="29" t="s">
        <v>93</v>
      </c>
      <c r="AR14" s="27" t="s">
        <v>94</v>
      </c>
      <c r="AS14" s="31" t="s">
        <v>95</v>
      </c>
      <c r="AT14" s="198" t="s">
        <v>26</v>
      </c>
    </row>
    <row r="15" spans="1:48">
      <c r="A15" s="247" t="str">
        <f>'N3.01'!A15</f>
        <v>Stage1: RIIO-1 Closeout Position</v>
      </c>
      <c r="B15" s="247" t="str">
        <f>'N3.01'!B15</f>
        <v>Total Asset Category Risk</v>
      </c>
      <c r="C15" s="247" t="str">
        <f>'N3.01'!C15</f>
        <v>Closeout Position</v>
      </c>
      <c r="D15" s="247" t="str">
        <f>'N3.01'!D15</f>
        <v>Total</v>
      </c>
      <c r="F15" s="212" t="s">
        <v>51</v>
      </c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253">
        <f t="shared" ref="Q15:Q22" si="1">SUM(G15:P15)</f>
        <v>0</v>
      </c>
      <c r="S15" s="199" t="str">
        <f>$X$12</f>
        <v>Units:</v>
      </c>
      <c r="T15" s="120"/>
      <c r="V15" s="199" t="str">
        <f>$X$12</f>
        <v>Units:</v>
      </c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253">
        <f t="shared" ref="AG15:AG20" si="2">SUM(W15:AF15)</f>
        <v>0</v>
      </c>
      <c r="AI15" s="199" t="str">
        <f>$X$12</f>
        <v>Units:</v>
      </c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253">
        <f t="shared" ref="AT15:AT20" si="3">SUM(AJ15:AS15)</f>
        <v>0</v>
      </c>
    </row>
    <row r="16" spans="1:48">
      <c r="A16" s="204" t="str">
        <f>'N3.01'!A16</f>
        <v>Stage1: RIIO-1 to RIIO-2</v>
      </c>
      <c r="B16" s="204" t="str">
        <f>'N3.01'!B16</f>
        <v>Normalisation: True-Up</v>
      </c>
      <c r="C16" s="204" t="str">
        <f>'N3.01'!C16</f>
        <v>Data Revision</v>
      </c>
      <c r="D16" s="204" t="str">
        <f>'N3.01'!D16</f>
        <v>N/A</v>
      </c>
      <c r="F16" s="212" t="s">
        <v>51</v>
      </c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253">
        <f t="shared" si="1"/>
        <v>0</v>
      </c>
      <c r="S16" s="199" t="str">
        <f>$X$12</f>
        <v>Units:</v>
      </c>
      <c r="T16" s="120"/>
      <c r="V16" s="199" t="str">
        <f>$X$12</f>
        <v>Units:</v>
      </c>
      <c r="W16" s="120"/>
      <c r="X16" s="120"/>
      <c r="Y16" s="120"/>
      <c r="Z16" s="120"/>
      <c r="AA16" s="120"/>
      <c r="AB16" s="120"/>
      <c r="AC16" s="120"/>
      <c r="AD16" s="120"/>
      <c r="AE16" s="120"/>
      <c r="AF16" s="120"/>
      <c r="AG16" s="253">
        <f t="shared" si="2"/>
        <v>0</v>
      </c>
      <c r="AI16" s="199" t="str">
        <f>$X$12</f>
        <v>Units:</v>
      </c>
      <c r="AJ16" s="120"/>
      <c r="AK16" s="120"/>
      <c r="AL16" s="120"/>
      <c r="AM16" s="120"/>
      <c r="AN16" s="120"/>
      <c r="AO16" s="120"/>
      <c r="AP16" s="120"/>
      <c r="AQ16" s="120"/>
      <c r="AR16" s="120"/>
      <c r="AS16" s="120"/>
      <c r="AT16" s="253">
        <f t="shared" si="3"/>
        <v>0</v>
      </c>
    </row>
    <row r="17" spans="1:46">
      <c r="A17" s="204" t="str">
        <f>'N3.01'!A17</f>
        <v>Stage1: RIIO-1 to RIIO-2</v>
      </c>
      <c r="B17" s="204" t="str">
        <f>'N3.01'!B17</f>
        <v>Normalisation: True-Up</v>
      </c>
      <c r="C17" s="204" t="str">
        <f>'N3.01'!C17</f>
        <v>Methodological Change</v>
      </c>
      <c r="D17" s="204" t="str">
        <f>'N3.01'!D17</f>
        <v>N/A</v>
      </c>
      <c r="F17" s="212" t="s">
        <v>51</v>
      </c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253">
        <f t="shared" si="1"/>
        <v>0</v>
      </c>
      <c r="S17" s="199" t="str">
        <f>$X$12</f>
        <v>Units:</v>
      </c>
      <c r="T17" s="120"/>
      <c r="V17" s="199" t="str">
        <f>$X$12</f>
        <v>Units:</v>
      </c>
      <c r="W17" s="120"/>
      <c r="X17" s="120"/>
      <c r="Y17" s="120"/>
      <c r="Z17" s="120"/>
      <c r="AA17" s="120"/>
      <c r="AB17" s="120"/>
      <c r="AC17" s="120"/>
      <c r="AD17" s="120"/>
      <c r="AE17" s="120"/>
      <c r="AF17" s="120"/>
      <c r="AG17" s="253">
        <f t="shared" si="2"/>
        <v>0</v>
      </c>
      <c r="AI17" s="199" t="str">
        <f>$X$12</f>
        <v>Units:</v>
      </c>
      <c r="AJ17" s="120"/>
      <c r="AK17" s="120"/>
      <c r="AL17" s="120"/>
      <c r="AM17" s="120"/>
      <c r="AN17" s="120"/>
      <c r="AO17" s="120"/>
      <c r="AP17" s="120"/>
      <c r="AQ17" s="120"/>
      <c r="AR17" s="120"/>
      <c r="AS17" s="120"/>
      <c r="AT17" s="253">
        <f t="shared" si="3"/>
        <v>0</v>
      </c>
    </row>
    <row r="18" spans="1:46">
      <c r="A18" s="204" t="str">
        <f>'N3.01'!A18</f>
        <v>Stage1: RIIO-1 to RIIO-2</v>
      </c>
      <c r="B18" s="204" t="str">
        <f>'N3.01'!B18</f>
        <v>Normalisation: True-Up</v>
      </c>
      <c r="C18" s="248" t="str">
        <f>'N3.01'!C18</f>
        <v>Optional entry 1</v>
      </c>
      <c r="D18" s="204" t="str">
        <f>'N3.01'!D18</f>
        <v>N/A</v>
      </c>
      <c r="F18" s="212" t="s">
        <v>51</v>
      </c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253">
        <f t="shared" si="1"/>
        <v>0</v>
      </c>
      <c r="S18" s="199" t="str">
        <f>$X$12</f>
        <v>Units:</v>
      </c>
      <c r="T18" s="120"/>
      <c r="V18" s="199" t="str">
        <f>$X$12</f>
        <v>Units:</v>
      </c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253">
        <f t="shared" si="2"/>
        <v>0</v>
      </c>
      <c r="AI18" s="199" t="str">
        <f>$X$12</f>
        <v>Units:</v>
      </c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253">
        <f t="shared" si="3"/>
        <v>0</v>
      </c>
    </row>
    <row r="19" spans="1:46">
      <c r="A19" s="204" t="str">
        <f>'N3.01'!A19</f>
        <v>Stage1: RIIO-1 to RIIO-2</v>
      </c>
      <c r="B19" s="204" t="str">
        <f>'N3.01'!B19</f>
        <v>Normalisation: True-Up</v>
      </c>
      <c r="C19" s="248" t="str">
        <f>'N3.01'!C19</f>
        <v>Optional entry 2</v>
      </c>
      <c r="D19" s="204" t="str">
        <f>'N3.01'!D19</f>
        <v>N/A</v>
      </c>
      <c r="F19" s="212" t="s">
        <v>51</v>
      </c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252">
        <f t="shared" si="1"/>
        <v>0</v>
      </c>
      <c r="S19" s="199" t="str">
        <f>$X$12</f>
        <v>Units:</v>
      </c>
      <c r="T19" s="120"/>
      <c r="V19" s="199" t="str">
        <f>$X$12</f>
        <v>Units:</v>
      </c>
      <c r="W19" s="120"/>
      <c r="X19" s="120"/>
      <c r="Y19" s="120"/>
      <c r="Z19" s="120"/>
      <c r="AA19" s="120"/>
      <c r="AB19" s="120"/>
      <c r="AC19" s="120"/>
      <c r="AD19" s="120"/>
      <c r="AE19" s="120"/>
      <c r="AF19" s="120"/>
      <c r="AG19" s="252">
        <f t="shared" si="2"/>
        <v>0</v>
      </c>
      <c r="AI19" s="199" t="str">
        <f>$X$12</f>
        <v>Units:</v>
      </c>
      <c r="AJ19" s="120"/>
      <c r="AK19" s="120"/>
      <c r="AL19" s="120"/>
      <c r="AM19" s="120"/>
      <c r="AN19" s="120"/>
      <c r="AO19" s="120"/>
      <c r="AP19" s="120"/>
      <c r="AQ19" s="120"/>
      <c r="AR19" s="120"/>
      <c r="AS19" s="120"/>
      <c r="AT19" s="252">
        <f t="shared" si="3"/>
        <v>0</v>
      </c>
    </row>
    <row r="20" spans="1:46">
      <c r="A20" s="247" t="str">
        <f>'N3.01'!A20</f>
        <v>Stage 2: RIIO-2 Start Position 2020/21</v>
      </c>
      <c r="B20" s="247" t="str">
        <f>'N3.01'!B20</f>
        <v>Total Asset Category Risk</v>
      </c>
      <c r="C20" s="247" t="str">
        <f>'N3.01'!C20</f>
        <v>Start Position</v>
      </c>
      <c r="D20" s="247" t="str">
        <f>'N3.01'!D20</f>
        <v>Total</v>
      </c>
      <c r="F20" s="212" t="s">
        <v>51</v>
      </c>
      <c r="G20" s="252">
        <f>SUM(G15:G19)</f>
        <v>0</v>
      </c>
      <c r="H20" s="252">
        <f t="shared" ref="H20:P20" si="4">SUM(H15:H19)</f>
        <v>0</v>
      </c>
      <c r="I20" s="252">
        <f t="shared" si="4"/>
        <v>0</v>
      </c>
      <c r="J20" s="252">
        <f t="shared" si="4"/>
        <v>0</v>
      </c>
      <c r="K20" s="252">
        <f t="shared" si="4"/>
        <v>0</v>
      </c>
      <c r="L20" s="252">
        <f t="shared" si="4"/>
        <v>0</v>
      </c>
      <c r="M20" s="252">
        <f t="shared" si="4"/>
        <v>0</v>
      </c>
      <c r="N20" s="252">
        <f t="shared" si="4"/>
        <v>0</v>
      </c>
      <c r="O20" s="252">
        <f t="shared" si="4"/>
        <v>0</v>
      </c>
      <c r="P20" s="252">
        <f t="shared" si="4"/>
        <v>0</v>
      </c>
      <c r="Q20" s="252">
        <f t="shared" si="1"/>
        <v>0</v>
      </c>
      <c r="S20" s="199" t="str">
        <f t="shared" ref="S20:S55" si="5">$X$12</f>
        <v>Units:</v>
      </c>
      <c r="T20" s="120"/>
      <c r="V20" s="199" t="str">
        <f t="shared" ref="V20:V55" si="6">$X$12</f>
        <v>Units:</v>
      </c>
      <c r="W20" s="252">
        <f t="shared" ref="W20:AF20" si="7">SUM(W15:W19)</f>
        <v>0</v>
      </c>
      <c r="X20" s="252">
        <f t="shared" si="7"/>
        <v>0</v>
      </c>
      <c r="Y20" s="252">
        <f t="shared" si="7"/>
        <v>0</v>
      </c>
      <c r="Z20" s="252">
        <f t="shared" si="7"/>
        <v>0</v>
      </c>
      <c r="AA20" s="252">
        <f t="shared" si="7"/>
        <v>0</v>
      </c>
      <c r="AB20" s="252">
        <f t="shared" si="7"/>
        <v>0</v>
      </c>
      <c r="AC20" s="252">
        <f t="shared" si="7"/>
        <v>0</v>
      </c>
      <c r="AD20" s="252">
        <f t="shared" si="7"/>
        <v>0</v>
      </c>
      <c r="AE20" s="252">
        <f t="shared" si="7"/>
        <v>0</v>
      </c>
      <c r="AF20" s="252">
        <f t="shared" si="7"/>
        <v>0</v>
      </c>
      <c r="AG20" s="252">
        <f t="shared" si="2"/>
        <v>0</v>
      </c>
      <c r="AI20" s="199" t="str">
        <f t="shared" ref="AI20:AI55" si="8">$X$12</f>
        <v>Units:</v>
      </c>
      <c r="AJ20" s="252">
        <f t="shared" ref="AJ20:AS20" si="9">SUM(AJ15:AJ19)</f>
        <v>0</v>
      </c>
      <c r="AK20" s="252">
        <f t="shared" si="9"/>
        <v>0</v>
      </c>
      <c r="AL20" s="252">
        <f t="shared" si="9"/>
        <v>0</v>
      </c>
      <c r="AM20" s="252">
        <f t="shared" si="9"/>
        <v>0</v>
      </c>
      <c r="AN20" s="252">
        <f t="shared" si="9"/>
        <v>0</v>
      </c>
      <c r="AO20" s="252">
        <f t="shared" si="9"/>
        <v>0</v>
      </c>
      <c r="AP20" s="252">
        <f t="shared" si="9"/>
        <v>0</v>
      </c>
      <c r="AQ20" s="252">
        <f t="shared" si="9"/>
        <v>0</v>
      </c>
      <c r="AR20" s="252">
        <f t="shared" si="9"/>
        <v>0</v>
      </c>
      <c r="AS20" s="252">
        <f t="shared" si="9"/>
        <v>0</v>
      </c>
      <c r="AT20" s="252">
        <f t="shared" si="3"/>
        <v>0</v>
      </c>
    </row>
    <row r="21" spans="1:46">
      <c r="A21" s="204" t="str">
        <f>'N3.01'!A21</f>
        <v>Stage 2: Without Intervention Risk Change</v>
      </c>
      <c r="B21" s="204" t="str">
        <f>'N3.01'!B21</f>
        <v>Deterioration</v>
      </c>
      <c r="C21" s="204" t="str">
        <f>'N3.01'!C21</f>
        <v>Original Forecast Deterioration</v>
      </c>
      <c r="D21" s="204" t="str">
        <f>'N3.01'!D21</f>
        <v>N/A</v>
      </c>
      <c r="F21" s="212" t="s">
        <v>51</v>
      </c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253">
        <f t="shared" si="1"/>
        <v>0</v>
      </c>
      <c r="S21" s="199" t="str">
        <f t="shared" si="5"/>
        <v>Units:</v>
      </c>
      <c r="T21" s="120"/>
      <c r="V21" s="199" t="str">
        <f t="shared" si="6"/>
        <v>Units:</v>
      </c>
      <c r="W21" s="120"/>
      <c r="X21" s="120"/>
      <c r="Y21" s="120"/>
      <c r="Z21" s="120"/>
      <c r="AA21" s="120"/>
      <c r="AB21" s="120"/>
      <c r="AC21" s="120"/>
      <c r="AD21" s="120"/>
      <c r="AE21" s="120"/>
      <c r="AF21" s="120"/>
      <c r="AG21" s="253">
        <f t="shared" ref="AG21:AG32" si="10">SUM(W21:AF21)</f>
        <v>0</v>
      </c>
      <c r="AI21" s="199" t="str">
        <f t="shared" si="8"/>
        <v>Units:</v>
      </c>
      <c r="AJ21" s="120"/>
      <c r="AK21" s="120"/>
      <c r="AL21" s="120"/>
      <c r="AM21" s="120"/>
      <c r="AN21" s="120"/>
      <c r="AO21" s="120"/>
      <c r="AP21" s="120"/>
      <c r="AQ21" s="120"/>
      <c r="AR21" s="120"/>
      <c r="AS21" s="120"/>
      <c r="AT21" s="253">
        <f t="shared" ref="AT21:AT32" si="11">SUM(AJ21:AS21)</f>
        <v>0</v>
      </c>
    </row>
    <row r="22" spans="1:46">
      <c r="A22" s="204" t="str">
        <f>'N3.01'!A22</f>
        <v>Stage 2: Without Intervention Risk Change</v>
      </c>
      <c r="B22" s="204" t="str">
        <f>'N3.01'!B22</f>
        <v>Non-Intervention Impacts</v>
      </c>
      <c r="C22" s="204" t="str">
        <f>'N3.01'!C22</f>
        <v>Revised Forecast Deterioration</v>
      </c>
      <c r="D22" s="204" t="str">
        <f>'N3.01'!D22</f>
        <v>N/A</v>
      </c>
      <c r="F22" s="212" t="s">
        <v>51</v>
      </c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253">
        <f t="shared" si="1"/>
        <v>0</v>
      </c>
      <c r="S22" s="199" t="str">
        <f t="shared" si="5"/>
        <v>Units:</v>
      </c>
      <c r="T22" s="120"/>
      <c r="V22" s="199" t="str">
        <f t="shared" si="6"/>
        <v>Units:</v>
      </c>
      <c r="W22" s="120"/>
      <c r="X22" s="120"/>
      <c r="Y22" s="120"/>
      <c r="Z22" s="120"/>
      <c r="AA22" s="120"/>
      <c r="AB22" s="120"/>
      <c r="AC22" s="120"/>
      <c r="AD22" s="120"/>
      <c r="AE22" s="120"/>
      <c r="AF22" s="120"/>
      <c r="AG22" s="253">
        <f t="shared" si="10"/>
        <v>0</v>
      </c>
      <c r="AI22" s="199" t="str">
        <f t="shared" si="8"/>
        <v>Units:</v>
      </c>
      <c r="AJ22" s="120"/>
      <c r="AK22" s="120"/>
      <c r="AL22" s="120"/>
      <c r="AM22" s="120"/>
      <c r="AN22" s="120"/>
      <c r="AO22" s="120"/>
      <c r="AP22" s="120"/>
      <c r="AQ22" s="120"/>
      <c r="AR22" s="120"/>
      <c r="AS22" s="120"/>
      <c r="AT22" s="253">
        <f t="shared" si="11"/>
        <v>0</v>
      </c>
    </row>
    <row r="23" spans="1:46">
      <c r="A23" s="204" t="str">
        <f>'N3.01'!A23</f>
        <v>Stage 2: Without Intervention Risk Change</v>
      </c>
      <c r="B23" s="204" t="str">
        <f>'N3.01'!B23</f>
        <v>Non-Intervention Impacts</v>
      </c>
      <c r="C23" s="204" t="str">
        <f>'N3.01'!C23</f>
        <v>Deterioration Change Impact</v>
      </c>
      <c r="D23" s="204" t="str">
        <f>'N3.01'!D23</f>
        <v>Non-Intervention</v>
      </c>
      <c r="F23" s="212" t="s">
        <v>51</v>
      </c>
      <c r="G23" s="254">
        <f t="shared" ref="G23:P23" si="12">G$22-G$21</f>
        <v>0</v>
      </c>
      <c r="H23" s="254">
        <f t="shared" si="12"/>
        <v>0</v>
      </c>
      <c r="I23" s="254">
        <f t="shared" si="12"/>
        <v>0</v>
      </c>
      <c r="J23" s="254">
        <f t="shared" si="12"/>
        <v>0</v>
      </c>
      <c r="K23" s="254">
        <f t="shared" si="12"/>
        <v>0</v>
      </c>
      <c r="L23" s="254">
        <f t="shared" si="12"/>
        <v>0</v>
      </c>
      <c r="M23" s="254">
        <f t="shared" si="12"/>
        <v>0</v>
      </c>
      <c r="N23" s="254">
        <f t="shared" si="12"/>
        <v>0</v>
      </c>
      <c r="O23" s="254">
        <f t="shared" si="12"/>
        <v>0</v>
      </c>
      <c r="P23" s="254">
        <f t="shared" si="12"/>
        <v>0</v>
      </c>
      <c r="Q23" s="253">
        <f t="shared" ref="Q23:Q32" si="13">SUM(G23:P23)</f>
        <v>0</v>
      </c>
      <c r="S23" s="199" t="str">
        <f t="shared" si="5"/>
        <v>Units:</v>
      </c>
      <c r="T23" s="120"/>
      <c r="V23" s="199" t="str">
        <f t="shared" si="6"/>
        <v>Units:</v>
      </c>
      <c r="W23" s="254">
        <f t="shared" ref="W23:AF23" si="14">W$22-W$21</f>
        <v>0</v>
      </c>
      <c r="X23" s="254">
        <f t="shared" si="14"/>
        <v>0</v>
      </c>
      <c r="Y23" s="254">
        <f t="shared" si="14"/>
        <v>0</v>
      </c>
      <c r="Z23" s="254">
        <f t="shared" si="14"/>
        <v>0</v>
      </c>
      <c r="AA23" s="254">
        <f t="shared" si="14"/>
        <v>0</v>
      </c>
      <c r="AB23" s="254">
        <f t="shared" si="14"/>
        <v>0</v>
      </c>
      <c r="AC23" s="254">
        <f t="shared" si="14"/>
        <v>0</v>
      </c>
      <c r="AD23" s="254">
        <f t="shared" si="14"/>
        <v>0</v>
      </c>
      <c r="AE23" s="254">
        <f t="shared" si="14"/>
        <v>0</v>
      </c>
      <c r="AF23" s="254">
        <f t="shared" si="14"/>
        <v>0</v>
      </c>
      <c r="AG23" s="253">
        <f t="shared" si="10"/>
        <v>0</v>
      </c>
      <c r="AI23" s="199" t="str">
        <f t="shared" si="8"/>
        <v>Units:</v>
      </c>
      <c r="AJ23" s="254">
        <f t="shared" ref="AJ23:AS23" si="15">AJ$22-AJ$21</f>
        <v>0</v>
      </c>
      <c r="AK23" s="254">
        <f t="shared" si="15"/>
        <v>0</v>
      </c>
      <c r="AL23" s="254">
        <f t="shared" si="15"/>
        <v>0</v>
      </c>
      <c r="AM23" s="254">
        <f t="shared" si="15"/>
        <v>0</v>
      </c>
      <c r="AN23" s="254">
        <f t="shared" si="15"/>
        <v>0</v>
      </c>
      <c r="AO23" s="254">
        <f t="shared" si="15"/>
        <v>0</v>
      </c>
      <c r="AP23" s="254">
        <f t="shared" si="15"/>
        <v>0</v>
      </c>
      <c r="AQ23" s="254">
        <f t="shared" si="15"/>
        <v>0</v>
      </c>
      <c r="AR23" s="254">
        <f t="shared" si="15"/>
        <v>0</v>
      </c>
      <c r="AS23" s="254">
        <f t="shared" si="15"/>
        <v>0</v>
      </c>
      <c r="AT23" s="253">
        <f t="shared" si="11"/>
        <v>0</v>
      </c>
    </row>
    <row r="24" spans="1:46">
      <c r="A24" s="204" t="str">
        <f>'N3.01'!A24</f>
        <v>Stage 2: Without Intervention Risk Change</v>
      </c>
      <c r="B24" s="204" t="str">
        <f>'N3.01'!B24</f>
        <v>Non-Intervention Impacts</v>
      </c>
      <c r="C24" s="204" t="str">
        <f>'N3.01'!C24</f>
        <v>Revised Forecast Methodology Change</v>
      </c>
      <c r="D24" s="204" t="str">
        <f>'N3.01'!D24</f>
        <v>N/A</v>
      </c>
      <c r="F24" s="212" t="s">
        <v>51</v>
      </c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253">
        <f>SUM(G24:P24)</f>
        <v>0</v>
      </c>
      <c r="S24" s="199" t="str">
        <f t="shared" si="5"/>
        <v>Units:</v>
      </c>
      <c r="T24" s="120"/>
      <c r="V24" s="199" t="str">
        <f t="shared" si="6"/>
        <v>Units:</v>
      </c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253">
        <f t="shared" si="10"/>
        <v>0</v>
      </c>
      <c r="AI24" s="199" t="str">
        <f t="shared" si="8"/>
        <v>Units:</v>
      </c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253">
        <f t="shared" si="11"/>
        <v>0</v>
      </c>
    </row>
    <row r="25" spans="1:46">
      <c r="A25" s="204" t="str">
        <f>'N3.01'!A25</f>
        <v>Stage 2: Without Intervention Risk Change</v>
      </c>
      <c r="B25" s="204" t="str">
        <f>'N3.01'!B25</f>
        <v>Non-Intervention Impacts</v>
      </c>
      <c r="C25" s="204" t="str">
        <f>'N3.01'!C25</f>
        <v>Methodology Change Impact</v>
      </c>
      <c r="D25" s="204" t="str">
        <f>'N3.01'!D25</f>
        <v>Non-Intervention</v>
      </c>
      <c r="F25" s="212" t="s">
        <v>51</v>
      </c>
      <c r="G25" s="254">
        <f t="shared" ref="G25:P25" si="16">G$24-G$22</f>
        <v>0</v>
      </c>
      <c r="H25" s="254">
        <f t="shared" si="16"/>
        <v>0</v>
      </c>
      <c r="I25" s="254">
        <f t="shared" si="16"/>
        <v>0</v>
      </c>
      <c r="J25" s="254">
        <f t="shared" si="16"/>
        <v>0</v>
      </c>
      <c r="K25" s="254">
        <f t="shared" si="16"/>
        <v>0</v>
      </c>
      <c r="L25" s="254">
        <f t="shared" si="16"/>
        <v>0</v>
      </c>
      <c r="M25" s="254">
        <f t="shared" si="16"/>
        <v>0</v>
      </c>
      <c r="N25" s="254">
        <f t="shared" si="16"/>
        <v>0</v>
      </c>
      <c r="O25" s="254">
        <f t="shared" si="16"/>
        <v>0</v>
      </c>
      <c r="P25" s="254">
        <f t="shared" si="16"/>
        <v>0</v>
      </c>
      <c r="Q25" s="253">
        <f t="shared" si="13"/>
        <v>0</v>
      </c>
      <c r="S25" s="199" t="str">
        <f t="shared" si="5"/>
        <v>Units:</v>
      </c>
      <c r="T25" s="120"/>
      <c r="V25" s="199" t="str">
        <f t="shared" si="6"/>
        <v>Units:</v>
      </c>
      <c r="W25" s="254">
        <f t="shared" ref="W25:AF25" si="17">W$24-W$22</f>
        <v>0</v>
      </c>
      <c r="X25" s="254">
        <f t="shared" si="17"/>
        <v>0</v>
      </c>
      <c r="Y25" s="254">
        <f t="shared" si="17"/>
        <v>0</v>
      </c>
      <c r="Z25" s="254">
        <f t="shared" si="17"/>
        <v>0</v>
      </c>
      <c r="AA25" s="254">
        <f t="shared" si="17"/>
        <v>0</v>
      </c>
      <c r="AB25" s="254">
        <f t="shared" si="17"/>
        <v>0</v>
      </c>
      <c r="AC25" s="254">
        <f t="shared" si="17"/>
        <v>0</v>
      </c>
      <c r="AD25" s="254">
        <f t="shared" si="17"/>
        <v>0</v>
      </c>
      <c r="AE25" s="254">
        <f t="shared" si="17"/>
        <v>0</v>
      </c>
      <c r="AF25" s="254">
        <f t="shared" si="17"/>
        <v>0</v>
      </c>
      <c r="AG25" s="253">
        <f t="shared" si="10"/>
        <v>0</v>
      </c>
      <c r="AI25" s="199" t="str">
        <f t="shared" si="8"/>
        <v>Units:</v>
      </c>
      <c r="AJ25" s="254">
        <f t="shared" ref="AJ25:AS25" si="18">AJ$24-AJ$22</f>
        <v>0</v>
      </c>
      <c r="AK25" s="254">
        <f t="shared" si="18"/>
        <v>0</v>
      </c>
      <c r="AL25" s="254">
        <f t="shared" si="18"/>
        <v>0</v>
      </c>
      <c r="AM25" s="254">
        <f t="shared" si="18"/>
        <v>0</v>
      </c>
      <c r="AN25" s="254">
        <f t="shared" si="18"/>
        <v>0</v>
      </c>
      <c r="AO25" s="254">
        <f t="shared" si="18"/>
        <v>0</v>
      </c>
      <c r="AP25" s="254">
        <f t="shared" si="18"/>
        <v>0</v>
      </c>
      <c r="AQ25" s="254">
        <f t="shared" si="18"/>
        <v>0</v>
      </c>
      <c r="AR25" s="254">
        <f t="shared" si="18"/>
        <v>0</v>
      </c>
      <c r="AS25" s="254">
        <f t="shared" si="18"/>
        <v>0</v>
      </c>
      <c r="AT25" s="253">
        <f t="shared" si="11"/>
        <v>0</v>
      </c>
    </row>
    <row r="26" spans="1:46">
      <c r="A26" s="204" t="str">
        <f>'N3.01'!A26</f>
        <v>Stage 2: Without Intervention Risk Change</v>
      </c>
      <c r="B26" s="204" t="str">
        <f>'N3.01'!B26</f>
        <v>Load Related Work</v>
      </c>
      <c r="C26" s="204" t="str">
        <f>'N3.01'!C26</f>
        <v>Asset Additions (not part of replace or refurb)</v>
      </c>
      <c r="D26" s="204" t="str">
        <f>'N3.01'!D26</f>
        <v>Other Interventions</v>
      </c>
      <c r="F26" s="212" t="s">
        <v>51</v>
      </c>
      <c r="G26" s="120"/>
      <c r="H26" s="120"/>
      <c r="I26" s="120"/>
      <c r="J26" s="120"/>
      <c r="K26" s="120"/>
      <c r="L26" s="120"/>
      <c r="M26" s="120"/>
      <c r="N26" s="120"/>
      <c r="O26" s="120"/>
      <c r="P26" s="120"/>
      <c r="Q26" s="253">
        <f t="shared" si="13"/>
        <v>0</v>
      </c>
      <c r="S26" s="199" t="str">
        <f t="shared" si="5"/>
        <v>Units:</v>
      </c>
      <c r="T26" s="120"/>
      <c r="V26" s="199" t="str">
        <f t="shared" si="6"/>
        <v>Units:</v>
      </c>
      <c r="W26" s="120"/>
      <c r="X26" s="120"/>
      <c r="Y26" s="120"/>
      <c r="Z26" s="120"/>
      <c r="AA26" s="120"/>
      <c r="AB26" s="120"/>
      <c r="AC26" s="120"/>
      <c r="AD26" s="120"/>
      <c r="AE26" s="120"/>
      <c r="AF26" s="120"/>
      <c r="AG26" s="253">
        <f t="shared" si="10"/>
        <v>0</v>
      </c>
      <c r="AI26" s="199" t="str">
        <f t="shared" si="8"/>
        <v>Units:</v>
      </c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253">
        <f t="shared" si="11"/>
        <v>0</v>
      </c>
    </row>
    <row r="27" spans="1:46">
      <c r="A27" s="204" t="str">
        <f>'N3.01'!A27</f>
        <v>Stage 2: Without Intervention Risk Change</v>
      </c>
      <c r="B27" s="204" t="str">
        <f>'N3.01'!B27</f>
        <v>Load Related Work</v>
      </c>
      <c r="C27" s="204" t="str">
        <f>'N3.01'!C27</f>
        <v>Asset Disposals  (not part of replace or refurb)</v>
      </c>
      <c r="D27" s="204" t="str">
        <f>'N3.01'!D27</f>
        <v>Other Interventions</v>
      </c>
      <c r="F27" s="212" t="s">
        <v>51</v>
      </c>
      <c r="G27" s="120"/>
      <c r="H27" s="120"/>
      <c r="I27" s="120"/>
      <c r="J27" s="120"/>
      <c r="K27" s="120"/>
      <c r="L27" s="120"/>
      <c r="M27" s="120"/>
      <c r="N27" s="120"/>
      <c r="O27" s="120"/>
      <c r="P27" s="120"/>
      <c r="Q27" s="253">
        <f t="shared" si="13"/>
        <v>0</v>
      </c>
      <c r="S27" s="199" t="str">
        <f t="shared" si="5"/>
        <v>Units:</v>
      </c>
      <c r="T27" s="120"/>
      <c r="V27" s="199" t="str">
        <f t="shared" si="6"/>
        <v>Units:</v>
      </c>
      <c r="W27" s="120"/>
      <c r="X27" s="120"/>
      <c r="Y27" s="120"/>
      <c r="Z27" s="120"/>
      <c r="AA27" s="120"/>
      <c r="AB27" s="120"/>
      <c r="AC27" s="120"/>
      <c r="AD27" s="120"/>
      <c r="AE27" s="120"/>
      <c r="AF27" s="120"/>
      <c r="AG27" s="253">
        <f t="shared" si="10"/>
        <v>0</v>
      </c>
      <c r="AI27" s="199" t="str">
        <f t="shared" si="8"/>
        <v>Units:</v>
      </c>
      <c r="AJ27" s="120"/>
      <c r="AK27" s="120"/>
      <c r="AL27" s="120"/>
      <c r="AM27" s="120"/>
      <c r="AN27" s="120"/>
      <c r="AO27" s="120"/>
      <c r="AP27" s="120"/>
      <c r="AQ27" s="120"/>
      <c r="AR27" s="120"/>
      <c r="AS27" s="120"/>
      <c r="AT27" s="253">
        <f t="shared" si="11"/>
        <v>0</v>
      </c>
    </row>
    <row r="28" spans="1:46">
      <c r="A28" s="204" t="str">
        <f>'N3.01'!A28</f>
        <v>Stage 2: Without Intervention Risk Change</v>
      </c>
      <c r="B28" s="204" t="str">
        <f>'N3.01'!B28</f>
        <v>Risk Changes</v>
      </c>
      <c r="C28" s="204" t="str">
        <f>'N3.01'!C28</f>
        <v>Changes in Maintenance Programme</v>
      </c>
      <c r="D28" s="204" t="str">
        <f>'N3.01'!D28</f>
        <v>Other Interventions</v>
      </c>
      <c r="F28" s="212" t="s">
        <v>51</v>
      </c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253">
        <f t="shared" si="13"/>
        <v>0</v>
      </c>
      <c r="S28" s="199" t="str">
        <f t="shared" si="5"/>
        <v>Units:</v>
      </c>
      <c r="T28" s="120"/>
      <c r="V28" s="199" t="str">
        <f t="shared" si="6"/>
        <v>Units:</v>
      </c>
      <c r="W28" s="120"/>
      <c r="X28" s="120"/>
      <c r="Y28" s="120"/>
      <c r="Z28" s="120"/>
      <c r="AA28" s="120"/>
      <c r="AB28" s="120"/>
      <c r="AC28" s="120"/>
      <c r="AD28" s="120"/>
      <c r="AE28" s="120"/>
      <c r="AF28" s="120"/>
      <c r="AG28" s="253">
        <f t="shared" si="10"/>
        <v>0</v>
      </c>
      <c r="AI28" s="199" t="str">
        <f t="shared" si="8"/>
        <v>Units:</v>
      </c>
      <c r="AJ28" s="120"/>
      <c r="AK28" s="120"/>
      <c r="AL28" s="120"/>
      <c r="AM28" s="120"/>
      <c r="AN28" s="120"/>
      <c r="AO28" s="120"/>
      <c r="AP28" s="120"/>
      <c r="AQ28" s="120"/>
      <c r="AR28" s="120"/>
      <c r="AS28" s="120"/>
      <c r="AT28" s="253">
        <f t="shared" si="11"/>
        <v>0</v>
      </c>
    </row>
    <row r="29" spans="1:46">
      <c r="A29" s="204" t="str">
        <f>'N3.01'!A29</f>
        <v>Stage 2: Without Intervention Risk Change</v>
      </c>
      <c r="B29" s="204" t="str">
        <f>'N3.01'!B29</f>
        <v>Risk Changes</v>
      </c>
      <c r="C29" s="204" t="str">
        <f>'N3.01'!C29</f>
        <v>Manual Over-ride on PoF or CoF</v>
      </c>
      <c r="D29" s="204" t="str">
        <f>'N3.01'!D29</f>
        <v>Non-Intervention</v>
      </c>
      <c r="F29" s="212" t="s">
        <v>51</v>
      </c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253">
        <f t="shared" si="13"/>
        <v>0</v>
      </c>
      <c r="S29" s="199" t="str">
        <f t="shared" si="5"/>
        <v>Units:</v>
      </c>
      <c r="T29" s="120"/>
      <c r="V29" s="199" t="str">
        <f t="shared" si="6"/>
        <v>Units:</v>
      </c>
      <c r="W29" s="120"/>
      <c r="X29" s="120"/>
      <c r="Y29" s="120"/>
      <c r="Z29" s="120"/>
      <c r="AA29" s="120"/>
      <c r="AB29" s="120"/>
      <c r="AC29" s="120"/>
      <c r="AD29" s="120"/>
      <c r="AE29" s="120"/>
      <c r="AF29" s="120"/>
      <c r="AG29" s="253">
        <f t="shared" si="10"/>
        <v>0</v>
      </c>
      <c r="AI29" s="199" t="str">
        <f t="shared" si="8"/>
        <v>Units:</v>
      </c>
      <c r="AJ29" s="120"/>
      <c r="AK29" s="120"/>
      <c r="AL29" s="120"/>
      <c r="AM29" s="120"/>
      <c r="AN29" s="120"/>
      <c r="AO29" s="120"/>
      <c r="AP29" s="120"/>
      <c r="AQ29" s="120"/>
      <c r="AR29" s="120"/>
      <c r="AS29" s="120"/>
      <c r="AT29" s="253">
        <f t="shared" si="11"/>
        <v>0</v>
      </c>
    </row>
    <row r="30" spans="1:46">
      <c r="A30" s="204" t="str">
        <f>'N3.01'!A30</f>
        <v>Stage 2: Without Intervention Risk Change</v>
      </c>
      <c r="B30" s="204" t="str">
        <f>'N3.01'!B30</f>
        <v>Risk Changes</v>
      </c>
      <c r="C30" s="204" t="str">
        <f>'N3.01'!C30</f>
        <v>Extension of Expected Asset Life</v>
      </c>
      <c r="D30" s="204" t="str">
        <f>'N3.01'!D30</f>
        <v>Non-Intervention</v>
      </c>
      <c r="F30" s="212" t="s">
        <v>51</v>
      </c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253">
        <f t="shared" si="13"/>
        <v>0</v>
      </c>
      <c r="S30" s="199" t="str">
        <f t="shared" si="5"/>
        <v>Units:</v>
      </c>
      <c r="T30" s="120"/>
      <c r="V30" s="199" t="str">
        <f t="shared" si="6"/>
        <v>Units:</v>
      </c>
      <c r="W30" s="120"/>
      <c r="X30" s="120"/>
      <c r="Y30" s="120"/>
      <c r="Z30" s="120"/>
      <c r="AA30" s="120"/>
      <c r="AB30" s="120"/>
      <c r="AC30" s="120"/>
      <c r="AD30" s="120"/>
      <c r="AE30" s="120"/>
      <c r="AF30" s="120"/>
      <c r="AG30" s="253">
        <f t="shared" si="10"/>
        <v>0</v>
      </c>
      <c r="AI30" s="199" t="str">
        <f t="shared" si="8"/>
        <v>Units:</v>
      </c>
      <c r="AJ30" s="120"/>
      <c r="AK30" s="120"/>
      <c r="AL30" s="120"/>
      <c r="AM30" s="120"/>
      <c r="AN30" s="120"/>
      <c r="AO30" s="120"/>
      <c r="AP30" s="120"/>
      <c r="AQ30" s="120"/>
      <c r="AR30" s="120"/>
      <c r="AS30" s="120"/>
      <c r="AT30" s="253">
        <f t="shared" si="11"/>
        <v>0</v>
      </c>
    </row>
    <row r="31" spans="1:46">
      <c r="A31" s="204" t="str">
        <f>'N3.01'!A31</f>
        <v>Stage 2: Without Intervention Risk Change</v>
      </c>
      <c r="B31" s="204" t="str">
        <f>'N3.01'!B31</f>
        <v>Risk Changes</v>
      </c>
      <c r="C31" s="204" t="str">
        <f>'N3.01'!C31</f>
        <v>Consequential Interventions</v>
      </c>
      <c r="D31" s="204" t="str">
        <f>'N3.01'!D31</f>
        <v>Non-Intervention</v>
      </c>
      <c r="F31" s="212" t="s">
        <v>51</v>
      </c>
      <c r="G31" s="120"/>
      <c r="H31" s="120"/>
      <c r="I31" s="120"/>
      <c r="J31" s="120"/>
      <c r="K31" s="120"/>
      <c r="L31" s="120"/>
      <c r="M31" s="120"/>
      <c r="N31" s="120"/>
      <c r="O31" s="120"/>
      <c r="P31" s="120"/>
      <c r="Q31" s="253">
        <f t="shared" si="13"/>
        <v>0</v>
      </c>
      <c r="S31" s="199" t="str">
        <f t="shared" si="5"/>
        <v>Units:</v>
      </c>
      <c r="T31" s="120"/>
      <c r="V31" s="199" t="str">
        <f t="shared" si="6"/>
        <v>Units:</v>
      </c>
      <c r="W31" s="120"/>
      <c r="X31" s="120"/>
      <c r="Y31" s="120"/>
      <c r="Z31" s="120"/>
      <c r="AA31" s="120"/>
      <c r="AB31" s="120"/>
      <c r="AC31" s="120"/>
      <c r="AD31" s="120"/>
      <c r="AE31" s="120"/>
      <c r="AF31" s="120"/>
      <c r="AG31" s="253">
        <f t="shared" si="10"/>
        <v>0</v>
      </c>
      <c r="AI31" s="199" t="str">
        <f t="shared" si="8"/>
        <v>Units:</v>
      </c>
      <c r="AJ31" s="120"/>
      <c r="AK31" s="120"/>
      <c r="AL31" s="120"/>
      <c r="AM31" s="120"/>
      <c r="AN31" s="120"/>
      <c r="AO31" s="120"/>
      <c r="AP31" s="120"/>
      <c r="AQ31" s="120"/>
      <c r="AR31" s="120"/>
      <c r="AS31" s="120"/>
      <c r="AT31" s="253">
        <f t="shared" si="11"/>
        <v>0</v>
      </c>
    </row>
    <row r="32" spans="1:46">
      <c r="A32" s="204" t="str">
        <f>'N3.01'!A32</f>
        <v>Stage 2: Without Intervention Risk Change</v>
      </c>
      <c r="B32" s="204" t="str">
        <f>'N3.01'!B32</f>
        <v>Risk Changes</v>
      </c>
      <c r="C32" s="248" t="str">
        <f>'N3.01'!C32</f>
        <v>Optional entry 3</v>
      </c>
      <c r="D32" s="204" t="str">
        <f>'N3.01'!D32</f>
        <v>N/A</v>
      </c>
      <c r="F32" s="212" t="s">
        <v>51</v>
      </c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253">
        <f t="shared" si="13"/>
        <v>0</v>
      </c>
      <c r="S32" s="199" t="str">
        <f t="shared" si="5"/>
        <v>Units:</v>
      </c>
      <c r="T32" s="120"/>
      <c r="V32" s="199" t="str">
        <f t="shared" si="6"/>
        <v>Units:</v>
      </c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253">
        <f t="shared" si="10"/>
        <v>0</v>
      </c>
      <c r="AI32" s="199" t="str">
        <f t="shared" si="8"/>
        <v>Units:</v>
      </c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253">
        <f t="shared" si="11"/>
        <v>0</v>
      </c>
    </row>
    <row r="33" spans="1:46">
      <c r="A33" s="247" t="str">
        <f>'N3.01'!A33</f>
        <v>Stage 3: RIIO-2 Without Intervention Position 2025/26</v>
      </c>
      <c r="B33" s="247" t="str">
        <f>'N3.01'!B33</f>
        <v>Total Asset Category Risk</v>
      </c>
      <c r="C33" s="247" t="str">
        <f>'N3.01'!C33</f>
        <v>Without Intervention Position</v>
      </c>
      <c r="D33" s="247" t="str">
        <f>'N3.01'!D33</f>
        <v>Total</v>
      </c>
      <c r="F33" s="212" t="s">
        <v>51</v>
      </c>
      <c r="G33" s="252">
        <f>SUM(G$20:G$21)+G$23+SUM(G$25:G$32)</f>
        <v>0</v>
      </c>
      <c r="H33" s="252">
        <f t="shared" ref="H33:P33" si="19">SUM(H$20:H$21)+H$23+SUM(H$25:H$32)</f>
        <v>0</v>
      </c>
      <c r="I33" s="252">
        <f t="shared" si="19"/>
        <v>0</v>
      </c>
      <c r="J33" s="252">
        <f t="shared" si="19"/>
        <v>0</v>
      </c>
      <c r="K33" s="252">
        <f t="shared" si="19"/>
        <v>0</v>
      </c>
      <c r="L33" s="252">
        <f t="shared" si="19"/>
        <v>0</v>
      </c>
      <c r="M33" s="252">
        <f t="shared" si="19"/>
        <v>0</v>
      </c>
      <c r="N33" s="252">
        <f t="shared" si="19"/>
        <v>0</v>
      </c>
      <c r="O33" s="252">
        <f t="shared" si="19"/>
        <v>0</v>
      </c>
      <c r="P33" s="252">
        <f t="shared" si="19"/>
        <v>0</v>
      </c>
      <c r="Q33" s="252">
        <f>SUM(G33:P33)</f>
        <v>0</v>
      </c>
      <c r="S33" s="199" t="str">
        <f t="shared" si="5"/>
        <v>Units:</v>
      </c>
      <c r="T33" s="120"/>
      <c r="V33" s="199" t="str">
        <f t="shared" si="6"/>
        <v>Units:</v>
      </c>
      <c r="W33" s="252">
        <f t="shared" ref="W33:AF33" si="20">SUM(W$20:W$21)+W$23+SUM(W$25:W$32)</f>
        <v>0</v>
      </c>
      <c r="X33" s="252">
        <f t="shared" si="20"/>
        <v>0</v>
      </c>
      <c r="Y33" s="252">
        <f t="shared" si="20"/>
        <v>0</v>
      </c>
      <c r="Z33" s="252">
        <f t="shared" si="20"/>
        <v>0</v>
      </c>
      <c r="AA33" s="252">
        <f t="shared" si="20"/>
        <v>0</v>
      </c>
      <c r="AB33" s="252">
        <f t="shared" si="20"/>
        <v>0</v>
      </c>
      <c r="AC33" s="252">
        <f t="shared" si="20"/>
        <v>0</v>
      </c>
      <c r="AD33" s="252">
        <f t="shared" si="20"/>
        <v>0</v>
      </c>
      <c r="AE33" s="252">
        <f t="shared" si="20"/>
        <v>0</v>
      </c>
      <c r="AF33" s="252">
        <f t="shared" si="20"/>
        <v>0</v>
      </c>
      <c r="AG33" s="252">
        <f>SUM(W33:AF33)</f>
        <v>0</v>
      </c>
      <c r="AI33" s="199" t="str">
        <f t="shared" si="8"/>
        <v>Units:</v>
      </c>
      <c r="AJ33" s="252">
        <f t="shared" ref="AJ33:AS33" si="21">SUM(AJ$20:AJ$21)+AJ$23+SUM(AJ$25:AJ$32)</f>
        <v>0</v>
      </c>
      <c r="AK33" s="252">
        <f t="shared" si="21"/>
        <v>0</v>
      </c>
      <c r="AL33" s="252">
        <f t="shared" si="21"/>
        <v>0</v>
      </c>
      <c r="AM33" s="252">
        <f t="shared" si="21"/>
        <v>0</v>
      </c>
      <c r="AN33" s="252">
        <f t="shared" si="21"/>
        <v>0</v>
      </c>
      <c r="AO33" s="252">
        <f t="shared" si="21"/>
        <v>0</v>
      </c>
      <c r="AP33" s="252">
        <f t="shared" si="21"/>
        <v>0</v>
      </c>
      <c r="AQ33" s="252">
        <f t="shared" si="21"/>
        <v>0</v>
      </c>
      <c r="AR33" s="252">
        <f t="shared" si="21"/>
        <v>0</v>
      </c>
      <c r="AS33" s="252">
        <f t="shared" si="21"/>
        <v>0</v>
      </c>
      <c r="AT33" s="252">
        <f>SUM(AJ33:AS33)</f>
        <v>0</v>
      </c>
    </row>
    <row r="34" spans="1:46">
      <c r="A34" s="204" t="str">
        <f>'N3.01'!A34</f>
        <v>Stage 3:With Intervention Risk Change</v>
      </c>
      <c r="B34" s="204" t="str">
        <f>'N3.01'!B34</f>
        <v>Non-Intervention Impacts</v>
      </c>
      <c r="C34" s="204" t="str">
        <f>'N3.01'!C34</f>
        <v>Methodology Change Impact</v>
      </c>
      <c r="D34" s="204" t="str">
        <f>'N3.01'!D34</f>
        <v>Non-Intervention</v>
      </c>
      <c r="F34" s="212" t="s">
        <v>51</v>
      </c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253">
        <f t="shared" ref="Q34:Q47" si="22">SUM(G34:P34)</f>
        <v>0</v>
      </c>
      <c r="S34" s="199" t="str">
        <f t="shared" si="5"/>
        <v>Units:</v>
      </c>
      <c r="T34" s="120"/>
      <c r="V34" s="199" t="str">
        <f t="shared" si="6"/>
        <v>Units:</v>
      </c>
      <c r="W34" s="120"/>
      <c r="X34" s="120"/>
      <c r="Y34" s="120"/>
      <c r="Z34" s="120"/>
      <c r="AA34" s="120"/>
      <c r="AB34" s="120"/>
      <c r="AC34" s="120"/>
      <c r="AD34" s="120"/>
      <c r="AE34" s="120"/>
      <c r="AF34" s="120"/>
      <c r="AG34" s="253">
        <f t="shared" ref="AG34:AG47" si="23">SUM(W34:AF34)</f>
        <v>0</v>
      </c>
      <c r="AI34" s="199" t="str">
        <f t="shared" si="8"/>
        <v>Units:</v>
      </c>
      <c r="AJ34" s="120"/>
      <c r="AK34" s="120"/>
      <c r="AL34" s="120"/>
      <c r="AM34" s="120"/>
      <c r="AN34" s="120"/>
      <c r="AO34" s="120"/>
      <c r="AP34" s="120"/>
      <c r="AQ34" s="120"/>
      <c r="AR34" s="120"/>
      <c r="AS34" s="120"/>
      <c r="AT34" s="253">
        <f t="shared" ref="AT34:AT47" si="24">SUM(AJ34:AS34)</f>
        <v>0</v>
      </c>
    </row>
    <row r="35" spans="1:46">
      <c r="A35" s="204" t="str">
        <f>'N3.01'!A35</f>
        <v>Stage 3:With Intervention Risk Change</v>
      </c>
      <c r="B35" s="204" t="str">
        <f>'N3.01'!B35</f>
        <v>Non-Intervention Impacts</v>
      </c>
      <c r="C35" s="204" t="str">
        <f>'N3.01'!C35</f>
        <v>Data Revision Impact</v>
      </c>
      <c r="D35" s="204" t="str">
        <f>'N3.01'!D35</f>
        <v>Non-Intervention</v>
      </c>
      <c r="F35" s="212" t="s">
        <v>51</v>
      </c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253">
        <f t="shared" si="22"/>
        <v>0</v>
      </c>
      <c r="S35" s="199" t="str">
        <f t="shared" si="5"/>
        <v>Units:</v>
      </c>
      <c r="T35" s="120"/>
      <c r="V35" s="199" t="str">
        <f t="shared" si="6"/>
        <v>Units:</v>
      </c>
      <c r="W35" s="120"/>
      <c r="X35" s="120"/>
      <c r="Y35" s="120"/>
      <c r="Z35" s="120"/>
      <c r="AA35" s="120"/>
      <c r="AB35" s="120"/>
      <c r="AC35" s="120"/>
      <c r="AD35" s="120"/>
      <c r="AE35" s="120"/>
      <c r="AF35" s="120"/>
      <c r="AG35" s="253">
        <f t="shared" si="23"/>
        <v>0</v>
      </c>
      <c r="AI35" s="199" t="str">
        <f t="shared" si="8"/>
        <v>Units:</v>
      </c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253">
        <f t="shared" si="24"/>
        <v>0</v>
      </c>
    </row>
    <row r="36" spans="1:46">
      <c r="A36" s="204" t="str">
        <f>'N3.01'!A36</f>
        <v>Stage 3:With Intervention Risk Change</v>
      </c>
      <c r="B36" s="204" t="str">
        <f>'N3.01'!B36</f>
        <v>Non-Intervention Impacts</v>
      </c>
      <c r="C36" s="204" t="str">
        <f>'N3.01'!C36</f>
        <v>Manual Over-ride on PoF or CoF</v>
      </c>
      <c r="D36" s="204" t="str">
        <f>'N3.01'!D36</f>
        <v>Non-Intervention</v>
      </c>
      <c r="F36" s="212" t="s">
        <v>51</v>
      </c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253">
        <f t="shared" si="22"/>
        <v>0</v>
      </c>
      <c r="S36" s="199" t="str">
        <f t="shared" si="5"/>
        <v>Units:</v>
      </c>
      <c r="T36" s="120"/>
      <c r="V36" s="199" t="str">
        <f t="shared" si="6"/>
        <v>Units:</v>
      </c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253">
        <f t="shared" si="23"/>
        <v>0</v>
      </c>
      <c r="AI36" s="199" t="str">
        <f t="shared" si="8"/>
        <v>Units:</v>
      </c>
      <c r="AJ36" s="120"/>
      <c r="AK36" s="120"/>
      <c r="AL36" s="120"/>
      <c r="AM36" s="120"/>
      <c r="AN36" s="120"/>
      <c r="AO36" s="120"/>
      <c r="AP36" s="120"/>
      <c r="AQ36" s="120"/>
      <c r="AR36" s="120"/>
      <c r="AS36" s="120"/>
      <c r="AT36" s="253">
        <f t="shared" si="24"/>
        <v>0</v>
      </c>
    </row>
    <row r="37" spans="1:46">
      <c r="A37" s="204" t="str">
        <f>'N3.01'!A37</f>
        <v>Stage 3:With Intervention Risk Change</v>
      </c>
      <c r="B37" s="204" t="str">
        <f>'N3.01'!B37</f>
        <v>Non-Intervention Impacts</v>
      </c>
      <c r="C37" s="204" t="str">
        <f>'N3.01'!C37</f>
        <v>Extension of Expected Asset Life</v>
      </c>
      <c r="D37" s="204" t="str">
        <f>'N3.01'!D37</f>
        <v>Non-Intervention</v>
      </c>
      <c r="F37" s="212" t="s">
        <v>51</v>
      </c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253">
        <f t="shared" si="22"/>
        <v>0</v>
      </c>
      <c r="S37" s="199" t="str">
        <f t="shared" si="5"/>
        <v>Units:</v>
      </c>
      <c r="T37" s="120"/>
      <c r="V37" s="199" t="str">
        <f t="shared" si="6"/>
        <v>Units:</v>
      </c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253">
        <f t="shared" si="23"/>
        <v>0</v>
      </c>
      <c r="AI37" s="199" t="str">
        <f t="shared" si="8"/>
        <v>Units:</v>
      </c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253">
        <f t="shared" si="24"/>
        <v>0</v>
      </c>
    </row>
    <row r="38" spans="1:46">
      <c r="A38" s="204" t="str">
        <f>'N3.01'!A38</f>
        <v>Stage 3:With Intervention Risk Change</v>
      </c>
      <c r="B38" s="204" t="str">
        <f>'N3.01'!B38</f>
        <v>Non-Intervention Impacts</v>
      </c>
      <c r="C38" s="204" t="str">
        <f>'N3.01'!C38</f>
        <v>Consequential Interventions</v>
      </c>
      <c r="D38" s="204" t="str">
        <f>'N3.01'!D38</f>
        <v>Non-Intervention</v>
      </c>
      <c r="F38" s="212" t="s">
        <v>51</v>
      </c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253">
        <f t="shared" si="22"/>
        <v>0</v>
      </c>
      <c r="S38" s="199" t="str">
        <f t="shared" si="5"/>
        <v>Units:</v>
      </c>
      <c r="T38" s="120"/>
      <c r="V38" s="199" t="str">
        <f t="shared" si="6"/>
        <v>Units:</v>
      </c>
      <c r="W38" s="120"/>
      <c r="X38" s="120"/>
      <c r="Y38" s="120"/>
      <c r="Z38" s="120"/>
      <c r="AA38" s="120"/>
      <c r="AB38" s="120"/>
      <c r="AC38" s="120"/>
      <c r="AD38" s="120"/>
      <c r="AE38" s="120"/>
      <c r="AF38" s="120"/>
      <c r="AG38" s="253">
        <f t="shared" si="23"/>
        <v>0</v>
      </c>
      <c r="AI38" s="199" t="str">
        <f t="shared" si="8"/>
        <v>Units:</v>
      </c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253">
        <f t="shared" si="24"/>
        <v>0</v>
      </c>
    </row>
    <row r="39" spans="1:46">
      <c r="A39" s="204" t="str">
        <f>'N3.01'!A39</f>
        <v>Stage 3:With Intervention Risk Change</v>
      </c>
      <c r="B39" s="204" t="str">
        <f>'N3.01'!B39</f>
        <v>Asset Intervention Impacts</v>
      </c>
      <c r="C39" s="204" t="str">
        <f>'N3.01'!C39</f>
        <v>Asset Replacement (PoF Driven)</v>
      </c>
      <c r="D39" s="204" t="str">
        <f>'N3.01'!D39</f>
        <v>Replacement</v>
      </c>
      <c r="F39" s="212" t="s">
        <v>51</v>
      </c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253">
        <f t="shared" si="22"/>
        <v>0</v>
      </c>
      <c r="S39" s="199" t="str">
        <f t="shared" si="5"/>
        <v>Units:</v>
      </c>
      <c r="T39" s="120"/>
      <c r="V39" s="199" t="str">
        <f t="shared" si="6"/>
        <v>Units:</v>
      </c>
      <c r="W39" s="120"/>
      <c r="X39" s="120"/>
      <c r="Y39" s="120"/>
      <c r="Z39" s="120"/>
      <c r="AA39" s="120"/>
      <c r="AB39" s="120"/>
      <c r="AC39" s="120"/>
      <c r="AD39" s="120"/>
      <c r="AE39" s="120"/>
      <c r="AF39" s="120"/>
      <c r="AG39" s="253">
        <f t="shared" si="23"/>
        <v>0</v>
      </c>
      <c r="AI39" s="199" t="str">
        <f t="shared" si="8"/>
        <v>Units:</v>
      </c>
      <c r="AJ39" s="120"/>
      <c r="AK39" s="120"/>
      <c r="AL39" s="120"/>
      <c r="AM39" s="120"/>
      <c r="AN39" s="120"/>
      <c r="AO39" s="120"/>
      <c r="AP39" s="120"/>
      <c r="AQ39" s="120"/>
      <c r="AR39" s="120"/>
      <c r="AS39" s="120"/>
      <c r="AT39" s="253">
        <f t="shared" si="24"/>
        <v>0</v>
      </c>
    </row>
    <row r="40" spans="1:46">
      <c r="A40" s="204" t="str">
        <f>'N3.01'!A40</f>
        <v>Stage 3:With Intervention Risk Change</v>
      </c>
      <c r="B40" s="204" t="str">
        <f>'N3.01'!B40</f>
        <v>Asset Intervention Impacts</v>
      </c>
      <c r="C40" s="204" t="str">
        <f>'N3.01'!C40</f>
        <v>Asset Replacement (CoF Driven)</v>
      </c>
      <c r="D40" s="204" t="str">
        <f>'N3.01'!D40</f>
        <v>Replacement</v>
      </c>
      <c r="F40" s="212" t="s">
        <v>51</v>
      </c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253">
        <f t="shared" si="22"/>
        <v>0</v>
      </c>
      <c r="S40" s="199" t="str">
        <f t="shared" si="5"/>
        <v>Units:</v>
      </c>
      <c r="T40" s="120"/>
      <c r="V40" s="199" t="str">
        <f t="shared" si="6"/>
        <v>Units:</v>
      </c>
      <c r="W40" s="120"/>
      <c r="X40" s="120"/>
      <c r="Y40" s="120"/>
      <c r="Z40" s="120"/>
      <c r="AA40" s="120"/>
      <c r="AB40" s="120"/>
      <c r="AC40" s="120"/>
      <c r="AD40" s="120"/>
      <c r="AE40" s="120"/>
      <c r="AF40" s="120"/>
      <c r="AG40" s="253">
        <f t="shared" si="23"/>
        <v>0</v>
      </c>
      <c r="AI40" s="199" t="str">
        <f t="shared" si="8"/>
        <v>Units:</v>
      </c>
      <c r="AJ40" s="120"/>
      <c r="AK40" s="120"/>
      <c r="AL40" s="120"/>
      <c r="AM40" s="120"/>
      <c r="AN40" s="120"/>
      <c r="AO40" s="120"/>
      <c r="AP40" s="120"/>
      <c r="AQ40" s="120"/>
      <c r="AR40" s="120"/>
      <c r="AS40" s="120"/>
      <c r="AT40" s="253">
        <f t="shared" si="24"/>
        <v>0</v>
      </c>
    </row>
    <row r="41" spans="1:46">
      <c r="A41" s="204" t="str">
        <f>'N3.01'!A41</f>
        <v>Stage 3:With Intervention Risk Change</v>
      </c>
      <c r="B41" s="204" t="str">
        <f>'N3.01'!B41</f>
        <v>Asset Intervention Impacts</v>
      </c>
      <c r="C41" s="204" t="str">
        <f>'N3.01'!C41</f>
        <v>Asset Replacement (Other Driven)</v>
      </c>
      <c r="D41" s="204" t="str">
        <f>'N3.01'!D41</f>
        <v>Replacement</v>
      </c>
      <c r="F41" s="212" t="s">
        <v>51</v>
      </c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253">
        <f t="shared" si="22"/>
        <v>0</v>
      </c>
      <c r="S41" s="199" t="str">
        <f t="shared" si="5"/>
        <v>Units:</v>
      </c>
      <c r="T41" s="120"/>
      <c r="V41" s="199" t="str">
        <f t="shared" si="6"/>
        <v>Units:</v>
      </c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253">
        <f t="shared" si="23"/>
        <v>0</v>
      </c>
      <c r="AI41" s="199" t="str">
        <f t="shared" si="8"/>
        <v>Units:</v>
      </c>
      <c r="AJ41" s="120"/>
      <c r="AK41" s="120"/>
      <c r="AL41" s="120"/>
      <c r="AM41" s="120"/>
      <c r="AN41" s="120"/>
      <c r="AO41" s="120"/>
      <c r="AP41" s="120"/>
      <c r="AQ41" s="120"/>
      <c r="AR41" s="120"/>
      <c r="AS41" s="120"/>
      <c r="AT41" s="253">
        <f t="shared" si="24"/>
        <v>0</v>
      </c>
    </row>
    <row r="42" spans="1:46">
      <c r="A42" s="204" t="str">
        <f>'N3.01'!A42</f>
        <v>Stage 3:With Intervention Risk Change</v>
      </c>
      <c r="B42" s="204" t="str">
        <f>'N3.01'!B42</f>
        <v>Asset Intervention Impacts</v>
      </c>
      <c r="C42" s="204" t="str">
        <f>'N3.01'!C42</f>
        <v>Asset Refurbishment (PoF Driven)</v>
      </c>
      <c r="D42" s="204" t="str">
        <f>'N3.01'!D42</f>
        <v>Refurbishment</v>
      </c>
      <c r="F42" s="212" t="s">
        <v>51</v>
      </c>
      <c r="G42" s="120"/>
      <c r="H42" s="120"/>
      <c r="I42" s="120"/>
      <c r="J42" s="120"/>
      <c r="K42" s="120"/>
      <c r="L42" s="120"/>
      <c r="M42" s="120"/>
      <c r="N42" s="120"/>
      <c r="O42" s="120"/>
      <c r="P42" s="120"/>
      <c r="Q42" s="253">
        <f t="shared" si="22"/>
        <v>0</v>
      </c>
      <c r="S42" s="199" t="str">
        <f t="shared" si="5"/>
        <v>Units:</v>
      </c>
      <c r="T42" s="120"/>
      <c r="V42" s="199" t="str">
        <f t="shared" si="6"/>
        <v>Units:</v>
      </c>
      <c r="W42" s="120"/>
      <c r="X42" s="120"/>
      <c r="Y42" s="120"/>
      <c r="Z42" s="120"/>
      <c r="AA42" s="120"/>
      <c r="AB42" s="120"/>
      <c r="AC42" s="120"/>
      <c r="AD42" s="120"/>
      <c r="AE42" s="120"/>
      <c r="AF42" s="120"/>
      <c r="AG42" s="253">
        <f t="shared" si="23"/>
        <v>0</v>
      </c>
      <c r="AI42" s="199" t="str">
        <f t="shared" si="8"/>
        <v>Units:</v>
      </c>
      <c r="AJ42" s="120"/>
      <c r="AK42" s="120"/>
      <c r="AL42" s="120"/>
      <c r="AM42" s="120"/>
      <c r="AN42" s="120"/>
      <c r="AO42" s="120"/>
      <c r="AP42" s="120"/>
      <c r="AQ42" s="120"/>
      <c r="AR42" s="120"/>
      <c r="AS42" s="120"/>
      <c r="AT42" s="253">
        <f t="shared" si="24"/>
        <v>0</v>
      </c>
    </row>
    <row r="43" spans="1:46">
      <c r="A43" s="204" t="str">
        <f>'N3.01'!A43</f>
        <v>Stage 3:With Intervention Risk Change</v>
      </c>
      <c r="B43" s="204" t="str">
        <f>'N3.01'!B43</f>
        <v>Asset Intervention Impacts</v>
      </c>
      <c r="C43" s="204" t="str">
        <f>'N3.01'!C43</f>
        <v>Asset Refurbishment (CoF Driven)</v>
      </c>
      <c r="D43" s="204" t="str">
        <f>'N3.01'!D43</f>
        <v>Refurbishment</v>
      </c>
      <c r="F43" s="212" t="s">
        <v>51</v>
      </c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253">
        <f t="shared" si="22"/>
        <v>0</v>
      </c>
      <c r="S43" s="199" t="str">
        <f t="shared" si="5"/>
        <v>Units:</v>
      </c>
      <c r="T43" s="120"/>
      <c r="V43" s="199" t="str">
        <f t="shared" si="6"/>
        <v>Units:</v>
      </c>
      <c r="W43" s="120"/>
      <c r="X43" s="120"/>
      <c r="Y43" s="120"/>
      <c r="Z43" s="120"/>
      <c r="AA43" s="120"/>
      <c r="AB43" s="120"/>
      <c r="AC43" s="120"/>
      <c r="AD43" s="120"/>
      <c r="AE43" s="120"/>
      <c r="AF43" s="120"/>
      <c r="AG43" s="253">
        <f t="shared" si="23"/>
        <v>0</v>
      </c>
      <c r="AI43" s="199" t="str">
        <f t="shared" si="8"/>
        <v>Units:</v>
      </c>
      <c r="AJ43" s="120"/>
      <c r="AK43" s="120"/>
      <c r="AL43" s="120"/>
      <c r="AM43" s="120"/>
      <c r="AN43" s="120"/>
      <c r="AO43" s="120"/>
      <c r="AP43" s="120"/>
      <c r="AQ43" s="120"/>
      <c r="AR43" s="120"/>
      <c r="AS43" s="120"/>
      <c r="AT43" s="253">
        <f t="shared" si="24"/>
        <v>0</v>
      </c>
    </row>
    <row r="44" spans="1:46">
      <c r="A44" s="204" t="str">
        <f>'N3.01'!A44</f>
        <v>Stage 3:With Intervention Risk Change</v>
      </c>
      <c r="B44" s="204" t="str">
        <f>'N3.01'!B44</f>
        <v>Asset Intervention Impacts</v>
      </c>
      <c r="C44" s="204" t="str">
        <f>'N3.01'!C44</f>
        <v>Asset Refurbishment (Other Driven)</v>
      </c>
      <c r="D44" s="204" t="str">
        <f>'N3.01'!D44</f>
        <v>Refurbishment</v>
      </c>
      <c r="F44" s="212" t="s">
        <v>51</v>
      </c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253">
        <f t="shared" si="22"/>
        <v>0</v>
      </c>
      <c r="S44" s="199" t="str">
        <f t="shared" si="5"/>
        <v>Units:</v>
      </c>
      <c r="T44" s="120"/>
      <c r="V44" s="199" t="str">
        <f t="shared" si="6"/>
        <v>Units:</v>
      </c>
      <c r="W44" s="120"/>
      <c r="X44" s="120"/>
      <c r="Y44" s="120"/>
      <c r="Z44" s="120"/>
      <c r="AA44" s="120"/>
      <c r="AB44" s="120"/>
      <c r="AC44" s="120"/>
      <c r="AD44" s="120"/>
      <c r="AE44" s="120"/>
      <c r="AF44" s="120"/>
      <c r="AG44" s="253">
        <f t="shared" si="23"/>
        <v>0</v>
      </c>
      <c r="AI44" s="199" t="str">
        <f t="shared" si="8"/>
        <v>Units:</v>
      </c>
      <c r="AJ44" s="120"/>
      <c r="AK44" s="120"/>
      <c r="AL44" s="120"/>
      <c r="AM44" s="120"/>
      <c r="AN44" s="120"/>
      <c r="AO44" s="120"/>
      <c r="AP44" s="120"/>
      <c r="AQ44" s="120"/>
      <c r="AR44" s="120"/>
      <c r="AS44" s="120"/>
      <c r="AT44" s="253">
        <f t="shared" si="24"/>
        <v>0</v>
      </c>
    </row>
    <row r="45" spans="1:46">
      <c r="A45" s="204" t="str">
        <f>'N3.01'!A45</f>
        <v>Stage 3:With Intervention Risk Change</v>
      </c>
      <c r="B45" s="204" t="str">
        <f>'N3.01'!B45</f>
        <v>Asset Intervention Impacts</v>
      </c>
      <c r="C45" s="204" t="str">
        <f>'N3.01'!C45</f>
        <v>Asset Replacement Due To Early Life Failures</v>
      </c>
      <c r="D45" s="204" t="str">
        <f>'N3.01'!D45</f>
        <v>Other Interventions</v>
      </c>
      <c r="F45" s="212" t="s">
        <v>51</v>
      </c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253">
        <f t="shared" si="22"/>
        <v>0</v>
      </c>
      <c r="S45" s="199" t="str">
        <f t="shared" si="5"/>
        <v>Units:</v>
      </c>
      <c r="T45" s="120"/>
      <c r="V45" s="199" t="str">
        <f t="shared" si="6"/>
        <v>Units:</v>
      </c>
      <c r="W45" s="120"/>
      <c r="X45" s="120"/>
      <c r="Y45" s="120"/>
      <c r="Z45" s="120"/>
      <c r="AA45" s="120"/>
      <c r="AB45" s="120"/>
      <c r="AC45" s="120"/>
      <c r="AD45" s="120"/>
      <c r="AE45" s="120"/>
      <c r="AF45" s="120"/>
      <c r="AG45" s="253">
        <f t="shared" si="23"/>
        <v>0</v>
      </c>
      <c r="AI45" s="199" t="str">
        <f t="shared" si="8"/>
        <v>Units:</v>
      </c>
      <c r="AJ45" s="120"/>
      <c r="AK45" s="120"/>
      <c r="AL45" s="120"/>
      <c r="AM45" s="120"/>
      <c r="AN45" s="120"/>
      <c r="AO45" s="120"/>
      <c r="AP45" s="120"/>
      <c r="AQ45" s="120"/>
      <c r="AR45" s="120"/>
      <c r="AS45" s="120"/>
      <c r="AT45" s="253">
        <f t="shared" si="24"/>
        <v>0</v>
      </c>
    </row>
    <row r="46" spans="1:46">
      <c r="A46" s="204" t="str">
        <f>'N3.01'!A46</f>
        <v>Stage 3:With Intervention Risk Change</v>
      </c>
      <c r="B46" s="204" t="str">
        <f>'N3.01'!B46</f>
        <v>Risk Changes</v>
      </c>
      <c r="C46" s="248" t="str">
        <f>'N3.01'!C46</f>
        <v>Optional entry 4</v>
      </c>
      <c r="D46" s="204" t="str">
        <f>'N3.01'!D46</f>
        <v>N/A</v>
      </c>
      <c r="F46" s="212" t="s">
        <v>51</v>
      </c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53">
        <f t="shared" si="22"/>
        <v>0</v>
      </c>
      <c r="S46" s="199" t="str">
        <f t="shared" si="5"/>
        <v>Units:</v>
      </c>
      <c r="T46" s="120"/>
      <c r="V46" s="199" t="str">
        <f t="shared" si="6"/>
        <v>Units:</v>
      </c>
      <c r="W46" s="206"/>
      <c r="X46" s="206"/>
      <c r="Y46" s="206"/>
      <c r="Z46" s="206"/>
      <c r="AA46" s="206"/>
      <c r="AB46" s="206"/>
      <c r="AC46" s="206"/>
      <c r="AD46" s="206"/>
      <c r="AE46" s="206"/>
      <c r="AF46" s="206"/>
      <c r="AG46" s="253">
        <f t="shared" si="23"/>
        <v>0</v>
      </c>
      <c r="AI46" s="199" t="str">
        <f t="shared" si="8"/>
        <v>Units:</v>
      </c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53">
        <f t="shared" si="24"/>
        <v>0</v>
      </c>
    </row>
    <row r="47" spans="1:46">
      <c r="A47" s="247" t="str">
        <f>'N3.01'!A47</f>
        <v>Stage 3: RIIO-2 With Intervention Position 2025/26</v>
      </c>
      <c r="B47" s="247" t="str">
        <f>'N3.01'!B47</f>
        <v>Total Asset Category Risk</v>
      </c>
      <c r="C47" s="247" t="str">
        <f>'N3.01'!C47</f>
        <v>With Intervention Position</v>
      </c>
      <c r="D47" s="247" t="str">
        <f>'N3.01'!D47</f>
        <v>Total</v>
      </c>
      <c r="F47" s="212" t="s">
        <v>51</v>
      </c>
      <c r="G47" s="252">
        <f>SUM(G$33:G$46)</f>
        <v>0</v>
      </c>
      <c r="H47" s="252">
        <f t="shared" ref="H47:P47" si="25">SUM(H$33:H$46)</f>
        <v>0</v>
      </c>
      <c r="I47" s="252">
        <f t="shared" si="25"/>
        <v>0</v>
      </c>
      <c r="J47" s="252">
        <f t="shared" si="25"/>
        <v>0</v>
      </c>
      <c r="K47" s="252">
        <f t="shared" si="25"/>
        <v>0</v>
      </c>
      <c r="L47" s="252">
        <f t="shared" si="25"/>
        <v>0</v>
      </c>
      <c r="M47" s="252">
        <f t="shared" si="25"/>
        <v>0</v>
      </c>
      <c r="N47" s="252">
        <f t="shared" si="25"/>
        <v>0</v>
      </c>
      <c r="O47" s="252">
        <f t="shared" si="25"/>
        <v>0</v>
      </c>
      <c r="P47" s="252">
        <f t="shared" si="25"/>
        <v>0</v>
      </c>
      <c r="Q47" s="252">
        <f t="shared" si="22"/>
        <v>0</v>
      </c>
      <c r="S47" s="199" t="str">
        <f t="shared" si="5"/>
        <v>Units:</v>
      </c>
      <c r="T47" s="120"/>
      <c r="V47" s="199" t="str">
        <f t="shared" si="6"/>
        <v>Units:</v>
      </c>
      <c r="W47" s="252">
        <f t="shared" ref="W47:AF47" si="26">SUM(W$33:W$46)</f>
        <v>0</v>
      </c>
      <c r="X47" s="252">
        <f t="shared" si="26"/>
        <v>0</v>
      </c>
      <c r="Y47" s="252">
        <f t="shared" si="26"/>
        <v>0</v>
      </c>
      <c r="Z47" s="252">
        <f t="shared" si="26"/>
        <v>0</v>
      </c>
      <c r="AA47" s="252">
        <f t="shared" si="26"/>
        <v>0</v>
      </c>
      <c r="AB47" s="252">
        <f t="shared" si="26"/>
        <v>0</v>
      </c>
      <c r="AC47" s="252">
        <f t="shared" si="26"/>
        <v>0</v>
      </c>
      <c r="AD47" s="252">
        <f t="shared" si="26"/>
        <v>0</v>
      </c>
      <c r="AE47" s="252">
        <f t="shared" si="26"/>
        <v>0</v>
      </c>
      <c r="AF47" s="252">
        <f t="shared" si="26"/>
        <v>0</v>
      </c>
      <c r="AG47" s="252">
        <f t="shared" si="23"/>
        <v>0</v>
      </c>
      <c r="AI47" s="199" t="str">
        <f t="shared" si="8"/>
        <v>Units:</v>
      </c>
      <c r="AJ47" s="252">
        <f t="shared" ref="AJ47:AS47" si="27">SUM(AJ$33:AJ$46)</f>
        <v>0</v>
      </c>
      <c r="AK47" s="252">
        <f t="shared" si="27"/>
        <v>0</v>
      </c>
      <c r="AL47" s="252">
        <f t="shared" si="27"/>
        <v>0</v>
      </c>
      <c r="AM47" s="252">
        <f t="shared" si="27"/>
        <v>0</v>
      </c>
      <c r="AN47" s="252">
        <f t="shared" si="27"/>
        <v>0</v>
      </c>
      <c r="AO47" s="252">
        <f t="shared" si="27"/>
        <v>0</v>
      </c>
      <c r="AP47" s="252">
        <f t="shared" si="27"/>
        <v>0</v>
      </c>
      <c r="AQ47" s="252">
        <f t="shared" si="27"/>
        <v>0</v>
      </c>
      <c r="AR47" s="252">
        <f t="shared" si="27"/>
        <v>0</v>
      </c>
      <c r="AS47" s="252">
        <f t="shared" si="27"/>
        <v>0</v>
      </c>
      <c r="AT47" s="252">
        <f t="shared" si="24"/>
        <v>0</v>
      </c>
    </row>
    <row r="48" spans="1:46" s="207" customFormat="1" ht="5" customHeight="1">
      <c r="S48" s="208"/>
      <c r="V48" s="208"/>
      <c r="AI48" s="208"/>
    </row>
    <row r="49" spans="1:46">
      <c r="A49" s="204" t="str">
        <f>'N3.01'!A49</f>
        <v>Long Term Risk Benefit: RIIO-2</v>
      </c>
      <c r="B49" s="204" t="str">
        <f>'N3.01'!B49</f>
        <v>Asset Intervention Impacts</v>
      </c>
      <c r="C49" s="204" t="str">
        <f>'N3.01'!C49</f>
        <v>Asset Replacement (PoF Driven)</v>
      </c>
      <c r="D49" s="204" t="str">
        <f>'N3.01'!D49</f>
        <v>N/A</v>
      </c>
      <c r="F49" s="212" t="s">
        <v>51</v>
      </c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253">
        <f t="shared" ref="Q49:Q55" si="28">SUM(G49:P49)</f>
        <v>0</v>
      </c>
      <c r="S49" s="199" t="str">
        <f t="shared" si="5"/>
        <v>Units:</v>
      </c>
      <c r="T49" s="120"/>
      <c r="V49" s="199" t="str">
        <f t="shared" si="6"/>
        <v>Units:</v>
      </c>
      <c r="W49" s="120"/>
      <c r="X49" s="120"/>
      <c r="Y49" s="120"/>
      <c r="Z49" s="120"/>
      <c r="AA49" s="120"/>
      <c r="AB49" s="120"/>
      <c r="AC49" s="120"/>
      <c r="AD49" s="120"/>
      <c r="AE49" s="120"/>
      <c r="AF49" s="120"/>
      <c r="AG49" s="253">
        <f t="shared" ref="AG49:AG55" si="29">SUM(W49:AF49)</f>
        <v>0</v>
      </c>
      <c r="AI49" s="199" t="str">
        <f t="shared" si="8"/>
        <v>Units:</v>
      </c>
      <c r="AJ49" s="120"/>
      <c r="AK49" s="120"/>
      <c r="AL49" s="120"/>
      <c r="AM49" s="120"/>
      <c r="AN49" s="120"/>
      <c r="AO49" s="120"/>
      <c r="AP49" s="120"/>
      <c r="AQ49" s="120"/>
      <c r="AR49" s="120"/>
      <c r="AS49" s="120"/>
      <c r="AT49" s="253">
        <f t="shared" ref="AT49:AT55" si="30">SUM(AJ49:AS49)</f>
        <v>0</v>
      </c>
    </row>
    <row r="50" spans="1:46">
      <c r="A50" s="204" t="str">
        <f>'N3.01'!A50</f>
        <v>Long Term Risk Benefit: RIIO-2</v>
      </c>
      <c r="B50" s="204" t="str">
        <f>'N3.01'!B50</f>
        <v>Asset Intervention Impacts</v>
      </c>
      <c r="C50" s="204" t="str">
        <f>'N3.01'!C50</f>
        <v>Asset Replacement (CoF Driven)</v>
      </c>
      <c r="D50" s="204" t="str">
        <f>'N3.01'!D50</f>
        <v>N/A</v>
      </c>
      <c r="F50" s="212" t="s">
        <v>51</v>
      </c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253">
        <f t="shared" si="28"/>
        <v>0</v>
      </c>
      <c r="S50" s="199" t="str">
        <f t="shared" si="5"/>
        <v>Units:</v>
      </c>
      <c r="T50" s="120"/>
      <c r="V50" s="199" t="str">
        <f t="shared" si="6"/>
        <v>Units:</v>
      </c>
      <c r="W50" s="120"/>
      <c r="X50" s="120"/>
      <c r="Y50" s="120"/>
      <c r="Z50" s="120"/>
      <c r="AA50" s="120"/>
      <c r="AB50" s="120"/>
      <c r="AC50" s="120"/>
      <c r="AD50" s="120"/>
      <c r="AE50" s="120"/>
      <c r="AF50" s="120"/>
      <c r="AG50" s="253">
        <f t="shared" si="29"/>
        <v>0</v>
      </c>
      <c r="AI50" s="199" t="str">
        <f t="shared" si="8"/>
        <v>Units:</v>
      </c>
      <c r="AJ50" s="120"/>
      <c r="AK50" s="120"/>
      <c r="AL50" s="120"/>
      <c r="AM50" s="120"/>
      <c r="AN50" s="120"/>
      <c r="AO50" s="120"/>
      <c r="AP50" s="120"/>
      <c r="AQ50" s="120"/>
      <c r="AR50" s="120"/>
      <c r="AS50" s="120"/>
      <c r="AT50" s="253">
        <f t="shared" si="30"/>
        <v>0</v>
      </c>
    </row>
    <row r="51" spans="1:46">
      <c r="A51" s="204" t="str">
        <f>'N3.01'!A51</f>
        <v>Long Term Risk Benefit: RIIO-2</v>
      </c>
      <c r="B51" s="204" t="str">
        <f>'N3.01'!B51</f>
        <v>Asset Intervention Impacts</v>
      </c>
      <c r="C51" s="204" t="str">
        <f>'N3.01'!C51</f>
        <v>Asset Replacement (Other Driven)</v>
      </c>
      <c r="D51" s="204" t="str">
        <f>'N3.01'!D51</f>
        <v>N/A</v>
      </c>
      <c r="F51" s="212" t="s">
        <v>51</v>
      </c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253">
        <f t="shared" si="28"/>
        <v>0</v>
      </c>
      <c r="S51" s="199" t="str">
        <f t="shared" si="5"/>
        <v>Units:</v>
      </c>
      <c r="T51" s="120"/>
      <c r="V51" s="199" t="str">
        <f t="shared" si="6"/>
        <v>Units:</v>
      </c>
      <c r="W51" s="120"/>
      <c r="X51" s="120"/>
      <c r="Y51" s="120"/>
      <c r="Z51" s="120"/>
      <c r="AA51" s="120"/>
      <c r="AB51" s="120"/>
      <c r="AC51" s="120"/>
      <c r="AD51" s="120"/>
      <c r="AE51" s="120"/>
      <c r="AF51" s="120"/>
      <c r="AG51" s="253">
        <f t="shared" si="29"/>
        <v>0</v>
      </c>
      <c r="AI51" s="199" t="str">
        <f t="shared" si="8"/>
        <v>Units:</v>
      </c>
      <c r="AJ51" s="120"/>
      <c r="AK51" s="120"/>
      <c r="AL51" s="120"/>
      <c r="AM51" s="120"/>
      <c r="AN51" s="120"/>
      <c r="AO51" s="120"/>
      <c r="AP51" s="120"/>
      <c r="AQ51" s="120"/>
      <c r="AR51" s="120"/>
      <c r="AS51" s="120"/>
      <c r="AT51" s="253">
        <f t="shared" si="30"/>
        <v>0</v>
      </c>
    </row>
    <row r="52" spans="1:46">
      <c r="A52" s="204" t="str">
        <f>'N3.01'!A52</f>
        <v>Long Term Risk Benefit: RIIO-2</v>
      </c>
      <c r="B52" s="204" t="str">
        <f>'N3.01'!B52</f>
        <v>Asset Intervention Impacts</v>
      </c>
      <c r="C52" s="204" t="str">
        <f>'N3.01'!C52</f>
        <v>Asset Refurbishment (PoF Driven)</v>
      </c>
      <c r="D52" s="204" t="str">
        <f>'N3.01'!D52</f>
        <v>N/A</v>
      </c>
      <c r="F52" s="212" t="s">
        <v>51</v>
      </c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253">
        <f t="shared" si="28"/>
        <v>0</v>
      </c>
      <c r="S52" s="199" t="str">
        <f t="shared" si="5"/>
        <v>Units:</v>
      </c>
      <c r="T52" s="120"/>
      <c r="V52" s="199" t="str">
        <f t="shared" si="6"/>
        <v>Units:</v>
      </c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253">
        <f t="shared" si="29"/>
        <v>0</v>
      </c>
      <c r="AI52" s="199" t="str">
        <f t="shared" si="8"/>
        <v>Units:</v>
      </c>
      <c r="AJ52" s="120"/>
      <c r="AK52" s="120"/>
      <c r="AL52" s="120"/>
      <c r="AM52" s="120"/>
      <c r="AN52" s="120"/>
      <c r="AO52" s="120"/>
      <c r="AP52" s="120"/>
      <c r="AQ52" s="120"/>
      <c r="AR52" s="120"/>
      <c r="AS52" s="120"/>
      <c r="AT52" s="253">
        <f t="shared" si="30"/>
        <v>0</v>
      </c>
    </row>
    <row r="53" spans="1:46">
      <c r="A53" s="204" t="str">
        <f>'N3.01'!A53</f>
        <v>Long Term Risk Benefit: RIIO-2</v>
      </c>
      <c r="B53" s="204" t="str">
        <f>'N3.01'!B53</f>
        <v>Asset Intervention Impacts</v>
      </c>
      <c r="C53" s="204" t="str">
        <f>'N3.01'!C53</f>
        <v>Asset Refurbishment (CoF Driven)</v>
      </c>
      <c r="D53" s="204" t="str">
        <f>'N3.01'!D53</f>
        <v>N/A</v>
      </c>
      <c r="F53" s="212" t="s">
        <v>51</v>
      </c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253">
        <f t="shared" si="28"/>
        <v>0</v>
      </c>
      <c r="S53" s="199" t="str">
        <f t="shared" si="5"/>
        <v>Units:</v>
      </c>
      <c r="T53" s="120"/>
      <c r="V53" s="199" t="str">
        <f t="shared" si="6"/>
        <v>Units:</v>
      </c>
      <c r="W53" s="120"/>
      <c r="X53" s="120"/>
      <c r="Y53" s="120"/>
      <c r="Z53" s="120"/>
      <c r="AA53" s="120"/>
      <c r="AB53" s="120"/>
      <c r="AC53" s="120"/>
      <c r="AD53" s="120"/>
      <c r="AE53" s="120"/>
      <c r="AF53" s="120"/>
      <c r="AG53" s="253">
        <f t="shared" si="29"/>
        <v>0</v>
      </c>
      <c r="AI53" s="199" t="str">
        <f t="shared" si="8"/>
        <v>Units:</v>
      </c>
      <c r="AJ53" s="120"/>
      <c r="AK53" s="120"/>
      <c r="AL53" s="120"/>
      <c r="AM53" s="120"/>
      <c r="AN53" s="120"/>
      <c r="AO53" s="120"/>
      <c r="AP53" s="120"/>
      <c r="AQ53" s="120"/>
      <c r="AR53" s="120"/>
      <c r="AS53" s="120"/>
      <c r="AT53" s="253">
        <f t="shared" si="30"/>
        <v>0</v>
      </c>
    </row>
    <row r="54" spans="1:46">
      <c r="A54" s="204" t="str">
        <f>'N3.01'!A54</f>
        <v>Long Term Risk Benefit: RIIO-2</v>
      </c>
      <c r="B54" s="204" t="str">
        <f>'N3.01'!B54</f>
        <v>Asset Intervention Impacts</v>
      </c>
      <c r="C54" s="204" t="str">
        <f>'N3.01'!C54</f>
        <v>Asset Refurbishment (Other Driven)</v>
      </c>
      <c r="D54" s="204" t="str">
        <f>'N3.01'!D54</f>
        <v>N/A</v>
      </c>
      <c r="F54" s="212" t="s">
        <v>51</v>
      </c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253">
        <f t="shared" si="28"/>
        <v>0</v>
      </c>
      <c r="S54" s="199" t="str">
        <f t="shared" si="5"/>
        <v>Units:</v>
      </c>
      <c r="T54" s="120"/>
      <c r="V54" s="199" t="str">
        <f t="shared" si="6"/>
        <v>Units:</v>
      </c>
      <c r="W54" s="120"/>
      <c r="X54" s="120"/>
      <c r="Y54" s="120"/>
      <c r="Z54" s="120"/>
      <c r="AA54" s="120"/>
      <c r="AB54" s="120"/>
      <c r="AC54" s="120"/>
      <c r="AD54" s="120"/>
      <c r="AE54" s="120"/>
      <c r="AF54" s="120"/>
      <c r="AG54" s="253">
        <f t="shared" si="29"/>
        <v>0</v>
      </c>
      <c r="AI54" s="199" t="str">
        <f t="shared" si="8"/>
        <v>Units:</v>
      </c>
      <c r="AJ54" s="120"/>
      <c r="AK54" s="120"/>
      <c r="AL54" s="120"/>
      <c r="AM54" s="120"/>
      <c r="AN54" s="120"/>
      <c r="AO54" s="120"/>
      <c r="AP54" s="120"/>
      <c r="AQ54" s="120"/>
      <c r="AR54" s="120"/>
      <c r="AS54" s="120"/>
      <c r="AT54" s="253">
        <f t="shared" si="30"/>
        <v>0</v>
      </c>
    </row>
    <row r="55" spans="1:46">
      <c r="A55" s="204" t="str">
        <f>'N3.01'!A55</f>
        <v>Long Term Risk Benefit: RIIO-2</v>
      </c>
      <c r="B55" s="204" t="str">
        <f>'N3.01'!B55</f>
        <v>Asset Intervention Impacts</v>
      </c>
      <c r="C55" s="204" t="str">
        <f>'N3.01'!C55</f>
        <v>Total Long Term Risk Benefit</v>
      </c>
      <c r="D55" s="204" t="str">
        <f>'N3.01'!D55</f>
        <v>Sub-Total</v>
      </c>
      <c r="F55" s="212" t="s">
        <v>51</v>
      </c>
      <c r="G55" s="252">
        <f>SUM(G$49:G$54)</f>
        <v>0</v>
      </c>
      <c r="H55" s="252">
        <f t="shared" ref="H55:P55" si="31">SUM(H$49:H$54)</f>
        <v>0</v>
      </c>
      <c r="I55" s="252">
        <f t="shared" si="31"/>
        <v>0</v>
      </c>
      <c r="J55" s="252">
        <f t="shared" si="31"/>
        <v>0</v>
      </c>
      <c r="K55" s="252">
        <f t="shared" si="31"/>
        <v>0</v>
      </c>
      <c r="L55" s="252">
        <f t="shared" si="31"/>
        <v>0</v>
      </c>
      <c r="M55" s="252">
        <f t="shared" si="31"/>
        <v>0</v>
      </c>
      <c r="N55" s="252">
        <f t="shared" si="31"/>
        <v>0</v>
      </c>
      <c r="O55" s="252">
        <f t="shared" si="31"/>
        <v>0</v>
      </c>
      <c r="P55" s="252">
        <f t="shared" si="31"/>
        <v>0</v>
      </c>
      <c r="Q55" s="253">
        <f t="shared" si="28"/>
        <v>0</v>
      </c>
      <c r="S55" s="199" t="str">
        <f t="shared" si="5"/>
        <v>Units:</v>
      </c>
      <c r="T55" s="120"/>
      <c r="V55" s="199" t="str">
        <f t="shared" si="6"/>
        <v>Units:</v>
      </c>
      <c r="W55" s="252">
        <f t="shared" ref="W55:AF55" si="32">SUM(W$49:W$54)</f>
        <v>0</v>
      </c>
      <c r="X55" s="252">
        <f t="shared" si="32"/>
        <v>0</v>
      </c>
      <c r="Y55" s="252">
        <f t="shared" si="32"/>
        <v>0</v>
      </c>
      <c r="Z55" s="252">
        <f t="shared" si="32"/>
        <v>0</v>
      </c>
      <c r="AA55" s="252">
        <f t="shared" si="32"/>
        <v>0</v>
      </c>
      <c r="AB55" s="252">
        <f t="shared" si="32"/>
        <v>0</v>
      </c>
      <c r="AC55" s="252">
        <f t="shared" si="32"/>
        <v>0</v>
      </c>
      <c r="AD55" s="252">
        <f t="shared" si="32"/>
        <v>0</v>
      </c>
      <c r="AE55" s="252">
        <f t="shared" si="32"/>
        <v>0</v>
      </c>
      <c r="AF55" s="252">
        <f t="shared" si="32"/>
        <v>0</v>
      </c>
      <c r="AG55" s="253">
        <f t="shared" si="29"/>
        <v>0</v>
      </c>
      <c r="AI55" s="199" t="str">
        <f t="shared" si="8"/>
        <v>Units:</v>
      </c>
      <c r="AJ55" s="252">
        <f t="shared" ref="AJ55:AS55" si="33">SUM(AJ$49:AJ$54)</f>
        <v>0</v>
      </c>
      <c r="AK55" s="252">
        <f t="shared" si="33"/>
        <v>0</v>
      </c>
      <c r="AL55" s="252">
        <f t="shared" si="33"/>
        <v>0</v>
      </c>
      <c r="AM55" s="252">
        <f t="shared" si="33"/>
        <v>0</v>
      </c>
      <c r="AN55" s="252">
        <f t="shared" si="33"/>
        <v>0</v>
      </c>
      <c r="AO55" s="252">
        <f t="shared" si="33"/>
        <v>0</v>
      </c>
      <c r="AP55" s="252">
        <f t="shared" si="33"/>
        <v>0</v>
      </c>
      <c r="AQ55" s="252">
        <f t="shared" si="33"/>
        <v>0</v>
      </c>
      <c r="AR55" s="252">
        <f t="shared" si="33"/>
        <v>0</v>
      </c>
      <c r="AS55" s="252">
        <f t="shared" si="33"/>
        <v>0</v>
      </c>
      <c r="AT55" s="253">
        <f t="shared" si="30"/>
        <v>0</v>
      </c>
    </row>
    <row r="56" spans="1:46" s="207" customFormat="1" ht="5" customHeight="1">
      <c r="F56" s="208"/>
      <c r="S56" s="208"/>
      <c r="V56" s="208"/>
      <c r="AI56" s="208"/>
    </row>
    <row r="78" spans="5:5">
      <c r="E78" s="209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8" tint="-0.249977111117893"/>
  </sheetPr>
  <dimension ref="A1:G74"/>
  <sheetViews>
    <sheetView workbookViewId="0">
      <selection activeCell="B15" sqref="B15"/>
    </sheetView>
  </sheetViews>
  <sheetFormatPr defaultColWidth="9" defaultRowHeight="12.4"/>
  <cols>
    <col min="1" max="1" width="14.796875" style="48" customWidth="1"/>
    <col min="2" max="2" width="53" style="48" customWidth="1"/>
    <col min="3" max="3" width="16" style="49" bestFit="1" customWidth="1"/>
    <col min="4" max="4" width="9.19921875" style="49" customWidth="1"/>
    <col min="5" max="5" width="16" style="48" customWidth="1"/>
    <col min="6" max="6" width="53" style="48" customWidth="1"/>
    <col min="7" max="7" width="19.1328125" style="48" customWidth="1"/>
    <col min="8" max="46" width="9" style="48"/>
    <col min="47" max="47" width="9.33203125" style="48" bestFit="1" customWidth="1"/>
    <col min="48" max="16384" width="9" style="48"/>
  </cols>
  <sheetData>
    <row r="1" spans="1:7" ht="25.15">
      <c r="A1" s="1" t="str">
        <f>N0_Cover!A1</f>
        <v>RIIO-2 Regulatory Reporting Pack</v>
      </c>
      <c r="B1" s="2"/>
      <c r="C1" s="2"/>
      <c r="D1" s="2"/>
      <c r="E1" s="2"/>
      <c r="F1" s="71"/>
      <c r="G1" s="2"/>
    </row>
    <row r="2" spans="1:7" s="61" customFormat="1" ht="22.9">
      <c r="A2" s="1">
        <f>N0_Cover!$B$12</f>
        <v>0</v>
      </c>
      <c r="B2" s="4"/>
      <c r="C2" s="4"/>
      <c r="D2" s="4"/>
      <c r="E2" s="4"/>
      <c r="F2" s="4"/>
      <c r="G2" s="4"/>
    </row>
    <row r="3" spans="1:7" s="47" customFormat="1" ht="19.899999999999999">
      <c r="A3" s="5" t="str">
        <f>"Workbook " &amp; N0_Cover!$B$14</f>
        <v>Workbook N: NARM</v>
      </c>
      <c r="B3" s="6"/>
      <c r="C3" s="6"/>
      <c r="D3" s="6"/>
      <c r="E3" s="6"/>
      <c r="F3" s="6"/>
      <c r="G3" s="6"/>
    </row>
    <row r="4" spans="1:7" s="47" customFormat="1" ht="19.899999999999999">
      <c r="A4" s="7" t="str">
        <f>"Submission Version " &amp; N0_Cover!$B$15 &amp; " - Submitted on " &amp; TEXT(N0_Cover!$B$16,"dd mmm yyyy")</f>
        <v>Submission Version  - Submitted on 00 Jan 1900</v>
      </c>
      <c r="B4" s="8"/>
      <c r="C4" s="8"/>
      <c r="D4" s="8"/>
      <c r="E4" s="8"/>
      <c r="F4" s="8"/>
      <c r="G4" s="8"/>
    </row>
    <row r="5" spans="1:7" s="47" customFormat="1" ht="19.899999999999999">
      <c r="A5" s="7" t="str">
        <f>"Template Version: " &amp; N0_Cover!$B$11</f>
        <v>Template Version: v1.0</v>
      </c>
      <c r="B5" s="8"/>
      <c r="C5" s="8"/>
      <c r="D5" s="8"/>
      <c r="E5" s="8"/>
      <c r="F5" s="8"/>
      <c r="G5" s="8"/>
    </row>
    <row r="6" spans="1:7" s="46" customFormat="1" ht="19.899999999999999">
      <c r="A6" s="5" t="str">
        <f ca="1">"Sheet: " &amp;VLOOKUP(RIGHT(CELL("filename",A1),LEN(CELL("filename",A1))-FIND("]",CELL("filename",A1))),'N0.1_Contents'!$A$11:$B$98,2,FALSE)</f>
        <v>Sheet: N0.2 Submission Version History</v>
      </c>
      <c r="B6" s="6"/>
      <c r="C6" s="6"/>
      <c r="D6" s="6"/>
      <c r="E6" s="6"/>
      <c r="F6" s="6"/>
      <c r="G6" s="6"/>
    </row>
    <row r="7" spans="1:7" ht="17.649999999999999">
      <c r="A7" s="7" t="str">
        <f>"Prices Base: " &amp; 'N0.5_Data_Constants'!C13</f>
        <v>Prices Base: 2018/19</v>
      </c>
      <c r="B7" s="8"/>
      <c r="C7" s="8"/>
      <c r="D7" s="8"/>
      <c r="E7" s="8"/>
      <c r="F7" s="8"/>
      <c r="G7" s="8"/>
    </row>
    <row r="8" spans="1:7" s="129" customFormat="1">
      <c r="A8" s="140" t="str">
        <f>"Error Checks: " &amp; IF(ISERROR(MATCH("Error",$A$9:$G$9,0)),"OK","Error")</f>
        <v>Error Checks: OK</v>
      </c>
      <c r="B8" s="141"/>
      <c r="C8" s="141"/>
      <c r="D8" s="141"/>
      <c r="E8" s="141"/>
      <c r="F8" s="141"/>
      <c r="G8" s="141"/>
    </row>
    <row r="9" spans="1:7" s="129" customFormat="1">
      <c r="A9" s="146" t="str">
        <f t="shared" ref="A9:G9" si="0">IF(ISERROR(MATCH("Error",A10:A165,0)),"-","Error")</f>
        <v>-</v>
      </c>
      <c r="B9" s="146" t="str">
        <f t="shared" si="0"/>
        <v>-</v>
      </c>
      <c r="C9" s="146" t="str">
        <f t="shared" si="0"/>
        <v>-</v>
      </c>
      <c r="D9" s="146" t="str">
        <f t="shared" si="0"/>
        <v>-</v>
      </c>
      <c r="E9" s="146" t="str">
        <f t="shared" si="0"/>
        <v>-</v>
      </c>
      <c r="F9" s="146" t="str">
        <f t="shared" si="0"/>
        <v>-</v>
      </c>
      <c r="G9" s="146" t="str">
        <f t="shared" si="0"/>
        <v>-</v>
      </c>
    </row>
    <row r="11" spans="1:7">
      <c r="A11" s="37" t="s">
        <v>166</v>
      </c>
    </row>
    <row r="12" spans="1:7" ht="14.25">
      <c r="A12" s="281" t="s">
        <v>167</v>
      </c>
      <c r="B12" s="282"/>
    </row>
    <row r="13" spans="1:7" ht="14.25">
      <c r="A13" s="283" t="s">
        <v>168</v>
      </c>
      <c r="B13" s="284"/>
    </row>
    <row r="16" spans="1:7">
      <c r="A16" s="37" t="s">
        <v>164</v>
      </c>
    </row>
    <row r="17" spans="1:7" ht="14.25" customHeight="1">
      <c r="A17" s="278" t="s">
        <v>137</v>
      </c>
      <c r="B17" s="278"/>
      <c r="C17" s="279"/>
      <c r="D17" s="280" t="s">
        <v>138</v>
      </c>
      <c r="E17" s="278"/>
      <c r="F17" s="278"/>
      <c r="G17" s="278"/>
    </row>
    <row r="18" spans="1:7" ht="28.5" customHeight="1">
      <c r="A18" s="113" t="s">
        <v>162</v>
      </c>
      <c r="B18" s="113" t="s">
        <v>165</v>
      </c>
      <c r="C18" s="117" t="s">
        <v>136</v>
      </c>
      <c r="D18" s="115" t="s">
        <v>134</v>
      </c>
      <c r="E18" s="114" t="s">
        <v>133</v>
      </c>
      <c r="F18" s="113" t="s">
        <v>135</v>
      </c>
      <c r="G18" s="113" t="s">
        <v>163</v>
      </c>
    </row>
    <row r="19" spans="1:7" ht="14.25">
      <c r="A19" s="130"/>
      <c r="B19" s="131"/>
      <c r="C19" s="132"/>
      <c r="D19" s="133"/>
      <c r="E19" s="130"/>
      <c r="F19" s="131"/>
      <c r="G19" s="134"/>
    </row>
    <row r="20" spans="1:7" ht="14.25">
      <c r="A20" s="124"/>
      <c r="B20" s="125"/>
      <c r="C20" s="126"/>
      <c r="D20" s="127"/>
      <c r="E20" s="124"/>
      <c r="F20" s="125"/>
      <c r="G20" s="128"/>
    </row>
    <row r="21" spans="1:7" ht="14.25">
      <c r="A21" s="124"/>
      <c r="B21" s="125"/>
      <c r="C21" s="126"/>
      <c r="D21" s="127"/>
      <c r="E21" s="124"/>
      <c r="F21" s="125"/>
      <c r="G21" s="128"/>
    </row>
    <row r="22" spans="1:7" ht="14.25">
      <c r="A22" s="124"/>
      <c r="B22" s="125"/>
      <c r="C22" s="126"/>
      <c r="D22" s="127"/>
      <c r="E22" s="124"/>
      <c r="F22" s="125"/>
      <c r="G22" s="128"/>
    </row>
    <row r="23" spans="1:7" ht="14.25">
      <c r="A23" s="124"/>
      <c r="B23" s="125"/>
      <c r="C23" s="126"/>
      <c r="D23" s="127"/>
      <c r="E23" s="124"/>
      <c r="F23" s="125"/>
      <c r="G23" s="128"/>
    </row>
    <row r="24" spans="1:7" ht="14.25">
      <c r="A24" s="124"/>
      <c r="B24" s="125"/>
      <c r="C24" s="126"/>
      <c r="D24" s="127"/>
      <c r="E24" s="124"/>
      <c r="F24" s="125"/>
      <c r="G24" s="128"/>
    </row>
    <row r="25" spans="1:7" ht="14.25">
      <c r="A25" s="124"/>
      <c r="B25" s="125"/>
      <c r="C25" s="126"/>
      <c r="D25" s="127"/>
      <c r="E25" s="124"/>
      <c r="F25" s="125"/>
      <c r="G25" s="128"/>
    </row>
    <row r="26" spans="1:7" ht="14.25">
      <c r="A26" s="124"/>
      <c r="B26" s="125"/>
      <c r="C26" s="126"/>
      <c r="D26" s="127"/>
      <c r="E26" s="124"/>
      <c r="F26" s="125"/>
      <c r="G26" s="128"/>
    </row>
    <row r="27" spans="1:7" ht="14.25">
      <c r="A27" s="130"/>
      <c r="B27" s="131"/>
      <c r="C27" s="132"/>
      <c r="D27" s="133"/>
      <c r="E27" s="130"/>
      <c r="F27" s="131"/>
      <c r="G27" s="134"/>
    </row>
    <row r="28" spans="1:7" ht="14.25">
      <c r="A28" s="124"/>
      <c r="B28" s="125"/>
      <c r="C28" s="126"/>
      <c r="D28" s="127"/>
      <c r="E28" s="124"/>
      <c r="F28" s="125"/>
      <c r="G28" s="128"/>
    </row>
    <row r="29" spans="1:7" ht="14.25">
      <c r="A29" s="124"/>
      <c r="B29" s="125"/>
      <c r="C29" s="126"/>
      <c r="D29" s="127"/>
      <c r="E29" s="124"/>
      <c r="F29" s="125"/>
      <c r="G29" s="128"/>
    </row>
    <row r="30" spans="1:7" ht="14.25">
      <c r="A30" s="124"/>
      <c r="B30" s="125"/>
      <c r="C30" s="126"/>
      <c r="D30" s="127"/>
      <c r="E30" s="124"/>
      <c r="F30" s="125"/>
      <c r="G30" s="128"/>
    </row>
    <row r="31" spans="1:7" ht="14.25">
      <c r="A31" s="124"/>
      <c r="B31" s="125"/>
      <c r="C31" s="126"/>
      <c r="D31" s="127"/>
      <c r="E31" s="124"/>
      <c r="F31" s="125"/>
      <c r="G31" s="128"/>
    </row>
    <row r="32" spans="1:7" ht="14.25">
      <c r="A32" s="124"/>
      <c r="B32" s="125"/>
      <c r="C32" s="126"/>
      <c r="D32" s="127"/>
      <c r="E32" s="124"/>
      <c r="F32" s="125"/>
      <c r="G32" s="128"/>
    </row>
    <row r="33" spans="1:7" ht="14.25">
      <c r="A33" s="124"/>
      <c r="B33" s="125"/>
      <c r="C33" s="126"/>
      <c r="D33" s="127"/>
      <c r="E33" s="124"/>
      <c r="F33" s="125"/>
      <c r="G33" s="128"/>
    </row>
    <row r="34" spans="1:7" ht="14.25">
      <c r="A34" s="124"/>
      <c r="B34" s="125"/>
      <c r="C34" s="126"/>
      <c r="D34" s="127"/>
      <c r="E34" s="124"/>
      <c r="F34" s="125"/>
      <c r="G34" s="128"/>
    </row>
    <row r="35" spans="1:7" ht="14.25">
      <c r="A35" s="130"/>
      <c r="B35" s="131"/>
      <c r="C35" s="132"/>
      <c r="D35" s="133"/>
      <c r="E35" s="130"/>
      <c r="F35" s="131"/>
      <c r="G35" s="134"/>
    </row>
    <row r="36" spans="1:7" ht="14.25">
      <c r="A36" s="124"/>
      <c r="B36" s="125"/>
      <c r="C36" s="126"/>
      <c r="D36" s="127"/>
      <c r="E36" s="124"/>
      <c r="F36" s="125"/>
      <c r="G36" s="128"/>
    </row>
    <row r="37" spans="1:7" ht="14.25">
      <c r="A37" s="124"/>
      <c r="B37" s="125"/>
      <c r="C37" s="126"/>
      <c r="D37" s="127"/>
      <c r="E37" s="124"/>
      <c r="F37" s="125"/>
      <c r="G37" s="128"/>
    </row>
    <row r="38" spans="1:7" ht="14.25">
      <c r="A38" s="124"/>
      <c r="B38" s="125"/>
      <c r="C38" s="126"/>
      <c r="D38" s="127"/>
      <c r="E38" s="124"/>
      <c r="F38" s="125"/>
      <c r="G38" s="128"/>
    </row>
    <row r="39" spans="1:7" ht="14.25">
      <c r="A39" s="124"/>
      <c r="B39" s="125"/>
      <c r="C39" s="126"/>
      <c r="D39" s="127"/>
      <c r="E39" s="124"/>
      <c r="F39" s="125"/>
      <c r="G39" s="128"/>
    </row>
    <row r="40" spans="1:7" ht="14.25">
      <c r="A40" s="124"/>
      <c r="B40" s="125"/>
      <c r="C40" s="126"/>
      <c r="D40" s="127"/>
      <c r="E40" s="124"/>
      <c r="F40" s="125"/>
      <c r="G40" s="128"/>
    </row>
    <row r="41" spans="1:7" ht="14.25">
      <c r="A41" s="124"/>
      <c r="B41" s="125"/>
      <c r="C41" s="126"/>
      <c r="D41" s="127"/>
      <c r="E41" s="124"/>
      <c r="F41" s="125"/>
      <c r="G41" s="128"/>
    </row>
    <row r="42" spans="1:7" ht="14.25">
      <c r="A42" s="124"/>
      <c r="B42" s="125"/>
      <c r="C42" s="126"/>
      <c r="D42" s="127"/>
      <c r="E42" s="124"/>
      <c r="F42" s="125"/>
      <c r="G42" s="128"/>
    </row>
    <row r="43" spans="1:7" ht="14.25">
      <c r="A43" s="130"/>
      <c r="B43" s="131"/>
      <c r="C43" s="132"/>
      <c r="D43" s="133"/>
      <c r="E43" s="130"/>
      <c r="F43" s="131"/>
      <c r="G43" s="134"/>
    </row>
    <row r="44" spans="1:7" ht="14.25">
      <c r="A44" s="124"/>
      <c r="B44" s="125"/>
      <c r="C44" s="126"/>
      <c r="D44" s="127"/>
      <c r="E44" s="124"/>
      <c r="F44" s="125"/>
      <c r="G44" s="128"/>
    </row>
    <row r="45" spans="1:7" ht="14.25">
      <c r="A45" s="124"/>
      <c r="B45" s="125"/>
      <c r="C45" s="126"/>
      <c r="D45" s="127"/>
      <c r="E45" s="124"/>
      <c r="F45" s="125"/>
      <c r="G45" s="128"/>
    </row>
    <row r="46" spans="1:7" ht="14.25">
      <c r="A46" s="124"/>
      <c r="B46" s="125"/>
      <c r="C46" s="126"/>
      <c r="D46" s="127"/>
      <c r="E46" s="124"/>
      <c r="F46" s="125"/>
      <c r="G46" s="128"/>
    </row>
    <row r="47" spans="1:7" ht="14.25">
      <c r="A47" s="124"/>
      <c r="B47" s="125"/>
      <c r="C47" s="126"/>
      <c r="D47" s="127"/>
      <c r="E47" s="124"/>
      <c r="F47" s="125"/>
      <c r="G47" s="128"/>
    </row>
    <row r="48" spans="1:7" ht="14.25">
      <c r="A48" s="124"/>
      <c r="B48" s="125"/>
      <c r="C48" s="126"/>
      <c r="D48" s="127"/>
      <c r="E48" s="124"/>
      <c r="F48" s="125"/>
      <c r="G48" s="128"/>
    </row>
    <row r="49" spans="1:7" ht="14.25">
      <c r="A49" s="124"/>
      <c r="B49" s="125"/>
      <c r="C49" s="126"/>
      <c r="D49" s="127"/>
      <c r="E49" s="124"/>
      <c r="F49" s="125"/>
      <c r="G49" s="128"/>
    </row>
    <row r="50" spans="1:7" ht="14.25">
      <c r="A50" s="124"/>
      <c r="B50" s="125"/>
      <c r="C50" s="126"/>
      <c r="D50" s="127"/>
      <c r="E50" s="124"/>
      <c r="F50" s="125"/>
      <c r="G50" s="128"/>
    </row>
    <row r="51" spans="1:7" ht="14.25">
      <c r="A51" s="130"/>
      <c r="B51" s="131"/>
      <c r="C51" s="132"/>
      <c r="D51" s="133"/>
      <c r="E51" s="130"/>
      <c r="F51" s="131"/>
      <c r="G51" s="134"/>
    </row>
    <row r="52" spans="1:7" ht="14.25">
      <c r="A52" s="124"/>
      <c r="B52" s="125"/>
      <c r="C52" s="126"/>
      <c r="D52" s="127"/>
      <c r="E52" s="124"/>
      <c r="F52" s="125"/>
      <c r="G52" s="128"/>
    </row>
    <row r="53" spans="1:7" ht="14.25">
      <c r="A53" s="124"/>
      <c r="B53" s="125"/>
      <c r="C53" s="126"/>
      <c r="D53" s="127"/>
      <c r="E53" s="124"/>
      <c r="F53" s="125"/>
      <c r="G53" s="128"/>
    </row>
    <row r="54" spans="1:7" ht="14.25">
      <c r="A54" s="124"/>
      <c r="B54" s="125"/>
      <c r="C54" s="126"/>
      <c r="D54" s="127"/>
      <c r="E54" s="124"/>
      <c r="F54" s="125"/>
      <c r="G54" s="128"/>
    </row>
    <row r="55" spans="1:7" ht="14.25">
      <c r="A55" s="124"/>
      <c r="B55" s="125"/>
      <c r="C55" s="126"/>
      <c r="D55" s="127"/>
      <c r="E55" s="124"/>
      <c r="F55" s="125"/>
      <c r="G55" s="128"/>
    </row>
    <row r="56" spans="1:7" ht="14.25">
      <c r="A56" s="124"/>
      <c r="B56" s="125"/>
      <c r="C56" s="126"/>
      <c r="D56" s="127"/>
      <c r="E56" s="124"/>
      <c r="F56" s="125"/>
      <c r="G56" s="128"/>
    </row>
    <row r="57" spans="1:7" ht="14.25">
      <c r="A57" s="124"/>
      <c r="B57" s="125"/>
      <c r="C57" s="126"/>
      <c r="D57" s="127"/>
      <c r="E57" s="124"/>
      <c r="F57" s="125"/>
      <c r="G57" s="128"/>
    </row>
    <row r="58" spans="1:7" ht="14.25">
      <c r="A58" s="124"/>
      <c r="B58" s="125"/>
      <c r="C58" s="126"/>
      <c r="D58" s="127"/>
      <c r="E58" s="124"/>
      <c r="F58" s="125"/>
      <c r="G58" s="128"/>
    </row>
    <row r="59" spans="1:7" ht="14.25">
      <c r="A59" s="130"/>
      <c r="B59" s="131"/>
      <c r="C59" s="132"/>
      <c r="D59" s="133"/>
      <c r="E59" s="130"/>
      <c r="F59" s="131"/>
      <c r="G59" s="134"/>
    </row>
    <row r="60" spans="1:7" ht="14.25">
      <c r="A60" s="124"/>
      <c r="B60" s="125"/>
      <c r="C60" s="126"/>
      <c r="D60" s="127"/>
      <c r="E60" s="124"/>
      <c r="F60" s="125"/>
      <c r="G60" s="128"/>
    </row>
    <row r="61" spans="1:7" ht="14.25">
      <c r="A61" s="124"/>
      <c r="B61" s="125"/>
      <c r="C61" s="126"/>
      <c r="D61" s="127"/>
      <c r="E61" s="124"/>
      <c r="F61" s="125"/>
      <c r="G61" s="128"/>
    </row>
    <row r="62" spans="1:7" ht="14.25">
      <c r="A62" s="124"/>
      <c r="B62" s="125"/>
      <c r="C62" s="126"/>
      <c r="D62" s="127"/>
      <c r="E62" s="124"/>
      <c r="F62" s="125"/>
      <c r="G62" s="128"/>
    </row>
    <row r="63" spans="1:7" ht="14.25">
      <c r="A63" s="124"/>
      <c r="B63" s="125"/>
      <c r="C63" s="126"/>
      <c r="D63" s="127"/>
      <c r="E63" s="124"/>
      <c r="F63" s="125"/>
      <c r="G63" s="128"/>
    </row>
    <row r="64" spans="1:7" ht="14.25">
      <c r="A64" s="124"/>
      <c r="B64" s="125"/>
      <c r="C64" s="126"/>
      <c r="D64" s="127"/>
      <c r="E64" s="124"/>
      <c r="F64" s="125"/>
      <c r="G64" s="128"/>
    </row>
    <row r="65" spans="1:7" ht="14.25">
      <c r="A65" s="124"/>
      <c r="B65" s="125"/>
      <c r="C65" s="126"/>
      <c r="D65" s="127"/>
      <c r="E65" s="124"/>
      <c r="F65" s="125"/>
      <c r="G65" s="128"/>
    </row>
    <row r="66" spans="1:7" ht="14.25">
      <c r="A66" s="124"/>
      <c r="B66" s="125"/>
      <c r="C66" s="126"/>
      <c r="D66" s="127"/>
      <c r="E66" s="124"/>
      <c r="F66" s="125"/>
      <c r="G66" s="128"/>
    </row>
    <row r="67" spans="1:7" ht="14.25">
      <c r="A67" s="130"/>
      <c r="B67" s="131"/>
      <c r="C67" s="132"/>
      <c r="D67" s="133"/>
      <c r="E67" s="130"/>
      <c r="F67" s="131"/>
      <c r="G67" s="134"/>
    </row>
    <row r="68" spans="1:7" ht="14.25">
      <c r="A68" s="124"/>
      <c r="B68" s="125"/>
      <c r="C68" s="126"/>
      <c r="D68" s="127"/>
      <c r="E68" s="124"/>
      <c r="F68" s="125"/>
      <c r="G68" s="128"/>
    </row>
    <row r="69" spans="1:7" ht="14.25">
      <c r="A69" s="124"/>
      <c r="B69" s="125"/>
      <c r="C69" s="126"/>
      <c r="D69" s="127"/>
      <c r="E69" s="124"/>
      <c r="F69" s="125"/>
      <c r="G69" s="128"/>
    </row>
    <row r="70" spans="1:7" ht="14.25">
      <c r="A70" s="124"/>
      <c r="B70" s="125"/>
      <c r="C70" s="126"/>
      <c r="D70" s="127"/>
      <c r="E70" s="124"/>
      <c r="F70" s="125"/>
      <c r="G70" s="128"/>
    </row>
    <row r="71" spans="1:7" ht="14.25">
      <c r="A71" s="124"/>
      <c r="B71" s="125"/>
      <c r="C71" s="126"/>
      <c r="D71" s="127"/>
      <c r="E71" s="124"/>
      <c r="F71" s="125"/>
      <c r="G71" s="128"/>
    </row>
    <row r="72" spans="1:7" ht="14.25">
      <c r="A72" s="124"/>
      <c r="B72" s="125"/>
      <c r="C72" s="126"/>
      <c r="D72" s="127"/>
      <c r="E72" s="124"/>
      <c r="F72" s="125"/>
      <c r="G72" s="128"/>
    </row>
    <row r="73" spans="1:7" ht="14.25">
      <c r="A73" s="124"/>
      <c r="B73" s="125"/>
      <c r="C73" s="126"/>
      <c r="D73" s="127"/>
      <c r="E73" s="124"/>
      <c r="F73" s="125"/>
      <c r="G73" s="128"/>
    </row>
    <row r="74" spans="1:7" ht="14.25">
      <c r="A74" s="124"/>
      <c r="B74" s="125"/>
      <c r="C74" s="126"/>
      <c r="D74" s="127"/>
      <c r="E74" s="124"/>
      <c r="F74" s="125"/>
      <c r="G74" s="128"/>
    </row>
  </sheetData>
  <mergeCells count="4">
    <mergeCell ref="A17:C17"/>
    <mergeCell ref="D17:G17"/>
    <mergeCell ref="A12:B12"/>
    <mergeCell ref="A13:B13"/>
  </mergeCell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>
    <tabColor rgb="FF7030A0"/>
  </sheetPr>
  <dimension ref="A1:AV78"/>
  <sheetViews>
    <sheetView zoomScale="85" zoomScaleNormal="85" workbookViewId="0">
      <selection activeCell="G47" sqref="G47"/>
    </sheetView>
  </sheetViews>
  <sheetFormatPr defaultColWidth="9" defaultRowHeight="12.4"/>
  <cols>
    <col min="1" max="1" width="51.19921875" style="89" customWidth="1"/>
    <col min="2" max="2" width="48.796875" style="89" bestFit="1" customWidth="1"/>
    <col min="3" max="3" width="51.19921875" style="89" bestFit="1" customWidth="1"/>
    <col min="4" max="4" width="11.796875" style="89" customWidth="1"/>
    <col min="5" max="5" width="1" style="207" customWidth="1"/>
    <col min="6" max="6" width="6.19921875" style="90" customWidth="1"/>
    <col min="7" max="7" width="9.796875" style="89" bestFit="1" customWidth="1"/>
    <col min="8" max="14" width="9.1328125" style="89" bestFit="1" customWidth="1"/>
    <col min="15" max="17" width="9" style="89"/>
    <col min="18" max="18" width="1" style="207" customWidth="1"/>
    <col min="19" max="19" width="6.19921875" style="90" customWidth="1"/>
    <col min="20" max="20" width="9" style="89"/>
    <col min="21" max="21" width="1" style="207" customWidth="1"/>
    <col min="22" max="22" width="6.19921875" style="90" customWidth="1"/>
    <col min="23" max="33" width="9" style="89"/>
    <col min="34" max="34" width="1" style="207" customWidth="1"/>
    <col min="35" max="35" width="6.19921875" style="90" customWidth="1"/>
    <col min="36" max="46" width="9" style="89"/>
    <col min="47" max="47" width="9.33203125" style="89" bestFit="1" customWidth="1"/>
    <col min="48" max="16384" width="9" style="89"/>
  </cols>
  <sheetData>
    <row r="1" spans="1:48" ht="25.15">
      <c r="A1" s="1" t="str">
        <f>N0_Cover!A1</f>
        <v>RIIO-2 Regulatory Reporting Pack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</row>
    <row r="2" spans="1:48" ht="22.9">
      <c r="A2" s="1">
        <f>N0_Cover!$B$12</f>
        <v>0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</row>
    <row r="3" spans="1:48" ht="19.899999999999999">
      <c r="A3" s="5" t="str">
        <f>"Workbook " &amp; N0_Cover!$B$12</f>
        <v xml:space="preserve">Workbook 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48" ht="17.649999999999999">
      <c r="A4" s="7" t="str">
        <f>"Submission Version " &amp; N0_Cover!$B$15 &amp; " - Submitted on " &amp; TEXT(N0_Cover!$B$16,"dd mmm yyyy")</f>
        <v>Submission Version  - Submitted on 00 Jan 1900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</row>
    <row r="5" spans="1:48" ht="17.649999999999999">
      <c r="A5" s="7" t="str">
        <f>"Template Version: " &amp; N0_Cover!$B$11</f>
        <v>Template Version: v1.0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</row>
    <row r="6" spans="1:48" ht="19.899999999999999">
      <c r="A6" s="5" t="e">
        <f ca="1">"Sheet: " &amp;VLOOKUP(RIGHT(CELL("filename",A1),LEN(CELL("filename",A1))-FIND("]",CELL("filename",A1))),'N0.1_Contents'!$A$11:$B$98,2,FALSE)</f>
        <v>#N/A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</row>
    <row r="7" spans="1:48" ht="17.649999999999999">
      <c r="A7" s="7" t="str">
        <f>"Prices Base: " &amp; 'N0.5_Data_Constants'!C13</f>
        <v>Prices Base: 2018/19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</row>
    <row r="8" spans="1:48" s="137" customFormat="1">
      <c r="A8" s="140" t="str">
        <f>"Error Checks: " &amp; IF(ISERROR(MATCH("Error",$A$9:$AV$9,0)),"OK","Error")</f>
        <v>Error Checks: OK</v>
      </c>
      <c r="B8" s="141"/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1"/>
      <c r="AE8" s="141"/>
      <c r="AF8" s="141"/>
      <c r="AG8" s="141"/>
      <c r="AH8" s="141"/>
      <c r="AI8" s="141"/>
      <c r="AJ8" s="141"/>
      <c r="AK8" s="141"/>
      <c r="AL8" s="141"/>
      <c r="AM8" s="141"/>
      <c r="AN8" s="141"/>
      <c r="AO8" s="141"/>
      <c r="AP8" s="141"/>
      <c r="AQ8" s="141"/>
      <c r="AR8" s="141"/>
      <c r="AS8" s="141"/>
      <c r="AT8" s="141"/>
      <c r="AU8" s="141"/>
    </row>
    <row r="9" spans="1:48" s="137" customFormat="1">
      <c r="A9" s="142" t="str">
        <f t="shared" ref="A9:AV9" si="0">IF(ISERROR(MATCH("Error",A10:A12,0)),"-","Error")</f>
        <v>-</v>
      </c>
      <c r="B9" s="142" t="str">
        <f t="shared" si="0"/>
        <v>-</v>
      </c>
      <c r="C9" s="142" t="str">
        <f t="shared" si="0"/>
        <v>-</v>
      </c>
      <c r="D9" s="142"/>
      <c r="E9" s="142" t="str">
        <f t="shared" si="0"/>
        <v>-</v>
      </c>
      <c r="F9" s="142" t="str">
        <f t="shared" si="0"/>
        <v>-</v>
      </c>
      <c r="G9" s="142" t="str">
        <f t="shared" si="0"/>
        <v>-</v>
      </c>
      <c r="H9" s="142" t="str">
        <f t="shared" si="0"/>
        <v>-</v>
      </c>
      <c r="I9" s="142" t="str">
        <f t="shared" si="0"/>
        <v>-</v>
      </c>
      <c r="J9" s="142" t="str">
        <f t="shared" si="0"/>
        <v>-</v>
      </c>
      <c r="K9" s="142" t="str">
        <f t="shared" si="0"/>
        <v>-</v>
      </c>
      <c r="L9" s="142" t="str">
        <f t="shared" si="0"/>
        <v>-</v>
      </c>
      <c r="M9" s="142" t="str">
        <f t="shared" si="0"/>
        <v>-</v>
      </c>
      <c r="N9" s="142" t="str">
        <f t="shared" si="0"/>
        <v>-</v>
      </c>
      <c r="O9" s="142" t="str">
        <f t="shared" si="0"/>
        <v>-</v>
      </c>
      <c r="P9" s="142" t="str">
        <f t="shared" si="0"/>
        <v>-</v>
      </c>
      <c r="Q9" s="142" t="str">
        <f t="shared" si="0"/>
        <v>-</v>
      </c>
      <c r="R9" s="142" t="str">
        <f t="shared" si="0"/>
        <v>-</v>
      </c>
      <c r="S9" s="142" t="str">
        <f t="shared" si="0"/>
        <v>-</v>
      </c>
      <c r="T9" s="142" t="str">
        <f t="shared" si="0"/>
        <v>-</v>
      </c>
      <c r="U9" s="142" t="str">
        <f t="shared" si="0"/>
        <v>-</v>
      </c>
      <c r="V9" s="142" t="str">
        <f t="shared" si="0"/>
        <v>-</v>
      </c>
      <c r="W9" s="142" t="str">
        <f t="shared" si="0"/>
        <v>-</v>
      </c>
      <c r="X9" s="142" t="str">
        <f t="shared" si="0"/>
        <v>-</v>
      </c>
      <c r="Y9" s="142" t="str">
        <f t="shared" si="0"/>
        <v>-</v>
      </c>
      <c r="Z9" s="142" t="str">
        <f t="shared" si="0"/>
        <v>-</v>
      </c>
      <c r="AA9" s="142" t="str">
        <f t="shared" si="0"/>
        <v>-</v>
      </c>
      <c r="AB9" s="142" t="str">
        <f t="shared" si="0"/>
        <v>-</v>
      </c>
      <c r="AC9" s="142" t="str">
        <f t="shared" si="0"/>
        <v>-</v>
      </c>
      <c r="AD9" s="142" t="str">
        <f t="shared" si="0"/>
        <v>-</v>
      </c>
      <c r="AE9" s="142" t="str">
        <f t="shared" si="0"/>
        <v>-</v>
      </c>
      <c r="AF9" s="142" t="str">
        <f t="shared" si="0"/>
        <v>-</v>
      </c>
      <c r="AG9" s="142" t="str">
        <f t="shared" si="0"/>
        <v>-</v>
      </c>
      <c r="AH9" s="142" t="str">
        <f t="shared" si="0"/>
        <v>-</v>
      </c>
      <c r="AI9" s="142" t="str">
        <f t="shared" si="0"/>
        <v>-</v>
      </c>
      <c r="AJ9" s="142" t="str">
        <f t="shared" si="0"/>
        <v>-</v>
      </c>
      <c r="AK9" s="142" t="str">
        <f t="shared" si="0"/>
        <v>-</v>
      </c>
      <c r="AL9" s="142" t="str">
        <f t="shared" si="0"/>
        <v>-</v>
      </c>
      <c r="AM9" s="142" t="str">
        <f t="shared" si="0"/>
        <v>-</v>
      </c>
      <c r="AN9" s="142" t="str">
        <f t="shared" si="0"/>
        <v>-</v>
      </c>
      <c r="AO9" s="142" t="str">
        <f t="shared" si="0"/>
        <v>-</v>
      </c>
      <c r="AP9" s="142" t="str">
        <f t="shared" si="0"/>
        <v>-</v>
      </c>
      <c r="AQ9" s="142" t="str">
        <f t="shared" si="0"/>
        <v>-</v>
      </c>
      <c r="AR9" s="142" t="str">
        <f t="shared" si="0"/>
        <v>-</v>
      </c>
      <c r="AS9" s="142" t="str">
        <f t="shared" si="0"/>
        <v>-</v>
      </c>
      <c r="AT9" s="142" t="str">
        <f t="shared" si="0"/>
        <v>-</v>
      </c>
      <c r="AU9" s="142" t="str">
        <f t="shared" si="0"/>
        <v>-</v>
      </c>
      <c r="AV9" s="137" t="str">
        <f t="shared" si="0"/>
        <v>-</v>
      </c>
    </row>
    <row r="12" spans="1:48" ht="19.899999999999999">
      <c r="A12" s="14" t="e">
        <f>'N0.6_Lookup_References'!B30</f>
        <v>#N/A</v>
      </c>
      <c r="B12" s="14"/>
      <c r="F12" s="14"/>
      <c r="G12" s="89" t="s">
        <v>0</v>
      </c>
      <c r="S12" s="200"/>
      <c r="T12" s="89" t="s">
        <v>2</v>
      </c>
      <c r="W12" s="201"/>
      <c r="X12" s="202" t="s">
        <v>229</v>
      </c>
      <c r="Y12" s="89" t="e">
        <f>VLOOKUP(A12, 'N0.6_Lookup_References'!B14:C63, 2, FALSE)</f>
        <v>#N/A</v>
      </c>
    </row>
    <row r="13" spans="1:48">
      <c r="S13" s="99" t="s">
        <v>112</v>
      </c>
      <c r="V13" s="99" t="s">
        <v>110</v>
      </c>
      <c r="AI13" s="99" t="s">
        <v>111</v>
      </c>
    </row>
    <row r="14" spans="1:48" ht="12.75" thickBot="1">
      <c r="A14" s="203" t="s">
        <v>413</v>
      </c>
      <c r="B14" s="203" t="s">
        <v>414</v>
      </c>
      <c r="C14" s="203" t="s">
        <v>415</v>
      </c>
      <c r="D14" s="203" t="s">
        <v>615</v>
      </c>
      <c r="F14" s="92" t="s">
        <v>49</v>
      </c>
      <c r="G14" s="91" t="s">
        <v>13</v>
      </c>
      <c r="H14" s="21" t="s">
        <v>14</v>
      </c>
      <c r="I14" s="22" t="s">
        <v>15</v>
      </c>
      <c r="J14" s="23" t="s">
        <v>16</v>
      </c>
      <c r="K14" s="24" t="s">
        <v>17</v>
      </c>
      <c r="L14" s="25" t="s">
        <v>18</v>
      </c>
      <c r="M14" s="26" t="s">
        <v>19</v>
      </c>
      <c r="N14" s="29" t="s">
        <v>20</v>
      </c>
      <c r="O14" s="27" t="s">
        <v>21</v>
      </c>
      <c r="P14" s="31" t="s">
        <v>22</v>
      </c>
      <c r="Q14" s="198" t="s">
        <v>26</v>
      </c>
      <c r="S14" s="92" t="s">
        <v>49</v>
      </c>
      <c r="T14" s="92" t="s">
        <v>76</v>
      </c>
      <c r="V14" s="92" t="s">
        <v>49</v>
      </c>
      <c r="W14" s="91" t="s">
        <v>13</v>
      </c>
      <c r="X14" s="21" t="s">
        <v>14</v>
      </c>
      <c r="Y14" s="22" t="s">
        <v>15</v>
      </c>
      <c r="Z14" s="23" t="s">
        <v>16</v>
      </c>
      <c r="AA14" s="24" t="s">
        <v>17</v>
      </c>
      <c r="AB14" s="25" t="s">
        <v>18</v>
      </c>
      <c r="AC14" s="26" t="s">
        <v>19</v>
      </c>
      <c r="AD14" s="29" t="s">
        <v>20</v>
      </c>
      <c r="AE14" s="27" t="s">
        <v>21</v>
      </c>
      <c r="AF14" s="31" t="s">
        <v>22</v>
      </c>
      <c r="AG14" s="198" t="s">
        <v>26</v>
      </c>
      <c r="AI14" s="92" t="s">
        <v>49</v>
      </c>
      <c r="AJ14" s="91" t="s">
        <v>4</v>
      </c>
      <c r="AK14" s="21" t="s">
        <v>5</v>
      </c>
      <c r="AL14" s="22" t="s">
        <v>6</v>
      </c>
      <c r="AM14" s="23" t="s">
        <v>7</v>
      </c>
      <c r="AN14" s="24" t="s">
        <v>8</v>
      </c>
      <c r="AO14" s="25" t="s">
        <v>91</v>
      </c>
      <c r="AP14" s="26" t="s">
        <v>92</v>
      </c>
      <c r="AQ14" s="29" t="s">
        <v>93</v>
      </c>
      <c r="AR14" s="27" t="s">
        <v>94</v>
      </c>
      <c r="AS14" s="31" t="s">
        <v>95</v>
      </c>
      <c r="AT14" s="198" t="s">
        <v>26</v>
      </c>
    </row>
    <row r="15" spans="1:48">
      <c r="A15" s="247" t="str">
        <f>'N3.01'!A15</f>
        <v>Stage1: RIIO-1 Closeout Position</v>
      </c>
      <c r="B15" s="247" t="str">
        <f>'N3.01'!B15</f>
        <v>Total Asset Category Risk</v>
      </c>
      <c r="C15" s="247" t="str">
        <f>'N3.01'!C15</f>
        <v>Closeout Position</v>
      </c>
      <c r="D15" s="247" t="str">
        <f>'N3.01'!D15</f>
        <v>Total</v>
      </c>
      <c r="F15" s="212" t="s">
        <v>51</v>
      </c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253">
        <f t="shared" ref="Q15:Q22" si="1">SUM(G15:P15)</f>
        <v>0</v>
      </c>
      <c r="S15" s="199" t="str">
        <f>$X$12</f>
        <v>Units:</v>
      </c>
      <c r="T15" s="120"/>
      <c r="V15" s="199" t="str">
        <f>$X$12</f>
        <v>Units:</v>
      </c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253">
        <f t="shared" ref="AG15:AG20" si="2">SUM(W15:AF15)</f>
        <v>0</v>
      </c>
      <c r="AI15" s="199" t="str">
        <f>$X$12</f>
        <v>Units:</v>
      </c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253">
        <f t="shared" ref="AT15:AT20" si="3">SUM(AJ15:AS15)</f>
        <v>0</v>
      </c>
    </row>
    <row r="16" spans="1:48">
      <c r="A16" s="204" t="str">
        <f>'N3.01'!A16</f>
        <v>Stage1: RIIO-1 to RIIO-2</v>
      </c>
      <c r="B16" s="204" t="str">
        <f>'N3.01'!B16</f>
        <v>Normalisation: True-Up</v>
      </c>
      <c r="C16" s="204" t="str">
        <f>'N3.01'!C16</f>
        <v>Data Revision</v>
      </c>
      <c r="D16" s="204" t="str">
        <f>'N3.01'!D16</f>
        <v>N/A</v>
      </c>
      <c r="F16" s="212" t="s">
        <v>51</v>
      </c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253">
        <f t="shared" si="1"/>
        <v>0</v>
      </c>
      <c r="S16" s="199" t="str">
        <f>$X$12</f>
        <v>Units:</v>
      </c>
      <c r="T16" s="120"/>
      <c r="V16" s="199" t="str">
        <f>$X$12</f>
        <v>Units:</v>
      </c>
      <c r="W16" s="120"/>
      <c r="X16" s="120"/>
      <c r="Y16" s="120"/>
      <c r="Z16" s="120"/>
      <c r="AA16" s="120"/>
      <c r="AB16" s="120"/>
      <c r="AC16" s="120"/>
      <c r="AD16" s="120"/>
      <c r="AE16" s="120"/>
      <c r="AF16" s="120"/>
      <c r="AG16" s="253">
        <f t="shared" si="2"/>
        <v>0</v>
      </c>
      <c r="AI16" s="199" t="str">
        <f>$X$12</f>
        <v>Units:</v>
      </c>
      <c r="AJ16" s="120"/>
      <c r="AK16" s="120"/>
      <c r="AL16" s="120"/>
      <c r="AM16" s="120"/>
      <c r="AN16" s="120"/>
      <c r="AO16" s="120"/>
      <c r="AP16" s="120"/>
      <c r="AQ16" s="120"/>
      <c r="AR16" s="120"/>
      <c r="AS16" s="120"/>
      <c r="AT16" s="253">
        <f t="shared" si="3"/>
        <v>0</v>
      </c>
    </row>
    <row r="17" spans="1:46">
      <c r="A17" s="204" t="str">
        <f>'N3.01'!A17</f>
        <v>Stage1: RIIO-1 to RIIO-2</v>
      </c>
      <c r="B17" s="204" t="str">
        <f>'N3.01'!B17</f>
        <v>Normalisation: True-Up</v>
      </c>
      <c r="C17" s="204" t="str">
        <f>'N3.01'!C17</f>
        <v>Methodological Change</v>
      </c>
      <c r="D17" s="204" t="str">
        <f>'N3.01'!D17</f>
        <v>N/A</v>
      </c>
      <c r="F17" s="212" t="s">
        <v>51</v>
      </c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253">
        <f t="shared" si="1"/>
        <v>0</v>
      </c>
      <c r="S17" s="199" t="str">
        <f>$X$12</f>
        <v>Units:</v>
      </c>
      <c r="T17" s="120"/>
      <c r="V17" s="199" t="str">
        <f>$X$12</f>
        <v>Units:</v>
      </c>
      <c r="W17" s="120"/>
      <c r="X17" s="120"/>
      <c r="Y17" s="120"/>
      <c r="Z17" s="120"/>
      <c r="AA17" s="120"/>
      <c r="AB17" s="120"/>
      <c r="AC17" s="120"/>
      <c r="AD17" s="120"/>
      <c r="AE17" s="120"/>
      <c r="AF17" s="120"/>
      <c r="AG17" s="253">
        <f t="shared" si="2"/>
        <v>0</v>
      </c>
      <c r="AI17" s="199" t="str">
        <f>$X$12</f>
        <v>Units:</v>
      </c>
      <c r="AJ17" s="120"/>
      <c r="AK17" s="120"/>
      <c r="AL17" s="120"/>
      <c r="AM17" s="120"/>
      <c r="AN17" s="120"/>
      <c r="AO17" s="120"/>
      <c r="AP17" s="120"/>
      <c r="AQ17" s="120"/>
      <c r="AR17" s="120"/>
      <c r="AS17" s="120"/>
      <c r="AT17" s="253">
        <f t="shared" si="3"/>
        <v>0</v>
      </c>
    </row>
    <row r="18" spans="1:46">
      <c r="A18" s="204" t="str">
        <f>'N3.01'!A18</f>
        <v>Stage1: RIIO-1 to RIIO-2</v>
      </c>
      <c r="B18" s="204" t="str">
        <f>'N3.01'!B18</f>
        <v>Normalisation: True-Up</v>
      </c>
      <c r="C18" s="248" t="str">
        <f>'N3.01'!C18</f>
        <v>Optional entry 1</v>
      </c>
      <c r="D18" s="204" t="str">
        <f>'N3.01'!D18</f>
        <v>N/A</v>
      </c>
      <c r="F18" s="212" t="s">
        <v>51</v>
      </c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253">
        <f t="shared" si="1"/>
        <v>0</v>
      </c>
      <c r="S18" s="199" t="str">
        <f>$X$12</f>
        <v>Units:</v>
      </c>
      <c r="T18" s="120"/>
      <c r="V18" s="199" t="str">
        <f>$X$12</f>
        <v>Units:</v>
      </c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253">
        <f t="shared" si="2"/>
        <v>0</v>
      </c>
      <c r="AI18" s="199" t="str">
        <f>$X$12</f>
        <v>Units:</v>
      </c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253">
        <f t="shared" si="3"/>
        <v>0</v>
      </c>
    </row>
    <row r="19" spans="1:46">
      <c r="A19" s="204" t="str">
        <f>'N3.01'!A19</f>
        <v>Stage1: RIIO-1 to RIIO-2</v>
      </c>
      <c r="B19" s="204" t="str">
        <f>'N3.01'!B19</f>
        <v>Normalisation: True-Up</v>
      </c>
      <c r="C19" s="248" t="str">
        <f>'N3.01'!C19</f>
        <v>Optional entry 2</v>
      </c>
      <c r="D19" s="204" t="str">
        <f>'N3.01'!D19</f>
        <v>N/A</v>
      </c>
      <c r="F19" s="212" t="s">
        <v>51</v>
      </c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252">
        <f t="shared" si="1"/>
        <v>0</v>
      </c>
      <c r="S19" s="199" t="str">
        <f>$X$12</f>
        <v>Units:</v>
      </c>
      <c r="T19" s="120"/>
      <c r="V19" s="199" t="str">
        <f>$X$12</f>
        <v>Units:</v>
      </c>
      <c r="W19" s="120"/>
      <c r="X19" s="120"/>
      <c r="Y19" s="120"/>
      <c r="Z19" s="120"/>
      <c r="AA19" s="120"/>
      <c r="AB19" s="120"/>
      <c r="AC19" s="120"/>
      <c r="AD19" s="120"/>
      <c r="AE19" s="120"/>
      <c r="AF19" s="120"/>
      <c r="AG19" s="252">
        <f t="shared" si="2"/>
        <v>0</v>
      </c>
      <c r="AI19" s="199" t="str">
        <f>$X$12</f>
        <v>Units:</v>
      </c>
      <c r="AJ19" s="120"/>
      <c r="AK19" s="120"/>
      <c r="AL19" s="120"/>
      <c r="AM19" s="120"/>
      <c r="AN19" s="120"/>
      <c r="AO19" s="120"/>
      <c r="AP19" s="120"/>
      <c r="AQ19" s="120"/>
      <c r="AR19" s="120"/>
      <c r="AS19" s="120"/>
      <c r="AT19" s="252">
        <f t="shared" si="3"/>
        <v>0</v>
      </c>
    </row>
    <row r="20" spans="1:46">
      <c r="A20" s="247" t="str">
        <f>'N3.01'!A20</f>
        <v>Stage 2: RIIO-2 Start Position 2020/21</v>
      </c>
      <c r="B20" s="247" t="str">
        <f>'N3.01'!B20</f>
        <v>Total Asset Category Risk</v>
      </c>
      <c r="C20" s="247" t="str">
        <f>'N3.01'!C20</f>
        <v>Start Position</v>
      </c>
      <c r="D20" s="247" t="str">
        <f>'N3.01'!D20</f>
        <v>Total</v>
      </c>
      <c r="F20" s="212" t="s">
        <v>51</v>
      </c>
      <c r="G20" s="252">
        <f>SUM(G15:G19)</f>
        <v>0</v>
      </c>
      <c r="H20" s="252">
        <f t="shared" ref="H20:P20" si="4">SUM(H15:H19)</f>
        <v>0</v>
      </c>
      <c r="I20" s="252">
        <f t="shared" si="4"/>
        <v>0</v>
      </c>
      <c r="J20" s="252">
        <f t="shared" si="4"/>
        <v>0</v>
      </c>
      <c r="K20" s="252">
        <f t="shared" si="4"/>
        <v>0</v>
      </c>
      <c r="L20" s="252">
        <f t="shared" si="4"/>
        <v>0</v>
      </c>
      <c r="M20" s="252">
        <f t="shared" si="4"/>
        <v>0</v>
      </c>
      <c r="N20" s="252">
        <f t="shared" si="4"/>
        <v>0</v>
      </c>
      <c r="O20" s="252">
        <f t="shared" si="4"/>
        <v>0</v>
      </c>
      <c r="P20" s="252">
        <f t="shared" si="4"/>
        <v>0</v>
      </c>
      <c r="Q20" s="252">
        <f t="shared" si="1"/>
        <v>0</v>
      </c>
      <c r="S20" s="199" t="str">
        <f t="shared" ref="S20:S55" si="5">$X$12</f>
        <v>Units:</v>
      </c>
      <c r="T20" s="120"/>
      <c r="V20" s="199" t="str">
        <f t="shared" ref="V20:V55" si="6">$X$12</f>
        <v>Units:</v>
      </c>
      <c r="W20" s="252">
        <f t="shared" ref="W20:AF20" si="7">SUM(W15:W19)</f>
        <v>0</v>
      </c>
      <c r="X20" s="252">
        <f t="shared" si="7"/>
        <v>0</v>
      </c>
      <c r="Y20" s="252">
        <f t="shared" si="7"/>
        <v>0</v>
      </c>
      <c r="Z20" s="252">
        <f t="shared" si="7"/>
        <v>0</v>
      </c>
      <c r="AA20" s="252">
        <f t="shared" si="7"/>
        <v>0</v>
      </c>
      <c r="AB20" s="252">
        <f t="shared" si="7"/>
        <v>0</v>
      </c>
      <c r="AC20" s="252">
        <f t="shared" si="7"/>
        <v>0</v>
      </c>
      <c r="AD20" s="252">
        <f t="shared" si="7"/>
        <v>0</v>
      </c>
      <c r="AE20" s="252">
        <f t="shared" si="7"/>
        <v>0</v>
      </c>
      <c r="AF20" s="252">
        <f t="shared" si="7"/>
        <v>0</v>
      </c>
      <c r="AG20" s="252">
        <f t="shared" si="2"/>
        <v>0</v>
      </c>
      <c r="AI20" s="199" t="str">
        <f t="shared" ref="AI20:AI55" si="8">$X$12</f>
        <v>Units:</v>
      </c>
      <c r="AJ20" s="252">
        <f t="shared" ref="AJ20:AS20" si="9">SUM(AJ15:AJ19)</f>
        <v>0</v>
      </c>
      <c r="AK20" s="252">
        <f t="shared" si="9"/>
        <v>0</v>
      </c>
      <c r="AL20" s="252">
        <f t="shared" si="9"/>
        <v>0</v>
      </c>
      <c r="AM20" s="252">
        <f t="shared" si="9"/>
        <v>0</v>
      </c>
      <c r="AN20" s="252">
        <f t="shared" si="9"/>
        <v>0</v>
      </c>
      <c r="AO20" s="252">
        <f t="shared" si="9"/>
        <v>0</v>
      </c>
      <c r="AP20" s="252">
        <f t="shared" si="9"/>
        <v>0</v>
      </c>
      <c r="AQ20" s="252">
        <f t="shared" si="9"/>
        <v>0</v>
      </c>
      <c r="AR20" s="252">
        <f t="shared" si="9"/>
        <v>0</v>
      </c>
      <c r="AS20" s="252">
        <f t="shared" si="9"/>
        <v>0</v>
      </c>
      <c r="AT20" s="252">
        <f t="shared" si="3"/>
        <v>0</v>
      </c>
    </row>
    <row r="21" spans="1:46">
      <c r="A21" s="204" t="str">
        <f>'N3.01'!A21</f>
        <v>Stage 2: Without Intervention Risk Change</v>
      </c>
      <c r="B21" s="204" t="str">
        <f>'N3.01'!B21</f>
        <v>Deterioration</v>
      </c>
      <c r="C21" s="204" t="str">
        <f>'N3.01'!C21</f>
        <v>Original Forecast Deterioration</v>
      </c>
      <c r="D21" s="204" t="str">
        <f>'N3.01'!D21</f>
        <v>N/A</v>
      </c>
      <c r="F21" s="212" t="s">
        <v>51</v>
      </c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253">
        <f t="shared" si="1"/>
        <v>0</v>
      </c>
      <c r="S21" s="199" t="str">
        <f t="shared" si="5"/>
        <v>Units:</v>
      </c>
      <c r="T21" s="120"/>
      <c r="V21" s="199" t="str">
        <f t="shared" si="6"/>
        <v>Units:</v>
      </c>
      <c r="W21" s="120"/>
      <c r="X21" s="120"/>
      <c r="Y21" s="120"/>
      <c r="Z21" s="120"/>
      <c r="AA21" s="120"/>
      <c r="AB21" s="120"/>
      <c r="AC21" s="120"/>
      <c r="AD21" s="120"/>
      <c r="AE21" s="120"/>
      <c r="AF21" s="120"/>
      <c r="AG21" s="253">
        <f t="shared" ref="AG21:AG32" si="10">SUM(W21:AF21)</f>
        <v>0</v>
      </c>
      <c r="AI21" s="199" t="str">
        <f t="shared" si="8"/>
        <v>Units:</v>
      </c>
      <c r="AJ21" s="120"/>
      <c r="AK21" s="120"/>
      <c r="AL21" s="120"/>
      <c r="AM21" s="120"/>
      <c r="AN21" s="120"/>
      <c r="AO21" s="120"/>
      <c r="AP21" s="120"/>
      <c r="AQ21" s="120"/>
      <c r="AR21" s="120"/>
      <c r="AS21" s="120"/>
      <c r="AT21" s="253">
        <f t="shared" ref="AT21:AT32" si="11">SUM(AJ21:AS21)</f>
        <v>0</v>
      </c>
    </row>
    <row r="22" spans="1:46">
      <c r="A22" s="204" t="str">
        <f>'N3.01'!A22</f>
        <v>Stage 2: Without Intervention Risk Change</v>
      </c>
      <c r="B22" s="204" t="str">
        <f>'N3.01'!B22</f>
        <v>Non-Intervention Impacts</v>
      </c>
      <c r="C22" s="204" t="str">
        <f>'N3.01'!C22</f>
        <v>Revised Forecast Deterioration</v>
      </c>
      <c r="D22" s="204" t="str">
        <f>'N3.01'!D22</f>
        <v>N/A</v>
      </c>
      <c r="F22" s="212" t="s">
        <v>51</v>
      </c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253">
        <f t="shared" si="1"/>
        <v>0</v>
      </c>
      <c r="S22" s="199" t="str">
        <f t="shared" si="5"/>
        <v>Units:</v>
      </c>
      <c r="T22" s="120"/>
      <c r="V22" s="199" t="str">
        <f t="shared" si="6"/>
        <v>Units:</v>
      </c>
      <c r="W22" s="120"/>
      <c r="X22" s="120"/>
      <c r="Y22" s="120"/>
      <c r="Z22" s="120"/>
      <c r="AA22" s="120"/>
      <c r="AB22" s="120"/>
      <c r="AC22" s="120"/>
      <c r="AD22" s="120"/>
      <c r="AE22" s="120"/>
      <c r="AF22" s="120"/>
      <c r="AG22" s="253">
        <f t="shared" si="10"/>
        <v>0</v>
      </c>
      <c r="AI22" s="199" t="str">
        <f t="shared" si="8"/>
        <v>Units:</v>
      </c>
      <c r="AJ22" s="120"/>
      <c r="AK22" s="120"/>
      <c r="AL22" s="120"/>
      <c r="AM22" s="120"/>
      <c r="AN22" s="120"/>
      <c r="AO22" s="120"/>
      <c r="AP22" s="120"/>
      <c r="AQ22" s="120"/>
      <c r="AR22" s="120"/>
      <c r="AS22" s="120"/>
      <c r="AT22" s="253">
        <f t="shared" si="11"/>
        <v>0</v>
      </c>
    </row>
    <row r="23" spans="1:46">
      <c r="A23" s="204" t="str">
        <f>'N3.01'!A23</f>
        <v>Stage 2: Without Intervention Risk Change</v>
      </c>
      <c r="B23" s="204" t="str">
        <f>'N3.01'!B23</f>
        <v>Non-Intervention Impacts</v>
      </c>
      <c r="C23" s="204" t="str">
        <f>'N3.01'!C23</f>
        <v>Deterioration Change Impact</v>
      </c>
      <c r="D23" s="204" t="str">
        <f>'N3.01'!D23</f>
        <v>Non-Intervention</v>
      </c>
      <c r="F23" s="212" t="s">
        <v>51</v>
      </c>
      <c r="G23" s="254">
        <f t="shared" ref="G23:P23" si="12">G$22-G$21</f>
        <v>0</v>
      </c>
      <c r="H23" s="254">
        <f t="shared" si="12"/>
        <v>0</v>
      </c>
      <c r="I23" s="254">
        <f t="shared" si="12"/>
        <v>0</v>
      </c>
      <c r="J23" s="254">
        <f t="shared" si="12"/>
        <v>0</v>
      </c>
      <c r="K23" s="254">
        <f t="shared" si="12"/>
        <v>0</v>
      </c>
      <c r="L23" s="254">
        <f t="shared" si="12"/>
        <v>0</v>
      </c>
      <c r="M23" s="254">
        <f t="shared" si="12"/>
        <v>0</v>
      </c>
      <c r="N23" s="254">
        <f t="shared" si="12"/>
        <v>0</v>
      </c>
      <c r="O23" s="254">
        <f t="shared" si="12"/>
        <v>0</v>
      </c>
      <c r="P23" s="254">
        <f t="shared" si="12"/>
        <v>0</v>
      </c>
      <c r="Q23" s="253">
        <f t="shared" ref="Q23:Q32" si="13">SUM(G23:P23)</f>
        <v>0</v>
      </c>
      <c r="S23" s="199" t="str">
        <f t="shared" si="5"/>
        <v>Units:</v>
      </c>
      <c r="T23" s="120"/>
      <c r="V23" s="199" t="str">
        <f t="shared" si="6"/>
        <v>Units:</v>
      </c>
      <c r="W23" s="254">
        <f t="shared" ref="W23:AF23" si="14">W$22-W$21</f>
        <v>0</v>
      </c>
      <c r="X23" s="254">
        <f t="shared" si="14"/>
        <v>0</v>
      </c>
      <c r="Y23" s="254">
        <f t="shared" si="14"/>
        <v>0</v>
      </c>
      <c r="Z23" s="254">
        <f t="shared" si="14"/>
        <v>0</v>
      </c>
      <c r="AA23" s="254">
        <f t="shared" si="14"/>
        <v>0</v>
      </c>
      <c r="AB23" s="254">
        <f t="shared" si="14"/>
        <v>0</v>
      </c>
      <c r="AC23" s="254">
        <f t="shared" si="14"/>
        <v>0</v>
      </c>
      <c r="AD23" s="254">
        <f t="shared" si="14"/>
        <v>0</v>
      </c>
      <c r="AE23" s="254">
        <f t="shared" si="14"/>
        <v>0</v>
      </c>
      <c r="AF23" s="254">
        <f t="shared" si="14"/>
        <v>0</v>
      </c>
      <c r="AG23" s="253">
        <f t="shared" si="10"/>
        <v>0</v>
      </c>
      <c r="AI23" s="199" t="str">
        <f t="shared" si="8"/>
        <v>Units:</v>
      </c>
      <c r="AJ23" s="254">
        <f t="shared" ref="AJ23:AS23" si="15">AJ$22-AJ$21</f>
        <v>0</v>
      </c>
      <c r="AK23" s="254">
        <f t="shared" si="15"/>
        <v>0</v>
      </c>
      <c r="AL23" s="254">
        <f t="shared" si="15"/>
        <v>0</v>
      </c>
      <c r="AM23" s="254">
        <f t="shared" si="15"/>
        <v>0</v>
      </c>
      <c r="AN23" s="254">
        <f t="shared" si="15"/>
        <v>0</v>
      </c>
      <c r="AO23" s="254">
        <f t="shared" si="15"/>
        <v>0</v>
      </c>
      <c r="AP23" s="254">
        <f t="shared" si="15"/>
        <v>0</v>
      </c>
      <c r="AQ23" s="254">
        <f t="shared" si="15"/>
        <v>0</v>
      </c>
      <c r="AR23" s="254">
        <f t="shared" si="15"/>
        <v>0</v>
      </c>
      <c r="AS23" s="254">
        <f t="shared" si="15"/>
        <v>0</v>
      </c>
      <c r="AT23" s="253">
        <f t="shared" si="11"/>
        <v>0</v>
      </c>
    </row>
    <row r="24" spans="1:46">
      <c r="A24" s="204" t="str">
        <f>'N3.01'!A24</f>
        <v>Stage 2: Without Intervention Risk Change</v>
      </c>
      <c r="B24" s="204" t="str">
        <f>'N3.01'!B24</f>
        <v>Non-Intervention Impacts</v>
      </c>
      <c r="C24" s="204" t="str">
        <f>'N3.01'!C24</f>
        <v>Revised Forecast Methodology Change</v>
      </c>
      <c r="D24" s="204" t="str">
        <f>'N3.01'!D24</f>
        <v>N/A</v>
      </c>
      <c r="F24" s="212" t="s">
        <v>51</v>
      </c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253">
        <f>SUM(G24:P24)</f>
        <v>0</v>
      </c>
      <c r="S24" s="199" t="str">
        <f t="shared" si="5"/>
        <v>Units:</v>
      </c>
      <c r="T24" s="120"/>
      <c r="V24" s="199" t="str">
        <f t="shared" si="6"/>
        <v>Units:</v>
      </c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253">
        <f t="shared" si="10"/>
        <v>0</v>
      </c>
      <c r="AI24" s="199" t="str">
        <f t="shared" si="8"/>
        <v>Units:</v>
      </c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253">
        <f t="shared" si="11"/>
        <v>0</v>
      </c>
    </row>
    <row r="25" spans="1:46">
      <c r="A25" s="204" t="str">
        <f>'N3.01'!A25</f>
        <v>Stage 2: Without Intervention Risk Change</v>
      </c>
      <c r="B25" s="204" t="str">
        <f>'N3.01'!B25</f>
        <v>Non-Intervention Impacts</v>
      </c>
      <c r="C25" s="204" t="str">
        <f>'N3.01'!C25</f>
        <v>Methodology Change Impact</v>
      </c>
      <c r="D25" s="204" t="str">
        <f>'N3.01'!D25</f>
        <v>Non-Intervention</v>
      </c>
      <c r="F25" s="212" t="s">
        <v>51</v>
      </c>
      <c r="G25" s="254">
        <f t="shared" ref="G25:P25" si="16">G$24-G$22</f>
        <v>0</v>
      </c>
      <c r="H25" s="254">
        <f t="shared" si="16"/>
        <v>0</v>
      </c>
      <c r="I25" s="254">
        <f t="shared" si="16"/>
        <v>0</v>
      </c>
      <c r="J25" s="254">
        <f t="shared" si="16"/>
        <v>0</v>
      </c>
      <c r="K25" s="254">
        <f t="shared" si="16"/>
        <v>0</v>
      </c>
      <c r="L25" s="254">
        <f t="shared" si="16"/>
        <v>0</v>
      </c>
      <c r="M25" s="254">
        <f t="shared" si="16"/>
        <v>0</v>
      </c>
      <c r="N25" s="254">
        <f t="shared" si="16"/>
        <v>0</v>
      </c>
      <c r="O25" s="254">
        <f t="shared" si="16"/>
        <v>0</v>
      </c>
      <c r="P25" s="254">
        <f t="shared" si="16"/>
        <v>0</v>
      </c>
      <c r="Q25" s="253">
        <f t="shared" si="13"/>
        <v>0</v>
      </c>
      <c r="S25" s="199" t="str">
        <f t="shared" si="5"/>
        <v>Units:</v>
      </c>
      <c r="T25" s="120"/>
      <c r="V25" s="199" t="str">
        <f t="shared" si="6"/>
        <v>Units:</v>
      </c>
      <c r="W25" s="254">
        <f t="shared" ref="W25:AF25" si="17">W$24-W$22</f>
        <v>0</v>
      </c>
      <c r="X25" s="254">
        <f t="shared" si="17"/>
        <v>0</v>
      </c>
      <c r="Y25" s="254">
        <f t="shared" si="17"/>
        <v>0</v>
      </c>
      <c r="Z25" s="254">
        <f t="shared" si="17"/>
        <v>0</v>
      </c>
      <c r="AA25" s="254">
        <f t="shared" si="17"/>
        <v>0</v>
      </c>
      <c r="AB25" s="254">
        <f t="shared" si="17"/>
        <v>0</v>
      </c>
      <c r="AC25" s="254">
        <f t="shared" si="17"/>
        <v>0</v>
      </c>
      <c r="AD25" s="254">
        <f t="shared" si="17"/>
        <v>0</v>
      </c>
      <c r="AE25" s="254">
        <f t="shared" si="17"/>
        <v>0</v>
      </c>
      <c r="AF25" s="254">
        <f t="shared" si="17"/>
        <v>0</v>
      </c>
      <c r="AG25" s="253">
        <f t="shared" si="10"/>
        <v>0</v>
      </c>
      <c r="AI25" s="199" t="str">
        <f t="shared" si="8"/>
        <v>Units:</v>
      </c>
      <c r="AJ25" s="254">
        <f t="shared" ref="AJ25:AS25" si="18">AJ$24-AJ$22</f>
        <v>0</v>
      </c>
      <c r="AK25" s="254">
        <f t="shared" si="18"/>
        <v>0</v>
      </c>
      <c r="AL25" s="254">
        <f t="shared" si="18"/>
        <v>0</v>
      </c>
      <c r="AM25" s="254">
        <f t="shared" si="18"/>
        <v>0</v>
      </c>
      <c r="AN25" s="254">
        <f t="shared" si="18"/>
        <v>0</v>
      </c>
      <c r="AO25" s="254">
        <f t="shared" si="18"/>
        <v>0</v>
      </c>
      <c r="AP25" s="254">
        <f t="shared" si="18"/>
        <v>0</v>
      </c>
      <c r="AQ25" s="254">
        <f t="shared" si="18"/>
        <v>0</v>
      </c>
      <c r="AR25" s="254">
        <f t="shared" si="18"/>
        <v>0</v>
      </c>
      <c r="AS25" s="254">
        <f t="shared" si="18"/>
        <v>0</v>
      </c>
      <c r="AT25" s="253">
        <f t="shared" si="11"/>
        <v>0</v>
      </c>
    </row>
    <row r="26" spans="1:46">
      <c r="A26" s="204" t="str">
        <f>'N3.01'!A26</f>
        <v>Stage 2: Without Intervention Risk Change</v>
      </c>
      <c r="B26" s="204" t="str">
        <f>'N3.01'!B26</f>
        <v>Load Related Work</v>
      </c>
      <c r="C26" s="204" t="str">
        <f>'N3.01'!C26</f>
        <v>Asset Additions (not part of replace or refurb)</v>
      </c>
      <c r="D26" s="204" t="str">
        <f>'N3.01'!D26</f>
        <v>Other Interventions</v>
      </c>
      <c r="F26" s="212" t="s">
        <v>51</v>
      </c>
      <c r="G26" s="120"/>
      <c r="H26" s="120"/>
      <c r="I26" s="120"/>
      <c r="J26" s="120"/>
      <c r="K26" s="120"/>
      <c r="L26" s="120"/>
      <c r="M26" s="120"/>
      <c r="N26" s="120"/>
      <c r="O26" s="120"/>
      <c r="P26" s="120"/>
      <c r="Q26" s="253">
        <f t="shared" si="13"/>
        <v>0</v>
      </c>
      <c r="S26" s="199" t="str">
        <f t="shared" si="5"/>
        <v>Units:</v>
      </c>
      <c r="T26" s="120"/>
      <c r="V26" s="199" t="str">
        <f t="shared" si="6"/>
        <v>Units:</v>
      </c>
      <c r="W26" s="120"/>
      <c r="X26" s="120"/>
      <c r="Y26" s="120"/>
      <c r="Z26" s="120"/>
      <c r="AA26" s="120"/>
      <c r="AB26" s="120"/>
      <c r="AC26" s="120"/>
      <c r="AD26" s="120"/>
      <c r="AE26" s="120"/>
      <c r="AF26" s="120"/>
      <c r="AG26" s="253">
        <f t="shared" si="10"/>
        <v>0</v>
      </c>
      <c r="AI26" s="199" t="str">
        <f t="shared" si="8"/>
        <v>Units:</v>
      </c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253">
        <f t="shared" si="11"/>
        <v>0</v>
      </c>
    </row>
    <row r="27" spans="1:46">
      <c r="A27" s="204" t="str">
        <f>'N3.01'!A27</f>
        <v>Stage 2: Without Intervention Risk Change</v>
      </c>
      <c r="B27" s="204" t="str">
        <f>'N3.01'!B27</f>
        <v>Load Related Work</v>
      </c>
      <c r="C27" s="204" t="str">
        <f>'N3.01'!C27</f>
        <v>Asset Disposals  (not part of replace or refurb)</v>
      </c>
      <c r="D27" s="204" t="str">
        <f>'N3.01'!D27</f>
        <v>Other Interventions</v>
      </c>
      <c r="F27" s="212" t="s">
        <v>51</v>
      </c>
      <c r="G27" s="120"/>
      <c r="H27" s="120"/>
      <c r="I27" s="120"/>
      <c r="J27" s="120"/>
      <c r="K27" s="120"/>
      <c r="L27" s="120"/>
      <c r="M27" s="120"/>
      <c r="N27" s="120"/>
      <c r="O27" s="120"/>
      <c r="P27" s="120"/>
      <c r="Q27" s="253">
        <f t="shared" si="13"/>
        <v>0</v>
      </c>
      <c r="S27" s="199" t="str">
        <f t="shared" si="5"/>
        <v>Units:</v>
      </c>
      <c r="T27" s="120"/>
      <c r="V27" s="199" t="str">
        <f t="shared" si="6"/>
        <v>Units:</v>
      </c>
      <c r="W27" s="120"/>
      <c r="X27" s="120"/>
      <c r="Y27" s="120"/>
      <c r="Z27" s="120"/>
      <c r="AA27" s="120"/>
      <c r="AB27" s="120"/>
      <c r="AC27" s="120"/>
      <c r="AD27" s="120"/>
      <c r="AE27" s="120"/>
      <c r="AF27" s="120"/>
      <c r="AG27" s="253">
        <f t="shared" si="10"/>
        <v>0</v>
      </c>
      <c r="AI27" s="199" t="str">
        <f t="shared" si="8"/>
        <v>Units:</v>
      </c>
      <c r="AJ27" s="120"/>
      <c r="AK27" s="120"/>
      <c r="AL27" s="120"/>
      <c r="AM27" s="120"/>
      <c r="AN27" s="120"/>
      <c r="AO27" s="120"/>
      <c r="AP27" s="120"/>
      <c r="AQ27" s="120"/>
      <c r="AR27" s="120"/>
      <c r="AS27" s="120"/>
      <c r="AT27" s="253">
        <f t="shared" si="11"/>
        <v>0</v>
      </c>
    </row>
    <row r="28" spans="1:46">
      <c r="A28" s="204" t="str">
        <f>'N3.01'!A28</f>
        <v>Stage 2: Without Intervention Risk Change</v>
      </c>
      <c r="B28" s="204" t="str">
        <f>'N3.01'!B28</f>
        <v>Risk Changes</v>
      </c>
      <c r="C28" s="204" t="str">
        <f>'N3.01'!C28</f>
        <v>Changes in Maintenance Programme</v>
      </c>
      <c r="D28" s="204" t="str">
        <f>'N3.01'!D28</f>
        <v>Other Interventions</v>
      </c>
      <c r="F28" s="212" t="s">
        <v>51</v>
      </c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253">
        <f t="shared" si="13"/>
        <v>0</v>
      </c>
      <c r="S28" s="199" t="str">
        <f t="shared" si="5"/>
        <v>Units:</v>
      </c>
      <c r="T28" s="120"/>
      <c r="V28" s="199" t="str">
        <f t="shared" si="6"/>
        <v>Units:</v>
      </c>
      <c r="W28" s="120"/>
      <c r="X28" s="120"/>
      <c r="Y28" s="120"/>
      <c r="Z28" s="120"/>
      <c r="AA28" s="120"/>
      <c r="AB28" s="120"/>
      <c r="AC28" s="120"/>
      <c r="AD28" s="120"/>
      <c r="AE28" s="120"/>
      <c r="AF28" s="120"/>
      <c r="AG28" s="253">
        <f t="shared" si="10"/>
        <v>0</v>
      </c>
      <c r="AI28" s="199" t="str">
        <f t="shared" si="8"/>
        <v>Units:</v>
      </c>
      <c r="AJ28" s="120"/>
      <c r="AK28" s="120"/>
      <c r="AL28" s="120"/>
      <c r="AM28" s="120"/>
      <c r="AN28" s="120"/>
      <c r="AO28" s="120"/>
      <c r="AP28" s="120"/>
      <c r="AQ28" s="120"/>
      <c r="AR28" s="120"/>
      <c r="AS28" s="120"/>
      <c r="AT28" s="253">
        <f t="shared" si="11"/>
        <v>0</v>
      </c>
    </row>
    <row r="29" spans="1:46">
      <c r="A29" s="204" t="str">
        <f>'N3.01'!A29</f>
        <v>Stage 2: Without Intervention Risk Change</v>
      </c>
      <c r="B29" s="204" t="str">
        <f>'N3.01'!B29</f>
        <v>Risk Changes</v>
      </c>
      <c r="C29" s="204" t="str">
        <f>'N3.01'!C29</f>
        <v>Manual Over-ride on PoF or CoF</v>
      </c>
      <c r="D29" s="204" t="str">
        <f>'N3.01'!D29</f>
        <v>Non-Intervention</v>
      </c>
      <c r="F29" s="212" t="s">
        <v>51</v>
      </c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253">
        <f t="shared" si="13"/>
        <v>0</v>
      </c>
      <c r="S29" s="199" t="str">
        <f t="shared" si="5"/>
        <v>Units:</v>
      </c>
      <c r="T29" s="120"/>
      <c r="V29" s="199" t="str">
        <f t="shared" si="6"/>
        <v>Units:</v>
      </c>
      <c r="W29" s="120"/>
      <c r="X29" s="120"/>
      <c r="Y29" s="120"/>
      <c r="Z29" s="120"/>
      <c r="AA29" s="120"/>
      <c r="AB29" s="120"/>
      <c r="AC29" s="120"/>
      <c r="AD29" s="120"/>
      <c r="AE29" s="120"/>
      <c r="AF29" s="120"/>
      <c r="AG29" s="253">
        <f t="shared" si="10"/>
        <v>0</v>
      </c>
      <c r="AI29" s="199" t="str">
        <f t="shared" si="8"/>
        <v>Units:</v>
      </c>
      <c r="AJ29" s="120"/>
      <c r="AK29" s="120"/>
      <c r="AL29" s="120"/>
      <c r="AM29" s="120"/>
      <c r="AN29" s="120"/>
      <c r="AO29" s="120"/>
      <c r="AP29" s="120"/>
      <c r="AQ29" s="120"/>
      <c r="AR29" s="120"/>
      <c r="AS29" s="120"/>
      <c r="AT29" s="253">
        <f t="shared" si="11"/>
        <v>0</v>
      </c>
    </row>
    <row r="30" spans="1:46">
      <c r="A30" s="204" t="str">
        <f>'N3.01'!A30</f>
        <v>Stage 2: Without Intervention Risk Change</v>
      </c>
      <c r="B30" s="204" t="str">
        <f>'N3.01'!B30</f>
        <v>Risk Changes</v>
      </c>
      <c r="C30" s="204" t="str">
        <f>'N3.01'!C30</f>
        <v>Extension of Expected Asset Life</v>
      </c>
      <c r="D30" s="204" t="str">
        <f>'N3.01'!D30</f>
        <v>Non-Intervention</v>
      </c>
      <c r="F30" s="212" t="s">
        <v>51</v>
      </c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253">
        <f t="shared" si="13"/>
        <v>0</v>
      </c>
      <c r="S30" s="199" t="str">
        <f t="shared" si="5"/>
        <v>Units:</v>
      </c>
      <c r="T30" s="120"/>
      <c r="V30" s="199" t="str">
        <f t="shared" si="6"/>
        <v>Units:</v>
      </c>
      <c r="W30" s="120"/>
      <c r="X30" s="120"/>
      <c r="Y30" s="120"/>
      <c r="Z30" s="120"/>
      <c r="AA30" s="120"/>
      <c r="AB30" s="120"/>
      <c r="AC30" s="120"/>
      <c r="AD30" s="120"/>
      <c r="AE30" s="120"/>
      <c r="AF30" s="120"/>
      <c r="AG30" s="253">
        <f t="shared" si="10"/>
        <v>0</v>
      </c>
      <c r="AI30" s="199" t="str">
        <f t="shared" si="8"/>
        <v>Units:</v>
      </c>
      <c r="AJ30" s="120"/>
      <c r="AK30" s="120"/>
      <c r="AL30" s="120"/>
      <c r="AM30" s="120"/>
      <c r="AN30" s="120"/>
      <c r="AO30" s="120"/>
      <c r="AP30" s="120"/>
      <c r="AQ30" s="120"/>
      <c r="AR30" s="120"/>
      <c r="AS30" s="120"/>
      <c r="AT30" s="253">
        <f t="shared" si="11"/>
        <v>0</v>
      </c>
    </row>
    <row r="31" spans="1:46">
      <c r="A31" s="204" t="str">
        <f>'N3.01'!A31</f>
        <v>Stage 2: Without Intervention Risk Change</v>
      </c>
      <c r="B31" s="204" t="str">
        <f>'N3.01'!B31</f>
        <v>Risk Changes</v>
      </c>
      <c r="C31" s="204" t="str">
        <f>'N3.01'!C31</f>
        <v>Consequential Interventions</v>
      </c>
      <c r="D31" s="204" t="str">
        <f>'N3.01'!D31</f>
        <v>Non-Intervention</v>
      </c>
      <c r="F31" s="212" t="s">
        <v>51</v>
      </c>
      <c r="G31" s="120"/>
      <c r="H31" s="120"/>
      <c r="I31" s="120"/>
      <c r="J31" s="120"/>
      <c r="K31" s="120"/>
      <c r="L31" s="120"/>
      <c r="M31" s="120"/>
      <c r="N31" s="120"/>
      <c r="O31" s="120"/>
      <c r="P31" s="120"/>
      <c r="Q31" s="253">
        <f t="shared" si="13"/>
        <v>0</v>
      </c>
      <c r="S31" s="199" t="str">
        <f t="shared" si="5"/>
        <v>Units:</v>
      </c>
      <c r="T31" s="120"/>
      <c r="V31" s="199" t="str">
        <f t="shared" si="6"/>
        <v>Units:</v>
      </c>
      <c r="W31" s="120"/>
      <c r="X31" s="120"/>
      <c r="Y31" s="120"/>
      <c r="Z31" s="120"/>
      <c r="AA31" s="120"/>
      <c r="AB31" s="120"/>
      <c r="AC31" s="120"/>
      <c r="AD31" s="120"/>
      <c r="AE31" s="120"/>
      <c r="AF31" s="120"/>
      <c r="AG31" s="253">
        <f t="shared" si="10"/>
        <v>0</v>
      </c>
      <c r="AI31" s="199" t="str">
        <f t="shared" si="8"/>
        <v>Units:</v>
      </c>
      <c r="AJ31" s="120"/>
      <c r="AK31" s="120"/>
      <c r="AL31" s="120"/>
      <c r="AM31" s="120"/>
      <c r="AN31" s="120"/>
      <c r="AO31" s="120"/>
      <c r="AP31" s="120"/>
      <c r="AQ31" s="120"/>
      <c r="AR31" s="120"/>
      <c r="AS31" s="120"/>
      <c r="AT31" s="253">
        <f t="shared" si="11"/>
        <v>0</v>
      </c>
    </row>
    <row r="32" spans="1:46">
      <c r="A32" s="204" t="str">
        <f>'N3.01'!A32</f>
        <v>Stage 2: Without Intervention Risk Change</v>
      </c>
      <c r="B32" s="204" t="str">
        <f>'N3.01'!B32</f>
        <v>Risk Changes</v>
      </c>
      <c r="C32" s="248" t="str">
        <f>'N3.01'!C32</f>
        <v>Optional entry 3</v>
      </c>
      <c r="D32" s="204" t="str">
        <f>'N3.01'!D32</f>
        <v>N/A</v>
      </c>
      <c r="F32" s="212" t="s">
        <v>51</v>
      </c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253">
        <f t="shared" si="13"/>
        <v>0</v>
      </c>
      <c r="S32" s="199" t="str">
        <f t="shared" si="5"/>
        <v>Units:</v>
      </c>
      <c r="T32" s="120"/>
      <c r="V32" s="199" t="str">
        <f t="shared" si="6"/>
        <v>Units:</v>
      </c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253">
        <f t="shared" si="10"/>
        <v>0</v>
      </c>
      <c r="AI32" s="199" t="str">
        <f t="shared" si="8"/>
        <v>Units:</v>
      </c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253">
        <f t="shared" si="11"/>
        <v>0</v>
      </c>
    </row>
    <row r="33" spans="1:46">
      <c r="A33" s="247" t="str">
        <f>'N3.01'!A33</f>
        <v>Stage 3: RIIO-2 Without Intervention Position 2025/26</v>
      </c>
      <c r="B33" s="247" t="str">
        <f>'N3.01'!B33</f>
        <v>Total Asset Category Risk</v>
      </c>
      <c r="C33" s="247" t="str">
        <f>'N3.01'!C33</f>
        <v>Without Intervention Position</v>
      </c>
      <c r="D33" s="247" t="str">
        <f>'N3.01'!D33</f>
        <v>Total</v>
      </c>
      <c r="F33" s="212" t="s">
        <v>51</v>
      </c>
      <c r="G33" s="252">
        <f>SUM(G$20:G$21)+G$23+SUM(G$25:G$32)</f>
        <v>0</v>
      </c>
      <c r="H33" s="252">
        <f t="shared" ref="H33:P33" si="19">SUM(H$20:H$21)+H$23+SUM(H$25:H$32)</f>
        <v>0</v>
      </c>
      <c r="I33" s="252">
        <f t="shared" si="19"/>
        <v>0</v>
      </c>
      <c r="J33" s="252">
        <f t="shared" si="19"/>
        <v>0</v>
      </c>
      <c r="K33" s="252">
        <f t="shared" si="19"/>
        <v>0</v>
      </c>
      <c r="L33" s="252">
        <f t="shared" si="19"/>
        <v>0</v>
      </c>
      <c r="M33" s="252">
        <f t="shared" si="19"/>
        <v>0</v>
      </c>
      <c r="N33" s="252">
        <f t="shared" si="19"/>
        <v>0</v>
      </c>
      <c r="O33" s="252">
        <f t="shared" si="19"/>
        <v>0</v>
      </c>
      <c r="P33" s="252">
        <f t="shared" si="19"/>
        <v>0</v>
      </c>
      <c r="Q33" s="252">
        <f>SUM(G33:P33)</f>
        <v>0</v>
      </c>
      <c r="S33" s="199" t="str">
        <f t="shared" si="5"/>
        <v>Units:</v>
      </c>
      <c r="T33" s="120"/>
      <c r="V33" s="199" t="str">
        <f t="shared" si="6"/>
        <v>Units:</v>
      </c>
      <c r="W33" s="252">
        <f t="shared" ref="W33:AF33" si="20">SUM(W$20:W$21)+W$23+SUM(W$25:W$32)</f>
        <v>0</v>
      </c>
      <c r="X33" s="252">
        <f t="shared" si="20"/>
        <v>0</v>
      </c>
      <c r="Y33" s="252">
        <f t="shared" si="20"/>
        <v>0</v>
      </c>
      <c r="Z33" s="252">
        <f t="shared" si="20"/>
        <v>0</v>
      </c>
      <c r="AA33" s="252">
        <f t="shared" si="20"/>
        <v>0</v>
      </c>
      <c r="AB33" s="252">
        <f t="shared" si="20"/>
        <v>0</v>
      </c>
      <c r="AC33" s="252">
        <f t="shared" si="20"/>
        <v>0</v>
      </c>
      <c r="AD33" s="252">
        <f t="shared" si="20"/>
        <v>0</v>
      </c>
      <c r="AE33" s="252">
        <f t="shared" si="20"/>
        <v>0</v>
      </c>
      <c r="AF33" s="252">
        <f t="shared" si="20"/>
        <v>0</v>
      </c>
      <c r="AG33" s="252">
        <f>SUM(W33:AF33)</f>
        <v>0</v>
      </c>
      <c r="AI33" s="199" t="str">
        <f t="shared" si="8"/>
        <v>Units:</v>
      </c>
      <c r="AJ33" s="252">
        <f t="shared" ref="AJ33:AS33" si="21">SUM(AJ$20:AJ$21)+AJ$23+SUM(AJ$25:AJ$32)</f>
        <v>0</v>
      </c>
      <c r="AK33" s="252">
        <f t="shared" si="21"/>
        <v>0</v>
      </c>
      <c r="AL33" s="252">
        <f t="shared" si="21"/>
        <v>0</v>
      </c>
      <c r="AM33" s="252">
        <f t="shared" si="21"/>
        <v>0</v>
      </c>
      <c r="AN33" s="252">
        <f t="shared" si="21"/>
        <v>0</v>
      </c>
      <c r="AO33" s="252">
        <f t="shared" si="21"/>
        <v>0</v>
      </c>
      <c r="AP33" s="252">
        <f t="shared" si="21"/>
        <v>0</v>
      </c>
      <c r="AQ33" s="252">
        <f t="shared" si="21"/>
        <v>0</v>
      </c>
      <c r="AR33" s="252">
        <f t="shared" si="21"/>
        <v>0</v>
      </c>
      <c r="AS33" s="252">
        <f t="shared" si="21"/>
        <v>0</v>
      </c>
      <c r="AT33" s="252">
        <f>SUM(AJ33:AS33)</f>
        <v>0</v>
      </c>
    </row>
    <row r="34" spans="1:46">
      <c r="A34" s="204" t="str">
        <f>'N3.01'!A34</f>
        <v>Stage 3:With Intervention Risk Change</v>
      </c>
      <c r="B34" s="204" t="str">
        <f>'N3.01'!B34</f>
        <v>Non-Intervention Impacts</v>
      </c>
      <c r="C34" s="204" t="str">
        <f>'N3.01'!C34</f>
        <v>Methodology Change Impact</v>
      </c>
      <c r="D34" s="204" t="str">
        <f>'N3.01'!D34</f>
        <v>Non-Intervention</v>
      </c>
      <c r="F34" s="212" t="s">
        <v>51</v>
      </c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253">
        <f t="shared" ref="Q34:Q47" si="22">SUM(G34:P34)</f>
        <v>0</v>
      </c>
      <c r="S34" s="199" t="str">
        <f t="shared" si="5"/>
        <v>Units:</v>
      </c>
      <c r="T34" s="120"/>
      <c r="V34" s="199" t="str">
        <f t="shared" si="6"/>
        <v>Units:</v>
      </c>
      <c r="W34" s="120"/>
      <c r="X34" s="120"/>
      <c r="Y34" s="120"/>
      <c r="Z34" s="120"/>
      <c r="AA34" s="120"/>
      <c r="AB34" s="120"/>
      <c r="AC34" s="120"/>
      <c r="AD34" s="120"/>
      <c r="AE34" s="120"/>
      <c r="AF34" s="120"/>
      <c r="AG34" s="253">
        <f t="shared" ref="AG34:AG47" si="23">SUM(W34:AF34)</f>
        <v>0</v>
      </c>
      <c r="AI34" s="199" t="str">
        <f t="shared" si="8"/>
        <v>Units:</v>
      </c>
      <c r="AJ34" s="120"/>
      <c r="AK34" s="120"/>
      <c r="AL34" s="120"/>
      <c r="AM34" s="120"/>
      <c r="AN34" s="120"/>
      <c r="AO34" s="120"/>
      <c r="AP34" s="120"/>
      <c r="AQ34" s="120"/>
      <c r="AR34" s="120"/>
      <c r="AS34" s="120"/>
      <c r="AT34" s="253">
        <f t="shared" ref="AT34:AT47" si="24">SUM(AJ34:AS34)</f>
        <v>0</v>
      </c>
    </row>
    <row r="35" spans="1:46">
      <c r="A35" s="204" t="str">
        <f>'N3.01'!A35</f>
        <v>Stage 3:With Intervention Risk Change</v>
      </c>
      <c r="B35" s="204" t="str">
        <f>'N3.01'!B35</f>
        <v>Non-Intervention Impacts</v>
      </c>
      <c r="C35" s="204" t="str">
        <f>'N3.01'!C35</f>
        <v>Data Revision Impact</v>
      </c>
      <c r="D35" s="204" t="str">
        <f>'N3.01'!D35</f>
        <v>Non-Intervention</v>
      </c>
      <c r="F35" s="212" t="s">
        <v>51</v>
      </c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253">
        <f t="shared" si="22"/>
        <v>0</v>
      </c>
      <c r="S35" s="199" t="str">
        <f t="shared" si="5"/>
        <v>Units:</v>
      </c>
      <c r="T35" s="120"/>
      <c r="V35" s="199" t="str">
        <f t="shared" si="6"/>
        <v>Units:</v>
      </c>
      <c r="W35" s="120"/>
      <c r="X35" s="120"/>
      <c r="Y35" s="120"/>
      <c r="Z35" s="120"/>
      <c r="AA35" s="120"/>
      <c r="AB35" s="120"/>
      <c r="AC35" s="120"/>
      <c r="AD35" s="120"/>
      <c r="AE35" s="120"/>
      <c r="AF35" s="120"/>
      <c r="AG35" s="253">
        <f t="shared" si="23"/>
        <v>0</v>
      </c>
      <c r="AI35" s="199" t="str">
        <f t="shared" si="8"/>
        <v>Units:</v>
      </c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253">
        <f t="shared" si="24"/>
        <v>0</v>
      </c>
    </row>
    <row r="36" spans="1:46">
      <c r="A36" s="204" t="str">
        <f>'N3.01'!A36</f>
        <v>Stage 3:With Intervention Risk Change</v>
      </c>
      <c r="B36" s="204" t="str">
        <f>'N3.01'!B36</f>
        <v>Non-Intervention Impacts</v>
      </c>
      <c r="C36" s="204" t="str">
        <f>'N3.01'!C36</f>
        <v>Manual Over-ride on PoF or CoF</v>
      </c>
      <c r="D36" s="204" t="str">
        <f>'N3.01'!D36</f>
        <v>Non-Intervention</v>
      </c>
      <c r="F36" s="212" t="s">
        <v>51</v>
      </c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253">
        <f t="shared" si="22"/>
        <v>0</v>
      </c>
      <c r="S36" s="199" t="str">
        <f t="shared" si="5"/>
        <v>Units:</v>
      </c>
      <c r="T36" s="120"/>
      <c r="V36" s="199" t="str">
        <f t="shared" si="6"/>
        <v>Units:</v>
      </c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253">
        <f t="shared" si="23"/>
        <v>0</v>
      </c>
      <c r="AI36" s="199" t="str">
        <f t="shared" si="8"/>
        <v>Units:</v>
      </c>
      <c r="AJ36" s="120"/>
      <c r="AK36" s="120"/>
      <c r="AL36" s="120"/>
      <c r="AM36" s="120"/>
      <c r="AN36" s="120"/>
      <c r="AO36" s="120"/>
      <c r="AP36" s="120"/>
      <c r="AQ36" s="120"/>
      <c r="AR36" s="120"/>
      <c r="AS36" s="120"/>
      <c r="AT36" s="253">
        <f t="shared" si="24"/>
        <v>0</v>
      </c>
    </row>
    <row r="37" spans="1:46">
      <c r="A37" s="204" t="str">
        <f>'N3.01'!A37</f>
        <v>Stage 3:With Intervention Risk Change</v>
      </c>
      <c r="B37" s="204" t="str">
        <f>'N3.01'!B37</f>
        <v>Non-Intervention Impacts</v>
      </c>
      <c r="C37" s="204" t="str">
        <f>'N3.01'!C37</f>
        <v>Extension of Expected Asset Life</v>
      </c>
      <c r="D37" s="204" t="str">
        <f>'N3.01'!D37</f>
        <v>Non-Intervention</v>
      </c>
      <c r="F37" s="212" t="s">
        <v>51</v>
      </c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253">
        <f t="shared" si="22"/>
        <v>0</v>
      </c>
      <c r="S37" s="199" t="str">
        <f t="shared" si="5"/>
        <v>Units:</v>
      </c>
      <c r="T37" s="120"/>
      <c r="V37" s="199" t="str">
        <f t="shared" si="6"/>
        <v>Units:</v>
      </c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253">
        <f t="shared" si="23"/>
        <v>0</v>
      </c>
      <c r="AI37" s="199" t="str">
        <f t="shared" si="8"/>
        <v>Units:</v>
      </c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253">
        <f t="shared" si="24"/>
        <v>0</v>
      </c>
    </row>
    <row r="38" spans="1:46">
      <c r="A38" s="204" t="str">
        <f>'N3.01'!A38</f>
        <v>Stage 3:With Intervention Risk Change</v>
      </c>
      <c r="B38" s="204" t="str">
        <f>'N3.01'!B38</f>
        <v>Non-Intervention Impacts</v>
      </c>
      <c r="C38" s="204" t="str">
        <f>'N3.01'!C38</f>
        <v>Consequential Interventions</v>
      </c>
      <c r="D38" s="204" t="str">
        <f>'N3.01'!D38</f>
        <v>Non-Intervention</v>
      </c>
      <c r="F38" s="212" t="s">
        <v>51</v>
      </c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253">
        <f t="shared" si="22"/>
        <v>0</v>
      </c>
      <c r="S38" s="199" t="str">
        <f t="shared" si="5"/>
        <v>Units:</v>
      </c>
      <c r="T38" s="120"/>
      <c r="V38" s="199" t="str">
        <f t="shared" si="6"/>
        <v>Units:</v>
      </c>
      <c r="W38" s="120"/>
      <c r="X38" s="120"/>
      <c r="Y38" s="120"/>
      <c r="Z38" s="120"/>
      <c r="AA38" s="120"/>
      <c r="AB38" s="120"/>
      <c r="AC38" s="120"/>
      <c r="AD38" s="120"/>
      <c r="AE38" s="120"/>
      <c r="AF38" s="120"/>
      <c r="AG38" s="253">
        <f t="shared" si="23"/>
        <v>0</v>
      </c>
      <c r="AI38" s="199" t="str">
        <f t="shared" si="8"/>
        <v>Units:</v>
      </c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253">
        <f t="shared" si="24"/>
        <v>0</v>
      </c>
    </row>
    <row r="39" spans="1:46">
      <c r="A39" s="204" t="str">
        <f>'N3.01'!A39</f>
        <v>Stage 3:With Intervention Risk Change</v>
      </c>
      <c r="B39" s="204" t="str">
        <f>'N3.01'!B39</f>
        <v>Asset Intervention Impacts</v>
      </c>
      <c r="C39" s="204" t="str">
        <f>'N3.01'!C39</f>
        <v>Asset Replacement (PoF Driven)</v>
      </c>
      <c r="D39" s="204" t="str">
        <f>'N3.01'!D39</f>
        <v>Replacement</v>
      </c>
      <c r="F39" s="212" t="s">
        <v>51</v>
      </c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253">
        <f t="shared" si="22"/>
        <v>0</v>
      </c>
      <c r="S39" s="199" t="str">
        <f t="shared" si="5"/>
        <v>Units:</v>
      </c>
      <c r="T39" s="120"/>
      <c r="V39" s="199" t="str">
        <f t="shared" si="6"/>
        <v>Units:</v>
      </c>
      <c r="W39" s="120"/>
      <c r="X39" s="120"/>
      <c r="Y39" s="120"/>
      <c r="Z39" s="120"/>
      <c r="AA39" s="120"/>
      <c r="AB39" s="120"/>
      <c r="AC39" s="120"/>
      <c r="AD39" s="120"/>
      <c r="AE39" s="120"/>
      <c r="AF39" s="120"/>
      <c r="AG39" s="253">
        <f t="shared" si="23"/>
        <v>0</v>
      </c>
      <c r="AI39" s="199" t="str">
        <f t="shared" si="8"/>
        <v>Units:</v>
      </c>
      <c r="AJ39" s="120"/>
      <c r="AK39" s="120"/>
      <c r="AL39" s="120"/>
      <c r="AM39" s="120"/>
      <c r="AN39" s="120"/>
      <c r="AO39" s="120"/>
      <c r="AP39" s="120"/>
      <c r="AQ39" s="120"/>
      <c r="AR39" s="120"/>
      <c r="AS39" s="120"/>
      <c r="AT39" s="253">
        <f t="shared" si="24"/>
        <v>0</v>
      </c>
    </row>
    <row r="40" spans="1:46">
      <c r="A40" s="204" t="str">
        <f>'N3.01'!A40</f>
        <v>Stage 3:With Intervention Risk Change</v>
      </c>
      <c r="B40" s="204" t="str">
        <f>'N3.01'!B40</f>
        <v>Asset Intervention Impacts</v>
      </c>
      <c r="C40" s="204" t="str">
        <f>'N3.01'!C40</f>
        <v>Asset Replacement (CoF Driven)</v>
      </c>
      <c r="D40" s="204" t="str">
        <f>'N3.01'!D40</f>
        <v>Replacement</v>
      </c>
      <c r="F40" s="212" t="s">
        <v>51</v>
      </c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253">
        <f t="shared" si="22"/>
        <v>0</v>
      </c>
      <c r="S40" s="199" t="str">
        <f t="shared" si="5"/>
        <v>Units:</v>
      </c>
      <c r="T40" s="120"/>
      <c r="V40" s="199" t="str">
        <f t="shared" si="6"/>
        <v>Units:</v>
      </c>
      <c r="W40" s="120"/>
      <c r="X40" s="120"/>
      <c r="Y40" s="120"/>
      <c r="Z40" s="120"/>
      <c r="AA40" s="120"/>
      <c r="AB40" s="120"/>
      <c r="AC40" s="120"/>
      <c r="AD40" s="120"/>
      <c r="AE40" s="120"/>
      <c r="AF40" s="120"/>
      <c r="AG40" s="253">
        <f t="shared" si="23"/>
        <v>0</v>
      </c>
      <c r="AI40" s="199" t="str">
        <f t="shared" si="8"/>
        <v>Units:</v>
      </c>
      <c r="AJ40" s="120"/>
      <c r="AK40" s="120"/>
      <c r="AL40" s="120"/>
      <c r="AM40" s="120"/>
      <c r="AN40" s="120"/>
      <c r="AO40" s="120"/>
      <c r="AP40" s="120"/>
      <c r="AQ40" s="120"/>
      <c r="AR40" s="120"/>
      <c r="AS40" s="120"/>
      <c r="AT40" s="253">
        <f t="shared" si="24"/>
        <v>0</v>
      </c>
    </row>
    <row r="41" spans="1:46">
      <c r="A41" s="204" t="str">
        <f>'N3.01'!A41</f>
        <v>Stage 3:With Intervention Risk Change</v>
      </c>
      <c r="B41" s="204" t="str">
        <f>'N3.01'!B41</f>
        <v>Asset Intervention Impacts</v>
      </c>
      <c r="C41" s="204" t="str">
        <f>'N3.01'!C41</f>
        <v>Asset Replacement (Other Driven)</v>
      </c>
      <c r="D41" s="204" t="str">
        <f>'N3.01'!D41</f>
        <v>Replacement</v>
      </c>
      <c r="F41" s="212" t="s">
        <v>51</v>
      </c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253">
        <f t="shared" si="22"/>
        <v>0</v>
      </c>
      <c r="S41" s="199" t="str">
        <f t="shared" si="5"/>
        <v>Units:</v>
      </c>
      <c r="T41" s="120"/>
      <c r="V41" s="199" t="str">
        <f t="shared" si="6"/>
        <v>Units:</v>
      </c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253">
        <f t="shared" si="23"/>
        <v>0</v>
      </c>
      <c r="AI41" s="199" t="str">
        <f t="shared" si="8"/>
        <v>Units:</v>
      </c>
      <c r="AJ41" s="120"/>
      <c r="AK41" s="120"/>
      <c r="AL41" s="120"/>
      <c r="AM41" s="120"/>
      <c r="AN41" s="120"/>
      <c r="AO41" s="120"/>
      <c r="AP41" s="120"/>
      <c r="AQ41" s="120"/>
      <c r="AR41" s="120"/>
      <c r="AS41" s="120"/>
      <c r="AT41" s="253">
        <f t="shared" si="24"/>
        <v>0</v>
      </c>
    </row>
    <row r="42" spans="1:46">
      <c r="A42" s="204" t="str">
        <f>'N3.01'!A42</f>
        <v>Stage 3:With Intervention Risk Change</v>
      </c>
      <c r="B42" s="204" t="str">
        <f>'N3.01'!B42</f>
        <v>Asset Intervention Impacts</v>
      </c>
      <c r="C42" s="204" t="str">
        <f>'N3.01'!C42</f>
        <v>Asset Refurbishment (PoF Driven)</v>
      </c>
      <c r="D42" s="204" t="str">
        <f>'N3.01'!D42</f>
        <v>Refurbishment</v>
      </c>
      <c r="F42" s="212" t="s">
        <v>51</v>
      </c>
      <c r="G42" s="120"/>
      <c r="H42" s="120"/>
      <c r="I42" s="120"/>
      <c r="J42" s="120"/>
      <c r="K42" s="120"/>
      <c r="L42" s="120"/>
      <c r="M42" s="120"/>
      <c r="N42" s="120"/>
      <c r="O42" s="120"/>
      <c r="P42" s="120"/>
      <c r="Q42" s="253">
        <f t="shared" si="22"/>
        <v>0</v>
      </c>
      <c r="S42" s="199" t="str">
        <f t="shared" si="5"/>
        <v>Units:</v>
      </c>
      <c r="T42" s="120"/>
      <c r="V42" s="199" t="str">
        <f t="shared" si="6"/>
        <v>Units:</v>
      </c>
      <c r="W42" s="120"/>
      <c r="X42" s="120"/>
      <c r="Y42" s="120"/>
      <c r="Z42" s="120"/>
      <c r="AA42" s="120"/>
      <c r="AB42" s="120"/>
      <c r="AC42" s="120"/>
      <c r="AD42" s="120"/>
      <c r="AE42" s="120"/>
      <c r="AF42" s="120"/>
      <c r="AG42" s="253">
        <f t="shared" si="23"/>
        <v>0</v>
      </c>
      <c r="AI42" s="199" t="str">
        <f t="shared" si="8"/>
        <v>Units:</v>
      </c>
      <c r="AJ42" s="120"/>
      <c r="AK42" s="120"/>
      <c r="AL42" s="120"/>
      <c r="AM42" s="120"/>
      <c r="AN42" s="120"/>
      <c r="AO42" s="120"/>
      <c r="AP42" s="120"/>
      <c r="AQ42" s="120"/>
      <c r="AR42" s="120"/>
      <c r="AS42" s="120"/>
      <c r="AT42" s="253">
        <f t="shared" si="24"/>
        <v>0</v>
      </c>
    </row>
    <row r="43" spans="1:46">
      <c r="A43" s="204" t="str">
        <f>'N3.01'!A43</f>
        <v>Stage 3:With Intervention Risk Change</v>
      </c>
      <c r="B43" s="204" t="str">
        <f>'N3.01'!B43</f>
        <v>Asset Intervention Impacts</v>
      </c>
      <c r="C43" s="204" t="str">
        <f>'N3.01'!C43</f>
        <v>Asset Refurbishment (CoF Driven)</v>
      </c>
      <c r="D43" s="204" t="str">
        <f>'N3.01'!D43</f>
        <v>Refurbishment</v>
      </c>
      <c r="F43" s="212" t="s">
        <v>51</v>
      </c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253">
        <f t="shared" si="22"/>
        <v>0</v>
      </c>
      <c r="S43" s="199" t="str">
        <f t="shared" si="5"/>
        <v>Units:</v>
      </c>
      <c r="T43" s="120"/>
      <c r="V43" s="199" t="str">
        <f t="shared" si="6"/>
        <v>Units:</v>
      </c>
      <c r="W43" s="120"/>
      <c r="X43" s="120"/>
      <c r="Y43" s="120"/>
      <c r="Z43" s="120"/>
      <c r="AA43" s="120"/>
      <c r="AB43" s="120"/>
      <c r="AC43" s="120"/>
      <c r="AD43" s="120"/>
      <c r="AE43" s="120"/>
      <c r="AF43" s="120"/>
      <c r="AG43" s="253">
        <f t="shared" si="23"/>
        <v>0</v>
      </c>
      <c r="AI43" s="199" t="str">
        <f t="shared" si="8"/>
        <v>Units:</v>
      </c>
      <c r="AJ43" s="120"/>
      <c r="AK43" s="120"/>
      <c r="AL43" s="120"/>
      <c r="AM43" s="120"/>
      <c r="AN43" s="120"/>
      <c r="AO43" s="120"/>
      <c r="AP43" s="120"/>
      <c r="AQ43" s="120"/>
      <c r="AR43" s="120"/>
      <c r="AS43" s="120"/>
      <c r="AT43" s="253">
        <f t="shared" si="24"/>
        <v>0</v>
      </c>
    </row>
    <row r="44" spans="1:46">
      <c r="A44" s="204" t="str">
        <f>'N3.01'!A44</f>
        <v>Stage 3:With Intervention Risk Change</v>
      </c>
      <c r="B44" s="204" t="str">
        <f>'N3.01'!B44</f>
        <v>Asset Intervention Impacts</v>
      </c>
      <c r="C44" s="204" t="str">
        <f>'N3.01'!C44</f>
        <v>Asset Refurbishment (Other Driven)</v>
      </c>
      <c r="D44" s="204" t="str">
        <f>'N3.01'!D44</f>
        <v>Refurbishment</v>
      </c>
      <c r="F44" s="212" t="s">
        <v>51</v>
      </c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253">
        <f t="shared" si="22"/>
        <v>0</v>
      </c>
      <c r="S44" s="199" t="str">
        <f t="shared" si="5"/>
        <v>Units:</v>
      </c>
      <c r="T44" s="120"/>
      <c r="V44" s="199" t="str">
        <f t="shared" si="6"/>
        <v>Units:</v>
      </c>
      <c r="W44" s="120"/>
      <c r="X44" s="120"/>
      <c r="Y44" s="120"/>
      <c r="Z44" s="120"/>
      <c r="AA44" s="120"/>
      <c r="AB44" s="120"/>
      <c r="AC44" s="120"/>
      <c r="AD44" s="120"/>
      <c r="AE44" s="120"/>
      <c r="AF44" s="120"/>
      <c r="AG44" s="253">
        <f t="shared" si="23"/>
        <v>0</v>
      </c>
      <c r="AI44" s="199" t="str">
        <f t="shared" si="8"/>
        <v>Units:</v>
      </c>
      <c r="AJ44" s="120"/>
      <c r="AK44" s="120"/>
      <c r="AL44" s="120"/>
      <c r="AM44" s="120"/>
      <c r="AN44" s="120"/>
      <c r="AO44" s="120"/>
      <c r="AP44" s="120"/>
      <c r="AQ44" s="120"/>
      <c r="AR44" s="120"/>
      <c r="AS44" s="120"/>
      <c r="AT44" s="253">
        <f t="shared" si="24"/>
        <v>0</v>
      </c>
    </row>
    <row r="45" spans="1:46">
      <c r="A45" s="204" t="str">
        <f>'N3.01'!A45</f>
        <v>Stage 3:With Intervention Risk Change</v>
      </c>
      <c r="B45" s="204" t="str">
        <f>'N3.01'!B45</f>
        <v>Asset Intervention Impacts</v>
      </c>
      <c r="C45" s="204" t="str">
        <f>'N3.01'!C45</f>
        <v>Asset Replacement Due To Early Life Failures</v>
      </c>
      <c r="D45" s="204" t="str">
        <f>'N3.01'!D45</f>
        <v>Other Interventions</v>
      </c>
      <c r="F45" s="212" t="s">
        <v>51</v>
      </c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253">
        <f t="shared" si="22"/>
        <v>0</v>
      </c>
      <c r="S45" s="199" t="str">
        <f t="shared" si="5"/>
        <v>Units:</v>
      </c>
      <c r="T45" s="120"/>
      <c r="V45" s="199" t="str">
        <f t="shared" si="6"/>
        <v>Units:</v>
      </c>
      <c r="W45" s="120"/>
      <c r="X45" s="120"/>
      <c r="Y45" s="120"/>
      <c r="Z45" s="120"/>
      <c r="AA45" s="120"/>
      <c r="AB45" s="120"/>
      <c r="AC45" s="120"/>
      <c r="AD45" s="120"/>
      <c r="AE45" s="120"/>
      <c r="AF45" s="120"/>
      <c r="AG45" s="253">
        <f t="shared" si="23"/>
        <v>0</v>
      </c>
      <c r="AI45" s="199" t="str">
        <f t="shared" si="8"/>
        <v>Units:</v>
      </c>
      <c r="AJ45" s="120"/>
      <c r="AK45" s="120"/>
      <c r="AL45" s="120"/>
      <c r="AM45" s="120"/>
      <c r="AN45" s="120"/>
      <c r="AO45" s="120"/>
      <c r="AP45" s="120"/>
      <c r="AQ45" s="120"/>
      <c r="AR45" s="120"/>
      <c r="AS45" s="120"/>
      <c r="AT45" s="253">
        <f t="shared" si="24"/>
        <v>0</v>
      </c>
    </row>
    <row r="46" spans="1:46">
      <c r="A46" s="204" t="str">
        <f>'N3.01'!A46</f>
        <v>Stage 3:With Intervention Risk Change</v>
      </c>
      <c r="B46" s="204" t="str">
        <f>'N3.01'!B46</f>
        <v>Risk Changes</v>
      </c>
      <c r="C46" s="248" t="str">
        <f>'N3.01'!C46</f>
        <v>Optional entry 4</v>
      </c>
      <c r="D46" s="204" t="str">
        <f>'N3.01'!D46</f>
        <v>N/A</v>
      </c>
      <c r="F46" s="212" t="s">
        <v>51</v>
      </c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53">
        <f t="shared" si="22"/>
        <v>0</v>
      </c>
      <c r="S46" s="199" t="str">
        <f t="shared" si="5"/>
        <v>Units:</v>
      </c>
      <c r="T46" s="120"/>
      <c r="V46" s="199" t="str">
        <f t="shared" si="6"/>
        <v>Units:</v>
      </c>
      <c r="W46" s="206"/>
      <c r="X46" s="206"/>
      <c r="Y46" s="206"/>
      <c r="Z46" s="206"/>
      <c r="AA46" s="206"/>
      <c r="AB46" s="206"/>
      <c r="AC46" s="206"/>
      <c r="AD46" s="206"/>
      <c r="AE46" s="206"/>
      <c r="AF46" s="206"/>
      <c r="AG46" s="253">
        <f t="shared" si="23"/>
        <v>0</v>
      </c>
      <c r="AI46" s="199" t="str">
        <f t="shared" si="8"/>
        <v>Units:</v>
      </c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53">
        <f t="shared" si="24"/>
        <v>0</v>
      </c>
    </row>
    <row r="47" spans="1:46">
      <c r="A47" s="247" t="str">
        <f>'N3.01'!A47</f>
        <v>Stage 3: RIIO-2 With Intervention Position 2025/26</v>
      </c>
      <c r="B47" s="247" t="str">
        <f>'N3.01'!B47</f>
        <v>Total Asset Category Risk</v>
      </c>
      <c r="C47" s="247" t="str">
        <f>'N3.01'!C47</f>
        <v>With Intervention Position</v>
      </c>
      <c r="D47" s="247" t="str">
        <f>'N3.01'!D47</f>
        <v>Total</v>
      </c>
      <c r="F47" s="212" t="s">
        <v>51</v>
      </c>
      <c r="G47" s="252">
        <f>SUM(G$33:G$46)</f>
        <v>0</v>
      </c>
      <c r="H47" s="252">
        <f t="shared" ref="H47:P47" si="25">SUM(H$33:H$46)</f>
        <v>0</v>
      </c>
      <c r="I47" s="252">
        <f t="shared" si="25"/>
        <v>0</v>
      </c>
      <c r="J47" s="252">
        <f t="shared" si="25"/>
        <v>0</v>
      </c>
      <c r="K47" s="252">
        <f t="shared" si="25"/>
        <v>0</v>
      </c>
      <c r="L47" s="252">
        <f t="shared" si="25"/>
        <v>0</v>
      </c>
      <c r="M47" s="252">
        <f t="shared" si="25"/>
        <v>0</v>
      </c>
      <c r="N47" s="252">
        <f t="shared" si="25"/>
        <v>0</v>
      </c>
      <c r="O47" s="252">
        <f t="shared" si="25"/>
        <v>0</v>
      </c>
      <c r="P47" s="252">
        <f t="shared" si="25"/>
        <v>0</v>
      </c>
      <c r="Q47" s="252">
        <f t="shared" si="22"/>
        <v>0</v>
      </c>
      <c r="S47" s="199" t="str">
        <f t="shared" si="5"/>
        <v>Units:</v>
      </c>
      <c r="T47" s="120"/>
      <c r="V47" s="199" t="str">
        <f t="shared" si="6"/>
        <v>Units:</v>
      </c>
      <c r="W47" s="252">
        <f t="shared" ref="W47:AF47" si="26">SUM(W$33:W$46)</f>
        <v>0</v>
      </c>
      <c r="X47" s="252">
        <f t="shared" si="26"/>
        <v>0</v>
      </c>
      <c r="Y47" s="252">
        <f t="shared" si="26"/>
        <v>0</v>
      </c>
      <c r="Z47" s="252">
        <f t="shared" si="26"/>
        <v>0</v>
      </c>
      <c r="AA47" s="252">
        <f t="shared" si="26"/>
        <v>0</v>
      </c>
      <c r="AB47" s="252">
        <f t="shared" si="26"/>
        <v>0</v>
      </c>
      <c r="AC47" s="252">
        <f t="shared" si="26"/>
        <v>0</v>
      </c>
      <c r="AD47" s="252">
        <f t="shared" si="26"/>
        <v>0</v>
      </c>
      <c r="AE47" s="252">
        <f t="shared" si="26"/>
        <v>0</v>
      </c>
      <c r="AF47" s="252">
        <f t="shared" si="26"/>
        <v>0</v>
      </c>
      <c r="AG47" s="252">
        <f t="shared" si="23"/>
        <v>0</v>
      </c>
      <c r="AI47" s="199" t="str">
        <f t="shared" si="8"/>
        <v>Units:</v>
      </c>
      <c r="AJ47" s="252">
        <f t="shared" ref="AJ47:AS47" si="27">SUM(AJ$33:AJ$46)</f>
        <v>0</v>
      </c>
      <c r="AK47" s="252">
        <f t="shared" si="27"/>
        <v>0</v>
      </c>
      <c r="AL47" s="252">
        <f t="shared" si="27"/>
        <v>0</v>
      </c>
      <c r="AM47" s="252">
        <f t="shared" si="27"/>
        <v>0</v>
      </c>
      <c r="AN47" s="252">
        <f t="shared" si="27"/>
        <v>0</v>
      </c>
      <c r="AO47" s="252">
        <f t="shared" si="27"/>
        <v>0</v>
      </c>
      <c r="AP47" s="252">
        <f t="shared" si="27"/>
        <v>0</v>
      </c>
      <c r="AQ47" s="252">
        <f t="shared" si="27"/>
        <v>0</v>
      </c>
      <c r="AR47" s="252">
        <f t="shared" si="27"/>
        <v>0</v>
      </c>
      <c r="AS47" s="252">
        <f t="shared" si="27"/>
        <v>0</v>
      </c>
      <c r="AT47" s="252">
        <f t="shared" si="24"/>
        <v>0</v>
      </c>
    </row>
    <row r="48" spans="1:46" s="207" customFormat="1" ht="5" customHeight="1">
      <c r="S48" s="208"/>
      <c r="V48" s="208"/>
      <c r="AI48" s="208"/>
    </row>
    <row r="49" spans="1:46">
      <c r="A49" s="204" t="str">
        <f>'N3.01'!A49</f>
        <v>Long Term Risk Benefit: RIIO-2</v>
      </c>
      <c r="B49" s="204" t="str">
        <f>'N3.01'!B49</f>
        <v>Asset Intervention Impacts</v>
      </c>
      <c r="C49" s="204" t="str">
        <f>'N3.01'!C49</f>
        <v>Asset Replacement (PoF Driven)</v>
      </c>
      <c r="D49" s="204" t="str">
        <f>'N3.01'!D49</f>
        <v>N/A</v>
      </c>
      <c r="F49" s="212" t="s">
        <v>51</v>
      </c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253">
        <f t="shared" ref="Q49:Q55" si="28">SUM(G49:P49)</f>
        <v>0</v>
      </c>
      <c r="S49" s="199" t="str">
        <f t="shared" si="5"/>
        <v>Units:</v>
      </c>
      <c r="T49" s="120"/>
      <c r="V49" s="199" t="str">
        <f t="shared" si="6"/>
        <v>Units:</v>
      </c>
      <c r="W49" s="120"/>
      <c r="X49" s="120"/>
      <c r="Y49" s="120"/>
      <c r="Z49" s="120"/>
      <c r="AA49" s="120"/>
      <c r="AB49" s="120"/>
      <c r="AC49" s="120"/>
      <c r="AD49" s="120"/>
      <c r="AE49" s="120"/>
      <c r="AF49" s="120"/>
      <c r="AG49" s="253">
        <f t="shared" ref="AG49:AG55" si="29">SUM(W49:AF49)</f>
        <v>0</v>
      </c>
      <c r="AI49" s="199" t="str">
        <f t="shared" si="8"/>
        <v>Units:</v>
      </c>
      <c r="AJ49" s="120"/>
      <c r="AK49" s="120"/>
      <c r="AL49" s="120"/>
      <c r="AM49" s="120"/>
      <c r="AN49" s="120"/>
      <c r="AO49" s="120"/>
      <c r="AP49" s="120"/>
      <c r="AQ49" s="120"/>
      <c r="AR49" s="120"/>
      <c r="AS49" s="120"/>
      <c r="AT49" s="253">
        <f t="shared" ref="AT49:AT55" si="30">SUM(AJ49:AS49)</f>
        <v>0</v>
      </c>
    </row>
    <row r="50" spans="1:46">
      <c r="A50" s="204" t="str">
        <f>'N3.01'!A50</f>
        <v>Long Term Risk Benefit: RIIO-2</v>
      </c>
      <c r="B50" s="204" t="str">
        <f>'N3.01'!B50</f>
        <v>Asset Intervention Impacts</v>
      </c>
      <c r="C50" s="204" t="str">
        <f>'N3.01'!C50</f>
        <v>Asset Replacement (CoF Driven)</v>
      </c>
      <c r="D50" s="204" t="str">
        <f>'N3.01'!D50</f>
        <v>N/A</v>
      </c>
      <c r="F50" s="212" t="s">
        <v>51</v>
      </c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253">
        <f t="shared" si="28"/>
        <v>0</v>
      </c>
      <c r="S50" s="199" t="str">
        <f t="shared" si="5"/>
        <v>Units:</v>
      </c>
      <c r="T50" s="120"/>
      <c r="V50" s="199" t="str">
        <f t="shared" si="6"/>
        <v>Units:</v>
      </c>
      <c r="W50" s="120"/>
      <c r="X50" s="120"/>
      <c r="Y50" s="120"/>
      <c r="Z50" s="120"/>
      <c r="AA50" s="120"/>
      <c r="AB50" s="120"/>
      <c r="AC50" s="120"/>
      <c r="AD50" s="120"/>
      <c r="AE50" s="120"/>
      <c r="AF50" s="120"/>
      <c r="AG50" s="253">
        <f t="shared" si="29"/>
        <v>0</v>
      </c>
      <c r="AI50" s="199" t="str">
        <f t="shared" si="8"/>
        <v>Units:</v>
      </c>
      <c r="AJ50" s="120"/>
      <c r="AK50" s="120"/>
      <c r="AL50" s="120"/>
      <c r="AM50" s="120"/>
      <c r="AN50" s="120"/>
      <c r="AO50" s="120"/>
      <c r="AP50" s="120"/>
      <c r="AQ50" s="120"/>
      <c r="AR50" s="120"/>
      <c r="AS50" s="120"/>
      <c r="AT50" s="253">
        <f t="shared" si="30"/>
        <v>0</v>
      </c>
    </row>
    <row r="51" spans="1:46">
      <c r="A51" s="204" t="str">
        <f>'N3.01'!A51</f>
        <v>Long Term Risk Benefit: RIIO-2</v>
      </c>
      <c r="B51" s="204" t="str">
        <f>'N3.01'!B51</f>
        <v>Asset Intervention Impacts</v>
      </c>
      <c r="C51" s="204" t="str">
        <f>'N3.01'!C51</f>
        <v>Asset Replacement (Other Driven)</v>
      </c>
      <c r="D51" s="204" t="str">
        <f>'N3.01'!D51</f>
        <v>N/A</v>
      </c>
      <c r="F51" s="212" t="s">
        <v>51</v>
      </c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253">
        <f t="shared" si="28"/>
        <v>0</v>
      </c>
      <c r="S51" s="199" t="str">
        <f t="shared" si="5"/>
        <v>Units:</v>
      </c>
      <c r="T51" s="120"/>
      <c r="V51" s="199" t="str">
        <f t="shared" si="6"/>
        <v>Units:</v>
      </c>
      <c r="W51" s="120"/>
      <c r="X51" s="120"/>
      <c r="Y51" s="120"/>
      <c r="Z51" s="120"/>
      <c r="AA51" s="120"/>
      <c r="AB51" s="120"/>
      <c r="AC51" s="120"/>
      <c r="AD51" s="120"/>
      <c r="AE51" s="120"/>
      <c r="AF51" s="120"/>
      <c r="AG51" s="253">
        <f t="shared" si="29"/>
        <v>0</v>
      </c>
      <c r="AI51" s="199" t="str">
        <f t="shared" si="8"/>
        <v>Units:</v>
      </c>
      <c r="AJ51" s="120"/>
      <c r="AK51" s="120"/>
      <c r="AL51" s="120"/>
      <c r="AM51" s="120"/>
      <c r="AN51" s="120"/>
      <c r="AO51" s="120"/>
      <c r="AP51" s="120"/>
      <c r="AQ51" s="120"/>
      <c r="AR51" s="120"/>
      <c r="AS51" s="120"/>
      <c r="AT51" s="253">
        <f t="shared" si="30"/>
        <v>0</v>
      </c>
    </row>
    <row r="52" spans="1:46">
      <c r="A52" s="204" t="str">
        <f>'N3.01'!A52</f>
        <v>Long Term Risk Benefit: RIIO-2</v>
      </c>
      <c r="B52" s="204" t="str">
        <f>'N3.01'!B52</f>
        <v>Asset Intervention Impacts</v>
      </c>
      <c r="C52" s="204" t="str">
        <f>'N3.01'!C52</f>
        <v>Asset Refurbishment (PoF Driven)</v>
      </c>
      <c r="D52" s="204" t="str">
        <f>'N3.01'!D52</f>
        <v>N/A</v>
      </c>
      <c r="F52" s="212" t="s">
        <v>51</v>
      </c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253">
        <f t="shared" si="28"/>
        <v>0</v>
      </c>
      <c r="S52" s="199" t="str">
        <f t="shared" si="5"/>
        <v>Units:</v>
      </c>
      <c r="T52" s="120"/>
      <c r="V52" s="199" t="str">
        <f t="shared" si="6"/>
        <v>Units:</v>
      </c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253">
        <f t="shared" si="29"/>
        <v>0</v>
      </c>
      <c r="AI52" s="199" t="str">
        <f t="shared" si="8"/>
        <v>Units:</v>
      </c>
      <c r="AJ52" s="120"/>
      <c r="AK52" s="120"/>
      <c r="AL52" s="120"/>
      <c r="AM52" s="120"/>
      <c r="AN52" s="120"/>
      <c r="AO52" s="120"/>
      <c r="AP52" s="120"/>
      <c r="AQ52" s="120"/>
      <c r="AR52" s="120"/>
      <c r="AS52" s="120"/>
      <c r="AT52" s="253">
        <f t="shared" si="30"/>
        <v>0</v>
      </c>
    </row>
    <row r="53" spans="1:46">
      <c r="A53" s="204" t="str">
        <f>'N3.01'!A53</f>
        <v>Long Term Risk Benefit: RIIO-2</v>
      </c>
      <c r="B53" s="204" t="str">
        <f>'N3.01'!B53</f>
        <v>Asset Intervention Impacts</v>
      </c>
      <c r="C53" s="204" t="str">
        <f>'N3.01'!C53</f>
        <v>Asset Refurbishment (CoF Driven)</v>
      </c>
      <c r="D53" s="204" t="str">
        <f>'N3.01'!D53</f>
        <v>N/A</v>
      </c>
      <c r="F53" s="212" t="s">
        <v>51</v>
      </c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253">
        <f t="shared" si="28"/>
        <v>0</v>
      </c>
      <c r="S53" s="199" t="str">
        <f t="shared" si="5"/>
        <v>Units:</v>
      </c>
      <c r="T53" s="120"/>
      <c r="V53" s="199" t="str">
        <f t="shared" si="6"/>
        <v>Units:</v>
      </c>
      <c r="W53" s="120"/>
      <c r="X53" s="120"/>
      <c r="Y53" s="120"/>
      <c r="Z53" s="120"/>
      <c r="AA53" s="120"/>
      <c r="AB53" s="120"/>
      <c r="AC53" s="120"/>
      <c r="AD53" s="120"/>
      <c r="AE53" s="120"/>
      <c r="AF53" s="120"/>
      <c r="AG53" s="253">
        <f t="shared" si="29"/>
        <v>0</v>
      </c>
      <c r="AI53" s="199" t="str">
        <f t="shared" si="8"/>
        <v>Units:</v>
      </c>
      <c r="AJ53" s="120"/>
      <c r="AK53" s="120"/>
      <c r="AL53" s="120"/>
      <c r="AM53" s="120"/>
      <c r="AN53" s="120"/>
      <c r="AO53" s="120"/>
      <c r="AP53" s="120"/>
      <c r="AQ53" s="120"/>
      <c r="AR53" s="120"/>
      <c r="AS53" s="120"/>
      <c r="AT53" s="253">
        <f t="shared" si="30"/>
        <v>0</v>
      </c>
    </row>
    <row r="54" spans="1:46">
      <c r="A54" s="204" t="str">
        <f>'N3.01'!A54</f>
        <v>Long Term Risk Benefit: RIIO-2</v>
      </c>
      <c r="B54" s="204" t="str">
        <f>'N3.01'!B54</f>
        <v>Asset Intervention Impacts</v>
      </c>
      <c r="C54" s="204" t="str">
        <f>'N3.01'!C54</f>
        <v>Asset Refurbishment (Other Driven)</v>
      </c>
      <c r="D54" s="204" t="str">
        <f>'N3.01'!D54</f>
        <v>N/A</v>
      </c>
      <c r="F54" s="212" t="s">
        <v>51</v>
      </c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253">
        <f t="shared" si="28"/>
        <v>0</v>
      </c>
      <c r="S54" s="199" t="str">
        <f t="shared" si="5"/>
        <v>Units:</v>
      </c>
      <c r="T54" s="120"/>
      <c r="V54" s="199" t="str">
        <f t="shared" si="6"/>
        <v>Units:</v>
      </c>
      <c r="W54" s="120"/>
      <c r="X54" s="120"/>
      <c r="Y54" s="120"/>
      <c r="Z54" s="120"/>
      <c r="AA54" s="120"/>
      <c r="AB54" s="120"/>
      <c r="AC54" s="120"/>
      <c r="AD54" s="120"/>
      <c r="AE54" s="120"/>
      <c r="AF54" s="120"/>
      <c r="AG54" s="253">
        <f t="shared" si="29"/>
        <v>0</v>
      </c>
      <c r="AI54" s="199" t="str">
        <f t="shared" si="8"/>
        <v>Units:</v>
      </c>
      <c r="AJ54" s="120"/>
      <c r="AK54" s="120"/>
      <c r="AL54" s="120"/>
      <c r="AM54" s="120"/>
      <c r="AN54" s="120"/>
      <c r="AO54" s="120"/>
      <c r="AP54" s="120"/>
      <c r="AQ54" s="120"/>
      <c r="AR54" s="120"/>
      <c r="AS54" s="120"/>
      <c r="AT54" s="253">
        <f t="shared" si="30"/>
        <v>0</v>
      </c>
    </row>
    <row r="55" spans="1:46">
      <c r="A55" s="204" t="str">
        <f>'N3.01'!A55</f>
        <v>Long Term Risk Benefit: RIIO-2</v>
      </c>
      <c r="B55" s="204" t="str">
        <f>'N3.01'!B55</f>
        <v>Asset Intervention Impacts</v>
      </c>
      <c r="C55" s="204" t="str">
        <f>'N3.01'!C55</f>
        <v>Total Long Term Risk Benefit</v>
      </c>
      <c r="D55" s="204" t="str">
        <f>'N3.01'!D55</f>
        <v>Sub-Total</v>
      </c>
      <c r="F55" s="212" t="s">
        <v>51</v>
      </c>
      <c r="G55" s="252">
        <f>SUM(G$49:G$54)</f>
        <v>0</v>
      </c>
      <c r="H55" s="252">
        <f t="shared" ref="H55:P55" si="31">SUM(H$49:H$54)</f>
        <v>0</v>
      </c>
      <c r="I55" s="252">
        <f t="shared" si="31"/>
        <v>0</v>
      </c>
      <c r="J55" s="252">
        <f t="shared" si="31"/>
        <v>0</v>
      </c>
      <c r="K55" s="252">
        <f t="shared" si="31"/>
        <v>0</v>
      </c>
      <c r="L55" s="252">
        <f t="shared" si="31"/>
        <v>0</v>
      </c>
      <c r="M55" s="252">
        <f t="shared" si="31"/>
        <v>0</v>
      </c>
      <c r="N55" s="252">
        <f t="shared" si="31"/>
        <v>0</v>
      </c>
      <c r="O55" s="252">
        <f t="shared" si="31"/>
        <v>0</v>
      </c>
      <c r="P55" s="252">
        <f t="shared" si="31"/>
        <v>0</v>
      </c>
      <c r="Q55" s="253">
        <f t="shared" si="28"/>
        <v>0</v>
      </c>
      <c r="S55" s="199" t="str">
        <f t="shared" si="5"/>
        <v>Units:</v>
      </c>
      <c r="T55" s="120"/>
      <c r="V55" s="199" t="str">
        <f t="shared" si="6"/>
        <v>Units:</v>
      </c>
      <c r="W55" s="252">
        <f t="shared" ref="W55:AF55" si="32">SUM(W$49:W$54)</f>
        <v>0</v>
      </c>
      <c r="X55" s="252">
        <f t="shared" si="32"/>
        <v>0</v>
      </c>
      <c r="Y55" s="252">
        <f t="shared" si="32"/>
        <v>0</v>
      </c>
      <c r="Z55" s="252">
        <f t="shared" si="32"/>
        <v>0</v>
      </c>
      <c r="AA55" s="252">
        <f t="shared" si="32"/>
        <v>0</v>
      </c>
      <c r="AB55" s="252">
        <f t="shared" si="32"/>
        <v>0</v>
      </c>
      <c r="AC55" s="252">
        <f t="shared" si="32"/>
        <v>0</v>
      </c>
      <c r="AD55" s="252">
        <f t="shared" si="32"/>
        <v>0</v>
      </c>
      <c r="AE55" s="252">
        <f t="shared" si="32"/>
        <v>0</v>
      </c>
      <c r="AF55" s="252">
        <f t="shared" si="32"/>
        <v>0</v>
      </c>
      <c r="AG55" s="253">
        <f t="shared" si="29"/>
        <v>0</v>
      </c>
      <c r="AI55" s="199" t="str">
        <f t="shared" si="8"/>
        <v>Units:</v>
      </c>
      <c r="AJ55" s="252">
        <f t="shared" ref="AJ55:AS55" si="33">SUM(AJ$49:AJ$54)</f>
        <v>0</v>
      </c>
      <c r="AK55" s="252">
        <f t="shared" si="33"/>
        <v>0</v>
      </c>
      <c r="AL55" s="252">
        <f t="shared" si="33"/>
        <v>0</v>
      </c>
      <c r="AM55" s="252">
        <f t="shared" si="33"/>
        <v>0</v>
      </c>
      <c r="AN55" s="252">
        <f t="shared" si="33"/>
        <v>0</v>
      </c>
      <c r="AO55" s="252">
        <f t="shared" si="33"/>
        <v>0</v>
      </c>
      <c r="AP55" s="252">
        <f t="shared" si="33"/>
        <v>0</v>
      </c>
      <c r="AQ55" s="252">
        <f t="shared" si="33"/>
        <v>0</v>
      </c>
      <c r="AR55" s="252">
        <f t="shared" si="33"/>
        <v>0</v>
      </c>
      <c r="AS55" s="252">
        <f t="shared" si="33"/>
        <v>0</v>
      </c>
      <c r="AT55" s="253">
        <f t="shared" si="30"/>
        <v>0</v>
      </c>
    </row>
    <row r="56" spans="1:46" s="207" customFormat="1" ht="5" customHeight="1">
      <c r="F56" s="208"/>
      <c r="S56" s="208"/>
      <c r="V56" s="208"/>
      <c r="AI56" s="208"/>
    </row>
    <row r="78" spans="5:5">
      <c r="E78" s="209"/>
    </row>
  </sheetData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>
    <tabColor rgb="FF7030A0"/>
  </sheetPr>
  <dimension ref="A1:AV78"/>
  <sheetViews>
    <sheetView zoomScale="85" zoomScaleNormal="85" workbookViewId="0">
      <selection activeCell="G47" sqref="G47"/>
    </sheetView>
  </sheetViews>
  <sheetFormatPr defaultColWidth="9" defaultRowHeight="12.4"/>
  <cols>
    <col min="1" max="1" width="51.19921875" style="89" customWidth="1"/>
    <col min="2" max="2" width="48.796875" style="89" bestFit="1" customWidth="1"/>
    <col min="3" max="3" width="51.19921875" style="89" bestFit="1" customWidth="1"/>
    <col min="4" max="4" width="11.796875" style="89" customWidth="1"/>
    <col min="5" max="5" width="1" style="207" customWidth="1"/>
    <col min="6" max="6" width="6.19921875" style="90" customWidth="1"/>
    <col min="7" max="7" width="9.796875" style="89" bestFit="1" customWidth="1"/>
    <col min="8" max="14" width="9.1328125" style="89" bestFit="1" customWidth="1"/>
    <col min="15" max="17" width="9" style="89"/>
    <col min="18" max="18" width="1" style="207" customWidth="1"/>
    <col min="19" max="19" width="6.19921875" style="90" customWidth="1"/>
    <col min="20" max="20" width="9" style="89"/>
    <col min="21" max="21" width="1" style="207" customWidth="1"/>
    <col min="22" max="22" width="6.19921875" style="90" customWidth="1"/>
    <col min="23" max="33" width="9" style="89"/>
    <col min="34" max="34" width="1" style="207" customWidth="1"/>
    <col min="35" max="35" width="6.19921875" style="90" customWidth="1"/>
    <col min="36" max="46" width="9" style="89"/>
    <col min="47" max="47" width="9.33203125" style="89" bestFit="1" customWidth="1"/>
    <col min="48" max="16384" width="9" style="89"/>
  </cols>
  <sheetData>
    <row r="1" spans="1:48" ht="25.15">
      <c r="A1" s="1" t="str">
        <f>N0_Cover!A1</f>
        <v>RIIO-2 Regulatory Reporting Pack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</row>
    <row r="2" spans="1:48" ht="22.9">
      <c r="A2" s="1">
        <f>N0_Cover!$B$12</f>
        <v>0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</row>
    <row r="3" spans="1:48" ht="19.899999999999999">
      <c r="A3" s="5" t="str">
        <f>"Workbook " &amp; N0_Cover!$B$12</f>
        <v xml:space="preserve">Workbook 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48" ht="17.649999999999999">
      <c r="A4" s="7" t="str">
        <f>"Submission Version " &amp; N0_Cover!$B$15 &amp; " - Submitted on " &amp; TEXT(N0_Cover!$B$16,"dd mmm yyyy")</f>
        <v>Submission Version  - Submitted on 00 Jan 1900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</row>
    <row r="5" spans="1:48" ht="17.649999999999999">
      <c r="A5" s="7" t="str">
        <f>"Template Version: " &amp; N0_Cover!$B$11</f>
        <v>Template Version: v1.0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</row>
    <row r="6" spans="1:48" ht="19.899999999999999">
      <c r="A6" s="5" t="e">
        <f ca="1">"Sheet: " &amp;VLOOKUP(RIGHT(CELL("filename",A1),LEN(CELL("filename",A1))-FIND("]",CELL("filename",A1))),'N0.1_Contents'!$A$11:$B$98,2,FALSE)</f>
        <v>#N/A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</row>
    <row r="7" spans="1:48" ht="17.649999999999999">
      <c r="A7" s="7" t="str">
        <f>"Prices Base: " &amp; 'N0.5_Data_Constants'!C13</f>
        <v>Prices Base: 2018/19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</row>
    <row r="8" spans="1:48" s="137" customFormat="1">
      <c r="A8" s="140" t="str">
        <f>"Error Checks: " &amp; IF(ISERROR(MATCH("Error",$A$9:$AV$9,0)),"OK","Error")</f>
        <v>Error Checks: OK</v>
      </c>
      <c r="B8" s="141"/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1"/>
      <c r="AE8" s="141"/>
      <c r="AF8" s="141"/>
      <c r="AG8" s="141"/>
      <c r="AH8" s="141"/>
      <c r="AI8" s="141"/>
      <c r="AJ8" s="141"/>
      <c r="AK8" s="141"/>
      <c r="AL8" s="141"/>
      <c r="AM8" s="141"/>
      <c r="AN8" s="141"/>
      <c r="AO8" s="141"/>
      <c r="AP8" s="141"/>
      <c r="AQ8" s="141"/>
      <c r="AR8" s="141"/>
      <c r="AS8" s="141"/>
      <c r="AT8" s="141"/>
      <c r="AU8" s="141"/>
    </row>
    <row r="9" spans="1:48" s="137" customFormat="1">
      <c r="A9" s="142" t="str">
        <f t="shared" ref="A9:AV9" si="0">IF(ISERROR(MATCH("Error",A10:A12,0)),"-","Error")</f>
        <v>-</v>
      </c>
      <c r="B9" s="142" t="str">
        <f t="shared" si="0"/>
        <v>-</v>
      </c>
      <c r="C9" s="142" t="str">
        <f t="shared" si="0"/>
        <v>-</v>
      </c>
      <c r="D9" s="142"/>
      <c r="E9" s="142" t="str">
        <f t="shared" si="0"/>
        <v>-</v>
      </c>
      <c r="F9" s="142" t="str">
        <f t="shared" si="0"/>
        <v>-</v>
      </c>
      <c r="G9" s="142" t="str">
        <f t="shared" si="0"/>
        <v>-</v>
      </c>
      <c r="H9" s="142" t="str">
        <f t="shared" si="0"/>
        <v>-</v>
      </c>
      <c r="I9" s="142" t="str">
        <f t="shared" si="0"/>
        <v>-</v>
      </c>
      <c r="J9" s="142" t="str">
        <f t="shared" si="0"/>
        <v>-</v>
      </c>
      <c r="K9" s="142" t="str">
        <f t="shared" si="0"/>
        <v>-</v>
      </c>
      <c r="L9" s="142" t="str">
        <f t="shared" si="0"/>
        <v>-</v>
      </c>
      <c r="M9" s="142" t="str">
        <f t="shared" si="0"/>
        <v>-</v>
      </c>
      <c r="N9" s="142" t="str">
        <f t="shared" si="0"/>
        <v>-</v>
      </c>
      <c r="O9" s="142" t="str">
        <f t="shared" si="0"/>
        <v>-</v>
      </c>
      <c r="P9" s="142" t="str">
        <f t="shared" si="0"/>
        <v>-</v>
      </c>
      <c r="Q9" s="142" t="str">
        <f t="shared" si="0"/>
        <v>-</v>
      </c>
      <c r="R9" s="142" t="str">
        <f t="shared" si="0"/>
        <v>-</v>
      </c>
      <c r="S9" s="142" t="str">
        <f t="shared" si="0"/>
        <v>-</v>
      </c>
      <c r="T9" s="142" t="str">
        <f t="shared" si="0"/>
        <v>-</v>
      </c>
      <c r="U9" s="142" t="str">
        <f t="shared" si="0"/>
        <v>-</v>
      </c>
      <c r="V9" s="142" t="str">
        <f t="shared" si="0"/>
        <v>-</v>
      </c>
      <c r="W9" s="142" t="str">
        <f t="shared" si="0"/>
        <v>-</v>
      </c>
      <c r="X9" s="142" t="str">
        <f t="shared" si="0"/>
        <v>-</v>
      </c>
      <c r="Y9" s="142" t="str">
        <f t="shared" si="0"/>
        <v>-</v>
      </c>
      <c r="Z9" s="142" t="str">
        <f t="shared" si="0"/>
        <v>-</v>
      </c>
      <c r="AA9" s="142" t="str">
        <f t="shared" si="0"/>
        <v>-</v>
      </c>
      <c r="AB9" s="142" t="str">
        <f t="shared" si="0"/>
        <v>-</v>
      </c>
      <c r="AC9" s="142" t="str">
        <f t="shared" si="0"/>
        <v>-</v>
      </c>
      <c r="AD9" s="142" t="str">
        <f t="shared" si="0"/>
        <v>-</v>
      </c>
      <c r="AE9" s="142" t="str">
        <f t="shared" si="0"/>
        <v>-</v>
      </c>
      <c r="AF9" s="142" t="str">
        <f t="shared" si="0"/>
        <v>-</v>
      </c>
      <c r="AG9" s="142" t="str">
        <f t="shared" si="0"/>
        <v>-</v>
      </c>
      <c r="AH9" s="142" t="str">
        <f t="shared" si="0"/>
        <v>-</v>
      </c>
      <c r="AI9" s="142" t="str">
        <f t="shared" si="0"/>
        <v>-</v>
      </c>
      <c r="AJ9" s="142" t="str">
        <f t="shared" si="0"/>
        <v>-</v>
      </c>
      <c r="AK9" s="142" t="str">
        <f t="shared" si="0"/>
        <v>-</v>
      </c>
      <c r="AL9" s="142" t="str">
        <f t="shared" si="0"/>
        <v>-</v>
      </c>
      <c r="AM9" s="142" t="str">
        <f t="shared" si="0"/>
        <v>-</v>
      </c>
      <c r="AN9" s="142" t="str">
        <f t="shared" si="0"/>
        <v>-</v>
      </c>
      <c r="AO9" s="142" t="str">
        <f t="shared" si="0"/>
        <v>-</v>
      </c>
      <c r="AP9" s="142" t="str">
        <f t="shared" si="0"/>
        <v>-</v>
      </c>
      <c r="AQ9" s="142" t="str">
        <f t="shared" si="0"/>
        <v>-</v>
      </c>
      <c r="AR9" s="142" t="str">
        <f t="shared" si="0"/>
        <v>-</v>
      </c>
      <c r="AS9" s="142" t="str">
        <f t="shared" si="0"/>
        <v>-</v>
      </c>
      <c r="AT9" s="142" t="str">
        <f t="shared" si="0"/>
        <v>-</v>
      </c>
      <c r="AU9" s="142" t="str">
        <f t="shared" si="0"/>
        <v>-</v>
      </c>
      <c r="AV9" s="137" t="str">
        <f t="shared" si="0"/>
        <v>-</v>
      </c>
    </row>
    <row r="12" spans="1:48" ht="19.899999999999999">
      <c r="A12" s="14" t="e">
        <f>'N0.6_Lookup_References'!B31</f>
        <v>#N/A</v>
      </c>
      <c r="B12" s="14"/>
      <c r="F12" s="14"/>
      <c r="G12" s="89" t="s">
        <v>0</v>
      </c>
      <c r="S12" s="200"/>
      <c r="T12" s="89" t="s">
        <v>2</v>
      </c>
      <c r="W12" s="201"/>
      <c r="X12" s="202" t="s">
        <v>229</v>
      </c>
      <c r="Y12" s="89" t="e">
        <f>VLOOKUP(A12, 'N0.6_Lookup_References'!B14:C63, 2, FALSE)</f>
        <v>#N/A</v>
      </c>
    </row>
    <row r="13" spans="1:48">
      <c r="S13" s="99" t="s">
        <v>112</v>
      </c>
      <c r="V13" s="99" t="s">
        <v>110</v>
      </c>
      <c r="AI13" s="99" t="s">
        <v>111</v>
      </c>
    </row>
    <row r="14" spans="1:48" ht="12.75" thickBot="1">
      <c r="A14" s="203" t="s">
        <v>413</v>
      </c>
      <c r="B14" s="203" t="s">
        <v>414</v>
      </c>
      <c r="C14" s="203" t="s">
        <v>415</v>
      </c>
      <c r="D14" s="203" t="s">
        <v>615</v>
      </c>
      <c r="F14" s="92" t="s">
        <v>49</v>
      </c>
      <c r="G14" s="91" t="s">
        <v>13</v>
      </c>
      <c r="H14" s="21" t="s">
        <v>14</v>
      </c>
      <c r="I14" s="22" t="s">
        <v>15</v>
      </c>
      <c r="J14" s="23" t="s">
        <v>16</v>
      </c>
      <c r="K14" s="24" t="s">
        <v>17</v>
      </c>
      <c r="L14" s="25" t="s">
        <v>18</v>
      </c>
      <c r="M14" s="26" t="s">
        <v>19</v>
      </c>
      <c r="N14" s="29" t="s">
        <v>20</v>
      </c>
      <c r="O14" s="27" t="s">
        <v>21</v>
      </c>
      <c r="P14" s="31" t="s">
        <v>22</v>
      </c>
      <c r="Q14" s="198" t="s">
        <v>26</v>
      </c>
      <c r="S14" s="92" t="s">
        <v>49</v>
      </c>
      <c r="T14" s="92" t="s">
        <v>76</v>
      </c>
      <c r="V14" s="92" t="s">
        <v>49</v>
      </c>
      <c r="W14" s="91" t="s">
        <v>13</v>
      </c>
      <c r="X14" s="21" t="s">
        <v>14</v>
      </c>
      <c r="Y14" s="22" t="s">
        <v>15</v>
      </c>
      <c r="Z14" s="23" t="s">
        <v>16</v>
      </c>
      <c r="AA14" s="24" t="s">
        <v>17</v>
      </c>
      <c r="AB14" s="25" t="s">
        <v>18</v>
      </c>
      <c r="AC14" s="26" t="s">
        <v>19</v>
      </c>
      <c r="AD14" s="29" t="s">
        <v>20</v>
      </c>
      <c r="AE14" s="27" t="s">
        <v>21</v>
      </c>
      <c r="AF14" s="31" t="s">
        <v>22</v>
      </c>
      <c r="AG14" s="198" t="s">
        <v>26</v>
      </c>
      <c r="AI14" s="92" t="s">
        <v>49</v>
      </c>
      <c r="AJ14" s="91" t="s">
        <v>4</v>
      </c>
      <c r="AK14" s="21" t="s">
        <v>5</v>
      </c>
      <c r="AL14" s="22" t="s">
        <v>6</v>
      </c>
      <c r="AM14" s="23" t="s">
        <v>7</v>
      </c>
      <c r="AN14" s="24" t="s">
        <v>8</v>
      </c>
      <c r="AO14" s="25" t="s">
        <v>91</v>
      </c>
      <c r="AP14" s="26" t="s">
        <v>92</v>
      </c>
      <c r="AQ14" s="29" t="s">
        <v>93</v>
      </c>
      <c r="AR14" s="27" t="s">
        <v>94</v>
      </c>
      <c r="AS14" s="31" t="s">
        <v>95</v>
      </c>
      <c r="AT14" s="198" t="s">
        <v>26</v>
      </c>
    </row>
    <row r="15" spans="1:48">
      <c r="A15" s="247" t="str">
        <f>'N3.01'!A15</f>
        <v>Stage1: RIIO-1 Closeout Position</v>
      </c>
      <c r="B15" s="247" t="str">
        <f>'N3.01'!B15</f>
        <v>Total Asset Category Risk</v>
      </c>
      <c r="C15" s="247" t="str">
        <f>'N3.01'!C15</f>
        <v>Closeout Position</v>
      </c>
      <c r="D15" s="247" t="str">
        <f>'N3.01'!D15</f>
        <v>Total</v>
      </c>
      <c r="F15" s="212" t="s">
        <v>51</v>
      </c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253">
        <f t="shared" ref="Q15:Q22" si="1">SUM(G15:P15)</f>
        <v>0</v>
      </c>
      <c r="S15" s="199" t="str">
        <f>$X$12</f>
        <v>Units:</v>
      </c>
      <c r="T15" s="120"/>
      <c r="V15" s="199" t="str">
        <f>$X$12</f>
        <v>Units:</v>
      </c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253">
        <f t="shared" ref="AG15:AG20" si="2">SUM(W15:AF15)</f>
        <v>0</v>
      </c>
      <c r="AI15" s="199" t="str">
        <f>$X$12</f>
        <v>Units:</v>
      </c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253">
        <f t="shared" ref="AT15:AT20" si="3">SUM(AJ15:AS15)</f>
        <v>0</v>
      </c>
    </row>
    <row r="16" spans="1:48">
      <c r="A16" s="204" t="str">
        <f>'N3.01'!A16</f>
        <v>Stage1: RIIO-1 to RIIO-2</v>
      </c>
      <c r="B16" s="204" t="str">
        <f>'N3.01'!B16</f>
        <v>Normalisation: True-Up</v>
      </c>
      <c r="C16" s="204" t="str">
        <f>'N3.01'!C16</f>
        <v>Data Revision</v>
      </c>
      <c r="D16" s="204" t="str">
        <f>'N3.01'!D16</f>
        <v>N/A</v>
      </c>
      <c r="F16" s="212" t="s">
        <v>51</v>
      </c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253">
        <f t="shared" si="1"/>
        <v>0</v>
      </c>
      <c r="S16" s="199" t="str">
        <f>$X$12</f>
        <v>Units:</v>
      </c>
      <c r="T16" s="120"/>
      <c r="V16" s="199" t="str">
        <f>$X$12</f>
        <v>Units:</v>
      </c>
      <c r="W16" s="120"/>
      <c r="X16" s="120"/>
      <c r="Y16" s="120"/>
      <c r="Z16" s="120"/>
      <c r="AA16" s="120"/>
      <c r="AB16" s="120"/>
      <c r="AC16" s="120"/>
      <c r="AD16" s="120"/>
      <c r="AE16" s="120"/>
      <c r="AF16" s="120"/>
      <c r="AG16" s="253">
        <f t="shared" si="2"/>
        <v>0</v>
      </c>
      <c r="AI16" s="199" t="str">
        <f>$X$12</f>
        <v>Units:</v>
      </c>
      <c r="AJ16" s="120"/>
      <c r="AK16" s="120"/>
      <c r="AL16" s="120"/>
      <c r="AM16" s="120"/>
      <c r="AN16" s="120"/>
      <c r="AO16" s="120"/>
      <c r="AP16" s="120"/>
      <c r="AQ16" s="120"/>
      <c r="AR16" s="120"/>
      <c r="AS16" s="120"/>
      <c r="AT16" s="253">
        <f t="shared" si="3"/>
        <v>0</v>
      </c>
    </row>
    <row r="17" spans="1:46">
      <c r="A17" s="204" t="str">
        <f>'N3.01'!A17</f>
        <v>Stage1: RIIO-1 to RIIO-2</v>
      </c>
      <c r="B17" s="204" t="str">
        <f>'N3.01'!B17</f>
        <v>Normalisation: True-Up</v>
      </c>
      <c r="C17" s="204" t="str">
        <f>'N3.01'!C17</f>
        <v>Methodological Change</v>
      </c>
      <c r="D17" s="204" t="str">
        <f>'N3.01'!D17</f>
        <v>N/A</v>
      </c>
      <c r="F17" s="212" t="s">
        <v>51</v>
      </c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253">
        <f t="shared" si="1"/>
        <v>0</v>
      </c>
      <c r="S17" s="199" t="str">
        <f>$X$12</f>
        <v>Units:</v>
      </c>
      <c r="T17" s="120"/>
      <c r="V17" s="199" t="str">
        <f>$X$12</f>
        <v>Units:</v>
      </c>
      <c r="W17" s="120"/>
      <c r="X17" s="120"/>
      <c r="Y17" s="120"/>
      <c r="Z17" s="120"/>
      <c r="AA17" s="120"/>
      <c r="AB17" s="120"/>
      <c r="AC17" s="120"/>
      <c r="AD17" s="120"/>
      <c r="AE17" s="120"/>
      <c r="AF17" s="120"/>
      <c r="AG17" s="253">
        <f t="shared" si="2"/>
        <v>0</v>
      </c>
      <c r="AI17" s="199" t="str">
        <f>$X$12</f>
        <v>Units:</v>
      </c>
      <c r="AJ17" s="120"/>
      <c r="AK17" s="120"/>
      <c r="AL17" s="120"/>
      <c r="AM17" s="120"/>
      <c r="AN17" s="120"/>
      <c r="AO17" s="120"/>
      <c r="AP17" s="120"/>
      <c r="AQ17" s="120"/>
      <c r="AR17" s="120"/>
      <c r="AS17" s="120"/>
      <c r="AT17" s="253">
        <f t="shared" si="3"/>
        <v>0</v>
      </c>
    </row>
    <row r="18" spans="1:46">
      <c r="A18" s="204" t="str">
        <f>'N3.01'!A18</f>
        <v>Stage1: RIIO-1 to RIIO-2</v>
      </c>
      <c r="B18" s="204" t="str">
        <f>'N3.01'!B18</f>
        <v>Normalisation: True-Up</v>
      </c>
      <c r="C18" s="248" t="str">
        <f>'N3.01'!C18</f>
        <v>Optional entry 1</v>
      </c>
      <c r="D18" s="204" t="str">
        <f>'N3.01'!D18</f>
        <v>N/A</v>
      </c>
      <c r="F18" s="212" t="s">
        <v>51</v>
      </c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253">
        <f t="shared" si="1"/>
        <v>0</v>
      </c>
      <c r="S18" s="199" t="str">
        <f>$X$12</f>
        <v>Units:</v>
      </c>
      <c r="T18" s="120"/>
      <c r="V18" s="199" t="str">
        <f>$X$12</f>
        <v>Units:</v>
      </c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253">
        <f t="shared" si="2"/>
        <v>0</v>
      </c>
      <c r="AI18" s="199" t="str">
        <f>$X$12</f>
        <v>Units:</v>
      </c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253">
        <f t="shared" si="3"/>
        <v>0</v>
      </c>
    </row>
    <row r="19" spans="1:46">
      <c r="A19" s="204" t="str">
        <f>'N3.01'!A19</f>
        <v>Stage1: RIIO-1 to RIIO-2</v>
      </c>
      <c r="B19" s="204" t="str">
        <f>'N3.01'!B19</f>
        <v>Normalisation: True-Up</v>
      </c>
      <c r="C19" s="248" t="str">
        <f>'N3.01'!C19</f>
        <v>Optional entry 2</v>
      </c>
      <c r="D19" s="204" t="str">
        <f>'N3.01'!D19</f>
        <v>N/A</v>
      </c>
      <c r="F19" s="212" t="s">
        <v>51</v>
      </c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252">
        <f t="shared" si="1"/>
        <v>0</v>
      </c>
      <c r="S19" s="199" t="str">
        <f>$X$12</f>
        <v>Units:</v>
      </c>
      <c r="T19" s="120"/>
      <c r="V19" s="199" t="str">
        <f>$X$12</f>
        <v>Units:</v>
      </c>
      <c r="W19" s="120"/>
      <c r="X19" s="120"/>
      <c r="Y19" s="120"/>
      <c r="Z19" s="120"/>
      <c r="AA19" s="120"/>
      <c r="AB19" s="120"/>
      <c r="AC19" s="120"/>
      <c r="AD19" s="120"/>
      <c r="AE19" s="120"/>
      <c r="AF19" s="120"/>
      <c r="AG19" s="252">
        <f t="shared" si="2"/>
        <v>0</v>
      </c>
      <c r="AI19" s="199" t="str">
        <f>$X$12</f>
        <v>Units:</v>
      </c>
      <c r="AJ19" s="120"/>
      <c r="AK19" s="120"/>
      <c r="AL19" s="120"/>
      <c r="AM19" s="120"/>
      <c r="AN19" s="120"/>
      <c r="AO19" s="120"/>
      <c r="AP19" s="120"/>
      <c r="AQ19" s="120"/>
      <c r="AR19" s="120"/>
      <c r="AS19" s="120"/>
      <c r="AT19" s="252">
        <f t="shared" si="3"/>
        <v>0</v>
      </c>
    </row>
    <row r="20" spans="1:46">
      <c r="A20" s="247" t="str">
        <f>'N3.01'!A20</f>
        <v>Stage 2: RIIO-2 Start Position 2020/21</v>
      </c>
      <c r="B20" s="247" t="str">
        <f>'N3.01'!B20</f>
        <v>Total Asset Category Risk</v>
      </c>
      <c r="C20" s="247" t="str">
        <f>'N3.01'!C20</f>
        <v>Start Position</v>
      </c>
      <c r="D20" s="247" t="str">
        <f>'N3.01'!D20</f>
        <v>Total</v>
      </c>
      <c r="F20" s="212" t="s">
        <v>51</v>
      </c>
      <c r="G20" s="252">
        <f>SUM(G15:G19)</f>
        <v>0</v>
      </c>
      <c r="H20" s="252">
        <f t="shared" ref="H20:P20" si="4">SUM(H15:H19)</f>
        <v>0</v>
      </c>
      <c r="I20" s="252">
        <f t="shared" si="4"/>
        <v>0</v>
      </c>
      <c r="J20" s="252">
        <f t="shared" si="4"/>
        <v>0</v>
      </c>
      <c r="K20" s="252">
        <f t="shared" si="4"/>
        <v>0</v>
      </c>
      <c r="L20" s="252">
        <f t="shared" si="4"/>
        <v>0</v>
      </c>
      <c r="M20" s="252">
        <f t="shared" si="4"/>
        <v>0</v>
      </c>
      <c r="N20" s="252">
        <f t="shared" si="4"/>
        <v>0</v>
      </c>
      <c r="O20" s="252">
        <f t="shared" si="4"/>
        <v>0</v>
      </c>
      <c r="P20" s="252">
        <f t="shared" si="4"/>
        <v>0</v>
      </c>
      <c r="Q20" s="252">
        <f t="shared" si="1"/>
        <v>0</v>
      </c>
      <c r="S20" s="199" t="str">
        <f t="shared" ref="S20:S55" si="5">$X$12</f>
        <v>Units:</v>
      </c>
      <c r="T20" s="120"/>
      <c r="V20" s="199" t="str">
        <f t="shared" ref="V20:V55" si="6">$X$12</f>
        <v>Units:</v>
      </c>
      <c r="W20" s="252">
        <f t="shared" ref="W20:AF20" si="7">SUM(W15:W19)</f>
        <v>0</v>
      </c>
      <c r="X20" s="252">
        <f t="shared" si="7"/>
        <v>0</v>
      </c>
      <c r="Y20" s="252">
        <f t="shared" si="7"/>
        <v>0</v>
      </c>
      <c r="Z20" s="252">
        <f t="shared" si="7"/>
        <v>0</v>
      </c>
      <c r="AA20" s="252">
        <f t="shared" si="7"/>
        <v>0</v>
      </c>
      <c r="AB20" s="252">
        <f t="shared" si="7"/>
        <v>0</v>
      </c>
      <c r="AC20" s="252">
        <f t="shared" si="7"/>
        <v>0</v>
      </c>
      <c r="AD20" s="252">
        <f t="shared" si="7"/>
        <v>0</v>
      </c>
      <c r="AE20" s="252">
        <f t="shared" si="7"/>
        <v>0</v>
      </c>
      <c r="AF20" s="252">
        <f t="shared" si="7"/>
        <v>0</v>
      </c>
      <c r="AG20" s="252">
        <f t="shared" si="2"/>
        <v>0</v>
      </c>
      <c r="AI20" s="199" t="str">
        <f t="shared" ref="AI20:AI55" si="8">$X$12</f>
        <v>Units:</v>
      </c>
      <c r="AJ20" s="252">
        <f t="shared" ref="AJ20:AS20" si="9">SUM(AJ15:AJ19)</f>
        <v>0</v>
      </c>
      <c r="AK20" s="252">
        <f t="shared" si="9"/>
        <v>0</v>
      </c>
      <c r="AL20" s="252">
        <f t="shared" si="9"/>
        <v>0</v>
      </c>
      <c r="AM20" s="252">
        <f t="shared" si="9"/>
        <v>0</v>
      </c>
      <c r="AN20" s="252">
        <f t="shared" si="9"/>
        <v>0</v>
      </c>
      <c r="AO20" s="252">
        <f t="shared" si="9"/>
        <v>0</v>
      </c>
      <c r="AP20" s="252">
        <f t="shared" si="9"/>
        <v>0</v>
      </c>
      <c r="AQ20" s="252">
        <f t="shared" si="9"/>
        <v>0</v>
      </c>
      <c r="AR20" s="252">
        <f t="shared" si="9"/>
        <v>0</v>
      </c>
      <c r="AS20" s="252">
        <f t="shared" si="9"/>
        <v>0</v>
      </c>
      <c r="AT20" s="252">
        <f t="shared" si="3"/>
        <v>0</v>
      </c>
    </row>
    <row r="21" spans="1:46">
      <c r="A21" s="204" t="str">
        <f>'N3.01'!A21</f>
        <v>Stage 2: Without Intervention Risk Change</v>
      </c>
      <c r="B21" s="204" t="str">
        <f>'N3.01'!B21</f>
        <v>Deterioration</v>
      </c>
      <c r="C21" s="204" t="str">
        <f>'N3.01'!C21</f>
        <v>Original Forecast Deterioration</v>
      </c>
      <c r="D21" s="204" t="str">
        <f>'N3.01'!D21</f>
        <v>N/A</v>
      </c>
      <c r="F21" s="212" t="s">
        <v>51</v>
      </c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253">
        <f t="shared" si="1"/>
        <v>0</v>
      </c>
      <c r="S21" s="199" t="str">
        <f t="shared" si="5"/>
        <v>Units:</v>
      </c>
      <c r="T21" s="120"/>
      <c r="V21" s="199" t="str">
        <f t="shared" si="6"/>
        <v>Units:</v>
      </c>
      <c r="W21" s="120"/>
      <c r="X21" s="120"/>
      <c r="Y21" s="120"/>
      <c r="Z21" s="120"/>
      <c r="AA21" s="120"/>
      <c r="AB21" s="120"/>
      <c r="AC21" s="120"/>
      <c r="AD21" s="120"/>
      <c r="AE21" s="120"/>
      <c r="AF21" s="120"/>
      <c r="AG21" s="253">
        <f t="shared" ref="AG21:AG32" si="10">SUM(W21:AF21)</f>
        <v>0</v>
      </c>
      <c r="AI21" s="199" t="str">
        <f t="shared" si="8"/>
        <v>Units:</v>
      </c>
      <c r="AJ21" s="120"/>
      <c r="AK21" s="120"/>
      <c r="AL21" s="120"/>
      <c r="AM21" s="120"/>
      <c r="AN21" s="120"/>
      <c r="AO21" s="120"/>
      <c r="AP21" s="120"/>
      <c r="AQ21" s="120"/>
      <c r="AR21" s="120"/>
      <c r="AS21" s="120"/>
      <c r="AT21" s="253">
        <f t="shared" ref="AT21:AT32" si="11">SUM(AJ21:AS21)</f>
        <v>0</v>
      </c>
    </row>
    <row r="22" spans="1:46">
      <c r="A22" s="204" t="str">
        <f>'N3.01'!A22</f>
        <v>Stage 2: Without Intervention Risk Change</v>
      </c>
      <c r="B22" s="204" t="str">
        <f>'N3.01'!B22</f>
        <v>Non-Intervention Impacts</v>
      </c>
      <c r="C22" s="204" t="str">
        <f>'N3.01'!C22</f>
        <v>Revised Forecast Deterioration</v>
      </c>
      <c r="D22" s="204" t="str">
        <f>'N3.01'!D22</f>
        <v>N/A</v>
      </c>
      <c r="F22" s="212" t="s">
        <v>51</v>
      </c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253">
        <f t="shared" si="1"/>
        <v>0</v>
      </c>
      <c r="S22" s="199" t="str">
        <f t="shared" si="5"/>
        <v>Units:</v>
      </c>
      <c r="T22" s="120"/>
      <c r="V22" s="199" t="str">
        <f t="shared" si="6"/>
        <v>Units:</v>
      </c>
      <c r="W22" s="120"/>
      <c r="X22" s="120"/>
      <c r="Y22" s="120"/>
      <c r="Z22" s="120"/>
      <c r="AA22" s="120"/>
      <c r="AB22" s="120"/>
      <c r="AC22" s="120"/>
      <c r="AD22" s="120"/>
      <c r="AE22" s="120"/>
      <c r="AF22" s="120"/>
      <c r="AG22" s="253">
        <f t="shared" si="10"/>
        <v>0</v>
      </c>
      <c r="AI22" s="199" t="str">
        <f t="shared" si="8"/>
        <v>Units:</v>
      </c>
      <c r="AJ22" s="120"/>
      <c r="AK22" s="120"/>
      <c r="AL22" s="120"/>
      <c r="AM22" s="120"/>
      <c r="AN22" s="120"/>
      <c r="AO22" s="120"/>
      <c r="AP22" s="120"/>
      <c r="AQ22" s="120"/>
      <c r="AR22" s="120"/>
      <c r="AS22" s="120"/>
      <c r="AT22" s="253">
        <f t="shared" si="11"/>
        <v>0</v>
      </c>
    </row>
    <row r="23" spans="1:46">
      <c r="A23" s="204" t="str">
        <f>'N3.01'!A23</f>
        <v>Stage 2: Without Intervention Risk Change</v>
      </c>
      <c r="B23" s="204" t="str">
        <f>'N3.01'!B23</f>
        <v>Non-Intervention Impacts</v>
      </c>
      <c r="C23" s="204" t="str">
        <f>'N3.01'!C23</f>
        <v>Deterioration Change Impact</v>
      </c>
      <c r="D23" s="204" t="str">
        <f>'N3.01'!D23</f>
        <v>Non-Intervention</v>
      </c>
      <c r="F23" s="212" t="s">
        <v>51</v>
      </c>
      <c r="G23" s="254">
        <f t="shared" ref="G23:P23" si="12">G$22-G$21</f>
        <v>0</v>
      </c>
      <c r="H23" s="254">
        <f t="shared" si="12"/>
        <v>0</v>
      </c>
      <c r="I23" s="254">
        <f t="shared" si="12"/>
        <v>0</v>
      </c>
      <c r="J23" s="254">
        <f t="shared" si="12"/>
        <v>0</v>
      </c>
      <c r="K23" s="254">
        <f t="shared" si="12"/>
        <v>0</v>
      </c>
      <c r="L23" s="254">
        <f t="shared" si="12"/>
        <v>0</v>
      </c>
      <c r="M23" s="254">
        <f t="shared" si="12"/>
        <v>0</v>
      </c>
      <c r="N23" s="254">
        <f t="shared" si="12"/>
        <v>0</v>
      </c>
      <c r="O23" s="254">
        <f t="shared" si="12"/>
        <v>0</v>
      </c>
      <c r="P23" s="254">
        <f t="shared" si="12"/>
        <v>0</v>
      </c>
      <c r="Q23" s="253">
        <f t="shared" ref="Q23:Q32" si="13">SUM(G23:P23)</f>
        <v>0</v>
      </c>
      <c r="S23" s="199" t="str">
        <f t="shared" si="5"/>
        <v>Units:</v>
      </c>
      <c r="T23" s="120"/>
      <c r="V23" s="199" t="str">
        <f t="shared" si="6"/>
        <v>Units:</v>
      </c>
      <c r="W23" s="254">
        <f t="shared" ref="W23:AF23" si="14">W$22-W$21</f>
        <v>0</v>
      </c>
      <c r="X23" s="254">
        <f t="shared" si="14"/>
        <v>0</v>
      </c>
      <c r="Y23" s="254">
        <f t="shared" si="14"/>
        <v>0</v>
      </c>
      <c r="Z23" s="254">
        <f t="shared" si="14"/>
        <v>0</v>
      </c>
      <c r="AA23" s="254">
        <f t="shared" si="14"/>
        <v>0</v>
      </c>
      <c r="AB23" s="254">
        <f t="shared" si="14"/>
        <v>0</v>
      </c>
      <c r="AC23" s="254">
        <f t="shared" si="14"/>
        <v>0</v>
      </c>
      <c r="AD23" s="254">
        <f t="shared" si="14"/>
        <v>0</v>
      </c>
      <c r="AE23" s="254">
        <f t="shared" si="14"/>
        <v>0</v>
      </c>
      <c r="AF23" s="254">
        <f t="shared" si="14"/>
        <v>0</v>
      </c>
      <c r="AG23" s="253">
        <f t="shared" si="10"/>
        <v>0</v>
      </c>
      <c r="AI23" s="199" t="str">
        <f t="shared" si="8"/>
        <v>Units:</v>
      </c>
      <c r="AJ23" s="254">
        <f t="shared" ref="AJ23:AS23" si="15">AJ$22-AJ$21</f>
        <v>0</v>
      </c>
      <c r="AK23" s="254">
        <f t="shared" si="15"/>
        <v>0</v>
      </c>
      <c r="AL23" s="254">
        <f t="shared" si="15"/>
        <v>0</v>
      </c>
      <c r="AM23" s="254">
        <f t="shared" si="15"/>
        <v>0</v>
      </c>
      <c r="AN23" s="254">
        <f t="shared" si="15"/>
        <v>0</v>
      </c>
      <c r="AO23" s="254">
        <f t="shared" si="15"/>
        <v>0</v>
      </c>
      <c r="AP23" s="254">
        <f t="shared" si="15"/>
        <v>0</v>
      </c>
      <c r="AQ23" s="254">
        <f t="shared" si="15"/>
        <v>0</v>
      </c>
      <c r="AR23" s="254">
        <f t="shared" si="15"/>
        <v>0</v>
      </c>
      <c r="AS23" s="254">
        <f t="shared" si="15"/>
        <v>0</v>
      </c>
      <c r="AT23" s="253">
        <f t="shared" si="11"/>
        <v>0</v>
      </c>
    </row>
    <row r="24" spans="1:46">
      <c r="A24" s="204" t="str">
        <f>'N3.01'!A24</f>
        <v>Stage 2: Without Intervention Risk Change</v>
      </c>
      <c r="B24" s="204" t="str">
        <f>'N3.01'!B24</f>
        <v>Non-Intervention Impacts</v>
      </c>
      <c r="C24" s="204" t="str">
        <f>'N3.01'!C24</f>
        <v>Revised Forecast Methodology Change</v>
      </c>
      <c r="D24" s="204" t="str">
        <f>'N3.01'!D24</f>
        <v>N/A</v>
      </c>
      <c r="F24" s="212" t="s">
        <v>51</v>
      </c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253">
        <f>SUM(G24:P24)</f>
        <v>0</v>
      </c>
      <c r="S24" s="199" t="str">
        <f t="shared" si="5"/>
        <v>Units:</v>
      </c>
      <c r="T24" s="120"/>
      <c r="V24" s="199" t="str">
        <f t="shared" si="6"/>
        <v>Units:</v>
      </c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253">
        <f t="shared" si="10"/>
        <v>0</v>
      </c>
      <c r="AI24" s="199" t="str">
        <f t="shared" si="8"/>
        <v>Units:</v>
      </c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253">
        <f t="shared" si="11"/>
        <v>0</v>
      </c>
    </row>
    <row r="25" spans="1:46">
      <c r="A25" s="204" t="str">
        <f>'N3.01'!A25</f>
        <v>Stage 2: Without Intervention Risk Change</v>
      </c>
      <c r="B25" s="204" t="str">
        <f>'N3.01'!B25</f>
        <v>Non-Intervention Impacts</v>
      </c>
      <c r="C25" s="204" t="str">
        <f>'N3.01'!C25</f>
        <v>Methodology Change Impact</v>
      </c>
      <c r="D25" s="204" t="str">
        <f>'N3.01'!D25</f>
        <v>Non-Intervention</v>
      </c>
      <c r="F25" s="212" t="s">
        <v>51</v>
      </c>
      <c r="G25" s="254">
        <f t="shared" ref="G25:P25" si="16">G$24-G$22</f>
        <v>0</v>
      </c>
      <c r="H25" s="254">
        <f t="shared" si="16"/>
        <v>0</v>
      </c>
      <c r="I25" s="254">
        <f t="shared" si="16"/>
        <v>0</v>
      </c>
      <c r="J25" s="254">
        <f t="shared" si="16"/>
        <v>0</v>
      </c>
      <c r="K25" s="254">
        <f t="shared" si="16"/>
        <v>0</v>
      </c>
      <c r="L25" s="254">
        <f t="shared" si="16"/>
        <v>0</v>
      </c>
      <c r="M25" s="254">
        <f t="shared" si="16"/>
        <v>0</v>
      </c>
      <c r="N25" s="254">
        <f t="shared" si="16"/>
        <v>0</v>
      </c>
      <c r="O25" s="254">
        <f t="shared" si="16"/>
        <v>0</v>
      </c>
      <c r="P25" s="254">
        <f t="shared" si="16"/>
        <v>0</v>
      </c>
      <c r="Q25" s="253">
        <f t="shared" si="13"/>
        <v>0</v>
      </c>
      <c r="S25" s="199" t="str">
        <f t="shared" si="5"/>
        <v>Units:</v>
      </c>
      <c r="T25" s="120"/>
      <c r="V25" s="199" t="str">
        <f t="shared" si="6"/>
        <v>Units:</v>
      </c>
      <c r="W25" s="254">
        <f t="shared" ref="W25:AF25" si="17">W$24-W$22</f>
        <v>0</v>
      </c>
      <c r="X25" s="254">
        <f t="shared" si="17"/>
        <v>0</v>
      </c>
      <c r="Y25" s="254">
        <f t="shared" si="17"/>
        <v>0</v>
      </c>
      <c r="Z25" s="254">
        <f t="shared" si="17"/>
        <v>0</v>
      </c>
      <c r="AA25" s="254">
        <f t="shared" si="17"/>
        <v>0</v>
      </c>
      <c r="AB25" s="254">
        <f t="shared" si="17"/>
        <v>0</v>
      </c>
      <c r="AC25" s="254">
        <f t="shared" si="17"/>
        <v>0</v>
      </c>
      <c r="AD25" s="254">
        <f t="shared" si="17"/>
        <v>0</v>
      </c>
      <c r="AE25" s="254">
        <f t="shared" si="17"/>
        <v>0</v>
      </c>
      <c r="AF25" s="254">
        <f t="shared" si="17"/>
        <v>0</v>
      </c>
      <c r="AG25" s="253">
        <f t="shared" si="10"/>
        <v>0</v>
      </c>
      <c r="AI25" s="199" t="str">
        <f t="shared" si="8"/>
        <v>Units:</v>
      </c>
      <c r="AJ25" s="254">
        <f t="shared" ref="AJ25:AS25" si="18">AJ$24-AJ$22</f>
        <v>0</v>
      </c>
      <c r="AK25" s="254">
        <f t="shared" si="18"/>
        <v>0</v>
      </c>
      <c r="AL25" s="254">
        <f t="shared" si="18"/>
        <v>0</v>
      </c>
      <c r="AM25" s="254">
        <f t="shared" si="18"/>
        <v>0</v>
      </c>
      <c r="AN25" s="254">
        <f t="shared" si="18"/>
        <v>0</v>
      </c>
      <c r="AO25" s="254">
        <f t="shared" si="18"/>
        <v>0</v>
      </c>
      <c r="AP25" s="254">
        <f t="shared" si="18"/>
        <v>0</v>
      </c>
      <c r="AQ25" s="254">
        <f t="shared" si="18"/>
        <v>0</v>
      </c>
      <c r="AR25" s="254">
        <f t="shared" si="18"/>
        <v>0</v>
      </c>
      <c r="AS25" s="254">
        <f t="shared" si="18"/>
        <v>0</v>
      </c>
      <c r="AT25" s="253">
        <f t="shared" si="11"/>
        <v>0</v>
      </c>
    </row>
    <row r="26" spans="1:46">
      <c r="A26" s="204" t="str">
        <f>'N3.01'!A26</f>
        <v>Stage 2: Without Intervention Risk Change</v>
      </c>
      <c r="B26" s="204" t="str">
        <f>'N3.01'!B26</f>
        <v>Load Related Work</v>
      </c>
      <c r="C26" s="204" t="str">
        <f>'N3.01'!C26</f>
        <v>Asset Additions (not part of replace or refurb)</v>
      </c>
      <c r="D26" s="204" t="str">
        <f>'N3.01'!D26</f>
        <v>Other Interventions</v>
      </c>
      <c r="F26" s="212" t="s">
        <v>51</v>
      </c>
      <c r="G26" s="120"/>
      <c r="H26" s="120"/>
      <c r="I26" s="120"/>
      <c r="J26" s="120"/>
      <c r="K26" s="120"/>
      <c r="L26" s="120"/>
      <c r="M26" s="120"/>
      <c r="N26" s="120"/>
      <c r="O26" s="120"/>
      <c r="P26" s="120"/>
      <c r="Q26" s="253">
        <f t="shared" si="13"/>
        <v>0</v>
      </c>
      <c r="S26" s="199" t="str">
        <f t="shared" si="5"/>
        <v>Units:</v>
      </c>
      <c r="T26" s="120"/>
      <c r="V26" s="199" t="str">
        <f t="shared" si="6"/>
        <v>Units:</v>
      </c>
      <c r="W26" s="120"/>
      <c r="X26" s="120"/>
      <c r="Y26" s="120"/>
      <c r="Z26" s="120"/>
      <c r="AA26" s="120"/>
      <c r="AB26" s="120"/>
      <c r="AC26" s="120"/>
      <c r="AD26" s="120"/>
      <c r="AE26" s="120"/>
      <c r="AF26" s="120"/>
      <c r="AG26" s="253">
        <f t="shared" si="10"/>
        <v>0</v>
      </c>
      <c r="AI26" s="199" t="str">
        <f t="shared" si="8"/>
        <v>Units:</v>
      </c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253">
        <f t="shared" si="11"/>
        <v>0</v>
      </c>
    </row>
    <row r="27" spans="1:46">
      <c r="A27" s="204" t="str">
        <f>'N3.01'!A27</f>
        <v>Stage 2: Without Intervention Risk Change</v>
      </c>
      <c r="B27" s="204" t="str">
        <f>'N3.01'!B27</f>
        <v>Load Related Work</v>
      </c>
      <c r="C27" s="204" t="str">
        <f>'N3.01'!C27</f>
        <v>Asset Disposals  (not part of replace or refurb)</v>
      </c>
      <c r="D27" s="204" t="str">
        <f>'N3.01'!D27</f>
        <v>Other Interventions</v>
      </c>
      <c r="F27" s="212" t="s">
        <v>51</v>
      </c>
      <c r="G27" s="120"/>
      <c r="H27" s="120"/>
      <c r="I27" s="120"/>
      <c r="J27" s="120"/>
      <c r="K27" s="120"/>
      <c r="L27" s="120"/>
      <c r="M27" s="120"/>
      <c r="N27" s="120"/>
      <c r="O27" s="120"/>
      <c r="P27" s="120"/>
      <c r="Q27" s="253">
        <f t="shared" si="13"/>
        <v>0</v>
      </c>
      <c r="S27" s="199" t="str">
        <f t="shared" si="5"/>
        <v>Units:</v>
      </c>
      <c r="T27" s="120"/>
      <c r="V27" s="199" t="str">
        <f t="shared" si="6"/>
        <v>Units:</v>
      </c>
      <c r="W27" s="120"/>
      <c r="X27" s="120"/>
      <c r="Y27" s="120"/>
      <c r="Z27" s="120"/>
      <c r="AA27" s="120"/>
      <c r="AB27" s="120"/>
      <c r="AC27" s="120"/>
      <c r="AD27" s="120"/>
      <c r="AE27" s="120"/>
      <c r="AF27" s="120"/>
      <c r="AG27" s="253">
        <f t="shared" si="10"/>
        <v>0</v>
      </c>
      <c r="AI27" s="199" t="str">
        <f t="shared" si="8"/>
        <v>Units:</v>
      </c>
      <c r="AJ27" s="120"/>
      <c r="AK27" s="120"/>
      <c r="AL27" s="120"/>
      <c r="AM27" s="120"/>
      <c r="AN27" s="120"/>
      <c r="AO27" s="120"/>
      <c r="AP27" s="120"/>
      <c r="AQ27" s="120"/>
      <c r="AR27" s="120"/>
      <c r="AS27" s="120"/>
      <c r="AT27" s="253">
        <f t="shared" si="11"/>
        <v>0</v>
      </c>
    </row>
    <row r="28" spans="1:46">
      <c r="A28" s="204" t="str">
        <f>'N3.01'!A28</f>
        <v>Stage 2: Without Intervention Risk Change</v>
      </c>
      <c r="B28" s="204" t="str">
        <f>'N3.01'!B28</f>
        <v>Risk Changes</v>
      </c>
      <c r="C28" s="204" t="str">
        <f>'N3.01'!C28</f>
        <v>Changes in Maintenance Programme</v>
      </c>
      <c r="D28" s="204" t="str">
        <f>'N3.01'!D28</f>
        <v>Other Interventions</v>
      </c>
      <c r="F28" s="212" t="s">
        <v>51</v>
      </c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253">
        <f t="shared" si="13"/>
        <v>0</v>
      </c>
      <c r="S28" s="199" t="str">
        <f t="shared" si="5"/>
        <v>Units:</v>
      </c>
      <c r="T28" s="120"/>
      <c r="V28" s="199" t="str">
        <f t="shared" si="6"/>
        <v>Units:</v>
      </c>
      <c r="W28" s="120"/>
      <c r="X28" s="120"/>
      <c r="Y28" s="120"/>
      <c r="Z28" s="120"/>
      <c r="AA28" s="120"/>
      <c r="AB28" s="120"/>
      <c r="AC28" s="120"/>
      <c r="AD28" s="120"/>
      <c r="AE28" s="120"/>
      <c r="AF28" s="120"/>
      <c r="AG28" s="253">
        <f t="shared" si="10"/>
        <v>0</v>
      </c>
      <c r="AI28" s="199" t="str">
        <f t="shared" si="8"/>
        <v>Units:</v>
      </c>
      <c r="AJ28" s="120"/>
      <c r="AK28" s="120"/>
      <c r="AL28" s="120"/>
      <c r="AM28" s="120"/>
      <c r="AN28" s="120"/>
      <c r="AO28" s="120"/>
      <c r="AP28" s="120"/>
      <c r="AQ28" s="120"/>
      <c r="AR28" s="120"/>
      <c r="AS28" s="120"/>
      <c r="AT28" s="253">
        <f t="shared" si="11"/>
        <v>0</v>
      </c>
    </row>
    <row r="29" spans="1:46">
      <c r="A29" s="204" t="str">
        <f>'N3.01'!A29</f>
        <v>Stage 2: Without Intervention Risk Change</v>
      </c>
      <c r="B29" s="204" t="str">
        <f>'N3.01'!B29</f>
        <v>Risk Changes</v>
      </c>
      <c r="C29" s="204" t="str">
        <f>'N3.01'!C29</f>
        <v>Manual Over-ride on PoF or CoF</v>
      </c>
      <c r="D29" s="204" t="str">
        <f>'N3.01'!D29</f>
        <v>Non-Intervention</v>
      </c>
      <c r="F29" s="212" t="s">
        <v>51</v>
      </c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253">
        <f t="shared" si="13"/>
        <v>0</v>
      </c>
      <c r="S29" s="199" t="str">
        <f t="shared" si="5"/>
        <v>Units:</v>
      </c>
      <c r="T29" s="120"/>
      <c r="V29" s="199" t="str">
        <f t="shared" si="6"/>
        <v>Units:</v>
      </c>
      <c r="W29" s="120"/>
      <c r="X29" s="120"/>
      <c r="Y29" s="120"/>
      <c r="Z29" s="120"/>
      <c r="AA29" s="120"/>
      <c r="AB29" s="120"/>
      <c r="AC29" s="120"/>
      <c r="AD29" s="120"/>
      <c r="AE29" s="120"/>
      <c r="AF29" s="120"/>
      <c r="AG29" s="253">
        <f t="shared" si="10"/>
        <v>0</v>
      </c>
      <c r="AI29" s="199" t="str">
        <f t="shared" si="8"/>
        <v>Units:</v>
      </c>
      <c r="AJ29" s="120"/>
      <c r="AK29" s="120"/>
      <c r="AL29" s="120"/>
      <c r="AM29" s="120"/>
      <c r="AN29" s="120"/>
      <c r="AO29" s="120"/>
      <c r="AP29" s="120"/>
      <c r="AQ29" s="120"/>
      <c r="AR29" s="120"/>
      <c r="AS29" s="120"/>
      <c r="AT29" s="253">
        <f t="shared" si="11"/>
        <v>0</v>
      </c>
    </row>
    <row r="30" spans="1:46">
      <c r="A30" s="204" t="str">
        <f>'N3.01'!A30</f>
        <v>Stage 2: Without Intervention Risk Change</v>
      </c>
      <c r="B30" s="204" t="str">
        <f>'N3.01'!B30</f>
        <v>Risk Changes</v>
      </c>
      <c r="C30" s="204" t="str">
        <f>'N3.01'!C30</f>
        <v>Extension of Expected Asset Life</v>
      </c>
      <c r="D30" s="204" t="str">
        <f>'N3.01'!D30</f>
        <v>Non-Intervention</v>
      </c>
      <c r="F30" s="212" t="s">
        <v>51</v>
      </c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253">
        <f t="shared" si="13"/>
        <v>0</v>
      </c>
      <c r="S30" s="199" t="str">
        <f t="shared" si="5"/>
        <v>Units:</v>
      </c>
      <c r="T30" s="120"/>
      <c r="V30" s="199" t="str">
        <f t="shared" si="6"/>
        <v>Units:</v>
      </c>
      <c r="W30" s="120"/>
      <c r="X30" s="120"/>
      <c r="Y30" s="120"/>
      <c r="Z30" s="120"/>
      <c r="AA30" s="120"/>
      <c r="AB30" s="120"/>
      <c r="AC30" s="120"/>
      <c r="AD30" s="120"/>
      <c r="AE30" s="120"/>
      <c r="AF30" s="120"/>
      <c r="AG30" s="253">
        <f t="shared" si="10"/>
        <v>0</v>
      </c>
      <c r="AI30" s="199" t="str">
        <f t="shared" si="8"/>
        <v>Units:</v>
      </c>
      <c r="AJ30" s="120"/>
      <c r="AK30" s="120"/>
      <c r="AL30" s="120"/>
      <c r="AM30" s="120"/>
      <c r="AN30" s="120"/>
      <c r="AO30" s="120"/>
      <c r="AP30" s="120"/>
      <c r="AQ30" s="120"/>
      <c r="AR30" s="120"/>
      <c r="AS30" s="120"/>
      <c r="AT30" s="253">
        <f t="shared" si="11"/>
        <v>0</v>
      </c>
    </row>
    <row r="31" spans="1:46">
      <c r="A31" s="204" t="str">
        <f>'N3.01'!A31</f>
        <v>Stage 2: Without Intervention Risk Change</v>
      </c>
      <c r="B31" s="204" t="str">
        <f>'N3.01'!B31</f>
        <v>Risk Changes</v>
      </c>
      <c r="C31" s="204" t="str">
        <f>'N3.01'!C31</f>
        <v>Consequential Interventions</v>
      </c>
      <c r="D31" s="204" t="str">
        <f>'N3.01'!D31</f>
        <v>Non-Intervention</v>
      </c>
      <c r="F31" s="212" t="s">
        <v>51</v>
      </c>
      <c r="G31" s="120"/>
      <c r="H31" s="120"/>
      <c r="I31" s="120"/>
      <c r="J31" s="120"/>
      <c r="K31" s="120"/>
      <c r="L31" s="120"/>
      <c r="M31" s="120"/>
      <c r="N31" s="120"/>
      <c r="O31" s="120"/>
      <c r="P31" s="120"/>
      <c r="Q31" s="253">
        <f t="shared" si="13"/>
        <v>0</v>
      </c>
      <c r="S31" s="199" t="str">
        <f t="shared" si="5"/>
        <v>Units:</v>
      </c>
      <c r="T31" s="120"/>
      <c r="V31" s="199" t="str">
        <f t="shared" si="6"/>
        <v>Units:</v>
      </c>
      <c r="W31" s="120"/>
      <c r="X31" s="120"/>
      <c r="Y31" s="120"/>
      <c r="Z31" s="120"/>
      <c r="AA31" s="120"/>
      <c r="AB31" s="120"/>
      <c r="AC31" s="120"/>
      <c r="AD31" s="120"/>
      <c r="AE31" s="120"/>
      <c r="AF31" s="120"/>
      <c r="AG31" s="253">
        <f t="shared" si="10"/>
        <v>0</v>
      </c>
      <c r="AI31" s="199" t="str">
        <f t="shared" si="8"/>
        <v>Units:</v>
      </c>
      <c r="AJ31" s="120"/>
      <c r="AK31" s="120"/>
      <c r="AL31" s="120"/>
      <c r="AM31" s="120"/>
      <c r="AN31" s="120"/>
      <c r="AO31" s="120"/>
      <c r="AP31" s="120"/>
      <c r="AQ31" s="120"/>
      <c r="AR31" s="120"/>
      <c r="AS31" s="120"/>
      <c r="AT31" s="253">
        <f t="shared" si="11"/>
        <v>0</v>
      </c>
    </row>
    <row r="32" spans="1:46">
      <c r="A32" s="204" t="str">
        <f>'N3.01'!A32</f>
        <v>Stage 2: Without Intervention Risk Change</v>
      </c>
      <c r="B32" s="204" t="str">
        <f>'N3.01'!B32</f>
        <v>Risk Changes</v>
      </c>
      <c r="C32" s="248" t="str">
        <f>'N3.01'!C32</f>
        <v>Optional entry 3</v>
      </c>
      <c r="D32" s="204" t="str">
        <f>'N3.01'!D32</f>
        <v>N/A</v>
      </c>
      <c r="F32" s="212" t="s">
        <v>51</v>
      </c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253">
        <f t="shared" si="13"/>
        <v>0</v>
      </c>
      <c r="S32" s="199" t="str">
        <f t="shared" si="5"/>
        <v>Units:</v>
      </c>
      <c r="T32" s="120"/>
      <c r="V32" s="199" t="str">
        <f t="shared" si="6"/>
        <v>Units:</v>
      </c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253">
        <f t="shared" si="10"/>
        <v>0</v>
      </c>
      <c r="AI32" s="199" t="str">
        <f t="shared" si="8"/>
        <v>Units:</v>
      </c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253">
        <f t="shared" si="11"/>
        <v>0</v>
      </c>
    </row>
    <row r="33" spans="1:46">
      <c r="A33" s="247" t="str">
        <f>'N3.01'!A33</f>
        <v>Stage 3: RIIO-2 Without Intervention Position 2025/26</v>
      </c>
      <c r="B33" s="247" t="str">
        <f>'N3.01'!B33</f>
        <v>Total Asset Category Risk</v>
      </c>
      <c r="C33" s="247" t="str">
        <f>'N3.01'!C33</f>
        <v>Without Intervention Position</v>
      </c>
      <c r="D33" s="247" t="str">
        <f>'N3.01'!D33</f>
        <v>Total</v>
      </c>
      <c r="F33" s="212" t="s">
        <v>51</v>
      </c>
      <c r="G33" s="252">
        <f>SUM(G$20:G$21)+G$23+SUM(G$25:G$32)</f>
        <v>0</v>
      </c>
      <c r="H33" s="252">
        <f t="shared" ref="H33:P33" si="19">SUM(H$20:H$21)+H$23+SUM(H$25:H$32)</f>
        <v>0</v>
      </c>
      <c r="I33" s="252">
        <f t="shared" si="19"/>
        <v>0</v>
      </c>
      <c r="J33" s="252">
        <f t="shared" si="19"/>
        <v>0</v>
      </c>
      <c r="K33" s="252">
        <f t="shared" si="19"/>
        <v>0</v>
      </c>
      <c r="L33" s="252">
        <f t="shared" si="19"/>
        <v>0</v>
      </c>
      <c r="M33" s="252">
        <f t="shared" si="19"/>
        <v>0</v>
      </c>
      <c r="N33" s="252">
        <f t="shared" si="19"/>
        <v>0</v>
      </c>
      <c r="O33" s="252">
        <f t="shared" si="19"/>
        <v>0</v>
      </c>
      <c r="P33" s="252">
        <f t="shared" si="19"/>
        <v>0</v>
      </c>
      <c r="Q33" s="252">
        <f>SUM(G33:P33)</f>
        <v>0</v>
      </c>
      <c r="S33" s="199" t="str">
        <f t="shared" si="5"/>
        <v>Units:</v>
      </c>
      <c r="T33" s="120"/>
      <c r="V33" s="199" t="str">
        <f t="shared" si="6"/>
        <v>Units:</v>
      </c>
      <c r="W33" s="252">
        <f t="shared" ref="W33:AF33" si="20">SUM(W$20:W$21)+W$23+SUM(W$25:W$32)</f>
        <v>0</v>
      </c>
      <c r="X33" s="252">
        <f t="shared" si="20"/>
        <v>0</v>
      </c>
      <c r="Y33" s="252">
        <f t="shared" si="20"/>
        <v>0</v>
      </c>
      <c r="Z33" s="252">
        <f t="shared" si="20"/>
        <v>0</v>
      </c>
      <c r="AA33" s="252">
        <f t="shared" si="20"/>
        <v>0</v>
      </c>
      <c r="AB33" s="252">
        <f t="shared" si="20"/>
        <v>0</v>
      </c>
      <c r="AC33" s="252">
        <f t="shared" si="20"/>
        <v>0</v>
      </c>
      <c r="AD33" s="252">
        <f t="shared" si="20"/>
        <v>0</v>
      </c>
      <c r="AE33" s="252">
        <f t="shared" si="20"/>
        <v>0</v>
      </c>
      <c r="AF33" s="252">
        <f t="shared" si="20"/>
        <v>0</v>
      </c>
      <c r="AG33" s="252">
        <f>SUM(W33:AF33)</f>
        <v>0</v>
      </c>
      <c r="AI33" s="199" t="str">
        <f t="shared" si="8"/>
        <v>Units:</v>
      </c>
      <c r="AJ33" s="252">
        <f t="shared" ref="AJ33:AS33" si="21">SUM(AJ$20:AJ$21)+AJ$23+SUM(AJ$25:AJ$32)</f>
        <v>0</v>
      </c>
      <c r="AK33" s="252">
        <f t="shared" si="21"/>
        <v>0</v>
      </c>
      <c r="AL33" s="252">
        <f t="shared" si="21"/>
        <v>0</v>
      </c>
      <c r="AM33" s="252">
        <f t="shared" si="21"/>
        <v>0</v>
      </c>
      <c r="AN33" s="252">
        <f t="shared" si="21"/>
        <v>0</v>
      </c>
      <c r="AO33" s="252">
        <f t="shared" si="21"/>
        <v>0</v>
      </c>
      <c r="AP33" s="252">
        <f t="shared" si="21"/>
        <v>0</v>
      </c>
      <c r="AQ33" s="252">
        <f t="shared" si="21"/>
        <v>0</v>
      </c>
      <c r="AR33" s="252">
        <f t="shared" si="21"/>
        <v>0</v>
      </c>
      <c r="AS33" s="252">
        <f t="shared" si="21"/>
        <v>0</v>
      </c>
      <c r="AT33" s="252">
        <f>SUM(AJ33:AS33)</f>
        <v>0</v>
      </c>
    </row>
    <row r="34" spans="1:46">
      <c r="A34" s="204" t="str">
        <f>'N3.01'!A34</f>
        <v>Stage 3:With Intervention Risk Change</v>
      </c>
      <c r="B34" s="204" t="str">
        <f>'N3.01'!B34</f>
        <v>Non-Intervention Impacts</v>
      </c>
      <c r="C34" s="204" t="str">
        <f>'N3.01'!C34</f>
        <v>Methodology Change Impact</v>
      </c>
      <c r="D34" s="204" t="str">
        <f>'N3.01'!D34</f>
        <v>Non-Intervention</v>
      </c>
      <c r="F34" s="212" t="s">
        <v>51</v>
      </c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253">
        <f t="shared" ref="Q34:Q47" si="22">SUM(G34:P34)</f>
        <v>0</v>
      </c>
      <c r="S34" s="199" t="str">
        <f t="shared" si="5"/>
        <v>Units:</v>
      </c>
      <c r="T34" s="120"/>
      <c r="V34" s="199" t="str">
        <f t="shared" si="6"/>
        <v>Units:</v>
      </c>
      <c r="W34" s="120"/>
      <c r="X34" s="120"/>
      <c r="Y34" s="120"/>
      <c r="Z34" s="120"/>
      <c r="AA34" s="120"/>
      <c r="AB34" s="120"/>
      <c r="AC34" s="120"/>
      <c r="AD34" s="120"/>
      <c r="AE34" s="120"/>
      <c r="AF34" s="120"/>
      <c r="AG34" s="253">
        <f t="shared" ref="AG34:AG47" si="23">SUM(W34:AF34)</f>
        <v>0</v>
      </c>
      <c r="AI34" s="199" t="str">
        <f t="shared" si="8"/>
        <v>Units:</v>
      </c>
      <c r="AJ34" s="120"/>
      <c r="AK34" s="120"/>
      <c r="AL34" s="120"/>
      <c r="AM34" s="120"/>
      <c r="AN34" s="120"/>
      <c r="AO34" s="120"/>
      <c r="AP34" s="120"/>
      <c r="AQ34" s="120"/>
      <c r="AR34" s="120"/>
      <c r="AS34" s="120"/>
      <c r="AT34" s="253">
        <f t="shared" ref="AT34:AT47" si="24">SUM(AJ34:AS34)</f>
        <v>0</v>
      </c>
    </row>
    <row r="35" spans="1:46">
      <c r="A35" s="204" t="str">
        <f>'N3.01'!A35</f>
        <v>Stage 3:With Intervention Risk Change</v>
      </c>
      <c r="B35" s="204" t="str">
        <f>'N3.01'!B35</f>
        <v>Non-Intervention Impacts</v>
      </c>
      <c r="C35" s="204" t="str">
        <f>'N3.01'!C35</f>
        <v>Data Revision Impact</v>
      </c>
      <c r="D35" s="204" t="str">
        <f>'N3.01'!D35</f>
        <v>Non-Intervention</v>
      </c>
      <c r="F35" s="212" t="s">
        <v>51</v>
      </c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253">
        <f t="shared" si="22"/>
        <v>0</v>
      </c>
      <c r="S35" s="199" t="str">
        <f t="shared" si="5"/>
        <v>Units:</v>
      </c>
      <c r="T35" s="120"/>
      <c r="V35" s="199" t="str">
        <f t="shared" si="6"/>
        <v>Units:</v>
      </c>
      <c r="W35" s="120"/>
      <c r="X35" s="120"/>
      <c r="Y35" s="120"/>
      <c r="Z35" s="120"/>
      <c r="AA35" s="120"/>
      <c r="AB35" s="120"/>
      <c r="AC35" s="120"/>
      <c r="AD35" s="120"/>
      <c r="AE35" s="120"/>
      <c r="AF35" s="120"/>
      <c r="AG35" s="253">
        <f t="shared" si="23"/>
        <v>0</v>
      </c>
      <c r="AI35" s="199" t="str">
        <f t="shared" si="8"/>
        <v>Units:</v>
      </c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253">
        <f t="shared" si="24"/>
        <v>0</v>
      </c>
    </row>
    <row r="36" spans="1:46">
      <c r="A36" s="204" t="str">
        <f>'N3.01'!A36</f>
        <v>Stage 3:With Intervention Risk Change</v>
      </c>
      <c r="B36" s="204" t="str">
        <f>'N3.01'!B36</f>
        <v>Non-Intervention Impacts</v>
      </c>
      <c r="C36" s="204" t="str">
        <f>'N3.01'!C36</f>
        <v>Manual Over-ride on PoF or CoF</v>
      </c>
      <c r="D36" s="204" t="str">
        <f>'N3.01'!D36</f>
        <v>Non-Intervention</v>
      </c>
      <c r="F36" s="212" t="s">
        <v>51</v>
      </c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253">
        <f t="shared" si="22"/>
        <v>0</v>
      </c>
      <c r="S36" s="199" t="str">
        <f t="shared" si="5"/>
        <v>Units:</v>
      </c>
      <c r="T36" s="120"/>
      <c r="V36" s="199" t="str">
        <f t="shared" si="6"/>
        <v>Units:</v>
      </c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253">
        <f t="shared" si="23"/>
        <v>0</v>
      </c>
      <c r="AI36" s="199" t="str">
        <f t="shared" si="8"/>
        <v>Units:</v>
      </c>
      <c r="AJ36" s="120"/>
      <c r="AK36" s="120"/>
      <c r="AL36" s="120"/>
      <c r="AM36" s="120"/>
      <c r="AN36" s="120"/>
      <c r="AO36" s="120"/>
      <c r="AP36" s="120"/>
      <c r="AQ36" s="120"/>
      <c r="AR36" s="120"/>
      <c r="AS36" s="120"/>
      <c r="AT36" s="253">
        <f t="shared" si="24"/>
        <v>0</v>
      </c>
    </row>
    <row r="37" spans="1:46">
      <c r="A37" s="204" t="str">
        <f>'N3.01'!A37</f>
        <v>Stage 3:With Intervention Risk Change</v>
      </c>
      <c r="B37" s="204" t="str">
        <f>'N3.01'!B37</f>
        <v>Non-Intervention Impacts</v>
      </c>
      <c r="C37" s="204" t="str">
        <f>'N3.01'!C37</f>
        <v>Extension of Expected Asset Life</v>
      </c>
      <c r="D37" s="204" t="str">
        <f>'N3.01'!D37</f>
        <v>Non-Intervention</v>
      </c>
      <c r="F37" s="212" t="s">
        <v>51</v>
      </c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253">
        <f t="shared" si="22"/>
        <v>0</v>
      </c>
      <c r="S37" s="199" t="str">
        <f t="shared" si="5"/>
        <v>Units:</v>
      </c>
      <c r="T37" s="120"/>
      <c r="V37" s="199" t="str">
        <f t="shared" si="6"/>
        <v>Units:</v>
      </c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253">
        <f t="shared" si="23"/>
        <v>0</v>
      </c>
      <c r="AI37" s="199" t="str">
        <f t="shared" si="8"/>
        <v>Units:</v>
      </c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253">
        <f t="shared" si="24"/>
        <v>0</v>
      </c>
    </row>
    <row r="38" spans="1:46">
      <c r="A38" s="204" t="str">
        <f>'N3.01'!A38</f>
        <v>Stage 3:With Intervention Risk Change</v>
      </c>
      <c r="B38" s="204" t="str">
        <f>'N3.01'!B38</f>
        <v>Non-Intervention Impacts</v>
      </c>
      <c r="C38" s="204" t="str">
        <f>'N3.01'!C38</f>
        <v>Consequential Interventions</v>
      </c>
      <c r="D38" s="204" t="str">
        <f>'N3.01'!D38</f>
        <v>Non-Intervention</v>
      </c>
      <c r="F38" s="212" t="s">
        <v>51</v>
      </c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253">
        <f t="shared" si="22"/>
        <v>0</v>
      </c>
      <c r="S38" s="199" t="str">
        <f t="shared" si="5"/>
        <v>Units:</v>
      </c>
      <c r="T38" s="120"/>
      <c r="V38" s="199" t="str">
        <f t="shared" si="6"/>
        <v>Units:</v>
      </c>
      <c r="W38" s="120"/>
      <c r="X38" s="120"/>
      <c r="Y38" s="120"/>
      <c r="Z38" s="120"/>
      <c r="AA38" s="120"/>
      <c r="AB38" s="120"/>
      <c r="AC38" s="120"/>
      <c r="AD38" s="120"/>
      <c r="AE38" s="120"/>
      <c r="AF38" s="120"/>
      <c r="AG38" s="253">
        <f t="shared" si="23"/>
        <v>0</v>
      </c>
      <c r="AI38" s="199" t="str">
        <f t="shared" si="8"/>
        <v>Units:</v>
      </c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253">
        <f t="shared" si="24"/>
        <v>0</v>
      </c>
    </row>
    <row r="39" spans="1:46">
      <c r="A39" s="204" t="str">
        <f>'N3.01'!A39</f>
        <v>Stage 3:With Intervention Risk Change</v>
      </c>
      <c r="B39" s="204" t="str">
        <f>'N3.01'!B39</f>
        <v>Asset Intervention Impacts</v>
      </c>
      <c r="C39" s="204" t="str">
        <f>'N3.01'!C39</f>
        <v>Asset Replacement (PoF Driven)</v>
      </c>
      <c r="D39" s="204" t="str">
        <f>'N3.01'!D39</f>
        <v>Replacement</v>
      </c>
      <c r="F39" s="212" t="s">
        <v>51</v>
      </c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253">
        <f t="shared" si="22"/>
        <v>0</v>
      </c>
      <c r="S39" s="199" t="str">
        <f t="shared" si="5"/>
        <v>Units:</v>
      </c>
      <c r="T39" s="120"/>
      <c r="V39" s="199" t="str">
        <f t="shared" si="6"/>
        <v>Units:</v>
      </c>
      <c r="W39" s="120"/>
      <c r="X39" s="120"/>
      <c r="Y39" s="120"/>
      <c r="Z39" s="120"/>
      <c r="AA39" s="120"/>
      <c r="AB39" s="120"/>
      <c r="AC39" s="120"/>
      <c r="AD39" s="120"/>
      <c r="AE39" s="120"/>
      <c r="AF39" s="120"/>
      <c r="AG39" s="253">
        <f t="shared" si="23"/>
        <v>0</v>
      </c>
      <c r="AI39" s="199" t="str">
        <f t="shared" si="8"/>
        <v>Units:</v>
      </c>
      <c r="AJ39" s="120"/>
      <c r="AK39" s="120"/>
      <c r="AL39" s="120"/>
      <c r="AM39" s="120"/>
      <c r="AN39" s="120"/>
      <c r="AO39" s="120"/>
      <c r="AP39" s="120"/>
      <c r="AQ39" s="120"/>
      <c r="AR39" s="120"/>
      <c r="AS39" s="120"/>
      <c r="AT39" s="253">
        <f t="shared" si="24"/>
        <v>0</v>
      </c>
    </row>
    <row r="40" spans="1:46">
      <c r="A40" s="204" t="str">
        <f>'N3.01'!A40</f>
        <v>Stage 3:With Intervention Risk Change</v>
      </c>
      <c r="B40" s="204" t="str">
        <f>'N3.01'!B40</f>
        <v>Asset Intervention Impacts</v>
      </c>
      <c r="C40" s="204" t="str">
        <f>'N3.01'!C40</f>
        <v>Asset Replacement (CoF Driven)</v>
      </c>
      <c r="D40" s="204" t="str">
        <f>'N3.01'!D40</f>
        <v>Replacement</v>
      </c>
      <c r="F40" s="212" t="s">
        <v>51</v>
      </c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253">
        <f t="shared" si="22"/>
        <v>0</v>
      </c>
      <c r="S40" s="199" t="str">
        <f t="shared" si="5"/>
        <v>Units:</v>
      </c>
      <c r="T40" s="120"/>
      <c r="V40" s="199" t="str">
        <f t="shared" si="6"/>
        <v>Units:</v>
      </c>
      <c r="W40" s="120"/>
      <c r="X40" s="120"/>
      <c r="Y40" s="120"/>
      <c r="Z40" s="120"/>
      <c r="AA40" s="120"/>
      <c r="AB40" s="120"/>
      <c r="AC40" s="120"/>
      <c r="AD40" s="120"/>
      <c r="AE40" s="120"/>
      <c r="AF40" s="120"/>
      <c r="AG40" s="253">
        <f t="shared" si="23"/>
        <v>0</v>
      </c>
      <c r="AI40" s="199" t="str">
        <f t="shared" si="8"/>
        <v>Units:</v>
      </c>
      <c r="AJ40" s="120"/>
      <c r="AK40" s="120"/>
      <c r="AL40" s="120"/>
      <c r="AM40" s="120"/>
      <c r="AN40" s="120"/>
      <c r="AO40" s="120"/>
      <c r="AP40" s="120"/>
      <c r="AQ40" s="120"/>
      <c r="AR40" s="120"/>
      <c r="AS40" s="120"/>
      <c r="AT40" s="253">
        <f t="shared" si="24"/>
        <v>0</v>
      </c>
    </row>
    <row r="41" spans="1:46">
      <c r="A41" s="204" t="str">
        <f>'N3.01'!A41</f>
        <v>Stage 3:With Intervention Risk Change</v>
      </c>
      <c r="B41" s="204" t="str">
        <f>'N3.01'!B41</f>
        <v>Asset Intervention Impacts</v>
      </c>
      <c r="C41" s="204" t="str">
        <f>'N3.01'!C41</f>
        <v>Asset Replacement (Other Driven)</v>
      </c>
      <c r="D41" s="204" t="str">
        <f>'N3.01'!D41</f>
        <v>Replacement</v>
      </c>
      <c r="F41" s="212" t="s">
        <v>51</v>
      </c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253">
        <f t="shared" si="22"/>
        <v>0</v>
      </c>
      <c r="S41" s="199" t="str">
        <f t="shared" si="5"/>
        <v>Units:</v>
      </c>
      <c r="T41" s="120"/>
      <c r="V41" s="199" t="str">
        <f t="shared" si="6"/>
        <v>Units:</v>
      </c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253">
        <f t="shared" si="23"/>
        <v>0</v>
      </c>
      <c r="AI41" s="199" t="str">
        <f t="shared" si="8"/>
        <v>Units:</v>
      </c>
      <c r="AJ41" s="120"/>
      <c r="AK41" s="120"/>
      <c r="AL41" s="120"/>
      <c r="AM41" s="120"/>
      <c r="AN41" s="120"/>
      <c r="AO41" s="120"/>
      <c r="AP41" s="120"/>
      <c r="AQ41" s="120"/>
      <c r="AR41" s="120"/>
      <c r="AS41" s="120"/>
      <c r="AT41" s="253">
        <f t="shared" si="24"/>
        <v>0</v>
      </c>
    </row>
    <row r="42" spans="1:46">
      <c r="A42" s="204" t="str">
        <f>'N3.01'!A42</f>
        <v>Stage 3:With Intervention Risk Change</v>
      </c>
      <c r="B42" s="204" t="str">
        <f>'N3.01'!B42</f>
        <v>Asset Intervention Impacts</v>
      </c>
      <c r="C42" s="204" t="str">
        <f>'N3.01'!C42</f>
        <v>Asset Refurbishment (PoF Driven)</v>
      </c>
      <c r="D42" s="204" t="str">
        <f>'N3.01'!D42</f>
        <v>Refurbishment</v>
      </c>
      <c r="F42" s="212" t="s">
        <v>51</v>
      </c>
      <c r="G42" s="120"/>
      <c r="H42" s="120"/>
      <c r="I42" s="120"/>
      <c r="J42" s="120"/>
      <c r="K42" s="120"/>
      <c r="L42" s="120"/>
      <c r="M42" s="120"/>
      <c r="N42" s="120"/>
      <c r="O42" s="120"/>
      <c r="P42" s="120"/>
      <c r="Q42" s="253">
        <f t="shared" si="22"/>
        <v>0</v>
      </c>
      <c r="S42" s="199" t="str">
        <f t="shared" si="5"/>
        <v>Units:</v>
      </c>
      <c r="T42" s="120"/>
      <c r="V42" s="199" t="str">
        <f t="shared" si="6"/>
        <v>Units:</v>
      </c>
      <c r="W42" s="120"/>
      <c r="X42" s="120"/>
      <c r="Y42" s="120"/>
      <c r="Z42" s="120"/>
      <c r="AA42" s="120"/>
      <c r="AB42" s="120"/>
      <c r="AC42" s="120"/>
      <c r="AD42" s="120"/>
      <c r="AE42" s="120"/>
      <c r="AF42" s="120"/>
      <c r="AG42" s="253">
        <f t="shared" si="23"/>
        <v>0</v>
      </c>
      <c r="AI42" s="199" t="str">
        <f t="shared" si="8"/>
        <v>Units:</v>
      </c>
      <c r="AJ42" s="120"/>
      <c r="AK42" s="120"/>
      <c r="AL42" s="120"/>
      <c r="AM42" s="120"/>
      <c r="AN42" s="120"/>
      <c r="AO42" s="120"/>
      <c r="AP42" s="120"/>
      <c r="AQ42" s="120"/>
      <c r="AR42" s="120"/>
      <c r="AS42" s="120"/>
      <c r="AT42" s="253">
        <f t="shared" si="24"/>
        <v>0</v>
      </c>
    </row>
    <row r="43" spans="1:46">
      <c r="A43" s="204" t="str">
        <f>'N3.01'!A43</f>
        <v>Stage 3:With Intervention Risk Change</v>
      </c>
      <c r="B43" s="204" t="str">
        <f>'N3.01'!B43</f>
        <v>Asset Intervention Impacts</v>
      </c>
      <c r="C43" s="204" t="str">
        <f>'N3.01'!C43</f>
        <v>Asset Refurbishment (CoF Driven)</v>
      </c>
      <c r="D43" s="204" t="str">
        <f>'N3.01'!D43</f>
        <v>Refurbishment</v>
      </c>
      <c r="F43" s="212" t="s">
        <v>51</v>
      </c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253">
        <f t="shared" si="22"/>
        <v>0</v>
      </c>
      <c r="S43" s="199" t="str">
        <f t="shared" si="5"/>
        <v>Units:</v>
      </c>
      <c r="T43" s="120"/>
      <c r="V43" s="199" t="str">
        <f t="shared" si="6"/>
        <v>Units:</v>
      </c>
      <c r="W43" s="120"/>
      <c r="X43" s="120"/>
      <c r="Y43" s="120"/>
      <c r="Z43" s="120"/>
      <c r="AA43" s="120"/>
      <c r="AB43" s="120"/>
      <c r="AC43" s="120"/>
      <c r="AD43" s="120"/>
      <c r="AE43" s="120"/>
      <c r="AF43" s="120"/>
      <c r="AG43" s="253">
        <f t="shared" si="23"/>
        <v>0</v>
      </c>
      <c r="AI43" s="199" t="str">
        <f t="shared" si="8"/>
        <v>Units:</v>
      </c>
      <c r="AJ43" s="120"/>
      <c r="AK43" s="120"/>
      <c r="AL43" s="120"/>
      <c r="AM43" s="120"/>
      <c r="AN43" s="120"/>
      <c r="AO43" s="120"/>
      <c r="AP43" s="120"/>
      <c r="AQ43" s="120"/>
      <c r="AR43" s="120"/>
      <c r="AS43" s="120"/>
      <c r="AT43" s="253">
        <f t="shared" si="24"/>
        <v>0</v>
      </c>
    </row>
    <row r="44" spans="1:46">
      <c r="A44" s="204" t="str">
        <f>'N3.01'!A44</f>
        <v>Stage 3:With Intervention Risk Change</v>
      </c>
      <c r="B44" s="204" t="str">
        <f>'N3.01'!B44</f>
        <v>Asset Intervention Impacts</v>
      </c>
      <c r="C44" s="204" t="str">
        <f>'N3.01'!C44</f>
        <v>Asset Refurbishment (Other Driven)</v>
      </c>
      <c r="D44" s="204" t="str">
        <f>'N3.01'!D44</f>
        <v>Refurbishment</v>
      </c>
      <c r="F44" s="212" t="s">
        <v>51</v>
      </c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253">
        <f t="shared" si="22"/>
        <v>0</v>
      </c>
      <c r="S44" s="199" t="str">
        <f t="shared" si="5"/>
        <v>Units:</v>
      </c>
      <c r="T44" s="120"/>
      <c r="V44" s="199" t="str">
        <f t="shared" si="6"/>
        <v>Units:</v>
      </c>
      <c r="W44" s="120"/>
      <c r="X44" s="120"/>
      <c r="Y44" s="120"/>
      <c r="Z44" s="120"/>
      <c r="AA44" s="120"/>
      <c r="AB44" s="120"/>
      <c r="AC44" s="120"/>
      <c r="AD44" s="120"/>
      <c r="AE44" s="120"/>
      <c r="AF44" s="120"/>
      <c r="AG44" s="253">
        <f t="shared" si="23"/>
        <v>0</v>
      </c>
      <c r="AI44" s="199" t="str">
        <f t="shared" si="8"/>
        <v>Units:</v>
      </c>
      <c r="AJ44" s="120"/>
      <c r="AK44" s="120"/>
      <c r="AL44" s="120"/>
      <c r="AM44" s="120"/>
      <c r="AN44" s="120"/>
      <c r="AO44" s="120"/>
      <c r="AP44" s="120"/>
      <c r="AQ44" s="120"/>
      <c r="AR44" s="120"/>
      <c r="AS44" s="120"/>
      <c r="AT44" s="253">
        <f t="shared" si="24"/>
        <v>0</v>
      </c>
    </row>
    <row r="45" spans="1:46">
      <c r="A45" s="204" t="str">
        <f>'N3.01'!A45</f>
        <v>Stage 3:With Intervention Risk Change</v>
      </c>
      <c r="B45" s="204" t="str">
        <f>'N3.01'!B45</f>
        <v>Asset Intervention Impacts</v>
      </c>
      <c r="C45" s="204" t="str">
        <f>'N3.01'!C45</f>
        <v>Asset Replacement Due To Early Life Failures</v>
      </c>
      <c r="D45" s="204" t="str">
        <f>'N3.01'!D45</f>
        <v>Other Interventions</v>
      </c>
      <c r="F45" s="212" t="s">
        <v>51</v>
      </c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253">
        <f t="shared" si="22"/>
        <v>0</v>
      </c>
      <c r="S45" s="199" t="str">
        <f t="shared" si="5"/>
        <v>Units:</v>
      </c>
      <c r="T45" s="120"/>
      <c r="V45" s="199" t="str">
        <f t="shared" si="6"/>
        <v>Units:</v>
      </c>
      <c r="W45" s="120"/>
      <c r="X45" s="120"/>
      <c r="Y45" s="120"/>
      <c r="Z45" s="120"/>
      <c r="AA45" s="120"/>
      <c r="AB45" s="120"/>
      <c r="AC45" s="120"/>
      <c r="AD45" s="120"/>
      <c r="AE45" s="120"/>
      <c r="AF45" s="120"/>
      <c r="AG45" s="253">
        <f t="shared" si="23"/>
        <v>0</v>
      </c>
      <c r="AI45" s="199" t="str">
        <f t="shared" si="8"/>
        <v>Units:</v>
      </c>
      <c r="AJ45" s="120"/>
      <c r="AK45" s="120"/>
      <c r="AL45" s="120"/>
      <c r="AM45" s="120"/>
      <c r="AN45" s="120"/>
      <c r="AO45" s="120"/>
      <c r="AP45" s="120"/>
      <c r="AQ45" s="120"/>
      <c r="AR45" s="120"/>
      <c r="AS45" s="120"/>
      <c r="AT45" s="253">
        <f t="shared" si="24"/>
        <v>0</v>
      </c>
    </row>
    <row r="46" spans="1:46">
      <c r="A46" s="204" t="str">
        <f>'N3.01'!A46</f>
        <v>Stage 3:With Intervention Risk Change</v>
      </c>
      <c r="B46" s="204" t="str">
        <f>'N3.01'!B46</f>
        <v>Risk Changes</v>
      </c>
      <c r="C46" s="248" t="str">
        <f>'N3.01'!C46</f>
        <v>Optional entry 4</v>
      </c>
      <c r="D46" s="204" t="str">
        <f>'N3.01'!D46</f>
        <v>N/A</v>
      </c>
      <c r="F46" s="212" t="s">
        <v>51</v>
      </c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53">
        <f t="shared" si="22"/>
        <v>0</v>
      </c>
      <c r="S46" s="199" t="str">
        <f t="shared" si="5"/>
        <v>Units:</v>
      </c>
      <c r="T46" s="120"/>
      <c r="V46" s="199" t="str">
        <f t="shared" si="6"/>
        <v>Units:</v>
      </c>
      <c r="W46" s="206"/>
      <c r="X46" s="206"/>
      <c r="Y46" s="206"/>
      <c r="Z46" s="206"/>
      <c r="AA46" s="206"/>
      <c r="AB46" s="206"/>
      <c r="AC46" s="206"/>
      <c r="AD46" s="206"/>
      <c r="AE46" s="206"/>
      <c r="AF46" s="206"/>
      <c r="AG46" s="253">
        <f t="shared" si="23"/>
        <v>0</v>
      </c>
      <c r="AI46" s="199" t="str">
        <f t="shared" si="8"/>
        <v>Units:</v>
      </c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53">
        <f t="shared" si="24"/>
        <v>0</v>
      </c>
    </row>
    <row r="47" spans="1:46">
      <c r="A47" s="247" t="str">
        <f>'N3.01'!A47</f>
        <v>Stage 3: RIIO-2 With Intervention Position 2025/26</v>
      </c>
      <c r="B47" s="247" t="str">
        <f>'N3.01'!B47</f>
        <v>Total Asset Category Risk</v>
      </c>
      <c r="C47" s="247" t="str">
        <f>'N3.01'!C47</f>
        <v>With Intervention Position</v>
      </c>
      <c r="D47" s="247" t="str">
        <f>'N3.01'!D47</f>
        <v>Total</v>
      </c>
      <c r="F47" s="212" t="s">
        <v>51</v>
      </c>
      <c r="G47" s="252">
        <f>SUM(G$33:G$46)</f>
        <v>0</v>
      </c>
      <c r="H47" s="252">
        <f t="shared" ref="H47:P47" si="25">SUM(H$33:H$46)</f>
        <v>0</v>
      </c>
      <c r="I47" s="252">
        <f t="shared" si="25"/>
        <v>0</v>
      </c>
      <c r="J47" s="252">
        <f t="shared" si="25"/>
        <v>0</v>
      </c>
      <c r="K47" s="252">
        <f t="shared" si="25"/>
        <v>0</v>
      </c>
      <c r="L47" s="252">
        <f t="shared" si="25"/>
        <v>0</v>
      </c>
      <c r="M47" s="252">
        <f t="shared" si="25"/>
        <v>0</v>
      </c>
      <c r="N47" s="252">
        <f t="shared" si="25"/>
        <v>0</v>
      </c>
      <c r="O47" s="252">
        <f t="shared" si="25"/>
        <v>0</v>
      </c>
      <c r="P47" s="252">
        <f t="shared" si="25"/>
        <v>0</v>
      </c>
      <c r="Q47" s="252">
        <f t="shared" si="22"/>
        <v>0</v>
      </c>
      <c r="S47" s="199" t="str">
        <f t="shared" si="5"/>
        <v>Units:</v>
      </c>
      <c r="T47" s="120"/>
      <c r="V47" s="199" t="str">
        <f t="shared" si="6"/>
        <v>Units:</v>
      </c>
      <c r="W47" s="252">
        <f t="shared" ref="W47:AF47" si="26">SUM(W$33:W$46)</f>
        <v>0</v>
      </c>
      <c r="X47" s="252">
        <f t="shared" si="26"/>
        <v>0</v>
      </c>
      <c r="Y47" s="252">
        <f t="shared" si="26"/>
        <v>0</v>
      </c>
      <c r="Z47" s="252">
        <f t="shared" si="26"/>
        <v>0</v>
      </c>
      <c r="AA47" s="252">
        <f t="shared" si="26"/>
        <v>0</v>
      </c>
      <c r="AB47" s="252">
        <f t="shared" si="26"/>
        <v>0</v>
      </c>
      <c r="AC47" s="252">
        <f t="shared" si="26"/>
        <v>0</v>
      </c>
      <c r="AD47" s="252">
        <f t="shared" si="26"/>
        <v>0</v>
      </c>
      <c r="AE47" s="252">
        <f t="shared" si="26"/>
        <v>0</v>
      </c>
      <c r="AF47" s="252">
        <f t="shared" si="26"/>
        <v>0</v>
      </c>
      <c r="AG47" s="252">
        <f t="shared" si="23"/>
        <v>0</v>
      </c>
      <c r="AI47" s="199" t="str">
        <f t="shared" si="8"/>
        <v>Units:</v>
      </c>
      <c r="AJ47" s="252">
        <f t="shared" ref="AJ47:AS47" si="27">SUM(AJ$33:AJ$46)</f>
        <v>0</v>
      </c>
      <c r="AK47" s="252">
        <f t="shared" si="27"/>
        <v>0</v>
      </c>
      <c r="AL47" s="252">
        <f t="shared" si="27"/>
        <v>0</v>
      </c>
      <c r="AM47" s="252">
        <f t="shared" si="27"/>
        <v>0</v>
      </c>
      <c r="AN47" s="252">
        <f t="shared" si="27"/>
        <v>0</v>
      </c>
      <c r="AO47" s="252">
        <f t="shared" si="27"/>
        <v>0</v>
      </c>
      <c r="AP47" s="252">
        <f t="shared" si="27"/>
        <v>0</v>
      </c>
      <c r="AQ47" s="252">
        <f t="shared" si="27"/>
        <v>0</v>
      </c>
      <c r="AR47" s="252">
        <f t="shared" si="27"/>
        <v>0</v>
      </c>
      <c r="AS47" s="252">
        <f t="shared" si="27"/>
        <v>0</v>
      </c>
      <c r="AT47" s="252">
        <f t="shared" si="24"/>
        <v>0</v>
      </c>
    </row>
    <row r="48" spans="1:46" s="207" customFormat="1" ht="5" customHeight="1">
      <c r="S48" s="208"/>
      <c r="V48" s="208"/>
      <c r="AI48" s="208"/>
    </row>
    <row r="49" spans="1:46">
      <c r="A49" s="204" t="str">
        <f>'N3.01'!A49</f>
        <v>Long Term Risk Benefit: RIIO-2</v>
      </c>
      <c r="B49" s="204" t="str">
        <f>'N3.01'!B49</f>
        <v>Asset Intervention Impacts</v>
      </c>
      <c r="C49" s="204" t="str">
        <f>'N3.01'!C49</f>
        <v>Asset Replacement (PoF Driven)</v>
      </c>
      <c r="D49" s="204" t="str">
        <f>'N3.01'!D49</f>
        <v>N/A</v>
      </c>
      <c r="F49" s="212" t="s">
        <v>51</v>
      </c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253">
        <f t="shared" ref="Q49:Q55" si="28">SUM(G49:P49)</f>
        <v>0</v>
      </c>
      <c r="S49" s="199" t="str">
        <f t="shared" si="5"/>
        <v>Units:</v>
      </c>
      <c r="T49" s="120"/>
      <c r="V49" s="199" t="str">
        <f t="shared" si="6"/>
        <v>Units:</v>
      </c>
      <c r="W49" s="120"/>
      <c r="X49" s="120"/>
      <c r="Y49" s="120"/>
      <c r="Z49" s="120"/>
      <c r="AA49" s="120"/>
      <c r="AB49" s="120"/>
      <c r="AC49" s="120"/>
      <c r="AD49" s="120"/>
      <c r="AE49" s="120"/>
      <c r="AF49" s="120"/>
      <c r="AG49" s="253">
        <f t="shared" ref="AG49:AG55" si="29">SUM(W49:AF49)</f>
        <v>0</v>
      </c>
      <c r="AI49" s="199" t="str">
        <f t="shared" si="8"/>
        <v>Units:</v>
      </c>
      <c r="AJ49" s="120"/>
      <c r="AK49" s="120"/>
      <c r="AL49" s="120"/>
      <c r="AM49" s="120"/>
      <c r="AN49" s="120"/>
      <c r="AO49" s="120"/>
      <c r="AP49" s="120"/>
      <c r="AQ49" s="120"/>
      <c r="AR49" s="120"/>
      <c r="AS49" s="120"/>
      <c r="AT49" s="253">
        <f t="shared" ref="AT49:AT55" si="30">SUM(AJ49:AS49)</f>
        <v>0</v>
      </c>
    </row>
    <row r="50" spans="1:46">
      <c r="A50" s="204" t="str">
        <f>'N3.01'!A50</f>
        <v>Long Term Risk Benefit: RIIO-2</v>
      </c>
      <c r="B50" s="204" t="str">
        <f>'N3.01'!B50</f>
        <v>Asset Intervention Impacts</v>
      </c>
      <c r="C50" s="204" t="str">
        <f>'N3.01'!C50</f>
        <v>Asset Replacement (CoF Driven)</v>
      </c>
      <c r="D50" s="204" t="str">
        <f>'N3.01'!D50</f>
        <v>N/A</v>
      </c>
      <c r="F50" s="212" t="s">
        <v>51</v>
      </c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253">
        <f t="shared" si="28"/>
        <v>0</v>
      </c>
      <c r="S50" s="199" t="str">
        <f t="shared" si="5"/>
        <v>Units:</v>
      </c>
      <c r="T50" s="120"/>
      <c r="V50" s="199" t="str">
        <f t="shared" si="6"/>
        <v>Units:</v>
      </c>
      <c r="W50" s="120"/>
      <c r="X50" s="120"/>
      <c r="Y50" s="120"/>
      <c r="Z50" s="120"/>
      <c r="AA50" s="120"/>
      <c r="AB50" s="120"/>
      <c r="AC50" s="120"/>
      <c r="AD50" s="120"/>
      <c r="AE50" s="120"/>
      <c r="AF50" s="120"/>
      <c r="AG50" s="253">
        <f t="shared" si="29"/>
        <v>0</v>
      </c>
      <c r="AI50" s="199" t="str">
        <f t="shared" si="8"/>
        <v>Units:</v>
      </c>
      <c r="AJ50" s="120"/>
      <c r="AK50" s="120"/>
      <c r="AL50" s="120"/>
      <c r="AM50" s="120"/>
      <c r="AN50" s="120"/>
      <c r="AO50" s="120"/>
      <c r="AP50" s="120"/>
      <c r="AQ50" s="120"/>
      <c r="AR50" s="120"/>
      <c r="AS50" s="120"/>
      <c r="AT50" s="253">
        <f t="shared" si="30"/>
        <v>0</v>
      </c>
    </row>
    <row r="51" spans="1:46">
      <c r="A51" s="204" t="str">
        <f>'N3.01'!A51</f>
        <v>Long Term Risk Benefit: RIIO-2</v>
      </c>
      <c r="B51" s="204" t="str">
        <f>'N3.01'!B51</f>
        <v>Asset Intervention Impacts</v>
      </c>
      <c r="C51" s="204" t="str">
        <f>'N3.01'!C51</f>
        <v>Asset Replacement (Other Driven)</v>
      </c>
      <c r="D51" s="204" t="str">
        <f>'N3.01'!D51</f>
        <v>N/A</v>
      </c>
      <c r="F51" s="212" t="s">
        <v>51</v>
      </c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253">
        <f t="shared" si="28"/>
        <v>0</v>
      </c>
      <c r="S51" s="199" t="str">
        <f t="shared" si="5"/>
        <v>Units:</v>
      </c>
      <c r="T51" s="120"/>
      <c r="V51" s="199" t="str">
        <f t="shared" si="6"/>
        <v>Units:</v>
      </c>
      <c r="W51" s="120"/>
      <c r="X51" s="120"/>
      <c r="Y51" s="120"/>
      <c r="Z51" s="120"/>
      <c r="AA51" s="120"/>
      <c r="AB51" s="120"/>
      <c r="AC51" s="120"/>
      <c r="AD51" s="120"/>
      <c r="AE51" s="120"/>
      <c r="AF51" s="120"/>
      <c r="AG51" s="253">
        <f t="shared" si="29"/>
        <v>0</v>
      </c>
      <c r="AI51" s="199" t="str">
        <f t="shared" si="8"/>
        <v>Units:</v>
      </c>
      <c r="AJ51" s="120"/>
      <c r="AK51" s="120"/>
      <c r="AL51" s="120"/>
      <c r="AM51" s="120"/>
      <c r="AN51" s="120"/>
      <c r="AO51" s="120"/>
      <c r="AP51" s="120"/>
      <c r="AQ51" s="120"/>
      <c r="AR51" s="120"/>
      <c r="AS51" s="120"/>
      <c r="AT51" s="253">
        <f t="shared" si="30"/>
        <v>0</v>
      </c>
    </row>
    <row r="52" spans="1:46">
      <c r="A52" s="204" t="str">
        <f>'N3.01'!A52</f>
        <v>Long Term Risk Benefit: RIIO-2</v>
      </c>
      <c r="B52" s="204" t="str">
        <f>'N3.01'!B52</f>
        <v>Asset Intervention Impacts</v>
      </c>
      <c r="C52" s="204" t="str">
        <f>'N3.01'!C52</f>
        <v>Asset Refurbishment (PoF Driven)</v>
      </c>
      <c r="D52" s="204" t="str">
        <f>'N3.01'!D52</f>
        <v>N/A</v>
      </c>
      <c r="F52" s="212" t="s">
        <v>51</v>
      </c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253">
        <f t="shared" si="28"/>
        <v>0</v>
      </c>
      <c r="S52" s="199" t="str">
        <f t="shared" si="5"/>
        <v>Units:</v>
      </c>
      <c r="T52" s="120"/>
      <c r="V52" s="199" t="str">
        <f t="shared" si="6"/>
        <v>Units:</v>
      </c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253">
        <f t="shared" si="29"/>
        <v>0</v>
      </c>
      <c r="AI52" s="199" t="str">
        <f t="shared" si="8"/>
        <v>Units:</v>
      </c>
      <c r="AJ52" s="120"/>
      <c r="AK52" s="120"/>
      <c r="AL52" s="120"/>
      <c r="AM52" s="120"/>
      <c r="AN52" s="120"/>
      <c r="AO52" s="120"/>
      <c r="AP52" s="120"/>
      <c r="AQ52" s="120"/>
      <c r="AR52" s="120"/>
      <c r="AS52" s="120"/>
      <c r="AT52" s="253">
        <f t="shared" si="30"/>
        <v>0</v>
      </c>
    </row>
    <row r="53" spans="1:46">
      <c r="A53" s="204" t="str">
        <f>'N3.01'!A53</f>
        <v>Long Term Risk Benefit: RIIO-2</v>
      </c>
      <c r="B53" s="204" t="str">
        <f>'N3.01'!B53</f>
        <v>Asset Intervention Impacts</v>
      </c>
      <c r="C53" s="204" t="str">
        <f>'N3.01'!C53</f>
        <v>Asset Refurbishment (CoF Driven)</v>
      </c>
      <c r="D53" s="204" t="str">
        <f>'N3.01'!D53</f>
        <v>N/A</v>
      </c>
      <c r="F53" s="212" t="s">
        <v>51</v>
      </c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253">
        <f t="shared" si="28"/>
        <v>0</v>
      </c>
      <c r="S53" s="199" t="str">
        <f t="shared" si="5"/>
        <v>Units:</v>
      </c>
      <c r="T53" s="120"/>
      <c r="V53" s="199" t="str">
        <f t="shared" si="6"/>
        <v>Units:</v>
      </c>
      <c r="W53" s="120"/>
      <c r="X53" s="120"/>
      <c r="Y53" s="120"/>
      <c r="Z53" s="120"/>
      <c r="AA53" s="120"/>
      <c r="AB53" s="120"/>
      <c r="AC53" s="120"/>
      <c r="AD53" s="120"/>
      <c r="AE53" s="120"/>
      <c r="AF53" s="120"/>
      <c r="AG53" s="253">
        <f t="shared" si="29"/>
        <v>0</v>
      </c>
      <c r="AI53" s="199" t="str">
        <f t="shared" si="8"/>
        <v>Units:</v>
      </c>
      <c r="AJ53" s="120"/>
      <c r="AK53" s="120"/>
      <c r="AL53" s="120"/>
      <c r="AM53" s="120"/>
      <c r="AN53" s="120"/>
      <c r="AO53" s="120"/>
      <c r="AP53" s="120"/>
      <c r="AQ53" s="120"/>
      <c r="AR53" s="120"/>
      <c r="AS53" s="120"/>
      <c r="AT53" s="253">
        <f t="shared" si="30"/>
        <v>0</v>
      </c>
    </row>
    <row r="54" spans="1:46">
      <c r="A54" s="204" t="str">
        <f>'N3.01'!A54</f>
        <v>Long Term Risk Benefit: RIIO-2</v>
      </c>
      <c r="B54" s="204" t="str">
        <f>'N3.01'!B54</f>
        <v>Asset Intervention Impacts</v>
      </c>
      <c r="C54" s="204" t="str">
        <f>'N3.01'!C54</f>
        <v>Asset Refurbishment (Other Driven)</v>
      </c>
      <c r="D54" s="204" t="str">
        <f>'N3.01'!D54</f>
        <v>N/A</v>
      </c>
      <c r="F54" s="212" t="s">
        <v>51</v>
      </c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253">
        <f t="shared" si="28"/>
        <v>0</v>
      </c>
      <c r="S54" s="199" t="str">
        <f t="shared" si="5"/>
        <v>Units:</v>
      </c>
      <c r="T54" s="120"/>
      <c r="V54" s="199" t="str">
        <f t="shared" si="6"/>
        <v>Units:</v>
      </c>
      <c r="W54" s="120"/>
      <c r="X54" s="120"/>
      <c r="Y54" s="120"/>
      <c r="Z54" s="120"/>
      <c r="AA54" s="120"/>
      <c r="AB54" s="120"/>
      <c r="AC54" s="120"/>
      <c r="AD54" s="120"/>
      <c r="AE54" s="120"/>
      <c r="AF54" s="120"/>
      <c r="AG54" s="253">
        <f t="shared" si="29"/>
        <v>0</v>
      </c>
      <c r="AI54" s="199" t="str">
        <f t="shared" si="8"/>
        <v>Units:</v>
      </c>
      <c r="AJ54" s="120"/>
      <c r="AK54" s="120"/>
      <c r="AL54" s="120"/>
      <c r="AM54" s="120"/>
      <c r="AN54" s="120"/>
      <c r="AO54" s="120"/>
      <c r="AP54" s="120"/>
      <c r="AQ54" s="120"/>
      <c r="AR54" s="120"/>
      <c r="AS54" s="120"/>
      <c r="AT54" s="253">
        <f t="shared" si="30"/>
        <v>0</v>
      </c>
    </row>
    <row r="55" spans="1:46">
      <c r="A55" s="204" t="str">
        <f>'N3.01'!A55</f>
        <v>Long Term Risk Benefit: RIIO-2</v>
      </c>
      <c r="B55" s="204" t="str">
        <f>'N3.01'!B55</f>
        <v>Asset Intervention Impacts</v>
      </c>
      <c r="C55" s="204" t="str">
        <f>'N3.01'!C55</f>
        <v>Total Long Term Risk Benefit</v>
      </c>
      <c r="D55" s="204" t="str">
        <f>'N3.01'!D55</f>
        <v>Sub-Total</v>
      </c>
      <c r="F55" s="212" t="s">
        <v>51</v>
      </c>
      <c r="G55" s="252">
        <f>SUM(G$49:G$54)</f>
        <v>0</v>
      </c>
      <c r="H55" s="252">
        <f t="shared" ref="H55:P55" si="31">SUM(H$49:H$54)</f>
        <v>0</v>
      </c>
      <c r="I55" s="252">
        <f t="shared" si="31"/>
        <v>0</v>
      </c>
      <c r="J55" s="252">
        <f t="shared" si="31"/>
        <v>0</v>
      </c>
      <c r="K55" s="252">
        <f t="shared" si="31"/>
        <v>0</v>
      </c>
      <c r="L55" s="252">
        <f t="shared" si="31"/>
        <v>0</v>
      </c>
      <c r="M55" s="252">
        <f t="shared" si="31"/>
        <v>0</v>
      </c>
      <c r="N55" s="252">
        <f t="shared" si="31"/>
        <v>0</v>
      </c>
      <c r="O55" s="252">
        <f t="shared" si="31"/>
        <v>0</v>
      </c>
      <c r="P55" s="252">
        <f t="shared" si="31"/>
        <v>0</v>
      </c>
      <c r="Q55" s="253">
        <f t="shared" si="28"/>
        <v>0</v>
      </c>
      <c r="S55" s="199" t="str">
        <f t="shared" si="5"/>
        <v>Units:</v>
      </c>
      <c r="T55" s="120"/>
      <c r="V55" s="199" t="str">
        <f t="shared" si="6"/>
        <v>Units:</v>
      </c>
      <c r="W55" s="252">
        <f t="shared" ref="W55:AF55" si="32">SUM(W$49:W$54)</f>
        <v>0</v>
      </c>
      <c r="X55" s="252">
        <f t="shared" si="32"/>
        <v>0</v>
      </c>
      <c r="Y55" s="252">
        <f t="shared" si="32"/>
        <v>0</v>
      </c>
      <c r="Z55" s="252">
        <f t="shared" si="32"/>
        <v>0</v>
      </c>
      <c r="AA55" s="252">
        <f t="shared" si="32"/>
        <v>0</v>
      </c>
      <c r="AB55" s="252">
        <f t="shared" si="32"/>
        <v>0</v>
      </c>
      <c r="AC55" s="252">
        <f t="shared" si="32"/>
        <v>0</v>
      </c>
      <c r="AD55" s="252">
        <f t="shared" si="32"/>
        <v>0</v>
      </c>
      <c r="AE55" s="252">
        <f t="shared" si="32"/>
        <v>0</v>
      </c>
      <c r="AF55" s="252">
        <f t="shared" si="32"/>
        <v>0</v>
      </c>
      <c r="AG55" s="253">
        <f t="shared" si="29"/>
        <v>0</v>
      </c>
      <c r="AI55" s="199" t="str">
        <f t="shared" si="8"/>
        <v>Units:</v>
      </c>
      <c r="AJ55" s="252">
        <f t="shared" ref="AJ55:AS55" si="33">SUM(AJ$49:AJ$54)</f>
        <v>0</v>
      </c>
      <c r="AK55" s="252">
        <f t="shared" si="33"/>
        <v>0</v>
      </c>
      <c r="AL55" s="252">
        <f t="shared" si="33"/>
        <v>0</v>
      </c>
      <c r="AM55" s="252">
        <f t="shared" si="33"/>
        <v>0</v>
      </c>
      <c r="AN55" s="252">
        <f t="shared" si="33"/>
        <v>0</v>
      </c>
      <c r="AO55" s="252">
        <f t="shared" si="33"/>
        <v>0</v>
      </c>
      <c r="AP55" s="252">
        <f t="shared" si="33"/>
        <v>0</v>
      </c>
      <c r="AQ55" s="252">
        <f t="shared" si="33"/>
        <v>0</v>
      </c>
      <c r="AR55" s="252">
        <f t="shared" si="33"/>
        <v>0</v>
      </c>
      <c r="AS55" s="252">
        <f t="shared" si="33"/>
        <v>0</v>
      </c>
      <c r="AT55" s="253">
        <f t="shared" si="30"/>
        <v>0</v>
      </c>
    </row>
    <row r="56" spans="1:46" s="207" customFormat="1" ht="5" customHeight="1">
      <c r="F56" s="208"/>
      <c r="S56" s="208"/>
      <c r="V56" s="208"/>
      <c r="AI56" s="208"/>
    </row>
    <row r="78" spans="5:5">
      <c r="E78" s="209"/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>
    <tabColor rgb="FF7030A0"/>
  </sheetPr>
  <dimension ref="A1:AV78"/>
  <sheetViews>
    <sheetView zoomScale="85" zoomScaleNormal="85" workbookViewId="0">
      <selection activeCell="G47" sqref="G47"/>
    </sheetView>
  </sheetViews>
  <sheetFormatPr defaultColWidth="9" defaultRowHeight="12.4"/>
  <cols>
    <col min="1" max="1" width="51.19921875" style="89" customWidth="1"/>
    <col min="2" max="2" width="48.796875" style="89" bestFit="1" customWidth="1"/>
    <col min="3" max="3" width="51.19921875" style="89" bestFit="1" customWidth="1"/>
    <col min="4" max="4" width="11.796875" style="89" customWidth="1"/>
    <col min="5" max="5" width="1" style="207" customWidth="1"/>
    <col min="6" max="6" width="6.19921875" style="90" customWidth="1"/>
    <col min="7" max="7" width="9.796875" style="89" bestFit="1" customWidth="1"/>
    <col min="8" max="14" width="9.1328125" style="89" bestFit="1" customWidth="1"/>
    <col min="15" max="17" width="9" style="89"/>
    <col min="18" max="18" width="1" style="207" customWidth="1"/>
    <col min="19" max="19" width="6.19921875" style="90" customWidth="1"/>
    <col min="20" max="20" width="9" style="89"/>
    <col min="21" max="21" width="1" style="207" customWidth="1"/>
    <col min="22" max="22" width="6.19921875" style="90" customWidth="1"/>
    <col min="23" max="33" width="9" style="89"/>
    <col min="34" max="34" width="1" style="207" customWidth="1"/>
    <col min="35" max="35" width="6.19921875" style="90" customWidth="1"/>
    <col min="36" max="46" width="9" style="89"/>
    <col min="47" max="47" width="9.33203125" style="89" bestFit="1" customWidth="1"/>
    <col min="48" max="16384" width="9" style="89"/>
  </cols>
  <sheetData>
    <row r="1" spans="1:48" ht="25.15">
      <c r="A1" s="1" t="str">
        <f>N0_Cover!A1</f>
        <v>RIIO-2 Regulatory Reporting Pack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</row>
    <row r="2" spans="1:48" ht="22.9">
      <c r="A2" s="1">
        <f>N0_Cover!$B$12</f>
        <v>0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</row>
    <row r="3" spans="1:48" ht="19.899999999999999">
      <c r="A3" s="5" t="str">
        <f>"Workbook " &amp; N0_Cover!$B$12</f>
        <v xml:space="preserve">Workbook 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48" ht="17.649999999999999">
      <c r="A4" s="7" t="str">
        <f>"Submission Version " &amp; N0_Cover!$B$15 &amp; " - Submitted on " &amp; TEXT(N0_Cover!$B$16,"dd mmm yyyy")</f>
        <v>Submission Version  - Submitted on 00 Jan 1900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</row>
    <row r="5" spans="1:48" ht="17.649999999999999">
      <c r="A5" s="7" t="str">
        <f>"Template Version: " &amp; N0_Cover!$B$11</f>
        <v>Template Version: v1.0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</row>
    <row r="6" spans="1:48" ht="19.899999999999999">
      <c r="A6" s="5" t="e">
        <f ca="1">"Sheet: " &amp;VLOOKUP(RIGHT(CELL("filename",A1),LEN(CELL("filename",A1))-FIND("]",CELL("filename",A1))),'N0.1_Contents'!$A$11:$B$98,2,FALSE)</f>
        <v>#N/A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</row>
    <row r="7" spans="1:48" ht="17.649999999999999">
      <c r="A7" s="7" t="str">
        <f>"Prices Base: " &amp; 'N0.5_Data_Constants'!C13</f>
        <v>Prices Base: 2018/19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</row>
    <row r="8" spans="1:48" s="137" customFormat="1">
      <c r="A8" s="140" t="str">
        <f>"Error Checks: " &amp; IF(ISERROR(MATCH("Error",$A$9:$AV$9,0)),"OK","Error")</f>
        <v>Error Checks: OK</v>
      </c>
      <c r="B8" s="141"/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1"/>
      <c r="AE8" s="141"/>
      <c r="AF8" s="141"/>
      <c r="AG8" s="141"/>
      <c r="AH8" s="141"/>
      <c r="AI8" s="141"/>
      <c r="AJ8" s="141"/>
      <c r="AK8" s="141"/>
      <c r="AL8" s="141"/>
      <c r="AM8" s="141"/>
      <c r="AN8" s="141"/>
      <c r="AO8" s="141"/>
      <c r="AP8" s="141"/>
      <c r="AQ8" s="141"/>
      <c r="AR8" s="141"/>
      <c r="AS8" s="141"/>
      <c r="AT8" s="141"/>
      <c r="AU8" s="141"/>
    </row>
    <row r="9" spans="1:48" s="137" customFormat="1">
      <c r="A9" s="142" t="str">
        <f t="shared" ref="A9:AV9" si="0">IF(ISERROR(MATCH("Error",A10:A12,0)),"-","Error")</f>
        <v>-</v>
      </c>
      <c r="B9" s="142" t="str">
        <f t="shared" si="0"/>
        <v>-</v>
      </c>
      <c r="C9" s="142" t="str">
        <f t="shared" si="0"/>
        <v>-</v>
      </c>
      <c r="D9" s="142"/>
      <c r="E9" s="142" t="str">
        <f t="shared" si="0"/>
        <v>-</v>
      </c>
      <c r="F9" s="142" t="str">
        <f t="shared" si="0"/>
        <v>-</v>
      </c>
      <c r="G9" s="142" t="str">
        <f t="shared" si="0"/>
        <v>-</v>
      </c>
      <c r="H9" s="142" t="str">
        <f t="shared" si="0"/>
        <v>-</v>
      </c>
      <c r="I9" s="142" t="str">
        <f t="shared" si="0"/>
        <v>-</v>
      </c>
      <c r="J9" s="142" t="str">
        <f t="shared" si="0"/>
        <v>-</v>
      </c>
      <c r="K9" s="142" t="str">
        <f t="shared" si="0"/>
        <v>-</v>
      </c>
      <c r="L9" s="142" t="str">
        <f t="shared" si="0"/>
        <v>-</v>
      </c>
      <c r="M9" s="142" t="str">
        <f t="shared" si="0"/>
        <v>-</v>
      </c>
      <c r="N9" s="142" t="str">
        <f t="shared" si="0"/>
        <v>-</v>
      </c>
      <c r="O9" s="142" t="str">
        <f t="shared" si="0"/>
        <v>-</v>
      </c>
      <c r="P9" s="142" t="str">
        <f t="shared" si="0"/>
        <v>-</v>
      </c>
      <c r="Q9" s="142" t="str">
        <f t="shared" si="0"/>
        <v>-</v>
      </c>
      <c r="R9" s="142" t="str">
        <f t="shared" si="0"/>
        <v>-</v>
      </c>
      <c r="S9" s="142" t="str">
        <f t="shared" si="0"/>
        <v>-</v>
      </c>
      <c r="T9" s="142" t="str">
        <f t="shared" si="0"/>
        <v>-</v>
      </c>
      <c r="U9" s="142" t="str">
        <f t="shared" si="0"/>
        <v>-</v>
      </c>
      <c r="V9" s="142" t="str">
        <f t="shared" si="0"/>
        <v>-</v>
      </c>
      <c r="W9" s="142" t="str">
        <f t="shared" si="0"/>
        <v>-</v>
      </c>
      <c r="X9" s="142" t="str">
        <f t="shared" si="0"/>
        <v>-</v>
      </c>
      <c r="Y9" s="142" t="str">
        <f t="shared" si="0"/>
        <v>-</v>
      </c>
      <c r="Z9" s="142" t="str">
        <f t="shared" si="0"/>
        <v>-</v>
      </c>
      <c r="AA9" s="142" t="str">
        <f t="shared" si="0"/>
        <v>-</v>
      </c>
      <c r="AB9" s="142" t="str">
        <f t="shared" si="0"/>
        <v>-</v>
      </c>
      <c r="AC9" s="142" t="str">
        <f t="shared" si="0"/>
        <v>-</v>
      </c>
      <c r="AD9" s="142" t="str">
        <f t="shared" si="0"/>
        <v>-</v>
      </c>
      <c r="AE9" s="142" t="str">
        <f t="shared" si="0"/>
        <v>-</v>
      </c>
      <c r="AF9" s="142" t="str">
        <f t="shared" si="0"/>
        <v>-</v>
      </c>
      <c r="AG9" s="142" t="str">
        <f t="shared" si="0"/>
        <v>-</v>
      </c>
      <c r="AH9" s="142" t="str">
        <f t="shared" si="0"/>
        <v>-</v>
      </c>
      <c r="AI9" s="142" t="str">
        <f t="shared" si="0"/>
        <v>-</v>
      </c>
      <c r="AJ9" s="142" t="str">
        <f t="shared" si="0"/>
        <v>-</v>
      </c>
      <c r="AK9" s="142" t="str">
        <f t="shared" si="0"/>
        <v>-</v>
      </c>
      <c r="AL9" s="142" t="str">
        <f t="shared" si="0"/>
        <v>-</v>
      </c>
      <c r="AM9" s="142" t="str">
        <f t="shared" si="0"/>
        <v>-</v>
      </c>
      <c r="AN9" s="142" t="str">
        <f t="shared" si="0"/>
        <v>-</v>
      </c>
      <c r="AO9" s="142" t="str">
        <f t="shared" si="0"/>
        <v>-</v>
      </c>
      <c r="AP9" s="142" t="str">
        <f t="shared" si="0"/>
        <v>-</v>
      </c>
      <c r="AQ9" s="142" t="str">
        <f t="shared" si="0"/>
        <v>-</v>
      </c>
      <c r="AR9" s="142" t="str">
        <f t="shared" si="0"/>
        <v>-</v>
      </c>
      <c r="AS9" s="142" t="str">
        <f t="shared" si="0"/>
        <v>-</v>
      </c>
      <c r="AT9" s="142" t="str">
        <f t="shared" si="0"/>
        <v>-</v>
      </c>
      <c r="AU9" s="142" t="str">
        <f t="shared" si="0"/>
        <v>-</v>
      </c>
      <c r="AV9" s="137" t="str">
        <f t="shared" si="0"/>
        <v>-</v>
      </c>
    </row>
    <row r="12" spans="1:48" ht="19.899999999999999">
      <c r="A12" s="14" t="e">
        <f>'N0.6_Lookup_References'!B32</f>
        <v>#N/A</v>
      </c>
      <c r="B12" s="14"/>
      <c r="F12" s="14"/>
      <c r="G12" s="89" t="s">
        <v>0</v>
      </c>
      <c r="S12" s="200"/>
      <c r="T12" s="89" t="s">
        <v>2</v>
      </c>
      <c r="W12" s="201"/>
      <c r="X12" s="202" t="s">
        <v>229</v>
      </c>
      <c r="Y12" s="89" t="e">
        <f>VLOOKUP(A12, 'N0.6_Lookup_References'!B14:C63, 2, FALSE)</f>
        <v>#N/A</v>
      </c>
    </row>
    <row r="13" spans="1:48">
      <c r="S13" s="99" t="s">
        <v>112</v>
      </c>
      <c r="V13" s="99" t="s">
        <v>110</v>
      </c>
      <c r="AI13" s="99" t="s">
        <v>111</v>
      </c>
    </row>
    <row r="14" spans="1:48" ht="12.75" thickBot="1">
      <c r="A14" s="203" t="s">
        <v>413</v>
      </c>
      <c r="B14" s="203" t="s">
        <v>414</v>
      </c>
      <c r="C14" s="203" t="s">
        <v>415</v>
      </c>
      <c r="D14" s="203" t="s">
        <v>615</v>
      </c>
      <c r="F14" s="92" t="s">
        <v>49</v>
      </c>
      <c r="G14" s="91" t="s">
        <v>13</v>
      </c>
      <c r="H14" s="21" t="s">
        <v>14</v>
      </c>
      <c r="I14" s="22" t="s">
        <v>15</v>
      </c>
      <c r="J14" s="23" t="s">
        <v>16</v>
      </c>
      <c r="K14" s="24" t="s">
        <v>17</v>
      </c>
      <c r="L14" s="25" t="s">
        <v>18</v>
      </c>
      <c r="M14" s="26" t="s">
        <v>19</v>
      </c>
      <c r="N14" s="29" t="s">
        <v>20</v>
      </c>
      <c r="O14" s="27" t="s">
        <v>21</v>
      </c>
      <c r="P14" s="31" t="s">
        <v>22</v>
      </c>
      <c r="Q14" s="198" t="s">
        <v>26</v>
      </c>
      <c r="S14" s="92" t="s">
        <v>49</v>
      </c>
      <c r="T14" s="92" t="s">
        <v>76</v>
      </c>
      <c r="V14" s="92" t="s">
        <v>49</v>
      </c>
      <c r="W14" s="91" t="s">
        <v>13</v>
      </c>
      <c r="X14" s="21" t="s">
        <v>14</v>
      </c>
      <c r="Y14" s="22" t="s">
        <v>15</v>
      </c>
      <c r="Z14" s="23" t="s">
        <v>16</v>
      </c>
      <c r="AA14" s="24" t="s">
        <v>17</v>
      </c>
      <c r="AB14" s="25" t="s">
        <v>18</v>
      </c>
      <c r="AC14" s="26" t="s">
        <v>19</v>
      </c>
      <c r="AD14" s="29" t="s">
        <v>20</v>
      </c>
      <c r="AE14" s="27" t="s">
        <v>21</v>
      </c>
      <c r="AF14" s="31" t="s">
        <v>22</v>
      </c>
      <c r="AG14" s="198" t="s">
        <v>26</v>
      </c>
      <c r="AI14" s="92" t="s">
        <v>49</v>
      </c>
      <c r="AJ14" s="91" t="s">
        <v>4</v>
      </c>
      <c r="AK14" s="21" t="s">
        <v>5</v>
      </c>
      <c r="AL14" s="22" t="s">
        <v>6</v>
      </c>
      <c r="AM14" s="23" t="s">
        <v>7</v>
      </c>
      <c r="AN14" s="24" t="s">
        <v>8</v>
      </c>
      <c r="AO14" s="25" t="s">
        <v>91</v>
      </c>
      <c r="AP14" s="26" t="s">
        <v>92</v>
      </c>
      <c r="AQ14" s="29" t="s">
        <v>93</v>
      </c>
      <c r="AR14" s="27" t="s">
        <v>94</v>
      </c>
      <c r="AS14" s="31" t="s">
        <v>95</v>
      </c>
      <c r="AT14" s="198" t="s">
        <v>26</v>
      </c>
    </row>
    <row r="15" spans="1:48">
      <c r="A15" s="247" t="str">
        <f>'N3.01'!A15</f>
        <v>Stage1: RIIO-1 Closeout Position</v>
      </c>
      <c r="B15" s="247" t="str">
        <f>'N3.01'!B15</f>
        <v>Total Asset Category Risk</v>
      </c>
      <c r="C15" s="247" t="str">
        <f>'N3.01'!C15</f>
        <v>Closeout Position</v>
      </c>
      <c r="D15" s="247" t="str">
        <f>'N3.01'!D15</f>
        <v>Total</v>
      </c>
      <c r="F15" s="212" t="s">
        <v>51</v>
      </c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253">
        <f t="shared" ref="Q15:Q22" si="1">SUM(G15:P15)</f>
        <v>0</v>
      </c>
      <c r="S15" s="199" t="str">
        <f>$X$12</f>
        <v>Units:</v>
      </c>
      <c r="T15" s="120"/>
      <c r="V15" s="199" t="str">
        <f>$X$12</f>
        <v>Units:</v>
      </c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253">
        <f t="shared" ref="AG15:AG20" si="2">SUM(W15:AF15)</f>
        <v>0</v>
      </c>
      <c r="AI15" s="199" t="str">
        <f>$X$12</f>
        <v>Units:</v>
      </c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253">
        <f t="shared" ref="AT15:AT20" si="3">SUM(AJ15:AS15)</f>
        <v>0</v>
      </c>
    </row>
    <row r="16" spans="1:48">
      <c r="A16" s="204" t="str">
        <f>'N3.01'!A16</f>
        <v>Stage1: RIIO-1 to RIIO-2</v>
      </c>
      <c r="B16" s="204" t="str">
        <f>'N3.01'!B16</f>
        <v>Normalisation: True-Up</v>
      </c>
      <c r="C16" s="204" t="str">
        <f>'N3.01'!C16</f>
        <v>Data Revision</v>
      </c>
      <c r="D16" s="204" t="str">
        <f>'N3.01'!D16</f>
        <v>N/A</v>
      </c>
      <c r="F16" s="212" t="s">
        <v>51</v>
      </c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253">
        <f t="shared" si="1"/>
        <v>0</v>
      </c>
      <c r="S16" s="199" t="str">
        <f>$X$12</f>
        <v>Units:</v>
      </c>
      <c r="T16" s="120"/>
      <c r="V16" s="199" t="str">
        <f>$X$12</f>
        <v>Units:</v>
      </c>
      <c r="W16" s="120"/>
      <c r="X16" s="120"/>
      <c r="Y16" s="120"/>
      <c r="Z16" s="120"/>
      <c r="AA16" s="120"/>
      <c r="AB16" s="120"/>
      <c r="AC16" s="120"/>
      <c r="AD16" s="120"/>
      <c r="AE16" s="120"/>
      <c r="AF16" s="120"/>
      <c r="AG16" s="253">
        <f t="shared" si="2"/>
        <v>0</v>
      </c>
      <c r="AI16" s="199" t="str">
        <f>$X$12</f>
        <v>Units:</v>
      </c>
      <c r="AJ16" s="120"/>
      <c r="AK16" s="120"/>
      <c r="AL16" s="120"/>
      <c r="AM16" s="120"/>
      <c r="AN16" s="120"/>
      <c r="AO16" s="120"/>
      <c r="AP16" s="120"/>
      <c r="AQ16" s="120"/>
      <c r="AR16" s="120"/>
      <c r="AS16" s="120"/>
      <c r="AT16" s="253">
        <f t="shared" si="3"/>
        <v>0</v>
      </c>
    </row>
    <row r="17" spans="1:46">
      <c r="A17" s="204" t="str">
        <f>'N3.01'!A17</f>
        <v>Stage1: RIIO-1 to RIIO-2</v>
      </c>
      <c r="B17" s="204" t="str">
        <f>'N3.01'!B17</f>
        <v>Normalisation: True-Up</v>
      </c>
      <c r="C17" s="204" t="str">
        <f>'N3.01'!C17</f>
        <v>Methodological Change</v>
      </c>
      <c r="D17" s="204" t="str">
        <f>'N3.01'!D17</f>
        <v>N/A</v>
      </c>
      <c r="F17" s="212" t="s">
        <v>51</v>
      </c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253">
        <f t="shared" si="1"/>
        <v>0</v>
      </c>
      <c r="S17" s="199" t="str">
        <f>$X$12</f>
        <v>Units:</v>
      </c>
      <c r="T17" s="120"/>
      <c r="V17" s="199" t="str">
        <f>$X$12</f>
        <v>Units:</v>
      </c>
      <c r="W17" s="120"/>
      <c r="X17" s="120"/>
      <c r="Y17" s="120"/>
      <c r="Z17" s="120"/>
      <c r="AA17" s="120"/>
      <c r="AB17" s="120"/>
      <c r="AC17" s="120"/>
      <c r="AD17" s="120"/>
      <c r="AE17" s="120"/>
      <c r="AF17" s="120"/>
      <c r="AG17" s="253">
        <f t="shared" si="2"/>
        <v>0</v>
      </c>
      <c r="AI17" s="199" t="str">
        <f>$X$12</f>
        <v>Units:</v>
      </c>
      <c r="AJ17" s="120"/>
      <c r="AK17" s="120"/>
      <c r="AL17" s="120"/>
      <c r="AM17" s="120"/>
      <c r="AN17" s="120"/>
      <c r="AO17" s="120"/>
      <c r="AP17" s="120"/>
      <c r="AQ17" s="120"/>
      <c r="AR17" s="120"/>
      <c r="AS17" s="120"/>
      <c r="AT17" s="253">
        <f t="shared" si="3"/>
        <v>0</v>
      </c>
    </row>
    <row r="18" spans="1:46">
      <c r="A18" s="204" t="str">
        <f>'N3.01'!A18</f>
        <v>Stage1: RIIO-1 to RIIO-2</v>
      </c>
      <c r="B18" s="204" t="str">
        <f>'N3.01'!B18</f>
        <v>Normalisation: True-Up</v>
      </c>
      <c r="C18" s="248" t="str">
        <f>'N3.01'!C18</f>
        <v>Optional entry 1</v>
      </c>
      <c r="D18" s="204" t="str">
        <f>'N3.01'!D18</f>
        <v>N/A</v>
      </c>
      <c r="F18" s="212" t="s">
        <v>51</v>
      </c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253">
        <f t="shared" si="1"/>
        <v>0</v>
      </c>
      <c r="S18" s="199" t="str">
        <f>$X$12</f>
        <v>Units:</v>
      </c>
      <c r="T18" s="120"/>
      <c r="V18" s="199" t="str">
        <f>$X$12</f>
        <v>Units:</v>
      </c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253">
        <f t="shared" si="2"/>
        <v>0</v>
      </c>
      <c r="AI18" s="199" t="str">
        <f>$X$12</f>
        <v>Units:</v>
      </c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253">
        <f t="shared" si="3"/>
        <v>0</v>
      </c>
    </row>
    <row r="19" spans="1:46">
      <c r="A19" s="204" t="str">
        <f>'N3.01'!A19</f>
        <v>Stage1: RIIO-1 to RIIO-2</v>
      </c>
      <c r="B19" s="204" t="str">
        <f>'N3.01'!B19</f>
        <v>Normalisation: True-Up</v>
      </c>
      <c r="C19" s="248" t="str">
        <f>'N3.01'!C19</f>
        <v>Optional entry 2</v>
      </c>
      <c r="D19" s="204" t="str">
        <f>'N3.01'!D19</f>
        <v>N/A</v>
      </c>
      <c r="F19" s="212" t="s">
        <v>51</v>
      </c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252">
        <f t="shared" si="1"/>
        <v>0</v>
      </c>
      <c r="S19" s="199" t="str">
        <f>$X$12</f>
        <v>Units:</v>
      </c>
      <c r="T19" s="120"/>
      <c r="V19" s="199" t="str">
        <f>$X$12</f>
        <v>Units:</v>
      </c>
      <c r="W19" s="120"/>
      <c r="X19" s="120"/>
      <c r="Y19" s="120"/>
      <c r="Z19" s="120"/>
      <c r="AA19" s="120"/>
      <c r="AB19" s="120"/>
      <c r="AC19" s="120"/>
      <c r="AD19" s="120"/>
      <c r="AE19" s="120"/>
      <c r="AF19" s="120"/>
      <c r="AG19" s="252">
        <f t="shared" si="2"/>
        <v>0</v>
      </c>
      <c r="AI19" s="199" t="str">
        <f>$X$12</f>
        <v>Units:</v>
      </c>
      <c r="AJ19" s="120"/>
      <c r="AK19" s="120"/>
      <c r="AL19" s="120"/>
      <c r="AM19" s="120"/>
      <c r="AN19" s="120"/>
      <c r="AO19" s="120"/>
      <c r="AP19" s="120"/>
      <c r="AQ19" s="120"/>
      <c r="AR19" s="120"/>
      <c r="AS19" s="120"/>
      <c r="AT19" s="252">
        <f t="shared" si="3"/>
        <v>0</v>
      </c>
    </row>
    <row r="20" spans="1:46">
      <c r="A20" s="247" t="str">
        <f>'N3.01'!A20</f>
        <v>Stage 2: RIIO-2 Start Position 2020/21</v>
      </c>
      <c r="B20" s="247" t="str">
        <f>'N3.01'!B20</f>
        <v>Total Asset Category Risk</v>
      </c>
      <c r="C20" s="247" t="str">
        <f>'N3.01'!C20</f>
        <v>Start Position</v>
      </c>
      <c r="D20" s="247" t="str">
        <f>'N3.01'!D20</f>
        <v>Total</v>
      </c>
      <c r="F20" s="212" t="s">
        <v>51</v>
      </c>
      <c r="G20" s="252">
        <f>SUM(G15:G19)</f>
        <v>0</v>
      </c>
      <c r="H20" s="252">
        <f t="shared" ref="H20:P20" si="4">SUM(H15:H19)</f>
        <v>0</v>
      </c>
      <c r="I20" s="252">
        <f t="shared" si="4"/>
        <v>0</v>
      </c>
      <c r="J20" s="252">
        <f t="shared" si="4"/>
        <v>0</v>
      </c>
      <c r="K20" s="252">
        <f t="shared" si="4"/>
        <v>0</v>
      </c>
      <c r="L20" s="252">
        <f t="shared" si="4"/>
        <v>0</v>
      </c>
      <c r="M20" s="252">
        <f t="shared" si="4"/>
        <v>0</v>
      </c>
      <c r="N20" s="252">
        <f t="shared" si="4"/>
        <v>0</v>
      </c>
      <c r="O20" s="252">
        <f t="shared" si="4"/>
        <v>0</v>
      </c>
      <c r="P20" s="252">
        <f t="shared" si="4"/>
        <v>0</v>
      </c>
      <c r="Q20" s="252">
        <f t="shared" si="1"/>
        <v>0</v>
      </c>
      <c r="S20" s="199" t="str">
        <f t="shared" ref="S20:S55" si="5">$X$12</f>
        <v>Units:</v>
      </c>
      <c r="T20" s="120"/>
      <c r="V20" s="199" t="str">
        <f t="shared" ref="V20:V55" si="6">$X$12</f>
        <v>Units:</v>
      </c>
      <c r="W20" s="252">
        <f t="shared" ref="W20:AF20" si="7">SUM(W15:W19)</f>
        <v>0</v>
      </c>
      <c r="X20" s="252">
        <f t="shared" si="7"/>
        <v>0</v>
      </c>
      <c r="Y20" s="252">
        <f t="shared" si="7"/>
        <v>0</v>
      </c>
      <c r="Z20" s="252">
        <f t="shared" si="7"/>
        <v>0</v>
      </c>
      <c r="AA20" s="252">
        <f t="shared" si="7"/>
        <v>0</v>
      </c>
      <c r="AB20" s="252">
        <f t="shared" si="7"/>
        <v>0</v>
      </c>
      <c r="AC20" s="252">
        <f t="shared" si="7"/>
        <v>0</v>
      </c>
      <c r="AD20" s="252">
        <f t="shared" si="7"/>
        <v>0</v>
      </c>
      <c r="AE20" s="252">
        <f t="shared" si="7"/>
        <v>0</v>
      </c>
      <c r="AF20" s="252">
        <f t="shared" si="7"/>
        <v>0</v>
      </c>
      <c r="AG20" s="252">
        <f t="shared" si="2"/>
        <v>0</v>
      </c>
      <c r="AI20" s="199" t="str">
        <f t="shared" ref="AI20:AI55" si="8">$X$12</f>
        <v>Units:</v>
      </c>
      <c r="AJ20" s="252">
        <f t="shared" ref="AJ20:AS20" si="9">SUM(AJ15:AJ19)</f>
        <v>0</v>
      </c>
      <c r="AK20" s="252">
        <f t="shared" si="9"/>
        <v>0</v>
      </c>
      <c r="AL20" s="252">
        <f t="shared" si="9"/>
        <v>0</v>
      </c>
      <c r="AM20" s="252">
        <f t="shared" si="9"/>
        <v>0</v>
      </c>
      <c r="AN20" s="252">
        <f t="shared" si="9"/>
        <v>0</v>
      </c>
      <c r="AO20" s="252">
        <f t="shared" si="9"/>
        <v>0</v>
      </c>
      <c r="AP20" s="252">
        <f t="shared" si="9"/>
        <v>0</v>
      </c>
      <c r="AQ20" s="252">
        <f t="shared" si="9"/>
        <v>0</v>
      </c>
      <c r="AR20" s="252">
        <f t="shared" si="9"/>
        <v>0</v>
      </c>
      <c r="AS20" s="252">
        <f t="shared" si="9"/>
        <v>0</v>
      </c>
      <c r="AT20" s="252">
        <f t="shared" si="3"/>
        <v>0</v>
      </c>
    </row>
    <row r="21" spans="1:46">
      <c r="A21" s="204" t="str">
        <f>'N3.01'!A21</f>
        <v>Stage 2: Without Intervention Risk Change</v>
      </c>
      <c r="B21" s="204" t="str">
        <f>'N3.01'!B21</f>
        <v>Deterioration</v>
      </c>
      <c r="C21" s="204" t="str">
        <f>'N3.01'!C21</f>
        <v>Original Forecast Deterioration</v>
      </c>
      <c r="D21" s="204" t="str">
        <f>'N3.01'!D21</f>
        <v>N/A</v>
      </c>
      <c r="F21" s="212" t="s">
        <v>51</v>
      </c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253">
        <f t="shared" si="1"/>
        <v>0</v>
      </c>
      <c r="S21" s="199" t="str">
        <f t="shared" si="5"/>
        <v>Units:</v>
      </c>
      <c r="T21" s="120"/>
      <c r="V21" s="199" t="str">
        <f t="shared" si="6"/>
        <v>Units:</v>
      </c>
      <c r="W21" s="120"/>
      <c r="X21" s="120"/>
      <c r="Y21" s="120"/>
      <c r="Z21" s="120"/>
      <c r="AA21" s="120"/>
      <c r="AB21" s="120"/>
      <c r="AC21" s="120"/>
      <c r="AD21" s="120"/>
      <c r="AE21" s="120"/>
      <c r="AF21" s="120"/>
      <c r="AG21" s="253">
        <f t="shared" ref="AG21:AG32" si="10">SUM(W21:AF21)</f>
        <v>0</v>
      </c>
      <c r="AI21" s="199" t="str">
        <f t="shared" si="8"/>
        <v>Units:</v>
      </c>
      <c r="AJ21" s="120"/>
      <c r="AK21" s="120"/>
      <c r="AL21" s="120"/>
      <c r="AM21" s="120"/>
      <c r="AN21" s="120"/>
      <c r="AO21" s="120"/>
      <c r="AP21" s="120"/>
      <c r="AQ21" s="120"/>
      <c r="AR21" s="120"/>
      <c r="AS21" s="120"/>
      <c r="AT21" s="253">
        <f t="shared" ref="AT21:AT32" si="11">SUM(AJ21:AS21)</f>
        <v>0</v>
      </c>
    </row>
    <row r="22" spans="1:46">
      <c r="A22" s="204" t="str">
        <f>'N3.01'!A22</f>
        <v>Stage 2: Without Intervention Risk Change</v>
      </c>
      <c r="B22" s="204" t="str">
        <f>'N3.01'!B22</f>
        <v>Non-Intervention Impacts</v>
      </c>
      <c r="C22" s="204" t="str">
        <f>'N3.01'!C22</f>
        <v>Revised Forecast Deterioration</v>
      </c>
      <c r="D22" s="204" t="str">
        <f>'N3.01'!D22</f>
        <v>N/A</v>
      </c>
      <c r="F22" s="212" t="s">
        <v>51</v>
      </c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253">
        <f t="shared" si="1"/>
        <v>0</v>
      </c>
      <c r="S22" s="199" t="str">
        <f t="shared" si="5"/>
        <v>Units:</v>
      </c>
      <c r="T22" s="120"/>
      <c r="V22" s="199" t="str">
        <f t="shared" si="6"/>
        <v>Units:</v>
      </c>
      <c r="W22" s="120"/>
      <c r="X22" s="120"/>
      <c r="Y22" s="120"/>
      <c r="Z22" s="120"/>
      <c r="AA22" s="120"/>
      <c r="AB22" s="120"/>
      <c r="AC22" s="120"/>
      <c r="AD22" s="120"/>
      <c r="AE22" s="120"/>
      <c r="AF22" s="120"/>
      <c r="AG22" s="253">
        <f t="shared" si="10"/>
        <v>0</v>
      </c>
      <c r="AI22" s="199" t="str">
        <f t="shared" si="8"/>
        <v>Units:</v>
      </c>
      <c r="AJ22" s="120"/>
      <c r="AK22" s="120"/>
      <c r="AL22" s="120"/>
      <c r="AM22" s="120"/>
      <c r="AN22" s="120"/>
      <c r="AO22" s="120"/>
      <c r="AP22" s="120"/>
      <c r="AQ22" s="120"/>
      <c r="AR22" s="120"/>
      <c r="AS22" s="120"/>
      <c r="AT22" s="253">
        <f t="shared" si="11"/>
        <v>0</v>
      </c>
    </row>
    <row r="23" spans="1:46">
      <c r="A23" s="204" t="str">
        <f>'N3.01'!A23</f>
        <v>Stage 2: Without Intervention Risk Change</v>
      </c>
      <c r="B23" s="204" t="str">
        <f>'N3.01'!B23</f>
        <v>Non-Intervention Impacts</v>
      </c>
      <c r="C23" s="204" t="str">
        <f>'N3.01'!C23</f>
        <v>Deterioration Change Impact</v>
      </c>
      <c r="D23" s="204" t="str">
        <f>'N3.01'!D23</f>
        <v>Non-Intervention</v>
      </c>
      <c r="F23" s="212" t="s">
        <v>51</v>
      </c>
      <c r="G23" s="254">
        <f t="shared" ref="G23:P23" si="12">G$22-G$21</f>
        <v>0</v>
      </c>
      <c r="H23" s="254">
        <f t="shared" si="12"/>
        <v>0</v>
      </c>
      <c r="I23" s="254">
        <f t="shared" si="12"/>
        <v>0</v>
      </c>
      <c r="J23" s="254">
        <f t="shared" si="12"/>
        <v>0</v>
      </c>
      <c r="K23" s="254">
        <f t="shared" si="12"/>
        <v>0</v>
      </c>
      <c r="L23" s="254">
        <f t="shared" si="12"/>
        <v>0</v>
      </c>
      <c r="M23" s="254">
        <f t="shared" si="12"/>
        <v>0</v>
      </c>
      <c r="N23" s="254">
        <f t="shared" si="12"/>
        <v>0</v>
      </c>
      <c r="O23" s="254">
        <f t="shared" si="12"/>
        <v>0</v>
      </c>
      <c r="P23" s="254">
        <f t="shared" si="12"/>
        <v>0</v>
      </c>
      <c r="Q23" s="253">
        <f t="shared" ref="Q23:Q32" si="13">SUM(G23:P23)</f>
        <v>0</v>
      </c>
      <c r="S23" s="199" t="str">
        <f t="shared" si="5"/>
        <v>Units:</v>
      </c>
      <c r="T23" s="120"/>
      <c r="V23" s="199" t="str">
        <f t="shared" si="6"/>
        <v>Units:</v>
      </c>
      <c r="W23" s="254">
        <f t="shared" ref="W23:AF23" si="14">W$22-W$21</f>
        <v>0</v>
      </c>
      <c r="X23" s="254">
        <f t="shared" si="14"/>
        <v>0</v>
      </c>
      <c r="Y23" s="254">
        <f t="shared" si="14"/>
        <v>0</v>
      </c>
      <c r="Z23" s="254">
        <f t="shared" si="14"/>
        <v>0</v>
      </c>
      <c r="AA23" s="254">
        <f t="shared" si="14"/>
        <v>0</v>
      </c>
      <c r="AB23" s="254">
        <f t="shared" si="14"/>
        <v>0</v>
      </c>
      <c r="AC23" s="254">
        <f t="shared" si="14"/>
        <v>0</v>
      </c>
      <c r="AD23" s="254">
        <f t="shared" si="14"/>
        <v>0</v>
      </c>
      <c r="AE23" s="254">
        <f t="shared" si="14"/>
        <v>0</v>
      </c>
      <c r="AF23" s="254">
        <f t="shared" si="14"/>
        <v>0</v>
      </c>
      <c r="AG23" s="253">
        <f t="shared" si="10"/>
        <v>0</v>
      </c>
      <c r="AI23" s="199" t="str">
        <f t="shared" si="8"/>
        <v>Units:</v>
      </c>
      <c r="AJ23" s="254">
        <f t="shared" ref="AJ23:AS23" si="15">AJ$22-AJ$21</f>
        <v>0</v>
      </c>
      <c r="AK23" s="254">
        <f t="shared" si="15"/>
        <v>0</v>
      </c>
      <c r="AL23" s="254">
        <f t="shared" si="15"/>
        <v>0</v>
      </c>
      <c r="AM23" s="254">
        <f t="shared" si="15"/>
        <v>0</v>
      </c>
      <c r="AN23" s="254">
        <f t="shared" si="15"/>
        <v>0</v>
      </c>
      <c r="AO23" s="254">
        <f t="shared" si="15"/>
        <v>0</v>
      </c>
      <c r="AP23" s="254">
        <f t="shared" si="15"/>
        <v>0</v>
      </c>
      <c r="AQ23" s="254">
        <f t="shared" si="15"/>
        <v>0</v>
      </c>
      <c r="AR23" s="254">
        <f t="shared" si="15"/>
        <v>0</v>
      </c>
      <c r="AS23" s="254">
        <f t="shared" si="15"/>
        <v>0</v>
      </c>
      <c r="AT23" s="253">
        <f t="shared" si="11"/>
        <v>0</v>
      </c>
    </row>
    <row r="24" spans="1:46">
      <c r="A24" s="204" t="str">
        <f>'N3.01'!A24</f>
        <v>Stage 2: Without Intervention Risk Change</v>
      </c>
      <c r="B24" s="204" t="str">
        <f>'N3.01'!B24</f>
        <v>Non-Intervention Impacts</v>
      </c>
      <c r="C24" s="204" t="str">
        <f>'N3.01'!C24</f>
        <v>Revised Forecast Methodology Change</v>
      </c>
      <c r="D24" s="204" t="str">
        <f>'N3.01'!D24</f>
        <v>N/A</v>
      </c>
      <c r="F24" s="212" t="s">
        <v>51</v>
      </c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253">
        <f>SUM(G24:P24)</f>
        <v>0</v>
      </c>
      <c r="S24" s="199" t="str">
        <f t="shared" si="5"/>
        <v>Units:</v>
      </c>
      <c r="T24" s="120"/>
      <c r="V24" s="199" t="str">
        <f t="shared" si="6"/>
        <v>Units:</v>
      </c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253">
        <f t="shared" si="10"/>
        <v>0</v>
      </c>
      <c r="AI24" s="199" t="str">
        <f t="shared" si="8"/>
        <v>Units:</v>
      </c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253">
        <f t="shared" si="11"/>
        <v>0</v>
      </c>
    </row>
    <row r="25" spans="1:46">
      <c r="A25" s="204" t="str">
        <f>'N3.01'!A25</f>
        <v>Stage 2: Without Intervention Risk Change</v>
      </c>
      <c r="B25" s="204" t="str">
        <f>'N3.01'!B25</f>
        <v>Non-Intervention Impacts</v>
      </c>
      <c r="C25" s="204" t="str">
        <f>'N3.01'!C25</f>
        <v>Methodology Change Impact</v>
      </c>
      <c r="D25" s="204" t="str">
        <f>'N3.01'!D25</f>
        <v>Non-Intervention</v>
      </c>
      <c r="F25" s="212" t="s">
        <v>51</v>
      </c>
      <c r="G25" s="254">
        <f t="shared" ref="G25:P25" si="16">G$24-G$22</f>
        <v>0</v>
      </c>
      <c r="H25" s="254">
        <f t="shared" si="16"/>
        <v>0</v>
      </c>
      <c r="I25" s="254">
        <f t="shared" si="16"/>
        <v>0</v>
      </c>
      <c r="J25" s="254">
        <f t="shared" si="16"/>
        <v>0</v>
      </c>
      <c r="K25" s="254">
        <f t="shared" si="16"/>
        <v>0</v>
      </c>
      <c r="L25" s="254">
        <f t="shared" si="16"/>
        <v>0</v>
      </c>
      <c r="M25" s="254">
        <f t="shared" si="16"/>
        <v>0</v>
      </c>
      <c r="N25" s="254">
        <f t="shared" si="16"/>
        <v>0</v>
      </c>
      <c r="O25" s="254">
        <f t="shared" si="16"/>
        <v>0</v>
      </c>
      <c r="P25" s="254">
        <f t="shared" si="16"/>
        <v>0</v>
      </c>
      <c r="Q25" s="253">
        <f t="shared" si="13"/>
        <v>0</v>
      </c>
      <c r="S25" s="199" t="str">
        <f t="shared" si="5"/>
        <v>Units:</v>
      </c>
      <c r="T25" s="120"/>
      <c r="V25" s="199" t="str">
        <f t="shared" si="6"/>
        <v>Units:</v>
      </c>
      <c r="W25" s="254">
        <f t="shared" ref="W25:AF25" si="17">W$24-W$22</f>
        <v>0</v>
      </c>
      <c r="X25" s="254">
        <f t="shared" si="17"/>
        <v>0</v>
      </c>
      <c r="Y25" s="254">
        <f t="shared" si="17"/>
        <v>0</v>
      </c>
      <c r="Z25" s="254">
        <f t="shared" si="17"/>
        <v>0</v>
      </c>
      <c r="AA25" s="254">
        <f t="shared" si="17"/>
        <v>0</v>
      </c>
      <c r="AB25" s="254">
        <f t="shared" si="17"/>
        <v>0</v>
      </c>
      <c r="AC25" s="254">
        <f t="shared" si="17"/>
        <v>0</v>
      </c>
      <c r="AD25" s="254">
        <f t="shared" si="17"/>
        <v>0</v>
      </c>
      <c r="AE25" s="254">
        <f t="shared" si="17"/>
        <v>0</v>
      </c>
      <c r="AF25" s="254">
        <f t="shared" si="17"/>
        <v>0</v>
      </c>
      <c r="AG25" s="253">
        <f t="shared" si="10"/>
        <v>0</v>
      </c>
      <c r="AI25" s="199" t="str">
        <f t="shared" si="8"/>
        <v>Units:</v>
      </c>
      <c r="AJ25" s="254">
        <f t="shared" ref="AJ25:AS25" si="18">AJ$24-AJ$22</f>
        <v>0</v>
      </c>
      <c r="AK25" s="254">
        <f t="shared" si="18"/>
        <v>0</v>
      </c>
      <c r="AL25" s="254">
        <f t="shared" si="18"/>
        <v>0</v>
      </c>
      <c r="AM25" s="254">
        <f t="shared" si="18"/>
        <v>0</v>
      </c>
      <c r="AN25" s="254">
        <f t="shared" si="18"/>
        <v>0</v>
      </c>
      <c r="AO25" s="254">
        <f t="shared" si="18"/>
        <v>0</v>
      </c>
      <c r="AP25" s="254">
        <f t="shared" si="18"/>
        <v>0</v>
      </c>
      <c r="AQ25" s="254">
        <f t="shared" si="18"/>
        <v>0</v>
      </c>
      <c r="AR25" s="254">
        <f t="shared" si="18"/>
        <v>0</v>
      </c>
      <c r="AS25" s="254">
        <f t="shared" si="18"/>
        <v>0</v>
      </c>
      <c r="AT25" s="253">
        <f t="shared" si="11"/>
        <v>0</v>
      </c>
    </row>
    <row r="26" spans="1:46">
      <c r="A26" s="204" t="str">
        <f>'N3.01'!A26</f>
        <v>Stage 2: Without Intervention Risk Change</v>
      </c>
      <c r="B26" s="204" t="str">
        <f>'N3.01'!B26</f>
        <v>Load Related Work</v>
      </c>
      <c r="C26" s="204" t="str">
        <f>'N3.01'!C26</f>
        <v>Asset Additions (not part of replace or refurb)</v>
      </c>
      <c r="D26" s="204" t="str">
        <f>'N3.01'!D26</f>
        <v>Other Interventions</v>
      </c>
      <c r="F26" s="212" t="s">
        <v>51</v>
      </c>
      <c r="G26" s="120"/>
      <c r="H26" s="120"/>
      <c r="I26" s="120"/>
      <c r="J26" s="120"/>
      <c r="K26" s="120"/>
      <c r="L26" s="120"/>
      <c r="M26" s="120"/>
      <c r="N26" s="120"/>
      <c r="O26" s="120"/>
      <c r="P26" s="120"/>
      <c r="Q26" s="253">
        <f t="shared" si="13"/>
        <v>0</v>
      </c>
      <c r="S26" s="199" t="str">
        <f t="shared" si="5"/>
        <v>Units:</v>
      </c>
      <c r="T26" s="120"/>
      <c r="V26" s="199" t="str">
        <f t="shared" si="6"/>
        <v>Units:</v>
      </c>
      <c r="W26" s="120"/>
      <c r="X26" s="120"/>
      <c r="Y26" s="120"/>
      <c r="Z26" s="120"/>
      <c r="AA26" s="120"/>
      <c r="AB26" s="120"/>
      <c r="AC26" s="120"/>
      <c r="AD26" s="120"/>
      <c r="AE26" s="120"/>
      <c r="AF26" s="120"/>
      <c r="AG26" s="253">
        <f t="shared" si="10"/>
        <v>0</v>
      </c>
      <c r="AI26" s="199" t="str">
        <f t="shared" si="8"/>
        <v>Units:</v>
      </c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253">
        <f t="shared" si="11"/>
        <v>0</v>
      </c>
    </row>
    <row r="27" spans="1:46">
      <c r="A27" s="204" t="str">
        <f>'N3.01'!A27</f>
        <v>Stage 2: Without Intervention Risk Change</v>
      </c>
      <c r="B27" s="204" t="str">
        <f>'N3.01'!B27</f>
        <v>Load Related Work</v>
      </c>
      <c r="C27" s="204" t="str">
        <f>'N3.01'!C27</f>
        <v>Asset Disposals  (not part of replace or refurb)</v>
      </c>
      <c r="D27" s="204" t="str">
        <f>'N3.01'!D27</f>
        <v>Other Interventions</v>
      </c>
      <c r="F27" s="212" t="s">
        <v>51</v>
      </c>
      <c r="G27" s="120"/>
      <c r="H27" s="120"/>
      <c r="I27" s="120"/>
      <c r="J27" s="120"/>
      <c r="K27" s="120"/>
      <c r="L27" s="120"/>
      <c r="M27" s="120"/>
      <c r="N27" s="120"/>
      <c r="O27" s="120"/>
      <c r="P27" s="120"/>
      <c r="Q27" s="253">
        <f t="shared" si="13"/>
        <v>0</v>
      </c>
      <c r="S27" s="199" t="str">
        <f t="shared" si="5"/>
        <v>Units:</v>
      </c>
      <c r="T27" s="120"/>
      <c r="V27" s="199" t="str">
        <f t="shared" si="6"/>
        <v>Units:</v>
      </c>
      <c r="W27" s="120"/>
      <c r="X27" s="120"/>
      <c r="Y27" s="120"/>
      <c r="Z27" s="120"/>
      <c r="AA27" s="120"/>
      <c r="AB27" s="120"/>
      <c r="AC27" s="120"/>
      <c r="AD27" s="120"/>
      <c r="AE27" s="120"/>
      <c r="AF27" s="120"/>
      <c r="AG27" s="253">
        <f t="shared" si="10"/>
        <v>0</v>
      </c>
      <c r="AI27" s="199" t="str">
        <f t="shared" si="8"/>
        <v>Units:</v>
      </c>
      <c r="AJ27" s="120"/>
      <c r="AK27" s="120"/>
      <c r="AL27" s="120"/>
      <c r="AM27" s="120"/>
      <c r="AN27" s="120"/>
      <c r="AO27" s="120"/>
      <c r="AP27" s="120"/>
      <c r="AQ27" s="120"/>
      <c r="AR27" s="120"/>
      <c r="AS27" s="120"/>
      <c r="AT27" s="253">
        <f t="shared" si="11"/>
        <v>0</v>
      </c>
    </row>
    <row r="28" spans="1:46">
      <c r="A28" s="204" t="str">
        <f>'N3.01'!A28</f>
        <v>Stage 2: Without Intervention Risk Change</v>
      </c>
      <c r="B28" s="204" t="str">
        <f>'N3.01'!B28</f>
        <v>Risk Changes</v>
      </c>
      <c r="C28" s="204" t="str">
        <f>'N3.01'!C28</f>
        <v>Changes in Maintenance Programme</v>
      </c>
      <c r="D28" s="204" t="str">
        <f>'N3.01'!D28</f>
        <v>Other Interventions</v>
      </c>
      <c r="F28" s="212" t="s">
        <v>51</v>
      </c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253">
        <f t="shared" si="13"/>
        <v>0</v>
      </c>
      <c r="S28" s="199" t="str">
        <f t="shared" si="5"/>
        <v>Units:</v>
      </c>
      <c r="T28" s="120"/>
      <c r="V28" s="199" t="str">
        <f t="shared" si="6"/>
        <v>Units:</v>
      </c>
      <c r="W28" s="120"/>
      <c r="X28" s="120"/>
      <c r="Y28" s="120"/>
      <c r="Z28" s="120"/>
      <c r="AA28" s="120"/>
      <c r="AB28" s="120"/>
      <c r="AC28" s="120"/>
      <c r="AD28" s="120"/>
      <c r="AE28" s="120"/>
      <c r="AF28" s="120"/>
      <c r="AG28" s="253">
        <f t="shared" si="10"/>
        <v>0</v>
      </c>
      <c r="AI28" s="199" t="str">
        <f t="shared" si="8"/>
        <v>Units:</v>
      </c>
      <c r="AJ28" s="120"/>
      <c r="AK28" s="120"/>
      <c r="AL28" s="120"/>
      <c r="AM28" s="120"/>
      <c r="AN28" s="120"/>
      <c r="AO28" s="120"/>
      <c r="AP28" s="120"/>
      <c r="AQ28" s="120"/>
      <c r="AR28" s="120"/>
      <c r="AS28" s="120"/>
      <c r="AT28" s="253">
        <f t="shared" si="11"/>
        <v>0</v>
      </c>
    </row>
    <row r="29" spans="1:46">
      <c r="A29" s="204" t="str">
        <f>'N3.01'!A29</f>
        <v>Stage 2: Without Intervention Risk Change</v>
      </c>
      <c r="B29" s="204" t="str">
        <f>'N3.01'!B29</f>
        <v>Risk Changes</v>
      </c>
      <c r="C29" s="204" t="str">
        <f>'N3.01'!C29</f>
        <v>Manual Over-ride on PoF or CoF</v>
      </c>
      <c r="D29" s="204" t="str">
        <f>'N3.01'!D29</f>
        <v>Non-Intervention</v>
      </c>
      <c r="F29" s="212" t="s">
        <v>51</v>
      </c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253">
        <f t="shared" si="13"/>
        <v>0</v>
      </c>
      <c r="S29" s="199" t="str">
        <f t="shared" si="5"/>
        <v>Units:</v>
      </c>
      <c r="T29" s="120"/>
      <c r="V29" s="199" t="str">
        <f t="shared" si="6"/>
        <v>Units:</v>
      </c>
      <c r="W29" s="120"/>
      <c r="X29" s="120"/>
      <c r="Y29" s="120"/>
      <c r="Z29" s="120"/>
      <c r="AA29" s="120"/>
      <c r="AB29" s="120"/>
      <c r="AC29" s="120"/>
      <c r="AD29" s="120"/>
      <c r="AE29" s="120"/>
      <c r="AF29" s="120"/>
      <c r="AG29" s="253">
        <f t="shared" si="10"/>
        <v>0</v>
      </c>
      <c r="AI29" s="199" t="str">
        <f t="shared" si="8"/>
        <v>Units:</v>
      </c>
      <c r="AJ29" s="120"/>
      <c r="AK29" s="120"/>
      <c r="AL29" s="120"/>
      <c r="AM29" s="120"/>
      <c r="AN29" s="120"/>
      <c r="AO29" s="120"/>
      <c r="AP29" s="120"/>
      <c r="AQ29" s="120"/>
      <c r="AR29" s="120"/>
      <c r="AS29" s="120"/>
      <c r="AT29" s="253">
        <f t="shared" si="11"/>
        <v>0</v>
      </c>
    </row>
    <row r="30" spans="1:46">
      <c r="A30" s="204" t="str">
        <f>'N3.01'!A30</f>
        <v>Stage 2: Without Intervention Risk Change</v>
      </c>
      <c r="B30" s="204" t="str">
        <f>'N3.01'!B30</f>
        <v>Risk Changes</v>
      </c>
      <c r="C30" s="204" t="str">
        <f>'N3.01'!C30</f>
        <v>Extension of Expected Asset Life</v>
      </c>
      <c r="D30" s="204" t="str">
        <f>'N3.01'!D30</f>
        <v>Non-Intervention</v>
      </c>
      <c r="F30" s="212" t="s">
        <v>51</v>
      </c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253">
        <f t="shared" si="13"/>
        <v>0</v>
      </c>
      <c r="S30" s="199" t="str">
        <f t="shared" si="5"/>
        <v>Units:</v>
      </c>
      <c r="T30" s="120"/>
      <c r="V30" s="199" t="str">
        <f t="shared" si="6"/>
        <v>Units:</v>
      </c>
      <c r="W30" s="120"/>
      <c r="X30" s="120"/>
      <c r="Y30" s="120"/>
      <c r="Z30" s="120"/>
      <c r="AA30" s="120"/>
      <c r="AB30" s="120"/>
      <c r="AC30" s="120"/>
      <c r="AD30" s="120"/>
      <c r="AE30" s="120"/>
      <c r="AF30" s="120"/>
      <c r="AG30" s="253">
        <f t="shared" si="10"/>
        <v>0</v>
      </c>
      <c r="AI30" s="199" t="str">
        <f t="shared" si="8"/>
        <v>Units:</v>
      </c>
      <c r="AJ30" s="120"/>
      <c r="AK30" s="120"/>
      <c r="AL30" s="120"/>
      <c r="AM30" s="120"/>
      <c r="AN30" s="120"/>
      <c r="AO30" s="120"/>
      <c r="AP30" s="120"/>
      <c r="AQ30" s="120"/>
      <c r="AR30" s="120"/>
      <c r="AS30" s="120"/>
      <c r="AT30" s="253">
        <f t="shared" si="11"/>
        <v>0</v>
      </c>
    </row>
    <row r="31" spans="1:46">
      <c r="A31" s="204" t="str">
        <f>'N3.01'!A31</f>
        <v>Stage 2: Without Intervention Risk Change</v>
      </c>
      <c r="B31" s="204" t="str">
        <f>'N3.01'!B31</f>
        <v>Risk Changes</v>
      </c>
      <c r="C31" s="204" t="str">
        <f>'N3.01'!C31</f>
        <v>Consequential Interventions</v>
      </c>
      <c r="D31" s="204" t="str">
        <f>'N3.01'!D31</f>
        <v>Non-Intervention</v>
      </c>
      <c r="F31" s="212" t="s">
        <v>51</v>
      </c>
      <c r="G31" s="120"/>
      <c r="H31" s="120"/>
      <c r="I31" s="120"/>
      <c r="J31" s="120"/>
      <c r="K31" s="120"/>
      <c r="L31" s="120"/>
      <c r="M31" s="120"/>
      <c r="N31" s="120"/>
      <c r="O31" s="120"/>
      <c r="P31" s="120"/>
      <c r="Q31" s="253">
        <f t="shared" si="13"/>
        <v>0</v>
      </c>
      <c r="S31" s="199" t="str">
        <f t="shared" si="5"/>
        <v>Units:</v>
      </c>
      <c r="T31" s="120"/>
      <c r="V31" s="199" t="str">
        <f t="shared" si="6"/>
        <v>Units:</v>
      </c>
      <c r="W31" s="120"/>
      <c r="X31" s="120"/>
      <c r="Y31" s="120"/>
      <c r="Z31" s="120"/>
      <c r="AA31" s="120"/>
      <c r="AB31" s="120"/>
      <c r="AC31" s="120"/>
      <c r="AD31" s="120"/>
      <c r="AE31" s="120"/>
      <c r="AF31" s="120"/>
      <c r="AG31" s="253">
        <f t="shared" si="10"/>
        <v>0</v>
      </c>
      <c r="AI31" s="199" t="str">
        <f t="shared" si="8"/>
        <v>Units:</v>
      </c>
      <c r="AJ31" s="120"/>
      <c r="AK31" s="120"/>
      <c r="AL31" s="120"/>
      <c r="AM31" s="120"/>
      <c r="AN31" s="120"/>
      <c r="AO31" s="120"/>
      <c r="AP31" s="120"/>
      <c r="AQ31" s="120"/>
      <c r="AR31" s="120"/>
      <c r="AS31" s="120"/>
      <c r="AT31" s="253">
        <f t="shared" si="11"/>
        <v>0</v>
      </c>
    </row>
    <row r="32" spans="1:46">
      <c r="A32" s="204" t="str">
        <f>'N3.01'!A32</f>
        <v>Stage 2: Without Intervention Risk Change</v>
      </c>
      <c r="B32" s="204" t="str">
        <f>'N3.01'!B32</f>
        <v>Risk Changes</v>
      </c>
      <c r="C32" s="248" t="str">
        <f>'N3.01'!C32</f>
        <v>Optional entry 3</v>
      </c>
      <c r="D32" s="204" t="str">
        <f>'N3.01'!D32</f>
        <v>N/A</v>
      </c>
      <c r="F32" s="212" t="s">
        <v>51</v>
      </c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253">
        <f t="shared" si="13"/>
        <v>0</v>
      </c>
      <c r="S32" s="199" t="str">
        <f t="shared" si="5"/>
        <v>Units:</v>
      </c>
      <c r="T32" s="120"/>
      <c r="V32" s="199" t="str">
        <f t="shared" si="6"/>
        <v>Units:</v>
      </c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253">
        <f t="shared" si="10"/>
        <v>0</v>
      </c>
      <c r="AI32" s="199" t="str">
        <f t="shared" si="8"/>
        <v>Units:</v>
      </c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253">
        <f t="shared" si="11"/>
        <v>0</v>
      </c>
    </row>
    <row r="33" spans="1:46">
      <c r="A33" s="247" t="str">
        <f>'N3.01'!A33</f>
        <v>Stage 3: RIIO-2 Without Intervention Position 2025/26</v>
      </c>
      <c r="B33" s="247" t="str">
        <f>'N3.01'!B33</f>
        <v>Total Asset Category Risk</v>
      </c>
      <c r="C33" s="247" t="str">
        <f>'N3.01'!C33</f>
        <v>Without Intervention Position</v>
      </c>
      <c r="D33" s="247" t="str">
        <f>'N3.01'!D33</f>
        <v>Total</v>
      </c>
      <c r="F33" s="212" t="s">
        <v>51</v>
      </c>
      <c r="G33" s="252">
        <f>SUM(G$20:G$21)+G$23+SUM(G$25:G$32)</f>
        <v>0</v>
      </c>
      <c r="H33" s="252">
        <f t="shared" ref="H33:P33" si="19">SUM(H$20:H$21)+H$23+SUM(H$25:H$32)</f>
        <v>0</v>
      </c>
      <c r="I33" s="252">
        <f t="shared" si="19"/>
        <v>0</v>
      </c>
      <c r="J33" s="252">
        <f t="shared" si="19"/>
        <v>0</v>
      </c>
      <c r="K33" s="252">
        <f t="shared" si="19"/>
        <v>0</v>
      </c>
      <c r="L33" s="252">
        <f t="shared" si="19"/>
        <v>0</v>
      </c>
      <c r="M33" s="252">
        <f t="shared" si="19"/>
        <v>0</v>
      </c>
      <c r="N33" s="252">
        <f t="shared" si="19"/>
        <v>0</v>
      </c>
      <c r="O33" s="252">
        <f t="shared" si="19"/>
        <v>0</v>
      </c>
      <c r="P33" s="252">
        <f t="shared" si="19"/>
        <v>0</v>
      </c>
      <c r="Q33" s="252">
        <f>SUM(G33:P33)</f>
        <v>0</v>
      </c>
      <c r="S33" s="199" t="str">
        <f t="shared" si="5"/>
        <v>Units:</v>
      </c>
      <c r="T33" s="120"/>
      <c r="V33" s="199" t="str">
        <f t="shared" si="6"/>
        <v>Units:</v>
      </c>
      <c r="W33" s="252">
        <f t="shared" ref="W33:AF33" si="20">SUM(W$20:W$21)+W$23+SUM(W$25:W$32)</f>
        <v>0</v>
      </c>
      <c r="X33" s="252">
        <f t="shared" si="20"/>
        <v>0</v>
      </c>
      <c r="Y33" s="252">
        <f t="shared" si="20"/>
        <v>0</v>
      </c>
      <c r="Z33" s="252">
        <f t="shared" si="20"/>
        <v>0</v>
      </c>
      <c r="AA33" s="252">
        <f t="shared" si="20"/>
        <v>0</v>
      </c>
      <c r="AB33" s="252">
        <f t="shared" si="20"/>
        <v>0</v>
      </c>
      <c r="AC33" s="252">
        <f t="shared" si="20"/>
        <v>0</v>
      </c>
      <c r="AD33" s="252">
        <f t="shared" si="20"/>
        <v>0</v>
      </c>
      <c r="AE33" s="252">
        <f t="shared" si="20"/>
        <v>0</v>
      </c>
      <c r="AF33" s="252">
        <f t="shared" si="20"/>
        <v>0</v>
      </c>
      <c r="AG33" s="252">
        <f>SUM(W33:AF33)</f>
        <v>0</v>
      </c>
      <c r="AI33" s="199" t="str">
        <f t="shared" si="8"/>
        <v>Units:</v>
      </c>
      <c r="AJ33" s="252">
        <f t="shared" ref="AJ33:AS33" si="21">SUM(AJ$20:AJ$21)+AJ$23+SUM(AJ$25:AJ$32)</f>
        <v>0</v>
      </c>
      <c r="AK33" s="252">
        <f t="shared" si="21"/>
        <v>0</v>
      </c>
      <c r="AL33" s="252">
        <f t="shared" si="21"/>
        <v>0</v>
      </c>
      <c r="AM33" s="252">
        <f t="shared" si="21"/>
        <v>0</v>
      </c>
      <c r="AN33" s="252">
        <f t="shared" si="21"/>
        <v>0</v>
      </c>
      <c r="AO33" s="252">
        <f t="shared" si="21"/>
        <v>0</v>
      </c>
      <c r="AP33" s="252">
        <f t="shared" si="21"/>
        <v>0</v>
      </c>
      <c r="AQ33" s="252">
        <f t="shared" si="21"/>
        <v>0</v>
      </c>
      <c r="AR33" s="252">
        <f t="shared" si="21"/>
        <v>0</v>
      </c>
      <c r="AS33" s="252">
        <f t="shared" si="21"/>
        <v>0</v>
      </c>
      <c r="AT33" s="252">
        <f>SUM(AJ33:AS33)</f>
        <v>0</v>
      </c>
    </row>
    <row r="34" spans="1:46">
      <c r="A34" s="204" t="str">
        <f>'N3.01'!A34</f>
        <v>Stage 3:With Intervention Risk Change</v>
      </c>
      <c r="B34" s="204" t="str">
        <f>'N3.01'!B34</f>
        <v>Non-Intervention Impacts</v>
      </c>
      <c r="C34" s="204" t="str">
        <f>'N3.01'!C34</f>
        <v>Methodology Change Impact</v>
      </c>
      <c r="D34" s="204" t="str">
        <f>'N3.01'!D34</f>
        <v>Non-Intervention</v>
      </c>
      <c r="F34" s="212" t="s">
        <v>51</v>
      </c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253">
        <f t="shared" ref="Q34:Q47" si="22">SUM(G34:P34)</f>
        <v>0</v>
      </c>
      <c r="S34" s="199" t="str">
        <f t="shared" si="5"/>
        <v>Units:</v>
      </c>
      <c r="T34" s="120"/>
      <c r="V34" s="199" t="str">
        <f t="shared" si="6"/>
        <v>Units:</v>
      </c>
      <c r="W34" s="120"/>
      <c r="X34" s="120"/>
      <c r="Y34" s="120"/>
      <c r="Z34" s="120"/>
      <c r="AA34" s="120"/>
      <c r="AB34" s="120"/>
      <c r="AC34" s="120"/>
      <c r="AD34" s="120"/>
      <c r="AE34" s="120"/>
      <c r="AF34" s="120"/>
      <c r="AG34" s="253">
        <f t="shared" ref="AG34:AG47" si="23">SUM(W34:AF34)</f>
        <v>0</v>
      </c>
      <c r="AI34" s="199" t="str">
        <f t="shared" si="8"/>
        <v>Units:</v>
      </c>
      <c r="AJ34" s="120"/>
      <c r="AK34" s="120"/>
      <c r="AL34" s="120"/>
      <c r="AM34" s="120"/>
      <c r="AN34" s="120"/>
      <c r="AO34" s="120"/>
      <c r="AP34" s="120"/>
      <c r="AQ34" s="120"/>
      <c r="AR34" s="120"/>
      <c r="AS34" s="120"/>
      <c r="AT34" s="253">
        <f t="shared" ref="AT34:AT47" si="24">SUM(AJ34:AS34)</f>
        <v>0</v>
      </c>
    </row>
    <row r="35" spans="1:46">
      <c r="A35" s="204" t="str">
        <f>'N3.01'!A35</f>
        <v>Stage 3:With Intervention Risk Change</v>
      </c>
      <c r="B35" s="204" t="str">
        <f>'N3.01'!B35</f>
        <v>Non-Intervention Impacts</v>
      </c>
      <c r="C35" s="204" t="str">
        <f>'N3.01'!C35</f>
        <v>Data Revision Impact</v>
      </c>
      <c r="D35" s="204" t="str">
        <f>'N3.01'!D35</f>
        <v>Non-Intervention</v>
      </c>
      <c r="F35" s="212" t="s">
        <v>51</v>
      </c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253">
        <f t="shared" si="22"/>
        <v>0</v>
      </c>
      <c r="S35" s="199" t="str">
        <f t="shared" si="5"/>
        <v>Units:</v>
      </c>
      <c r="T35" s="120"/>
      <c r="V35" s="199" t="str">
        <f t="shared" si="6"/>
        <v>Units:</v>
      </c>
      <c r="W35" s="120"/>
      <c r="X35" s="120"/>
      <c r="Y35" s="120"/>
      <c r="Z35" s="120"/>
      <c r="AA35" s="120"/>
      <c r="AB35" s="120"/>
      <c r="AC35" s="120"/>
      <c r="AD35" s="120"/>
      <c r="AE35" s="120"/>
      <c r="AF35" s="120"/>
      <c r="AG35" s="253">
        <f t="shared" si="23"/>
        <v>0</v>
      </c>
      <c r="AI35" s="199" t="str">
        <f t="shared" si="8"/>
        <v>Units:</v>
      </c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253">
        <f t="shared" si="24"/>
        <v>0</v>
      </c>
    </row>
    <row r="36" spans="1:46">
      <c r="A36" s="204" t="str">
        <f>'N3.01'!A36</f>
        <v>Stage 3:With Intervention Risk Change</v>
      </c>
      <c r="B36" s="204" t="str">
        <f>'N3.01'!B36</f>
        <v>Non-Intervention Impacts</v>
      </c>
      <c r="C36" s="204" t="str">
        <f>'N3.01'!C36</f>
        <v>Manual Over-ride on PoF or CoF</v>
      </c>
      <c r="D36" s="204" t="str">
        <f>'N3.01'!D36</f>
        <v>Non-Intervention</v>
      </c>
      <c r="F36" s="212" t="s">
        <v>51</v>
      </c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253">
        <f t="shared" si="22"/>
        <v>0</v>
      </c>
      <c r="S36" s="199" t="str">
        <f t="shared" si="5"/>
        <v>Units:</v>
      </c>
      <c r="T36" s="120"/>
      <c r="V36" s="199" t="str">
        <f t="shared" si="6"/>
        <v>Units:</v>
      </c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253">
        <f t="shared" si="23"/>
        <v>0</v>
      </c>
      <c r="AI36" s="199" t="str">
        <f t="shared" si="8"/>
        <v>Units:</v>
      </c>
      <c r="AJ36" s="120"/>
      <c r="AK36" s="120"/>
      <c r="AL36" s="120"/>
      <c r="AM36" s="120"/>
      <c r="AN36" s="120"/>
      <c r="AO36" s="120"/>
      <c r="AP36" s="120"/>
      <c r="AQ36" s="120"/>
      <c r="AR36" s="120"/>
      <c r="AS36" s="120"/>
      <c r="AT36" s="253">
        <f t="shared" si="24"/>
        <v>0</v>
      </c>
    </row>
    <row r="37" spans="1:46">
      <c r="A37" s="204" t="str">
        <f>'N3.01'!A37</f>
        <v>Stage 3:With Intervention Risk Change</v>
      </c>
      <c r="B37" s="204" t="str">
        <f>'N3.01'!B37</f>
        <v>Non-Intervention Impacts</v>
      </c>
      <c r="C37" s="204" t="str">
        <f>'N3.01'!C37</f>
        <v>Extension of Expected Asset Life</v>
      </c>
      <c r="D37" s="204" t="str">
        <f>'N3.01'!D37</f>
        <v>Non-Intervention</v>
      </c>
      <c r="F37" s="212" t="s">
        <v>51</v>
      </c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253">
        <f t="shared" si="22"/>
        <v>0</v>
      </c>
      <c r="S37" s="199" t="str">
        <f t="shared" si="5"/>
        <v>Units:</v>
      </c>
      <c r="T37" s="120"/>
      <c r="V37" s="199" t="str">
        <f t="shared" si="6"/>
        <v>Units:</v>
      </c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253">
        <f t="shared" si="23"/>
        <v>0</v>
      </c>
      <c r="AI37" s="199" t="str">
        <f t="shared" si="8"/>
        <v>Units:</v>
      </c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253">
        <f t="shared" si="24"/>
        <v>0</v>
      </c>
    </row>
    <row r="38" spans="1:46">
      <c r="A38" s="204" t="str">
        <f>'N3.01'!A38</f>
        <v>Stage 3:With Intervention Risk Change</v>
      </c>
      <c r="B38" s="204" t="str">
        <f>'N3.01'!B38</f>
        <v>Non-Intervention Impacts</v>
      </c>
      <c r="C38" s="204" t="str">
        <f>'N3.01'!C38</f>
        <v>Consequential Interventions</v>
      </c>
      <c r="D38" s="204" t="str">
        <f>'N3.01'!D38</f>
        <v>Non-Intervention</v>
      </c>
      <c r="F38" s="212" t="s">
        <v>51</v>
      </c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253">
        <f t="shared" si="22"/>
        <v>0</v>
      </c>
      <c r="S38" s="199" t="str">
        <f t="shared" si="5"/>
        <v>Units:</v>
      </c>
      <c r="T38" s="120"/>
      <c r="V38" s="199" t="str">
        <f t="shared" si="6"/>
        <v>Units:</v>
      </c>
      <c r="W38" s="120"/>
      <c r="X38" s="120"/>
      <c r="Y38" s="120"/>
      <c r="Z38" s="120"/>
      <c r="AA38" s="120"/>
      <c r="AB38" s="120"/>
      <c r="AC38" s="120"/>
      <c r="AD38" s="120"/>
      <c r="AE38" s="120"/>
      <c r="AF38" s="120"/>
      <c r="AG38" s="253">
        <f t="shared" si="23"/>
        <v>0</v>
      </c>
      <c r="AI38" s="199" t="str">
        <f t="shared" si="8"/>
        <v>Units:</v>
      </c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253">
        <f t="shared" si="24"/>
        <v>0</v>
      </c>
    </row>
    <row r="39" spans="1:46">
      <c r="A39" s="204" t="str">
        <f>'N3.01'!A39</f>
        <v>Stage 3:With Intervention Risk Change</v>
      </c>
      <c r="B39" s="204" t="str">
        <f>'N3.01'!B39</f>
        <v>Asset Intervention Impacts</v>
      </c>
      <c r="C39" s="204" t="str">
        <f>'N3.01'!C39</f>
        <v>Asset Replacement (PoF Driven)</v>
      </c>
      <c r="D39" s="204" t="str">
        <f>'N3.01'!D39</f>
        <v>Replacement</v>
      </c>
      <c r="F39" s="212" t="s">
        <v>51</v>
      </c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253">
        <f t="shared" si="22"/>
        <v>0</v>
      </c>
      <c r="S39" s="199" t="str">
        <f t="shared" si="5"/>
        <v>Units:</v>
      </c>
      <c r="T39" s="120"/>
      <c r="V39" s="199" t="str">
        <f t="shared" si="6"/>
        <v>Units:</v>
      </c>
      <c r="W39" s="120"/>
      <c r="X39" s="120"/>
      <c r="Y39" s="120"/>
      <c r="Z39" s="120"/>
      <c r="AA39" s="120"/>
      <c r="AB39" s="120"/>
      <c r="AC39" s="120"/>
      <c r="AD39" s="120"/>
      <c r="AE39" s="120"/>
      <c r="AF39" s="120"/>
      <c r="AG39" s="253">
        <f t="shared" si="23"/>
        <v>0</v>
      </c>
      <c r="AI39" s="199" t="str">
        <f t="shared" si="8"/>
        <v>Units:</v>
      </c>
      <c r="AJ39" s="120"/>
      <c r="AK39" s="120"/>
      <c r="AL39" s="120"/>
      <c r="AM39" s="120"/>
      <c r="AN39" s="120"/>
      <c r="AO39" s="120"/>
      <c r="AP39" s="120"/>
      <c r="AQ39" s="120"/>
      <c r="AR39" s="120"/>
      <c r="AS39" s="120"/>
      <c r="AT39" s="253">
        <f t="shared" si="24"/>
        <v>0</v>
      </c>
    </row>
    <row r="40" spans="1:46">
      <c r="A40" s="204" t="str">
        <f>'N3.01'!A40</f>
        <v>Stage 3:With Intervention Risk Change</v>
      </c>
      <c r="B40" s="204" t="str">
        <f>'N3.01'!B40</f>
        <v>Asset Intervention Impacts</v>
      </c>
      <c r="C40" s="204" t="str">
        <f>'N3.01'!C40</f>
        <v>Asset Replacement (CoF Driven)</v>
      </c>
      <c r="D40" s="204" t="str">
        <f>'N3.01'!D40</f>
        <v>Replacement</v>
      </c>
      <c r="F40" s="212" t="s">
        <v>51</v>
      </c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253">
        <f t="shared" si="22"/>
        <v>0</v>
      </c>
      <c r="S40" s="199" t="str">
        <f t="shared" si="5"/>
        <v>Units:</v>
      </c>
      <c r="T40" s="120"/>
      <c r="V40" s="199" t="str">
        <f t="shared" si="6"/>
        <v>Units:</v>
      </c>
      <c r="W40" s="120"/>
      <c r="X40" s="120"/>
      <c r="Y40" s="120"/>
      <c r="Z40" s="120"/>
      <c r="AA40" s="120"/>
      <c r="AB40" s="120"/>
      <c r="AC40" s="120"/>
      <c r="AD40" s="120"/>
      <c r="AE40" s="120"/>
      <c r="AF40" s="120"/>
      <c r="AG40" s="253">
        <f t="shared" si="23"/>
        <v>0</v>
      </c>
      <c r="AI40" s="199" t="str">
        <f t="shared" si="8"/>
        <v>Units:</v>
      </c>
      <c r="AJ40" s="120"/>
      <c r="AK40" s="120"/>
      <c r="AL40" s="120"/>
      <c r="AM40" s="120"/>
      <c r="AN40" s="120"/>
      <c r="AO40" s="120"/>
      <c r="AP40" s="120"/>
      <c r="AQ40" s="120"/>
      <c r="AR40" s="120"/>
      <c r="AS40" s="120"/>
      <c r="AT40" s="253">
        <f t="shared" si="24"/>
        <v>0</v>
      </c>
    </row>
    <row r="41" spans="1:46">
      <c r="A41" s="204" t="str">
        <f>'N3.01'!A41</f>
        <v>Stage 3:With Intervention Risk Change</v>
      </c>
      <c r="B41" s="204" t="str">
        <f>'N3.01'!B41</f>
        <v>Asset Intervention Impacts</v>
      </c>
      <c r="C41" s="204" t="str">
        <f>'N3.01'!C41</f>
        <v>Asset Replacement (Other Driven)</v>
      </c>
      <c r="D41" s="204" t="str">
        <f>'N3.01'!D41</f>
        <v>Replacement</v>
      </c>
      <c r="F41" s="212" t="s">
        <v>51</v>
      </c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253">
        <f t="shared" si="22"/>
        <v>0</v>
      </c>
      <c r="S41" s="199" t="str">
        <f t="shared" si="5"/>
        <v>Units:</v>
      </c>
      <c r="T41" s="120"/>
      <c r="V41" s="199" t="str">
        <f t="shared" si="6"/>
        <v>Units:</v>
      </c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253">
        <f t="shared" si="23"/>
        <v>0</v>
      </c>
      <c r="AI41" s="199" t="str">
        <f t="shared" si="8"/>
        <v>Units:</v>
      </c>
      <c r="AJ41" s="120"/>
      <c r="AK41" s="120"/>
      <c r="AL41" s="120"/>
      <c r="AM41" s="120"/>
      <c r="AN41" s="120"/>
      <c r="AO41" s="120"/>
      <c r="AP41" s="120"/>
      <c r="AQ41" s="120"/>
      <c r="AR41" s="120"/>
      <c r="AS41" s="120"/>
      <c r="AT41" s="253">
        <f t="shared" si="24"/>
        <v>0</v>
      </c>
    </row>
    <row r="42" spans="1:46">
      <c r="A42" s="204" t="str">
        <f>'N3.01'!A42</f>
        <v>Stage 3:With Intervention Risk Change</v>
      </c>
      <c r="B42" s="204" t="str">
        <f>'N3.01'!B42</f>
        <v>Asset Intervention Impacts</v>
      </c>
      <c r="C42" s="204" t="str">
        <f>'N3.01'!C42</f>
        <v>Asset Refurbishment (PoF Driven)</v>
      </c>
      <c r="D42" s="204" t="str">
        <f>'N3.01'!D42</f>
        <v>Refurbishment</v>
      </c>
      <c r="F42" s="212" t="s">
        <v>51</v>
      </c>
      <c r="G42" s="120"/>
      <c r="H42" s="120"/>
      <c r="I42" s="120"/>
      <c r="J42" s="120"/>
      <c r="K42" s="120"/>
      <c r="L42" s="120"/>
      <c r="M42" s="120"/>
      <c r="N42" s="120"/>
      <c r="O42" s="120"/>
      <c r="P42" s="120"/>
      <c r="Q42" s="253">
        <f t="shared" si="22"/>
        <v>0</v>
      </c>
      <c r="S42" s="199" t="str">
        <f t="shared" si="5"/>
        <v>Units:</v>
      </c>
      <c r="T42" s="120"/>
      <c r="V42" s="199" t="str">
        <f t="shared" si="6"/>
        <v>Units:</v>
      </c>
      <c r="W42" s="120"/>
      <c r="X42" s="120"/>
      <c r="Y42" s="120"/>
      <c r="Z42" s="120"/>
      <c r="AA42" s="120"/>
      <c r="AB42" s="120"/>
      <c r="AC42" s="120"/>
      <c r="AD42" s="120"/>
      <c r="AE42" s="120"/>
      <c r="AF42" s="120"/>
      <c r="AG42" s="253">
        <f t="shared" si="23"/>
        <v>0</v>
      </c>
      <c r="AI42" s="199" t="str">
        <f t="shared" si="8"/>
        <v>Units:</v>
      </c>
      <c r="AJ42" s="120"/>
      <c r="AK42" s="120"/>
      <c r="AL42" s="120"/>
      <c r="AM42" s="120"/>
      <c r="AN42" s="120"/>
      <c r="AO42" s="120"/>
      <c r="AP42" s="120"/>
      <c r="AQ42" s="120"/>
      <c r="AR42" s="120"/>
      <c r="AS42" s="120"/>
      <c r="AT42" s="253">
        <f t="shared" si="24"/>
        <v>0</v>
      </c>
    </row>
    <row r="43" spans="1:46">
      <c r="A43" s="204" t="str">
        <f>'N3.01'!A43</f>
        <v>Stage 3:With Intervention Risk Change</v>
      </c>
      <c r="B43" s="204" t="str">
        <f>'N3.01'!B43</f>
        <v>Asset Intervention Impacts</v>
      </c>
      <c r="C43" s="204" t="str">
        <f>'N3.01'!C43</f>
        <v>Asset Refurbishment (CoF Driven)</v>
      </c>
      <c r="D43" s="204" t="str">
        <f>'N3.01'!D43</f>
        <v>Refurbishment</v>
      </c>
      <c r="F43" s="212" t="s">
        <v>51</v>
      </c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253">
        <f t="shared" si="22"/>
        <v>0</v>
      </c>
      <c r="S43" s="199" t="str">
        <f t="shared" si="5"/>
        <v>Units:</v>
      </c>
      <c r="T43" s="120"/>
      <c r="V43" s="199" t="str">
        <f t="shared" si="6"/>
        <v>Units:</v>
      </c>
      <c r="W43" s="120"/>
      <c r="X43" s="120"/>
      <c r="Y43" s="120"/>
      <c r="Z43" s="120"/>
      <c r="AA43" s="120"/>
      <c r="AB43" s="120"/>
      <c r="AC43" s="120"/>
      <c r="AD43" s="120"/>
      <c r="AE43" s="120"/>
      <c r="AF43" s="120"/>
      <c r="AG43" s="253">
        <f t="shared" si="23"/>
        <v>0</v>
      </c>
      <c r="AI43" s="199" t="str">
        <f t="shared" si="8"/>
        <v>Units:</v>
      </c>
      <c r="AJ43" s="120"/>
      <c r="AK43" s="120"/>
      <c r="AL43" s="120"/>
      <c r="AM43" s="120"/>
      <c r="AN43" s="120"/>
      <c r="AO43" s="120"/>
      <c r="AP43" s="120"/>
      <c r="AQ43" s="120"/>
      <c r="AR43" s="120"/>
      <c r="AS43" s="120"/>
      <c r="AT43" s="253">
        <f t="shared" si="24"/>
        <v>0</v>
      </c>
    </row>
    <row r="44" spans="1:46">
      <c r="A44" s="204" t="str">
        <f>'N3.01'!A44</f>
        <v>Stage 3:With Intervention Risk Change</v>
      </c>
      <c r="B44" s="204" t="str">
        <f>'N3.01'!B44</f>
        <v>Asset Intervention Impacts</v>
      </c>
      <c r="C44" s="204" t="str">
        <f>'N3.01'!C44</f>
        <v>Asset Refurbishment (Other Driven)</v>
      </c>
      <c r="D44" s="204" t="str">
        <f>'N3.01'!D44</f>
        <v>Refurbishment</v>
      </c>
      <c r="F44" s="212" t="s">
        <v>51</v>
      </c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253">
        <f t="shared" si="22"/>
        <v>0</v>
      </c>
      <c r="S44" s="199" t="str">
        <f t="shared" si="5"/>
        <v>Units:</v>
      </c>
      <c r="T44" s="120"/>
      <c r="V44" s="199" t="str">
        <f t="shared" si="6"/>
        <v>Units:</v>
      </c>
      <c r="W44" s="120"/>
      <c r="X44" s="120"/>
      <c r="Y44" s="120"/>
      <c r="Z44" s="120"/>
      <c r="AA44" s="120"/>
      <c r="AB44" s="120"/>
      <c r="AC44" s="120"/>
      <c r="AD44" s="120"/>
      <c r="AE44" s="120"/>
      <c r="AF44" s="120"/>
      <c r="AG44" s="253">
        <f t="shared" si="23"/>
        <v>0</v>
      </c>
      <c r="AI44" s="199" t="str">
        <f t="shared" si="8"/>
        <v>Units:</v>
      </c>
      <c r="AJ44" s="120"/>
      <c r="AK44" s="120"/>
      <c r="AL44" s="120"/>
      <c r="AM44" s="120"/>
      <c r="AN44" s="120"/>
      <c r="AO44" s="120"/>
      <c r="AP44" s="120"/>
      <c r="AQ44" s="120"/>
      <c r="AR44" s="120"/>
      <c r="AS44" s="120"/>
      <c r="AT44" s="253">
        <f t="shared" si="24"/>
        <v>0</v>
      </c>
    </row>
    <row r="45" spans="1:46">
      <c r="A45" s="204" t="str">
        <f>'N3.01'!A45</f>
        <v>Stage 3:With Intervention Risk Change</v>
      </c>
      <c r="B45" s="204" t="str">
        <f>'N3.01'!B45</f>
        <v>Asset Intervention Impacts</v>
      </c>
      <c r="C45" s="204" t="str">
        <f>'N3.01'!C45</f>
        <v>Asset Replacement Due To Early Life Failures</v>
      </c>
      <c r="D45" s="204" t="str">
        <f>'N3.01'!D45</f>
        <v>Other Interventions</v>
      </c>
      <c r="F45" s="212" t="s">
        <v>51</v>
      </c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253">
        <f t="shared" si="22"/>
        <v>0</v>
      </c>
      <c r="S45" s="199" t="str">
        <f t="shared" si="5"/>
        <v>Units:</v>
      </c>
      <c r="T45" s="120"/>
      <c r="V45" s="199" t="str">
        <f t="shared" si="6"/>
        <v>Units:</v>
      </c>
      <c r="W45" s="120"/>
      <c r="X45" s="120"/>
      <c r="Y45" s="120"/>
      <c r="Z45" s="120"/>
      <c r="AA45" s="120"/>
      <c r="AB45" s="120"/>
      <c r="AC45" s="120"/>
      <c r="AD45" s="120"/>
      <c r="AE45" s="120"/>
      <c r="AF45" s="120"/>
      <c r="AG45" s="253">
        <f t="shared" si="23"/>
        <v>0</v>
      </c>
      <c r="AI45" s="199" t="str">
        <f t="shared" si="8"/>
        <v>Units:</v>
      </c>
      <c r="AJ45" s="120"/>
      <c r="AK45" s="120"/>
      <c r="AL45" s="120"/>
      <c r="AM45" s="120"/>
      <c r="AN45" s="120"/>
      <c r="AO45" s="120"/>
      <c r="AP45" s="120"/>
      <c r="AQ45" s="120"/>
      <c r="AR45" s="120"/>
      <c r="AS45" s="120"/>
      <c r="AT45" s="253">
        <f t="shared" si="24"/>
        <v>0</v>
      </c>
    </row>
    <row r="46" spans="1:46">
      <c r="A46" s="204" t="str">
        <f>'N3.01'!A46</f>
        <v>Stage 3:With Intervention Risk Change</v>
      </c>
      <c r="B46" s="204" t="str">
        <f>'N3.01'!B46</f>
        <v>Risk Changes</v>
      </c>
      <c r="C46" s="248" t="str">
        <f>'N3.01'!C46</f>
        <v>Optional entry 4</v>
      </c>
      <c r="D46" s="204" t="str">
        <f>'N3.01'!D46</f>
        <v>N/A</v>
      </c>
      <c r="F46" s="212" t="s">
        <v>51</v>
      </c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53">
        <f t="shared" si="22"/>
        <v>0</v>
      </c>
      <c r="S46" s="199" t="str">
        <f t="shared" si="5"/>
        <v>Units:</v>
      </c>
      <c r="T46" s="120"/>
      <c r="V46" s="199" t="str">
        <f t="shared" si="6"/>
        <v>Units:</v>
      </c>
      <c r="W46" s="206"/>
      <c r="X46" s="206"/>
      <c r="Y46" s="206"/>
      <c r="Z46" s="206"/>
      <c r="AA46" s="206"/>
      <c r="AB46" s="206"/>
      <c r="AC46" s="206"/>
      <c r="AD46" s="206"/>
      <c r="AE46" s="206"/>
      <c r="AF46" s="206"/>
      <c r="AG46" s="253">
        <f t="shared" si="23"/>
        <v>0</v>
      </c>
      <c r="AI46" s="199" t="str">
        <f t="shared" si="8"/>
        <v>Units:</v>
      </c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53">
        <f t="shared" si="24"/>
        <v>0</v>
      </c>
    </row>
    <row r="47" spans="1:46">
      <c r="A47" s="247" t="str">
        <f>'N3.01'!A47</f>
        <v>Stage 3: RIIO-2 With Intervention Position 2025/26</v>
      </c>
      <c r="B47" s="247" t="str">
        <f>'N3.01'!B47</f>
        <v>Total Asset Category Risk</v>
      </c>
      <c r="C47" s="247" t="str">
        <f>'N3.01'!C47</f>
        <v>With Intervention Position</v>
      </c>
      <c r="D47" s="247" t="str">
        <f>'N3.01'!D47</f>
        <v>Total</v>
      </c>
      <c r="F47" s="212" t="s">
        <v>51</v>
      </c>
      <c r="G47" s="252">
        <f>SUM(G$33:G$46)</f>
        <v>0</v>
      </c>
      <c r="H47" s="252">
        <f t="shared" ref="H47:P47" si="25">SUM(H$33:H$46)</f>
        <v>0</v>
      </c>
      <c r="I47" s="252">
        <f t="shared" si="25"/>
        <v>0</v>
      </c>
      <c r="J47" s="252">
        <f t="shared" si="25"/>
        <v>0</v>
      </c>
      <c r="K47" s="252">
        <f t="shared" si="25"/>
        <v>0</v>
      </c>
      <c r="L47" s="252">
        <f t="shared" si="25"/>
        <v>0</v>
      </c>
      <c r="M47" s="252">
        <f t="shared" si="25"/>
        <v>0</v>
      </c>
      <c r="N47" s="252">
        <f t="shared" si="25"/>
        <v>0</v>
      </c>
      <c r="O47" s="252">
        <f t="shared" si="25"/>
        <v>0</v>
      </c>
      <c r="P47" s="252">
        <f t="shared" si="25"/>
        <v>0</v>
      </c>
      <c r="Q47" s="252">
        <f t="shared" si="22"/>
        <v>0</v>
      </c>
      <c r="S47" s="199" t="str">
        <f t="shared" si="5"/>
        <v>Units:</v>
      </c>
      <c r="T47" s="120"/>
      <c r="V47" s="199" t="str">
        <f t="shared" si="6"/>
        <v>Units:</v>
      </c>
      <c r="W47" s="252">
        <f t="shared" ref="W47:AF47" si="26">SUM(W$33:W$46)</f>
        <v>0</v>
      </c>
      <c r="X47" s="252">
        <f t="shared" si="26"/>
        <v>0</v>
      </c>
      <c r="Y47" s="252">
        <f t="shared" si="26"/>
        <v>0</v>
      </c>
      <c r="Z47" s="252">
        <f t="shared" si="26"/>
        <v>0</v>
      </c>
      <c r="AA47" s="252">
        <f t="shared" si="26"/>
        <v>0</v>
      </c>
      <c r="AB47" s="252">
        <f t="shared" si="26"/>
        <v>0</v>
      </c>
      <c r="AC47" s="252">
        <f t="shared" si="26"/>
        <v>0</v>
      </c>
      <c r="AD47" s="252">
        <f t="shared" si="26"/>
        <v>0</v>
      </c>
      <c r="AE47" s="252">
        <f t="shared" si="26"/>
        <v>0</v>
      </c>
      <c r="AF47" s="252">
        <f t="shared" si="26"/>
        <v>0</v>
      </c>
      <c r="AG47" s="252">
        <f t="shared" si="23"/>
        <v>0</v>
      </c>
      <c r="AI47" s="199" t="str">
        <f t="shared" si="8"/>
        <v>Units:</v>
      </c>
      <c r="AJ47" s="252">
        <f t="shared" ref="AJ47:AS47" si="27">SUM(AJ$33:AJ$46)</f>
        <v>0</v>
      </c>
      <c r="AK47" s="252">
        <f t="shared" si="27"/>
        <v>0</v>
      </c>
      <c r="AL47" s="252">
        <f t="shared" si="27"/>
        <v>0</v>
      </c>
      <c r="AM47" s="252">
        <f t="shared" si="27"/>
        <v>0</v>
      </c>
      <c r="AN47" s="252">
        <f t="shared" si="27"/>
        <v>0</v>
      </c>
      <c r="AO47" s="252">
        <f t="shared" si="27"/>
        <v>0</v>
      </c>
      <c r="AP47" s="252">
        <f t="shared" si="27"/>
        <v>0</v>
      </c>
      <c r="AQ47" s="252">
        <f t="shared" si="27"/>
        <v>0</v>
      </c>
      <c r="AR47" s="252">
        <f t="shared" si="27"/>
        <v>0</v>
      </c>
      <c r="AS47" s="252">
        <f t="shared" si="27"/>
        <v>0</v>
      </c>
      <c r="AT47" s="252">
        <f t="shared" si="24"/>
        <v>0</v>
      </c>
    </row>
    <row r="48" spans="1:46" s="207" customFormat="1" ht="5" customHeight="1">
      <c r="S48" s="208"/>
      <c r="V48" s="208"/>
      <c r="AI48" s="208"/>
    </row>
    <row r="49" spans="1:46">
      <c r="A49" s="204" t="str">
        <f>'N3.01'!A49</f>
        <v>Long Term Risk Benefit: RIIO-2</v>
      </c>
      <c r="B49" s="204" t="str">
        <f>'N3.01'!B49</f>
        <v>Asset Intervention Impacts</v>
      </c>
      <c r="C49" s="204" t="str">
        <f>'N3.01'!C49</f>
        <v>Asset Replacement (PoF Driven)</v>
      </c>
      <c r="D49" s="204" t="str">
        <f>'N3.01'!D49</f>
        <v>N/A</v>
      </c>
      <c r="F49" s="212" t="s">
        <v>51</v>
      </c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253">
        <f t="shared" ref="Q49:Q55" si="28">SUM(G49:P49)</f>
        <v>0</v>
      </c>
      <c r="S49" s="199" t="str">
        <f t="shared" si="5"/>
        <v>Units:</v>
      </c>
      <c r="T49" s="120"/>
      <c r="V49" s="199" t="str">
        <f t="shared" si="6"/>
        <v>Units:</v>
      </c>
      <c r="W49" s="120"/>
      <c r="X49" s="120"/>
      <c r="Y49" s="120"/>
      <c r="Z49" s="120"/>
      <c r="AA49" s="120"/>
      <c r="AB49" s="120"/>
      <c r="AC49" s="120"/>
      <c r="AD49" s="120"/>
      <c r="AE49" s="120"/>
      <c r="AF49" s="120"/>
      <c r="AG49" s="253">
        <f t="shared" ref="AG49:AG55" si="29">SUM(W49:AF49)</f>
        <v>0</v>
      </c>
      <c r="AI49" s="199" t="str">
        <f t="shared" si="8"/>
        <v>Units:</v>
      </c>
      <c r="AJ49" s="120"/>
      <c r="AK49" s="120"/>
      <c r="AL49" s="120"/>
      <c r="AM49" s="120"/>
      <c r="AN49" s="120"/>
      <c r="AO49" s="120"/>
      <c r="AP49" s="120"/>
      <c r="AQ49" s="120"/>
      <c r="AR49" s="120"/>
      <c r="AS49" s="120"/>
      <c r="AT49" s="253">
        <f t="shared" ref="AT49:AT55" si="30">SUM(AJ49:AS49)</f>
        <v>0</v>
      </c>
    </row>
    <row r="50" spans="1:46">
      <c r="A50" s="204" t="str">
        <f>'N3.01'!A50</f>
        <v>Long Term Risk Benefit: RIIO-2</v>
      </c>
      <c r="B50" s="204" t="str">
        <f>'N3.01'!B50</f>
        <v>Asset Intervention Impacts</v>
      </c>
      <c r="C50" s="204" t="str">
        <f>'N3.01'!C50</f>
        <v>Asset Replacement (CoF Driven)</v>
      </c>
      <c r="D50" s="204" t="str">
        <f>'N3.01'!D50</f>
        <v>N/A</v>
      </c>
      <c r="F50" s="212" t="s">
        <v>51</v>
      </c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253">
        <f t="shared" si="28"/>
        <v>0</v>
      </c>
      <c r="S50" s="199" t="str">
        <f t="shared" si="5"/>
        <v>Units:</v>
      </c>
      <c r="T50" s="120"/>
      <c r="V50" s="199" t="str">
        <f t="shared" si="6"/>
        <v>Units:</v>
      </c>
      <c r="W50" s="120"/>
      <c r="X50" s="120"/>
      <c r="Y50" s="120"/>
      <c r="Z50" s="120"/>
      <c r="AA50" s="120"/>
      <c r="AB50" s="120"/>
      <c r="AC50" s="120"/>
      <c r="AD50" s="120"/>
      <c r="AE50" s="120"/>
      <c r="AF50" s="120"/>
      <c r="AG50" s="253">
        <f t="shared" si="29"/>
        <v>0</v>
      </c>
      <c r="AI50" s="199" t="str">
        <f t="shared" si="8"/>
        <v>Units:</v>
      </c>
      <c r="AJ50" s="120"/>
      <c r="AK50" s="120"/>
      <c r="AL50" s="120"/>
      <c r="AM50" s="120"/>
      <c r="AN50" s="120"/>
      <c r="AO50" s="120"/>
      <c r="AP50" s="120"/>
      <c r="AQ50" s="120"/>
      <c r="AR50" s="120"/>
      <c r="AS50" s="120"/>
      <c r="AT50" s="253">
        <f t="shared" si="30"/>
        <v>0</v>
      </c>
    </row>
    <row r="51" spans="1:46">
      <c r="A51" s="204" t="str">
        <f>'N3.01'!A51</f>
        <v>Long Term Risk Benefit: RIIO-2</v>
      </c>
      <c r="B51" s="204" t="str">
        <f>'N3.01'!B51</f>
        <v>Asset Intervention Impacts</v>
      </c>
      <c r="C51" s="204" t="str">
        <f>'N3.01'!C51</f>
        <v>Asset Replacement (Other Driven)</v>
      </c>
      <c r="D51" s="204" t="str">
        <f>'N3.01'!D51</f>
        <v>N/A</v>
      </c>
      <c r="F51" s="212" t="s">
        <v>51</v>
      </c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253">
        <f t="shared" si="28"/>
        <v>0</v>
      </c>
      <c r="S51" s="199" t="str">
        <f t="shared" si="5"/>
        <v>Units:</v>
      </c>
      <c r="T51" s="120"/>
      <c r="V51" s="199" t="str">
        <f t="shared" si="6"/>
        <v>Units:</v>
      </c>
      <c r="W51" s="120"/>
      <c r="X51" s="120"/>
      <c r="Y51" s="120"/>
      <c r="Z51" s="120"/>
      <c r="AA51" s="120"/>
      <c r="AB51" s="120"/>
      <c r="AC51" s="120"/>
      <c r="AD51" s="120"/>
      <c r="AE51" s="120"/>
      <c r="AF51" s="120"/>
      <c r="AG51" s="253">
        <f t="shared" si="29"/>
        <v>0</v>
      </c>
      <c r="AI51" s="199" t="str">
        <f t="shared" si="8"/>
        <v>Units:</v>
      </c>
      <c r="AJ51" s="120"/>
      <c r="AK51" s="120"/>
      <c r="AL51" s="120"/>
      <c r="AM51" s="120"/>
      <c r="AN51" s="120"/>
      <c r="AO51" s="120"/>
      <c r="AP51" s="120"/>
      <c r="AQ51" s="120"/>
      <c r="AR51" s="120"/>
      <c r="AS51" s="120"/>
      <c r="AT51" s="253">
        <f t="shared" si="30"/>
        <v>0</v>
      </c>
    </row>
    <row r="52" spans="1:46">
      <c r="A52" s="204" t="str">
        <f>'N3.01'!A52</f>
        <v>Long Term Risk Benefit: RIIO-2</v>
      </c>
      <c r="B52" s="204" t="str">
        <f>'N3.01'!B52</f>
        <v>Asset Intervention Impacts</v>
      </c>
      <c r="C52" s="204" t="str">
        <f>'N3.01'!C52</f>
        <v>Asset Refurbishment (PoF Driven)</v>
      </c>
      <c r="D52" s="204" t="str">
        <f>'N3.01'!D52</f>
        <v>N/A</v>
      </c>
      <c r="F52" s="212" t="s">
        <v>51</v>
      </c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253">
        <f t="shared" si="28"/>
        <v>0</v>
      </c>
      <c r="S52" s="199" t="str">
        <f t="shared" si="5"/>
        <v>Units:</v>
      </c>
      <c r="T52" s="120"/>
      <c r="V52" s="199" t="str">
        <f t="shared" si="6"/>
        <v>Units:</v>
      </c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253">
        <f t="shared" si="29"/>
        <v>0</v>
      </c>
      <c r="AI52" s="199" t="str">
        <f t="shared" si="8"/>
        <v>Units:</v>
      </c>
      <c r="AJ52" s="120"/>
      <c r="AK52" s="120"/>
      <c r="AL52" s="120"/>
      <c r="AM52" s="120"/>
      <c r="AN52" s="120"/>
      <c r="AO52" s="120"/>
      <c r="AP52" s="120"/>
      <c r="AQ52" s="120"/>
      <c r="AR52" s="120"/>
      <c r="AS52" s="120"/>
      <c r="AT52" s="253">
        <f t="shared" si="30"/>
        <v>0</v>
      </c>
    </row>
    <row r="53" spans="1:46">
      <c r="A53" s="204" t="str">
        <f>'N3.01'!A53</f>
        <v>Long Term Risk Benefit: RIIO-2</v>
      </c>
      <c r="B53" s="204" t="str">
        <f>'N3.01'!B53</f>
        <v>Asset Intervention Impacts</v>
      </c>
      <c r="C53" s="204" t="str">
        <f>'N3.01'!C53</f>
        <v>Asset Refurbishment (CoF Driven)</v>
      </c>
      <c r="D53" s="204" t="str">
        <f>'N3.01'!D53</f>
        <v>N/A</v>
      </c>
      <c r="F53" s="212" t="s">
        <v>51</v>
      </c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253">
        <f t="shared" si="28"/>
        <v>0</v>
      </c>
      <c r="S53" s="199" t="str">
        <f t="shared" si="5"/>
        <v>Units:</v>
      </c>
      <c r="T53" s="120"/>
      <c r="V53" s="199" t="str">
        <f t="shared" si="6"/>
        <v>Units:</v>
      </c>
      <c r="W53" s="120"/>
      <c r="X53" s="120"/>
      <c r="Y53" s="120"/>
      <c r="Z53" s="120"/>
      <c r="AA53" s="120"/>
      <c r="AB53" s="120"/>
      <c r="AC53" s="120"/>
      <c r="AD53" s="120"/>
      <c r="AE53" s="120"/>
      <c r="AF53" s="120"/>
      <c r="AG53" s="253">
        <f t="shared" si="29"/>
        <v>0</v>
      </c>
      <c r="AI53" s="199" t="str">
        <f t="shared" si="8"/>
        <v>Units:</v>
      </c>
      <c r="AJ53" s="120"/>
      <c r="AK53" s="120"/>
      <c r="AL53" s="120"/>
      <c r="AM53" s="120"/>
      <c r="AN53" s="120"/>
      <c r="AO53" s="120"/>
      <c r="AP53" s="120"/>
      <c r="AQ53" s="120"/>
      <c r="AR53" s="120"/>
      <c r="AS53" s="120"/>
      <c r="AT53" s="253">
        <f t="shared" si="30"/>
        <v>0</v>
      </c>
    </row>
    <row r="54" spans="1:46">
      <c r="A54" s="204" t="str">
        <f>'N3.01'!A54</f>
        <v>Long Term Risk Benefit: RIIO-2</v>
      </c>
      <c r="B54" s="204" t="str">
        <f>'N3.01'!B54</f>
        <v>Asset Intervention Impacts</v>
      </c>
      <c r="C54" s="204" t="str">
        <f>'N3.01'!C54</f>
        <v>Asset Refurbishment (Other Driven)</v>
      </c>
      <c r="D54" s="204" t="str">
        <f>'N3.01'!D54</f>
        <v>N/A</v>
      </c>
      <c r="F54" s="212" t="s">
        <v>51</v>
      </c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253">
        <f t="shared" si="28"/>
        <v>0</v>
      </c>
      <c r="S54" s="199" t="str">
        <f t="shared" si="5"/>
        <v>Units:</v>
      </c>
      <c r="T54" s="120"/>
      <c r="V54" s="199" t="str">
        <f t="shared" si="6"/>
        <v>Units:</v>
      </c>
      <c r="W54" s="120"/>
      <c r="X54" s="120"/>
      <c r="Y54" s="120"/>
      <c r="Z54" s="120"/>
      <c r="AA54" s="120"/>
      <c r="AB54" s="120"/>
      <c r="AC54" s="120"/>
      <c r="AD54" s="120"/>
      <c r="AE54" s="120"/>
      <c r="AF54" s="120"/>
      <c r="AG54" s="253">
        <f t="shared" si="29"/>
        <v>0</v>
      </c>
      <c r="AI54" s="199" t="str">
        <f t="shared" si="8"/>
        <v>Units:</v>
      </c>
      <c r="AJ54" s="120"/>
      <c r="AK54" s="120"/>
      <c r="AL54" s="120"/>
      <c r="AM54" s="120"/>
      <c r="AN54" s="120"/>
      <c r="AO54" s="120"/>
      <c r="AP54" s="120"/>
      <c r="AQ54" s="120"/>
      <c r="AR54" s="120"/>
      <c r="AS54" s="120"/>
      <c r="AT54" s="253">
        <f t="shared" si="30"/>
        <v>0</v>
      </c>
    </row>
    <row r="55" spans="1:46">
      <c r="A55" s="204" t="str">
        <f>'N3.01'!A55</f>
        <v>Long Term Risk Benefit: RIIO-2</v>
      </c>
      <c r="B55" s="204" t="str">
        <f>'N3.01'!B55</f>
        <v>Asset Intervention Impacts</v>
      </c>
      <c r="C55" s="204" t="str">
        <f>'N3.01'!C55</f>
        <v>Total Long Term Risk Benefit</v>
      </c>
      <c r="D55" s="204" t="str">
        <f>'N3.01'!D55</f>
        <v>Sub-Total</v>
      </c>
      <c r="F55" s="212" t="s">
        <v>51</v>
      </c>
      <c r="G55" s="252">
        <f>SUM(G$49:G$54)</f>
        <v>0</v>
      </c>
      <c r="H55" s="252">
        <f t="shared" ref="H55:P55" si="31">SUM(H$49:H$54)</f>
        <v>0</v>
      </c>
      <c r="I55" s="252">
        <f t="shared" si="31"/>
        <v>0</v>
      </c>
      <c r="J55" s="252">
        <f t="shared" si="31"/>
        <v>0</v>
      </c>
      <c r="K55" s="252">
        <f t="shared" si="31"/>
        <v>0</v>
      </c>
      <c r="L55" s="252">
        <f t="shared" si="31"/>
        <v>0</v>
      </c>
      <c r="M55" s="252">
        <f t="shared" si="31"/>
        <v>0</v>
      </c>
      <c r="N55" s="252">
        <f t="shared" si="31"/>
        <v>0</v>
      </c>
      <c r="O55" s="252">
        <f t="shared" si="31"/>
        <v>0</v>
      </c>
      <c r="P55" s="252">
        <f t="shared" si="31"/>
        <v>0</v>
      </c>
      <c r="Q55" s="253">
        <f t="shared" si="28"/>
        <v>0</v>
      </c>
      <c r="S55" s="199" t="str">
        <f t="shared" si="5"/>
        <v>Units:</v>
      </c>
      <c r="T55" s="120"/>
      <c r="V55" s="199" t="str">
        <f t="shared" si="6"/>
        <v>Units:</v>
      </c>
      <c r="W55" s="252">
        <f t="shared" ref="W55:AF55" si="32">SUM(W$49:W$54)</f>
        <v>0</v>
      </c>
      <c r="X55" s="252">
        <f t="shared" si="32"/>
        <v>0</v>
      </c>
      <c r="Y55" s="252">
        <f t="shared" si="32"/>
        <v>0</v>
      </c>
      <c r="Z55" s="252">
        <f t="shared" si="32"/>
        <v>0</v>
      </c>
      <c r="AA55" s="252">
        <f t="shared" si="32"/>
        <v>0</v>
      </c>
      <c r="AB55" s="252">
        <f t="shared" si="32"/>
        <v>0</v>
      </c>
      <c r="AC55" s="252">
        <f t="shared" si="32"/>
        <v>0</v>
      </c>
      <c r="AD55" s="252">
        <f t="shared" si="32"/>
        <v>0</v>
      </c>
      <c r="AE55" s="252">
        <f t="shared" si="32"/>
        <v>0</v>
      </c>
      <c r="AF55" s="252">
        <f t="shared" si="32"/>
        <v>0</v>
      </c>
      <c r="AG55" s="253">
        <f t="shared" si="29"/>
        <v>0</v>
      </c>
      <c r="AI55" s="199" t="str">
        <f t="shared" si="8"/>
        <v>Units:</v>
      </c>
      <c r="AJ55" s="252">
        <f t="shared" ref="AJ55:AS55" si="33">SUM(AJ$49:AJ$54)</f>
        <v>0</v>
      </c>
      <c r="AK55" s="252">
        <f t="shared" si="33"/>
        <v>0</v>
      </c>
      <c r="AL55" s="252">
        <f t="shared" si="33"/>
        <v>0</v>
      </c>
      <c r="AM55" s="252">
        <f t="shared" si="33"/>
        <v>0</v>
      </c>
      <c r="AN55" s="252">
        <f t="shared" si="33"/>
        <v>0</v>
      </c>
      <c r="AO55" s="252">
        <f t="shared" si="33"/>
        <v>0</v>
      </c>
      <c r="AP55" s="252">
        <f t="shared" si="33"/>
        <v>0</v>
      </c>
      <c r="AQ55" s="252">
        <f t="shared" si="33"/>
        <v>0</v>
      </c>
      <c r="AR55" s="252">
        <f t="shared" si="33"/>
        <v>0</v>
      </c>
      <c r="AS55" s="252">
        <f t="shared" si="33"/>
        <v>0</v>
      </c>
      <c r="AT55" s="253">
        <f t="shared" si="30"/>
        <v>0</v>
      </c>
    </row>
    <row r="56" spans="1:46" s="207" customFormat="1" ht="5" customHeight="1">
      <c r="F56" s="208"/>
      <c r="S56" s="208"/>
      <c r="V56" s="208"/>
      <c r="AI56" s="208"/>
    </row>
    <row r="78" spans="5:5">
      <c r="E78" s="209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>
    <tabColor rgb="FF7030A0"/>
  </sheetPr>
  <dimension ref="A1:AV78"/>
  <sheetViews>
    <sheetView zoomScale="85" zoomScaleNormal="85" workbookViewId="0">
      <selection activeCell="G47" sqref="G47"/>
    </sheetView>
  </sheetViews>
  <sheetFormatPr defaultColWidth="9" defaultRowHeight="12.4"/>
  <cols>
    <col min="1" max="1" width="51.19921875" style="89" customWidth="1"/>
    <col min="2" max="2" width="48.796875" style="89" bestFit="1" customWidth="1"/>
    <col min="3" max="3" width="51.19921875" style="89" bestFit="1" customWidth="1"/>
    <col min="4" max="4" width="11.796875" style="89" customWidth="1"/>
    <col min="5" max="5" width="1" style="207" customWidth="1"/>
    <col min="6" max="6" width="6.19921875" style="90" customWidth="1"/>
    <col min="7" max="7" width="9.796875" style="89" bestFit="1" customWidth="1"/>
    <col min="8" max="14" width="9.1328125" style="89" bestFit="1" customWidth="1"/>
    <col min="15" max="17" width="9" style="89"/>
    <col min="18" max="18" width="1" style="207" customWidth="1"/>
    <col min="19" max="19" width="6.19921875" style="90" customWidth="1"/>
    <col min="20" max="20" width="9" style="89"/>
    <col min="21" max="21" width="1" style="207" customWidth="1"/>
    <col min="22" max="22" width="6.19921875" style="90" customWidth="1"/>
    <col min="23" max="33" width="9" style="89"/>
    <col min="34" max="34" width="1" style="207" customWidth="1"/>
    <col min="35" max="35" width="6.19921875" style="90" customWidth="1"/>
    <col min="36" max="46" width="9" style="89"/>
    <col min="47" max="47" width="9.33203125" style="89" bestFit="1" customWidth="1"/>
    <col min="48" max="16384" width="9" style="89"/>
  </cols>
  <sheetData>
    <row r="1" spans="1:48" ht="25.15">
      <c r="A1" s="1" t="str">
        <f>N0_Cover!A1</f>
        <v>RIIO-2 Regulatory Reporting Pack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</row>
    <row r="2" spans="1:48" ht="22.9">
      <c r="A2" s="1">
        <f>N0_Cover!$B$12</f>
        <v>0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</row>
    <row r="3" spans="1:48" ht="19.899999999999999">
      <c r="A3" s="5" t="str">
        <f>"Workbook " &amp; N0_Cover!$B$12</f>
        <v xml:space="preserve">Workbook 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48" ht="17.649999999999999">
      <c r="A4" s="7" t="str">
        <f>"Submission Version " &amp; N0_Cover!$B$15 &amp; " - Submitted on " &amp; TEXT(N0_Cover!$B$16,"dd mmm yyyy")</f>
        <v>Submission Version  - Submitted on 00 Jan 1900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</row>
    <row r="5" spans="1:48" ht="17.649999999999999">
      <c r="A5" s="7" t="str">
        <f>"Template Version: " &amp; N0_Cover!$B$11</f>
        <v>Template Version: v1.0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</row>
    <row r="6" spans="1:48" ht="19.899999999999999">
      <c r="A6" s="5" t="e">
        <f ca="1">"Sheet: " &amp;VLOOKUP(RIGHT(CELL("filename",A1),LEN(CELL("filename",A1))-FIND("]",CELL("filename",A1))),'N0.1_Contents'!$A$11:$B$98,2,FALSE)</f>
        <v>#N/A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</row>
    <row r="7" spans="1:48" ht="17.649999999999999">
      <c r="A7" s="7" t="str">
        <f>"Prices Base: " &amp; 'N0.5_Data_Constants'!C13</f>
        <v>Prices Base: 2018/19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</row>
    <row r="8" spans="1:48" s="137" customFormat="1">
      <c r="A8" s="140" t="str">
        <f>"Error Checks: " &amp; IF(ISERROR(MATCH("Error",$A$9:$AV$9,0)),"OK","Error")</f>
        <v>Error Checks: OK</v>
      </c>
      <c r="B8" s="141"/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1"/>
      <c r="AE8" s="141"/>
      <c r="AF8" s="141"/>
      <c r="AG8" s="141"/>
      <c r="AH8" s="141"/>
      <c r="AI8" s="141"/>
      <c r="AJ8" s="141"/>
      <c r="AK8" s="141"/>
      <c r="AL8" s="141"/>
      <c r="AM8" s="141"/>
      <c r="AN8" s="141"/>
      <c r="AO8" s="141"/>
      <c r="AP8" s="141"/>
      <c r="AQ8" s="141"/>
      <c r="AR8" s="141"/>
      <c r="AS8" s="141"/>
      <c r="AT8" s="141"/>
      <c r="AU8" s="141"/>
    </row>
    <row r="9" spans="1:48" s="137" customFormat="1">
      <c r="A9" s="142" t="str">
        <f t="shared" ref="A9:AV9" si="0">IF(ISERROR(MATCH("Error",A10:A12,0)),"-","Error")</f>
        <v>-</v>
      </c>
      <c r="B9" s="142" t="str">
        <f t="shared" si="0"/>
        <v>-</v>
      </c>
      <c r="C9" s="142" t="str">
        <f t="shared" si="0"/>
        <v>-</v>
      </c>
      <c r="D9" s="142"/>
      <c r="E9" s="142" t="str">
        <f t="shared" si="0"/>
        <v>-</v>
      </c>
      <c r="F9" s="142" t="str">
        <f t="shared" si="0"/>
        <v>-</v>
      </c>
      <c r="G9" s="142" t="str">
        <f t="shared" si="0"/>
        <v>-</v>
      </c>
      <c r="H9" s="142" t="str">
        <f t="shared" si="0"/>
        <v>-</v>
      </c>
      <c r="I9" s="142" t="str">
        <f t="shared" si="0"/>
        <v>-</v>
      </c>
      <c r="J9" s="142" t="str">
        <f t="shared" si="0"/>
        <v>-</v>
      </c>
      <c r="K9" s="142" t="str">
        <f t="shared" si="0"/>
        <v>-</v>
      </c>
      <c r="L9" s="142" t="str">
        <f t="shared" si="0"/>
        <v>-</v>
      </c>
      <c r="M9" s="142" t="str">
        <f t="shared" si="0"/>
        <v>-</v>
      </c>
      <c r="N9" s="142" t="str">
        <f t="shared" si="0"/>
        <v>-</v>
      </c>
      <c r="O9" s="142" t="str">
        <f t="shared" si="0"/>
        <v>-</v>
      </c>
      <c r="P9" s="142" t="str">
        <f t="shared" si="0"/>
        <v>-</v>
      </c>
      <c r="Q9" s="142" t="str">
        <f t="shared" si="0"/>
        <v>-</v>
      </c>
      <c r="R9" s="142" t="str">
        <f t="shared" si="0"/>
        <v>-</v>
      </c>
      <c r="S9" s="142" t="str">
        <f t="shared" si="0"/>
        <v>-</v>
      </c>
      <c r="T9" s="142" t="str">
        <f t="shared" si="0"/>
        <v>-</v>
      </c>
      <c r="U9" s="142" t="str">
        <f t="shared" si="0"/>
        <v>-</v>
      </c>
      <c r="V9" s="142" t="str">
        <f t="shared" si="0"/>
        <v>-</v>
      </c>
      <c r="W9" s="142" t="str">
        <f t="shared" si="0"/>
        <v>-</v>
      </c>
      <c r="X9" s="142" t="str">
        <f t="shared" si="0"/>
        <v>-</v>
      </c>
      <c r="Y9" s="142" t="str">
        <f t="shared" si="0"/>
        <v>-</v>
      </c>
      <c r="Z9" s="142" t="str">
        <f t="shared" si="0"/>
        <v>-</v>
      </c>
      <c r="AA9" s="142" t="str">
        <f t="shared" si="0"/>
        <v>-</v>
      </c>
      <c r="AB9" s="142" t="str">
        <f t="shared" si="0"/>
        <v>-</v>
      </c>
      <c r="AC9" s="142" t="str">
        <f t="shared" si="0"/>
        <v>-</v>
      </c>
      <c r="AD9" s="142" t="str">
        <f t="shared" si="0"/>
        <v>-</v>
      </c>
      <c r="AE9" s="142" t="str">
        <f t="shared" si="0"/>
        <v>-</v>
      </c>
      <c r="AF9" s="142" t="str">
        <f t="shared" si="0"/>
        <v>-</v>
      </c>
      <c r="AG9" s="142" t="str">
        <f t="shared" si="0"/>
        <v>-</v>
      </c>
      <c r="AH9" s="142" t="str">
        <f t="shared" si="0"/>
        <v>-</v>
      </c>
      <c r="AI9" s="142" t="str">
        <f t="shared" si="0"/>
        <v>-</v>
      </c>
      <c r="AJ9" s="142" t="str">
        <f t="shared" si="0"/>
        <v>-</v>
      </c>
      <c r="AK9" s="142" t="str">
        <f t="shared" si="0"/>
        <v>-</v>
      </c>
      <c r="AL9" s="142" t="str">
        <f t="shared" si="0"/>
        <v>-</v>
      </c>
      <c r="AM9" s="142" t="str">
        <f t="shared" si="0"/>
        <v>-</v>
      </c>
      <c r="AN9" s="142" t="str">
        <f t="shared" si="0"/>
        <v>-</v>
      </c>
      <c r="AO9" s="142" t="str">
        <f t="shared" si="0"/>
        <v>-</v>
      </c>
      <c r="AP9" s="142" t="str">
        <f t="shared" si="0"/>
        <v>-</v>
      </c>
      <c r="AQ9" s="142" t="str">
        <f t="shared" si="0"/>
        <v>-</v>
      </c>
      <c r="AR9" s="142" t="str">
        <f t="shared" si="0"/>
        <v>-</v>
      </c>
      <c r="AS9" s="142" t="str">
        <f t="shared" si="0"/>
        <v>-</v>
      </c>
      <c r="AT9" s="142" t="str">
        <f t="shared" si="0"/>
        <v>-</v>
      </c>
      <c r="AU9" s="142" t="str">
        <f t="shared" si="0"/>
        <v>-</v>
      </c>
      <c r="AV9" s="137" t="str">
        <f t="shared" si="0"/>
        <v>-</v>
      </c>
    </row>
    <row r="12" spans="1:48" ht="19.899999999999999">
      <c r="A12" s="14" t="e">
        <f>'N0.6_Lookup_References'!B33</f>
        <v>#N/A</v>
      </c>
      <c r="B12" s="14"/>
      <c r="F12" s="14"/>
      <c r="G12" s="89" t="s">
        <v>0</v>
      </c>
      <c r="S12" s="200"/>
      <c r="T12" s="89" t="s">
        <v>2</v>
      </c>
      <c r="W12" s="201"/>
      <c r="X12" s="202" t="s">
        <v>229</v>
      </c>
      <c r="Y12" s="89" t="e">
        <f>VLOOKUP(A12, 'N0.6_Lookup_References'!B14:C63, 2, FALSE)</f>
        <v>#N/A</v>
      </c>
    </row>
    <row r="13" spans="1:48">
      <c r="S13" s="99" t="s">
        <v>112</v>
      </c>
      <c r="V13" s="99" t="s">
        <v>110</v>
      </c>
      <c r="AI13" s="99" t="s">
        <v>111</v>
      </c>
    </row>
    <row r="14" spans="1:48" ht="12.75" thickBot="1">
      <c r="A14" s="203" t="s">
        <v>413</v>
      </c>
      <c r="B14" s="203" t="s">
        <v>414</v>
      </c>
      <c r="C14" s="203" t="s">
        <v>415</v>
      </c>
      <c r="D14" s="203" t="s">
        <v>615</v>
      </c>
      <c r="F14" s="92" t="s">
        <v>49</v>
      </c>
      <c r="G14" s="91" t="s">
        <v>13</v>
      </c>
      <c r="H14" s="21" t="s">
        <v>14</v>
      </c>
      <c r="I14" s="22" t="s">
        <v>15</v>
      </c>
      <c r="J14" s="23" t="s">
        <v>16</v>
      </c>
      <c r="K14" s="24" t="s">
        <v>17</v>
      </c>
      <c r="L14" s="25" t="s">
        <v>18</v>
      </c>
      <c r="M14" s="26" t="s">
        <v>19</v>
      </c>
      <c r="N14" s="29" t="s">
        <v>20</v>
      </c>
      <c r="O14" s="27" t="s">
        <v>21</v>
      </c>
      <c r="P14" s="31" t="s">
        <v>22</v>
      </c>
      <c r="Q14" s="198" t="s">
        <v>26</v>
      </c>
      <c r="S14" s="92" t="s">
        <v>49</v>
      </c>
      <c r="T14" s="92" t="s">
        <v>76</v>
      </c>
      <c r="V14" s="92" t="s">
        <v>49</v>
      </c>
      <c r="W14" s="91" t="s">
        <v>13</v>
      </c>
      <c r="X14" s="21" t="s">
        <v>14</v>
      </c>
      <c r="Y14" s="22" t="s">
        <v>15</v>
      </c>
      <c r="Z14" s="23" t="s">
        <v>16</v>
      </c>
      <c r="AA14" s="24" t="s">
        <v>17</v>
      </c>
      <c r="AB14" s="25" t="s">
        <v>18</v>
      </c>
      <c r="AC14" s="26" t="s">
        <v>19</v>
      </c>
      <c r="AD14" s="29" t="s">
        <v>20</v>
      </c>
      <c r="AE14" s="27" t="s">
        <v>21</v>
      </c>
      <c r="AF14" s="31" t="s">
        <v>22</v>
      </c>
      <c r="AG14" s="198" t="s">
        <v>26</v>
      </c>
      <c r="AI14" s="92" t="s">
        <v>49</v>
      </c>
      <c r="AJ14" s="91" t="s">
        <v>4</v>
      </c>
      <c r="AK14" s="21" t="s">
        <v>5</v>
      </c>
      <c r="AL14" s="22" t="s">
        <v>6</v>
      </c>
      <c r="AM14" s="23" t="s">
        <v>7</v>
      </c>
      <c r="AN14" s="24" t="s">
        <v>8</v>
      </c>
      <c r="AO14" s="25" t="s">
        <v>91</v>
      </c>
      <c r="AP14" s="26" t="s">
        <v>92</v>
      </c>
      <c r="AQ14" s="29" t="s">
        <v>93</v>
      </c>
      <c r="AR14" s="27" t="s">
        <v>94</v>
      </c>
      <c r="AS14" s="31" t="s">
        <v>95</v>
      </c>
      <c r="AT14" s="198" t="s">
        <v>26</v>
      </c>
    </row>
    <row r="15" spans="1:48">
      <c r="A15" s="247" t="str">
        <f>'N3.01'!A15</f>
        <v>Stage1: RIIO-1 Closeout Position</v>
      </c>
      <c r="B15" s="247" t="str">
        <f>'N3.01'!B15</f>
        <v>Total Asset Category Risk</v>
      </c>
      <c r="C15" s="247" t="str">
        <f>'N3.01'!C15</f>
        <v>Closeout Position</v>
      </c>
      <c r="D15" s="247" t="str">
        <f>'N3.01'!D15</f>
        <v>Total</v>
      </c>
      <c r="F15" s="212" t="s">
        <v>51</v>
      </c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253">
        <f t="shared" ref="Q15:Q22" si="1">SUM(G15:P15)</f>
        <v>0</v>
      </c>
      <c r="S15" s="199" t="str">
        <f>$X$12</f>
        <v>Units:</v>
      </c>
      <c r="T15" s="120"/>
      <c r="V15" s="199" t="str">
        <f>$X$12</f>
        <v>Units:</v>
      </c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253">
        <f t="shared" ref="AG15:AG20" si="2">SUM(W15:AF15)</f>
        <v>0</v>
      </c>
      <c r="AI15" s="199" t="str">
        <f>$X$12</f>
        <v>Units:</v>
      </c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253">
        <f t="shared" ref="AT15:AT20" si="3">SUM(AJ15:AS15)</f>
        <v>0</v>
      </c>
    </row>
    <row r="16" spans="1:48">
      <c r="A16" s="204" t="str">
        <f>'N3.01'!A16</f>
        <v>Stage1: RIIO-1 to RIIO-2</v>
      </c>
      <c r="B16" s="204" t="str">
        <f>'N3.01'!B16</f>
        <v>Normalisation: True-Up</v>
      </c>
      <c r="C16" s="204" t="str">
        <f>'N3.01'!C16</f>
        <v>Data Revision</v>
      </c>
      <c r="D16" s="204" t="str">
        <f>'N3.01'!D16</f>
        <v>N/A</v>
      </c>
      <c r="F16" s="212" t="s">
        <v>51</v>
      </c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253">
        <f t="shared" si="1"/>
        <v>0</v>
      </c>
      <c r="S16" s="199" t="str">
        <f>$X$12</f>
        <v>Units:</v>
      </c>
      <c r="T16" s="120"/>
      <c r="V16" s="199" t="str">
        <f>$X$12</f>
        <v>Units:</v>
      </c>
      <c r="W16" s="120"/>
      <c r="X16" s="120"/>
      <c r="Y16" s="120"/>
      <c r="Z16" s="120"/>
      <c r="AA16" s="120"/>
      <c r="AB16" s="120"/>
      <c r="AC16" s="120"/>
      <c r="AD16" s="120"/>
      <c r="AE16" s="120"/>
      <c r="AF16" s="120"/>
      <c r="AG16" s="253">
        <f t="shared" si="2"/>
        <v>0</v>
      </c>
      <c r="AI16" s="199" t="str">
        <f>$X$12</f>
        <v>Units:</v>
      </c>
      <c r="AJ16" s="120"/>
      <c r="AK16" s="120"/>
      <c r="AL16" s="120"/>
      <c r="AM16" s="120"/>
      <c r="AN16" s="120"/>
      <c r="AO16" s="120"/>
      <c r="AP16" s="120"/>
      <c r="AQ16" s="120"/>
      <c r="AR16" s="120"/>
      <c r="AS16" s="120"/>
      <c r="AT16" s="253">
        <f t="shared" si="3"/>
        <v>0</v>
      </c>
    </row>
    <row r="17" spans="1:46">
      <c r="A17" s="204" t="str">
        <f>'N3.01'!A17</f>
        <v>Stage1: RIIO-1 to RIIO-2</v>
      </c>
      <c r="B17" s="204" t="str">
        <f>'N3.01'!B17</f>
        <v>Normalisation: True-Up</v>
      </c>
      <c r="C17" s="204" t="str">
        <f>'N3.01'!C17</f>
        <v>Methodological Change</v>
      </c>
      <c r="D17" s="204" t="str">
        <f>'N3.01'!D17</f>
        <v>N/A</v>
      </c>
      <c r="F17" s="212" t="s">
        <v>51</v>
      </c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253">
        <f t="shared" si="1"/>
        <v>0</v>
      </c>
      <c r="S17" s="199" t="str">
        <f>$X$12</f>
        <v>Units:</v>
      </c>
      <c r="T17" s="120"/>
      <c r="V17" s="199" t="str">
        <f>$X$12</f>
        <v>Units:</v>
      </c>
      <c r="W17" s="120"/>
      <c r="X17" s="120"/>
      <c r="Y17" s="120"/>
      <c r="Z17" s="120"/>
      <c r="AA17" s="120"/>
      <c r="AB17" s="120"/>
      <c r="AC17" s="120"/>
      <c r="AD17" s="120"/>
      <c r="AE17" s="120"/>
      <c r="AF17" s="120"/>
      <c r="AG17" s="253">
        <f t="shared" si="2"/>
        <v>0</v>
      </c>
      <c r="AI17" s="199" t="str">
        <f>$X$12</f>
        <v>Units:</v>
      </c>
      <c r="AJ17" s="120"/>
      <c r="AK17" s="120"/>
      <c r="AL17" s="120"/>
      <c r="AM17" s="120"/>
      <c r="AN17" s="120"/>
      <c r="AO17" s="120"/>
      <c r="AP17" s="120"/>
      <c r="AQ17" s="120"/>
      <c r="AR17" s="120"/>
      <c r="AS17" s="120"/>
      <c r="AT17" s="253">
        <f t="shared" si="3"/>
        <v>0</v>
      </c>
    </row>
    <row r="18" spans="1:46">
      <c r="A18" s="204" t="str">
        <f>'N3.01'!A18</f>
        <v>Stage1: RIIO-1 to RIIO-2</v>
      </c>
      <c r="B18" s="204" t="str">
        <f>'N3.01'!B18</f>
        <v>Normalisation: True-Up</v>
      </c>
      <c r="C18" s="248" t="str">
        <f>'N3.01'!C18</f>
        <v>Optional entry 1</v>
      </c>
      <c r="D18" s="204" t="str">
        <f>'N3.01'!D18</f>
        <v>N/A</v>
      </c>
      <c r="F18" s="212" t="s">
        <v>51</v>
      </c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253">
        <f t="shared" si="1"/>
        <v>0</v>
      </c>
      <c r="S18" s="199" t="str">
        <f>$X$12</f>
        <v>Units:</v>
      </c>
      <c r="T18" s="120"/>
      <c r="V18" s="199" t="str">
        <f>$X$12</f>
        <v>Units:</v>
      </c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253">
        <f t="shared" si="2"/>
        <v>0</v>
      </c>
      <c r="AI18" s="199" t="str">
        <f>$X$12</f>
        <v>Units:</v>
      </c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253">
        <f t="shared" si="3"/>
        <v>0</v>
      </c>
    </row>
    <row r="19" spans="1:46">
      <c r="A19" s="204" t="str">
        <f>'N3.01'!A19</f>
        <v>Stage1: RIIO-1 to RIIO-2</v>
      </c>
      <c r="B19" s="204" t="str">
        <f>'N3.01'!B19</f>
        <v>Normalisation: True-Up</v>
      </c>
      <c r="C19" s="248" t="str">
        <f>'N3.01'!C19</f>
        <v>Optional entry 2</v>
      </c>
      <c r="D19" s="204" t="str">
        <f>'N3.01'!D19</f>
        <v>N/A</v>
      </c>
      <c r="F19" s="212" t="s">
        <v>51</v>
      </c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252">
        <f t="shared" si="1"/>
        <v>0</v>
      </c>
      <c r="S19" s="199" t="str">
        <f>$X$12</f>
        <v>Units:</v>
      </c>
      <c r="T19" s="120"/>
      <c r="V19" s="199" t="str">
        <f>$X$12</f>
        <v>Units:</v>
      </c>
      <c r="W19" s="120"/>
      <c r="X19" s="120"/>
      <c r="Y19" s="120"/>
      <c r="Z19" s="120"/>
      <c r="AA19" s="120"/>
      <c r="AB19" s="120"/>
      <c r="AC19" s="120"/>
      <c r="AD19" s="120"/>
      <c r="AE19" s="120"/>
      <c r="AF19" s="120"/>
      <c r="AG19" s="252">
        <f t="shared" si="2"/>
        <v>0</v>
      </c>
      <c r="AI19" s="199" t="str">
        <f>$X$12</f>
        <v>Units:</v>
      </c>
      <c r="AJ19" s="120"/>
      <c r="AK19" s="120"/>
      <c r="AL19" s="120"/>
      <c r="AM19" s="120"/>
      <c r="AN19" s="120"/>
      <c r="AO19" s="120"/>
      <c r="AP19" s="120"/>
      <c r="AQ19" s="120"/>
      <c r="AR19" s="120"/>
      <c r="AS19" s="120"/>
      <c r="AT19" s="252">
        <f t="shared" si="3"/>
        <v>0</v>
      </c>
    </row>
    <row r="20" spans="1:46">
      <c r="A20" s="247" t="str">
        <f>'N3.01'!A20</f>
        <v>Stage 2: RIIO-2 Start Position 2020/21</v>
      </c>
      <c r="B20" s="247" t="str">
        <f>'N3.01'!B20</f>
        <v>Total Asset Category Risk</v>
      </c>
      <c r="C20" s="247" t="str">
        <f>'N3.01'!C20</f>
        <v>Start Position</v>
      </c>
      <c r="D20" s="247" t="str">
        <f>'N3.01'!D20</f>
        <v>Total</v>
      </c>
      <c r="F20" s="212" t="s">
        <v>51</v>
      </c>
      <c r="G20" s="252">
        <f>SUM(G15:G19)</f>
        <v>0</v>
      </c>
      <c r="H20" s="252">
        <f t="shared" ref="H20:P20" si="4">SUM(H15:H19)</f>
        <v>0</v>
      </c>
      <c r="I20" s="252">
        <f t="shared" si="4"/>
        <v>0</v>
      </c>
      <c r="J20" s="252">
        <f t="shared" si="4"/>
        <v>0</v>
      </c>
      <c r="K20" s="252">
        <f t="shared" si="4"/>
        <v>0</v>
      </c>
      <c r="L20" s="252">
        <f t="shared" si="4"/>
        <v>0</v>
      </c>
      <c r="M20" s="252">
        <f t="shared" si="4"/>
        <v>0</v>
      </c>
      <c r="N20" s="252">
        <f t="shared" si="4"/>
        <v>0</v>
      </c>
      <c r="O20" s="252">
        <f t="shared" si="4"/>
        <v>0</v>
      </c>
      <c r="P20" s="252">
        <f t="shared" si="4"/>
        <v>0</v>
      </c>
      <c r="Q20" s="252">
        <f t="shared" si="1"/>
        <v>0</v>
      </c>
      <c r="S20" s="199" t="str">
        <f t="shared" ref="S20:S55" si="5">$X$12</f>
        <v>Units:</v>
      </c>
      <c r="T20" s="120"/>
      <c r="V20" s="199" t="str">
        <f t="shared" ref="V20:V55" si="6">$X$12</f>
        <v>Units:</v>
      </c>
      <c r="W20" s="252">
        <f t="shared" ref="W20:AF20" si="7">SUM(W15:W19)</f>
        <v>0</v>
      </c>
      <c r="X20" s="252">
        <f t="shared" si="7"/>
        <v>0</v>
      </c>
      <c r="Y20" s="252">
        <f t="shared" si="7"/>
        <v>0</v>
      </c>
      <c r="Z20" s="252">
        <f t="shared" si="7"/>
        <v>0</v>
      </c>
      <c r="AA20" s="252">
        <f t="shared" si="7"/>
        <v>0</v>
      </c>
      <c r="AB20" s="252">
        <f t="shared" si="7"/>
        <v>0</v>
      </c>
      <c r="AC20" s="252">
        <f t="shared" si="7"/>
        <v>0</v>
      </c>
      <c r="AD20" s="252">
        <f t="shared" si="7"/>
        <v>0</v>
      </c>
      <c r="AE20" s="252">
        <f t="shared" si="7"/>
        <v>0</v>
      </c>
      <c r="AF20" s="252">
        <f t="shared" si="7"/>
        <v>0</v>
      </c>
      <c r="AG20" s="252">
        <f t="shared" si="2"/>
        <v>0</v>
      </c>
      <c r="AI20" s="199" t="str">
        <f t="shared" ref="AI20:AI55" si="8">$X$12</f>
        <v>Units:</v>
      </c>
      <c r="AJ20" s="252">
        <f t="shared" ref="AJ20:AS20" si="9">SUM(AJ15:AJ19)</f>
        <v>0</v>
      </c>
      <c r="AK20" s="252">
        <f t="shared" si="9"/>
        <v>0</v>
      </c>
      <c r="AL20" s="252">
        <f t="shared" si="9"/>
        <v>0</v>
      </c>
      <c r="AM20" s="252">
        <f t="shared" si="9"/>
        <v>0</v>
      </c>
      <c r="AN20" s="252">
        <f t="shared" si="9"/>
        <v>0</v>
      </c>
      <c r="AO20" s="252">
        <f t="shared" si="9"/>
        <v>0</v>
      </c>
      <c r="AP20" s="252">
        <f t="shared" si="9"/>
        <v>0</v>
      </c>
      <c r="AQ20" s="252">
        <f t="shared" si="9"/>
        <v>0</v>
      </c>
      <c r="AR20" s="252">
        <f t="shared" si="9"/>
        <v>0</v>
      </c>
      <c r="AS20" s="252">
        <f t="shared" si="9"/>
        <v>0</v>
      </c>
      <c r="AT20" s="252">
        <f t="shared" si="3"/>
        <v>0</v>
      </c>
    </row>
    <row r="21" spans="1:46">
      <c r="A21" s="204" t="str">
        <f>'N3.01'!A21</f>
        <v>Stage 2: Without Intervention Risk Change</v>
      </c>
      <c r="B21" s="204" t="str">
        <f>'N3.01'!B21</f>
        <v>Deterioration</v>
      </c>
      <c r="C21" s="204" t="str">
        <f>'N3.01'!C21</f>
        <v>Original Forecast Deterioration</v>
      </c>
      <c r="D21" s="204" t="str">
        <f>'N3.01'!D21</f>
        <v>N/A</v>
      </c>
      <c r="F21" s="212" t="s">
        <v>51</v>
      </c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253">
        <f t="shared" si="1"/>
        <v>0</v>
      </c>
      <c r="S21" s="199" t="str">
        <f t="shared" si="5"/>
        <v>Units:</v>
      </c>
      <c r="T21" s="120"/>
      <c r="V21" s="199" t="str">
        <f t="shared" si="6"/>
        <v>Units:</v>
      </c>
      <c r="W21" s="120"/>
      <c r="X21" s="120"/>
      <c r="Y21" s="120"/>
      <c r="Z21" s="120"/>
      <c r="AA21" s="120"/>
      <c r="AB21" s="120"/>
      <c r="AC21" s="120"/>
      <c r="AD21" s="120"/>
      <c r="AE21" s="120"/>
      <c r="AF21" s="120"/>
      <c r="AG21" s="253">
        <f t="shared" ref="AG21:AG32" si="10">SUM(W21:AF21)</f>
        <v>0</v>
      </c>
      <c r="AI21" s="199" t="str">
        <f t="shared" si="8"/>
        <v>Units:</v>
      </c>
      <c r="AJ21" s="120"/>
      <c r="AK21" s="120"/>
      <c r="AL21" s="120"/>
      <c r="AM21" s="120"/>
      <c r="AN21" s="120"/>
      <c r="AO21" s="120"/>
      <c r="AP21" s="120"/>
      <c r="AQ21" s="120"/>
      <c r="AR21" s="120"/>
      <c r="AS21" s="120"/>
      <c r="AT21" s="253">
        <f t="shared" ref="AT21:AT32" si="11">SUM(AJ21:AS21)</f>
        <v>0</v>
      </c>
    </row>
    <row r="22" spans="1:46">
      <c r="A22" s="204" t="str">
        <f>'N3.01'!A22</f>
        <v>Stage 2: Without Intervention Risk Change</v>
      </c>
      <c r="B22" s="204" t="str">
        <f>'N3.01'!B22</f>
        <v>Non-Intervention Impacts</v>
      </c>
      <c r="C22" s="204" t="str">
        <f>'N3.01'!C22</f>
        <v>Revised Forecast Deterioration</v>
      </c>
      <c r="D22" s="204" t="str">
        <f>'N3.01'!D22</f>
        <v>N/A</v>
      </c>
      <c r="F22" s="212" t="s">
        <v>51</v>
      </c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253">
        <f t="shared" si="1"/>
        <v>0</v>
      </c>
      <c r="S22" s="199" t="str">
        <f t="shared" si="5"/>
        <v>Units:</v>
      </c>
      <c r="T22" s="120"/>
      <c r="V22" s="199" t="str">
        <f t="shared" si="6"/>
        <v>Units:</v>
      </c>
      <c r="W22" s="120"/>
      <c r="X22" s="120"/>
      <c r="Y22" s="120"/>
      <c r="Z22" s="120"/>
      <c r="AA22" s="120"/>
      <c r="AB22" s="120"/>
      <c r="AC22" s="120"/>
      <c r="AD22" s="120"/>
      <c r="AE22" s="120"/>
      <c r="AF22" s="120"/>
      <c r="AG22" s="253">
        <f t="shared" si="10"/>
        <v>0</v>
      </c>
      <c r="AI22" s="199" t="str">
        <f t="shared" si="8"/>
        <v>Units:</v>
      </c>
      <c r="AJ22" s="120"/>
      <c r="AK22" s="120"/>
      <c r="AL22" s="120"/>
      <c r="AM22" s="120"/>
      <c r="AN22" s="120"/>
      <c r="AO22" s="120"/>
      <c r="AP22" s="120"/>
      <c r="AQ22" s="120"/>
      <c r="AR22" s="120"/>
      <c r="AS22" s="120"/>
      <c r="AT22" s="253">
        <f t="shared" si="11"/>
        <v>0</v>
      </c>
    </row>
    <row r="23" spans="1:46">
      <c r="A23" s="204" t="str">
        <f>'N3.01'!A23</f>
        <v>Stage 2: Without Intervention Risk Change</v>
      </c>
      <c r="B23" s="204" t="str">
        <f>'N3.01'!B23</f>
        <v>Non-Intervention Impacts</v>
      </c>
      <c r="C23" s="204" t="str">
        <f>'N3.01'!C23</f>
        <v>Deterioration Change Impact</v>
      </c>
      <c r="D23" s="204" t="str">
        <f>'N3.01'!D23</f>
        <v>Non-Intervention</v>
      </c>
      <c r="F23" s="212" t="s">
        <v>51</v>
      </c>
      <c r="G23" s="254">
        <f t="shared" ref="G23:P23" si="12">G$22-G$21</f>
        <v>0</v>
      </c>
      <c r="H23" s="254">
        <f t="shared" si="12"/>
        <v>0</v>
      </c>
      <c r="I23" s="254">
        <f t="shared" si="12"/>
        <v>0</v>
      </c>
      <c r="J23" s="254">
        <f t="shared" si="12"/>
        <v>0</v>
      </c>
      <c r="K23" s="254">
        <f t="shared" si="12"/>
        <v>0</v>
      </c>
      <c r="L23" s="254">
        <f t="shared" si="12"/>
        <v>0</v>
      </c>
      <c r="M23" s="254">
        <f t="shared" si="12"/>
        <v>0</v>
      </c>
      <c r="N23" s="254">
        <f t="shared" si="12"/>
        <v>0</v>
      </c>
      <c r="O23" s="254">
        <f t="shared" si="12"/>
        <v>0</v>
      </c>
      <c r="P23" s="254">
        <f t="shared" si="12"/>
        <v>0</v>
      </c>
      <c r="Q23" s="253">
        <f t="shared" ref="Q23:Q32" si="13">SUM(G23:P23)</f>
        <v>0</v>
      </c>
      <c r="S23" s="199" t="str">
        <f t="shared" si="5"/>
        <v>Units:</v>
      </c>
      <c r="T23" s="120"/>
      <c r="V23" s="199" t="str">
        <f t="shared" si="6"/>
        <v>Units:</v>
      </c>
      <c r="W23" s="254">
        <f t="shared" ref="W23:AF23" si="14">W$22-W$21</f>
        <v>0</v>
      </c>
      <c r="X23" s="254">
        <f t="shared" si="14"/>
        <v>0</v>
      </c>
      <c r="Y23" s="254">
        <f t="shared" si="14"/>
        <v>0</v>
      </c>
      <c r="Z23" s="254">
        <f t="shared" si="14"/>
        <v>0</v>
      </c>
      <c r="AA23" s="254">
        <f t="shared" si="14"/>
        <v>0</v>
      </c>
      <c r="AB23" s="254">
        <f t="shared" si="14"/>
        <v>0</v>
      </c>
      <c r="AC23" s="254">
        <f t="shared" si="14"/>
        <v>0</v>
      </c>
      <c r="AD23" s="254">
        <f t="shared" si="14"/>
        <v>0</v>
      </c>
      <c r="AE23" s="254">
        <f t="shared" si="14"/>
        <v>0</v>
      </c>
      <c r="AF23" s="254">
        <f t="shared" si="14"/>
        <v>0</v>
      </c>
      <c r="AG23" s="253">
        <f t="shared" si="10"/>
        <v>0</v>
      </c>
      <c r="AI23" s="199" t="str">
        <f t="shared" si="8"/>
        <v>Units:</v>
      </c>
      <c r="AJ23" s="254">
        <f t="shared" ref="AJ23:AS23" si="15">AJ$22-AJ$21</f>
        <v>0</v>
      </c>
      <c r="AK23" s="254">
        <f t="shared" si="15"/>
        <v>0</v>
      </c>
      <c r="AL23" s="254">
        <f t="shared" si="15"/>
        <v>0</v>
      </c>
      <c r="AM23" s="254">
        <f t="shared" si="15"/>
        <v>0</v>
      </c>
      <c r="AN23" s="254">
        <f t="shared" si="15"/>
        <v>0</v>
      </c>
      <c r="AO23" s="254">
        <f t="shared" si="15"/>
        <v>0</v>
      </c>
      <c r="AP23" s="254">
        <f t="shared" si="15"/>
        <v>0</v>
      </c>
      <c r="AQ23" s="254">
        <f t="shared" si="15"/>
        <v>0</v>
      </c>
      <c r="AR23" s="254">
        <f t="shared" si="15"/>
        <v>0</v>
      </c>
      <c r="AS23" s="254">
        <f t="shared" si="15"/>
        <v>0</v>
      </c>
      <c r="AT23" s="253">
        <f t="shared" si="11"/>
        <v>0</v>
      </c>
    </row>
    <row r="24" spans="1:46">
      <c r="A24" s="204" t="str">
        <f>'N3.01'!A24</f>
        <v>Stage 2: Without Intervention Risk Change</v>
      </c>
      <c r="B24" s="204" t="str">
        <f>'N3.01'!B24</f>
        <v>Non-Intervention Impacts</v>
      </c>
      <c r="C24" s="204" t="str">
        <f>'N3.01'!C24</f>
        <v>Revised Forecast Methodology Change</v>
      </c>
      <c r="D24" s="204" t="str">
        <f>'N3.01'!D24</f>
        <v>N/A</v>
      </c>
      <c r="F24" s="212" t="s">
        <v>51</v>
      </c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253">
        <f>SUM(G24:P24)</f>
        <v>0</v>
      </c>
      <c r="S24" s="199" t="str">
        <f t="shared" si="5"/>
        <v>Units:</v>
      </c>
      <c r="T24" s="120"/>
      <c r="V24" s="199" t="str">
        <f t="shared" si="6"/>
        <v>Units:</v>
      </c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253">
        <f t="shared" si="10"/>
        <v>0</v>
      </c>
      <c r="AI24" s="199" t="str">
        <f t="shared" si="8"/>
        <v>Units:</v>
      </c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253">
        <f t="shared" si="11"/>
        <v>0</v>
      </c>
    </row>
    <row r="25" spans="1:46">
      <c r="A25" s="204" t="str">
        <f>'N3.01'!A25</f>
        <v>Stage 2: Without Intervention Risk Change</v>
      </c>
      <c r="B25" s="204" t="str">
        <f>'N3.01'!B25</f>
        <v>Non-Intervention Impacts</v>
      </c>
      <c r="C25" s="204" t="str">
        <f>'N3.01'!C25</f>
        <v>Methodology Change Impact</v>
      </c>
      <c r="D25" s="204" t="str">
        <f>'N3.01'!D25</f>
        <v>Non-Intervention</v>
      </c>
      <c r="F25" s="212" t="s">
        <v>51</v>
      </c>
      <c r="G25" s="254">
        <f t="shared" ref="G25:P25" si="16">G$24-G$22</f>
        <v>0</v>
      </c>
      <c r="H25" s="254">
        <f t="shared" si="16"/>
        <v>0</v>
      </c>
      <c r="I25" s="254">
        <f t="shared" si="16"/>
        <v>0</v>
      </c>
      <c r="J25" s="254">
        <f t="shared" si="16"/>
        <v>0</v>
      </c>
      <c r="K25" s="254">
        <f t="shared" si="16"/>
        <v>0</v>
      </c>
      <c r="L25" s="254">
        <f t="shared" si="16"/>
        <v>0</v>
      </c>
      <c r="M25" s="254">
        <f t="shared" si="16"/>
        <v>0</v>
      </c>
      <c r="N25" s="254">
        <f t="shared" si="16"/>
        <v>0</v>
      </c>
      <c r="O25" s="254">
        <f t="shared" si="16"/>
        <v>0</v>
      </c>
      <c r="P25" s="254">
        <f t="shared" si="16"/>
        <v>0</v>
      </c>
      <c r="Q25" s="253">
        <f t="shared" si="13"/>
        <v>0</v>
      </c>
      <c r="S25" s="199" t="str">
        <f t="shared" si="5"/>
        <v>Units:</v>
      </c>
      <c r="T25" s="120"/>
      <c r="V25" s="199" t="str">
        <f t="shared" si="6"/>
        <v>Units:</v>
      </c>
      <c r="W25" s="254">
        <f t="shared" ref="W25:AF25" si="17">W$24-W$22</f>
        <v>0</v>
      </c>
      <c r="X25" s="254">
        <f t="shared" si="17"/>
        <v>0</v>
      </c>
      <c r="Y25" s="254">
        <f t="shared" si="17"/>
        <v>0</v>
      </c>
      <c r="Z25" s="254">
        <f t="shared" si="17"/>
        <v>0</v>
      </c>
      <c r="AA25" s="254">
        <f t="shared" si="17"/>
        <v>0</v>
      </c>
      <c r="AB25" s="254">
        <f t="shared" si="17"/>
        <v>0</v>
      </c>
      <c r="AC25" s="254">
        <f t="shared" si="17"/>
        <v>0</v>
      </c>
      <c r="AD25" s="254">
        <f t="shared" si="17"/>
        <v>0</v>
      </c>
      <c r="AE25" s="254">
        <f t="shared" si="17"/>
        <v>0</v>
      </c>
      <c r="AF25" s="254">
        <f t="shared" si="17"/>
        <v>0</v>
      </c>
      <c r="AG25" s="253">
        <f t="shared" si="10"/>
        <v>0</v>
      </c>
      <c r="AI25" s="199" t="str">
        <f t="shared" si="8"/>
        <v>Units:</v>
      </c>
      <c r="AJ25" s="254">
        <f t="shared" ref="AJ25:AS25" si="18">AJ$24-AJ$22</f>
        <v>0</v>
      </c>
      <c r="AK25" s="254">
        <f t="shared" si="18"/>
        <v>0</v>
      </c>
      <c r="AL25" s="254">
        <f t="shared" si="18"/>
        <v>0</v>
      </c>
      <c r="AM25" s="254">
        <f t="shared" si="18"/>
        <v>0</v>
      </c>
      <c r="AN25" s="254">
        <f t="shared" si="18"/>
        <v>0</v>
      </c>
      <c r="AO25" s="254">
        <f t="shared" si="18"/>
        <v>0</v>
      </c>
      <c r="AP25" s="254">
        <f t="shared" si="18"/>
        <v>0</v>
      </c>
      <c r="AQ25" s="254">
        <f t="shared" si="18"/>
        <v>0</v>
      </c>
      <c r="AR25" s="254">
        <f t="shared" si="18"/>
        <v>0</v>
      </c>
      <c r="AS25" s="254">
        <f t="shared" si="18"/>
        <v>0</v>
      </c>
      <c r="AT25" s="253">
        <f t="shared" si="11"/>
        <v>0</v>
      </c>
    </row>
    <row r="26" spans="1:46">
      <c r="A26" s="204" t="str">
        <f>'N3.01'!A26</f>
        <v>Stage 2: Without Intervention Risk Change</v>
      </c>
      <c r="B26" s="204" t="str">
        <f>'N3.01'!B26</f>
        <v>Load Related Work</v>
      </c>
      <c r="C26" s="204" t="str">
        <f>'N3.01'!C26</f>
        <v>Asset Additions (not part of replace or refurb)</v>
      </c>
      <c r="D26" s="204" t="str">
        <f>'N3.01'!D26</f>
        <v>Other Interventions</v>
      </c>
      <c r="F26" s="212" t="s">
        <v>51</v>
      </c>
      <c r="G26" s="120"/>
      <c r="H26" s="120"/>
      <c r="I26" s="120"/>
      <c r="J26" s="120"/>
      <c r="K26" s="120"/>
      <c r="L26" s="120"/>
      <c r="M26" s="120"/>
      <c r="N26" s="120"/>
      <c r="O26" s="120"/>
      <c r="P26" s="120"/>
      <c r="Q26" s="253">
        <f t="shared" si="13"/>
        <v>0</v>
      </c>
      <c r="S26" s="199" t="str">
        <f t="shared" si="5"/>
        <v>Units:</v>
      </c>
      <c r="T26" s="120"/>
      <c r="V26" s="199" t="str">
        <f t="shared" si="6"/>
        <v>Units:</v>
      </c>
      <c r="W26" s="120"/>
      <c r="X26" s="120"/>
      <c r="Y26" s="120"/>
      <c r="Z26" s="120"/>
      <c r="AA26" s="120"/>
      <c r="AB26" s="120"/>
      <c r="AC26" s="120"/>
      <c r="AD26" s="120"/>
      <c r="AE26" s="120"/>
      <c r="AF26" s="120"/>
      <c r="AG26" s="253">
        <f t="shared" si="10"/>
        <v>0</v>
      </c>
      <c r="AI26" s="199" t="str">
        <f t="shared" si="8"/>
        <v>Units:</v>
      </c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253">
        <f t="shared" si="11"/>
        <v>0</v>
      </c>
    </row>
    <row r="27" spans="1:46">
      <c r="A27" s="204" t="str">
        <f>'N3.01'!A27</f>
        <v>Stage 2: Without Intervention Risk Change</v>
      </c>
      <c r="B27" s="204" t="str">
        <f>'N3.01'!B27</f>
        <v>Load Related Work</v>
      </c>
      <c r="C27" s="204" t="str">
        <f>'N3.01'!C27</f>
        <v>Asset Disposals  (not part of replace or refurb)</v>
      </c>
      <c r="D27" s="204" t="str">
        <f>'N3.01'!D27</f>
        <v>Other Interventions</v>
      </c>
      <c r="F27" s="212" t="s">
        <v>51</v>
      </c>
      <c r="G27" s="120"/>
      <c r="H27" s="120"/>
      <c r="I27" s="120"/>
      <c r="J27" s="120"/>
      <c r="K27" s="120"/>
      <c r="L27" s="120"/>
      <c r="M27" s="120"/>
      <c r="N27" s="120"/>
      <c r="O27" s="120"/>
      <c r="P27" s="120"/>
      <c r="Q27" s="253">
        <f t="shared" si="13"/>
        <v>0</v>
      </c>
      <c r="S27" s="199" t="str">
        <f t="shared" si="5"/>
        <v>Units:</v>
      </c>
      <c r="T27" s="120"/>
      <c r="V27" s="199" t="str">
        <f t="shared" si="6"/>
        <v>Units:</v>
      </c>
      <c r="W27" s="120"/>
      <c r="X27" s="120"/>
      <c r="Y27" s="120"/>
      <c r="Z27" s="120"/>
      <c r="AA27" s="120"/>
      <c r="AB27" s="120"/>
      <c r="AC27" s="120"/>
      <c r="AD27" s="120"/>
      <c r="AE27" s="120"/>
      <c r="AF27" s="120"/>
      <c r="AG27" s="253">
        <f t="shared" si="10"/>
        <v>0</v>
      </c>
      <c r="AI27" s="199" t="str">
        <f t="shared" si="8"/>
        <v>Units:</v>
      </c>
      <c r="AJ27" s="120"/>
      <c r="AK27" s="120"/>
      <c r="AL27" s="120"/>
      <c r="AM27" s="120"/>
      <c r="AN27" s="120"/>
      <c r="AO27" s="120"/>
      <c r="AP27" s="120"/>
      <c r="AQ27" s="120"/>
      <c r="AR27" s="120"/>
      <c r="AS27" s="120"/>
      <c r="AT27" s="253">
        <f t="shared" si="11"/>
        <v>0</v>
      </c>
    </row>
    <row r="28" spans="1:46">
      <c r="A28" s="204" t="str">
        <f>'N3.01'!A28</f>
        <v>Stage 2: Without Intervention Risk Change</v>
      </c>
      <c r="B28" s="204" t="str">
        <f>'N3.01'!B28</f>
        <v>Risk Changes</v>
      </c>
      <c r="C28" s="204" t="str">
        <f>'N3.01'!C28</f>
        <v>Changes in Maintenance Programme</v>
      </c>
      <c r="D28" s="204" t="str">
        <f>'N3.01'!D28</f>
        <v>Other Interventions</v>
      </c>
      <c r="F28" s="212" t="s">
        <v>51</v>
      </c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253">
        <f t="shared" si="13"/>
        <v>0</v>
      </c>
      <c r="S28" s="199" t="str">
        <f t="shared" si="5"/>
        <v>Units:</v>
      </c>
      <c r="T28" s="120"/>
      <c r="V28" s="199" t="str">
        <f t="shared" si="6"/>
        <v>Units:</v>
      </c>
      <c r="W28" s="120"/>
      <c r="X28" s="120"/>
      <c r="Y28" s="120"/>
      <c r="Z28" s="120"/>
      <c r="AA28" s="120"/>
      <c r="AB28" s="120"/>
      <c r="AC28" s="120"/>
      <c r="AD28" s="120"/>
      <c r="AE28" s="120"/>
      <c r="AF28" s="120"/>
      <c r="AG28" s="253">
        <f t="shared" si="10"/>
        <v>0</v>
      </c>
      <c r="AI28" s="199" t="str">
        <f t="shared" si="8"/>
        <v>Units:</v>
      </c>
      <c r="AJ28" s="120"/>
      <c r="AK28" s="120"/>
      <c r="AL28" s="120"/>
      <c r="AM28" s="120"/>
      <c r="AN28" s="120"/>
      <c r="AO28" s="120"/>
      <c r="AP28" s="120"/>
      <c r="AQ28" s="120"/>
      <c r="AR28" s="120"/>
      <c r="AS28" s="120"/>
      <c r="AT28" s="253">
        <f t="shared" si="11"/>
        <v>0</v>
      </c>
    </row>
    <row r="29" spans="1:46">
      <c r="A29" s="204" t="str">
        <f>'N3.01'!A29</f>
        <v>Stage 2: Without Intervention Risk Change</v>
      </c>
      <c r="B29" s="204" t="str">
        <f>'N3.01'!B29</f>
        <v>Risk Changes</v>
      </c>
      <c r="C29" s="204" t="str">
        <f>'N3.01'!C29</f>
        <v>Manual Over-ride on PoF or CoF</v>
      </c>
      <c r="D29" s="204" t="str">
        <f>'N3.01'!D29</f>
        <v>Non-Intervention</v>
      </c>
      <c r="F29" s="212" t="s">
        <v>51</v>
      </c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253">
        <f t="shared" si="13"/>
        <v>0</v>
      </c>
      <c r="S29" s="199" t="str">
        <f t="shared" si="5"/>
        <v>Units:</v>
      </c>
      <c r="T29" s="120"/>
      <c r="V29" s="199" t="str">
        <f t="shared" si="6"/>
        <v>Units:</v>
      </c>
      <c r="W29" s="120"/>
      <c r="X29" s="120"/>
      <c r="Y29" s="120"/>
      <c r="Z29" s="120"/>
      <c r="AA29" s="120"/>
      <c r="AB29" s="120"/>
      <c r="AC29" s="120"/>
      <c r="AD29" s="120"/>
      <c r="AE29" s="120"/>
      <c r="AF29" s="120"/>
      <c r="AG29" s="253">
        <f t="shared" si="10"/>
        <v>0</v>
      </c>
      <c r="AI29" s="199" t="str">
        <f t="shared" si="8"/>
        <v>Units:</v>
      </c>
      <c r="AJ29" s="120"/>
      <c r="AK29" s="120"/>
      <c r="AL29" s="120"/>
      <c r="AM29" s="120"/>
      <c r="AN29" s="120"/>
      <c r="AO29" s="120"/>
      <c r="AP29" s="120"/>
      <c r="AQ29" s="120"/>
      <c r="AR29" s="120"/>
      <c r="AS29" s="120"/>
      <c r="AT29" s="253">
        <f t="shared" si="11"/>
        <v>0</v>
      </c>
    </row>
    <row r="30" spans="1:46">
      <c r="A30" s="204" t="str">
        <f>'N3.01'!A30</f>
        <v>Stage 2: Without Intervention Risk Change</v>
      </c>
      <c r="B30" s="204" t="str">
        <f>'N3.01'!B30</f>
        <v>Risk Changes</v>
      </c>
      <c r="C30" s="204" t="str">
        <f>'N3.01'!C30</f>
        <v>Extension of Expected Asset Life</v>
      </c>
      <c r="D30" s="204" t="str">
        <f>'N3.01'!D30</f>
        <v>Non-Intervention</v>
      </c>
      <c r="F30" s="212" t="s">
        <v>51</v>
      </c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253">
        <f t="shared" si="13"/>
        <v>0</v>
      </c>
      <c r="S30" s="199" t="str">
        <f t="shared" si="5"/>
        <v>Units:</v>
      </c>
      <c r="T30" s="120"/>
      <c r="V30" s="199" t="str">
        <f t="shared" si="6"/>
        <v>Units:</v>
      </c>
      <c r="W30" s="120"/>
      <c r="X30" s="120"/>
      <c r="Y30" s="120"/>
      <c r="Z30" s="120"/>
      <c r="AA30" s="120"/>
      <c r="AB30" s="120"/>
      <c r="AC30" s="120"/>
      <c r="AD30" s="120"/>
      <c r="AE30" s="120"/>
      <c r="AF30" s="120"/>
      <c r="AG30" s="253">
        <f t="shared" si="10"/>
        <v>0</v>
      </c>
      <c r="AI30" s="199" t="str">
        <f t="shared" si="8"/>
        <v>Units:</v>
      </c>
      <c r="AJ30" s="120"/>
      <c r="AK30" s="120"/>
      <c r="AL30" s="120"/>
      <c r="AM30" s="120"/>
      <c r="AN30" s="120"/>
      <c r="AO30" s="120"/>
      <c r="AP30" s="120"/>
      <c r="AQ30" s="120"/>
      <c r="AR30" s="120"/>
      <c r="AS30" s="120"/>
      <c r="AT30" s="253">
        <f t="shared" si="11"/>
        <v>0</v>
      </c>
    </row>
    <row r="31" spans="1:46">
      <c r="A31" s="204" t="str">
        <f>'N3.01'!A31</f>
        <v>Stage 2: Without Intervention Risk Change</v>
      </c>
      <c r="B31" s="204" t="str">
        <f>'N3.01'!B31</f>
        <v>Risk Changes</v>
      </c>
      <c r="C31" s="204" t="str">
        <f>'N3.01'!C31</f>
        <v>Consequential Interventions</v>
      </c>
      <c r="D31" s="204" t="str">
        <f>'N3.01'!D31</f>
        <v>Non-Intervention</v>
      </c>
      <c r="F31" s="212" t="s">
        <v>51</v>
      </c>
      <c r="G31" s="120"/>
      <c r="H31" s="120"/>
      <c r="I31" s="120"/>
      <c r="J31" s="120"/>
      <c r="K31" s="120"/>
      <c r="L31" s="120"/>
      <c r="M31" s="120"/>
      <c r="N31" s="120"/>
      <c r="O31" s="120"/>
      <c r="P31" s="120"/>
      <c r="Q31" s="253">
        <f t="shared" si="13"/>
        <v>0</v>
      </c>
      <c r="S31" s="199" t="str">
        <f t="shared" si="5"/>
        <v>Units:</v>
      </c>
      <c r="T31" s="120"/>
      <c r="V31" s="199" t="str">
        <f t="shared" si="6"/>
        <v>Units:</v>
      </c>
      <c r="W31" s="120"/>
      <c r="X31" s="120"/>
      <c r="Y31" s="120"/>
      <c r="Z31" s="120"/>
      <c r="AA31" s="120"/>
      <c r="AB31" s="120"/>
      <c r="AC31" s="120"/>
      <c r="AD31" s="120"/>
      <c r="AE31" s="120"/>
      <c r="AF31" s="120"/>
      <c r="AG31" s="253">
        <f t="shared" si="10"/>
        <v>0</v>
      </c>
      <c r="AI31" s="199" t="str">
        <f t="shared" si="8"/>
        <v>Units:</v>
      </c>
      <c r="AJ31" s="120"/>
      <c r="AK31" s="120"/>
      <c r="AL31" s="120"/>
      <c r="AM31" s="120"/>
      <c r="AN31" s="120"/>
      <c r="AO31" s="120"/>
      <c r="AP31" s="120"/>
      <c r="AQ31" s="120"/>
      <c r="AR31" s="120"/>
      <c r="AS31" s="120"/>
      <c r="AT31" s="253">
        <f t="shared" si="11"/>
        <v>0</v>
      </c>
    </row>
    <row r="32" spans="1:46">
      <c r="A32" s="204" t="str">
        <f>'N3.01'!A32</f>
        <v>Stage 2: Without Intervention Risk Change</v>
      </c>
      <c r="B32" s="204" t="str">
        <f>'N3.01'!B32</f>
        <v>Risk Changes</v>
      </c>
      <c r="C32" s="248" t="str">
        <f>'N3.01'!C32</f>
        <v>Optional entry 3</v>
      </c>
      <c r="D32" s="204" t="str">
        <f>'N3.01'!D32</f>
        <v>N/A</v>
      </c>
      <c r="F32" s="212" t="s">
        <v>51</v>
      </c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253">
        <f t="shared" si="13"/>
        <v>0</v>
      </c>
      <c r="S32" s="199" t="str">
        <f t="shared" si="5"/>
        <v>Units:</v>
      </c>
      <c r="T32" s="120"/>
      <c r="V32" s="199" t="str">
        <f t="shared" si="6"/>
        <v>Units:</v>
      </c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253">
        <f t="shared" si="10"/>
        <v>0</v>
      </c>
      <c r="AI32" s="199" t="str">
        <f t="shared" si="8"/>
        <v>Units:</v>
      </c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253">
        <f t="shared" si="11"/>
        <v>0</v>
      </c>
    </row>
    <row r="33" spans="1:46">
      <c r="A33" s="247" t="str">
        <f>'N3.01'!A33</f>
        <v>Stage 3: RIIO-2 Without Intervention Position 2025/26</v>
      </c>
      <c r="B33" s="247" t="str">
        <f>'N3.01'!B33</f>
        <v>Total Asset Category Risk</v>
      </c>
      <c r="C33" s="247" t="str">
        <f>'N3.01'!C33</f>
        <v>Without Intervention Position</v>
      </c>
      <c r="D33" s="247" t="str">
        <f>'N3.01'!D33</f>
        <v>Total</v>
      </c>
      <c r="F33" s="212" t="s">
        <v>51</v>
      </c>
      <c r="G33" s="252">
        <f>SUM(G$20:G$21)+G$23+SUM(G$25:G$32)</f>
        <v>0</v>
      </c>
      <c r="H33" s="252">
        <f t="shared" ref="H33:P33" si="19">SUM(H$20:H$21)+H$23+SUM(H$25:H$32)</f>
        <v>0</v>
      </c>
      <c r="I33" s="252">
        <f t="shared" si="19"/>
        <v>0</v>
      </c>
      <c r="J33" s="252">
        <f t="shared" si="19"/>
        <v>0</v>
      </c>
      <c r="K33" s="252">
        <f t="shared" si="19"/>
        <v>0</v>
      </c>
      <c r="L33" s="252">
        <f t="shared" si="19"/>
        <v>0</v>
      </c>
      <c r="M33" s="252">
        <f t="shared" si="19"/>
        <v>0</v>
      </c>
      <c r="N33" s="252">
        <f t="shared" si="19"/>
        <v>0</v>
      </c>
      <c r="O33" s="252">
        <f t="shared" si="19"/>
        <v>0</v>
      </c>
      <c r="P33" s="252">
        <f t="shared" si="19"/>
        <v>0</v>
      </c>
      <c r="Q33" s="252">
        <f>SUM(G33:P33)</f>
        <v>0</v>
      </c>
      <c r="S33" s="199" t="str">
        <f t="shared" si="5"/>
        <v>Units:</v>
      </c>
      <c r="T33" s="120"/>
      <c r="V33" s="199" t="str">
        <f t="shared" si="6"/>
        <v>Units:</v>
      </c>
      <c r="W33" s="252">
        <f t="shared" ref="W33:AF33" si="20">SUM(W$20:W$21)+W$23+SUM(W$25:W$32)</f>
        <v>0</v>
      </c>
      <c r="X33" s="252">
        <f t="shared" si="20"/>
        <v>0</v>
      </c>
      <c r="Y33" s="252">
        <f t="shared" si="20"/>
        <v>0</v>
      </c>
      <c r="Z33" s="252">
        <f t="shared" si="20"/>
        <v>0</v>
      </c>
      <c r="AA33" s="252">
        <f t="shared" si="20"/>
        <v>0</v>
      </c>
      <c r="AB33" s="252">
        <f t="shared" si="20"/>
        <v>0</v>
      </c>
      <c r="AC33" s="252">
        <f t="shared" si="20"/>
        <v>0</v>
      </c>
      <c r="AD33" s="252">
        <f t="shared" si="20"/>
        <v>0</v>
      </c>
      <c r="AE33" s="252">
        <f t="shared" si="20"/>
        <v>0</v>
      </c>
      <c r="AF33" s="252">
        <f t="shared" si="20"/>
        <v>0</v>
      </c>
      <c r="AG33" s="252">
        <f>SUM(W33:AF33)</f>
        <v>0</v>
      </c>
      <c r="AI33" s="199" t="str">
        <f t="shared" si="8"/>
        <v>Units:</v>
      </c>
      <c r="AJ33" s="252">
        <f t="shared" ref="AJ33:AS33" si="21">SUM(AJ$20:AJ$21)+AJ$23+SUM(AJ$25:AJ$32)</f>
        <v>0</v>
      </c>
      <c r="AK33" s="252">
        <f t="shared" si="21"/>
        <v>0</v>
      </c>
      <c r="AL33" s="252">
        <f t="shared" si="21"/>
        <v>0</v>
      </c>
      <c r="AM33" s="252">
        <f t="shared" si="21"/>
        <v>0</v>
      </c>
      <c r="AN33" s="252">
        <f t="shared" si="21"/>
        <v>0</v>
      </c>
      <c r="AO33" s="252">
        <f t="shared" si="21"/>
        <v>0</v>
      </c>
      <c r="AP33" s="252">
        <f t="shared" si="21"/>
        <v>0</v>
      </c>
      <c r="AQ33" s="252">
        <f t="shared" si="21"/>
        <v>0</v>
      </c>
      <c r="AR33" s="252">
        <f t="shared" si="21"/>
        <v>0</v>
      </c>
      <c r="AS33" s="252">
        <f t="shared" si="21"/>
        <v>0</v>
      </c>
      <c r="AT33" s="252">
        <f>SUM(AJ33:AS33)</f>
        <v>0</v>
      </c>
    </row>
    <row r="34" spans="1:46">
      <c r="A34" s="204" t="str">
        <f>'N3.01'!A34</f>
        <v>Stage 3:With Intervention Risk Change</v>
      </c>
      <c r="B34" s="204" t="str">
        <f>'N3.01'!B34</f>
        <v>Non-Intervention Impacts</v>
      </c>
      <c r="C34" s="204" t="str">
        <f>'N3.01'!C34</f>
        <v>Methodology Change Impact</v>
      </c>
      <c r="D34" s="204" t="str">
        <f>'N3.01'!D34</f>
        <v>Non-Intervention</v>
      </c>
      <c r="F34" s="212" t="s">
        <v>51</v>
      </c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253">
        <f t="shared" ref="Q34:Q47" si="22">SUM(G34:P34)</f>
        <v>0</v>
      </c>
      <c r="S34" s="199" t="str">
        <f t="shared" si="5"/>
        <v>Units:</v>
      </c>
      <c r="T34" s="120"/>
      <c r="V34" s="199" t="str">
        <f t="shared" si="6"/>
        <v>Units:</v>
      </c>
      <c r="W34" s="120"/>
      <c r="X34" s="120"/>
      <c r="Y34" s="120"/>
      <c r="Z34" s="120"/>
      <c r="AA34" s="120"/>
      <c r="AB34" s="120"/>
      <c r="AC34" s="120"/>
      <c r="AD34" s="120"/>
      <c r="AE34" s="120"/>
      <c r="AF34" s="120"/>
      <c r="AG34" s="253">
        <f t="shared" ref="AG34:AG47" si="23">SUM(W34:AF34)</f>
        <v>0</v>
      </c>
      <c r="AI34" s="199" t="str">
        <f t="shared" si="8"/>
        <v>Units:</v>
      </c>
      <c r="AJ34" s="120"/>
      <c r="AK34" s="120"/>
      <c r="AL34" s="120"/>
      <c r="AM34" s="120"/>
      <c r="AN34" s="120"/>
      <c r="AO34" s="120"/>
      <c r="AP34" s="120"/>
      <c r="AQ34" s="120"/>
      <c r="AR34" s="120"/>
      <c r="AS34" s="120"/>
      <c r="AT34" s="253">
        <f t="shared" ref="AT34:AT47" si="24">SUM(AJ34:AS34)</f>
        <v>0</v>
      </c>
    </row>
    <row r="35" spans="1:46">
      <c r="A35" s="204" t="str">
        <f>'N3.01'!A35</f>
        <v>Stage 3:With Intervention Risk Change</v>
      </c>
      <c r="B35" s="204" t="str">
        <f>'N3.01'!B35</f>
        <v>Non-Intervention Impacts</v>
      </c>
      <c r="C35" s="204" t="str">
        <f>'N3.01'!C35</f>
        <v>Data Revision Impact</v>
      </c>
      <c r="D35" s="204" t="str">
        <f>'N3.01'!D35</f>
        <v>Non-Intervention</v>
      </c>
      <c r="F35" s="212" t="s">
        <v>51</v>
      </c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253">
        <f t="shared" si="22"/>
        <v>0</v>
      </c>
      <c r="S35" s="199" t="str">
        <f t="shared" si="5"/>
        <v>Units:</v>
      </c>
      <c r="T35" s="120"/>
      <c r="V35" s="199" t="str">
        <f t="shared" si="6"/>
        <v>Units:</v>
      </c>
      <c r="W35" s="120"/>
      <c r="X35" s="120"/>
      <c r="Y35" s="120"/>
      <c r="Z35" s="120"/>
      <c r="AA35" s="120"/>
      <c r="AB35" s="120"/>
      <c r="AC35" s="120"/>
      <c r="AD35" s="120"/>
      <c r="AE35" s="120"/>
      <c r="AF35" s="120"/>
      <c r="AG35" s="253">
        <f t="shared" si="23"/>
        <v>0</v>
      </c>
      <c r="AI35" s="199" t="str">
        <f t="shared" si="8"/>
        <v>Units:</v>
      </c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253">
        <f t="shared" si="24"/>
        <v>0</v>
      </c>
    </row>
    <row r="36" spans="1:46">
      <c r="A36" s="204" t="str">
        <f>'N3.01'!A36</f>
        <v>Stage 3:With Intervention Risk Change</v>
      </c>
      <c r="B36" s="204" t="str">
        <f>'N3.01'!B36</f>
        <v>Non-Intervention Impacts</v>
      </c>
      <c r="C36" s="204" t="str">
        <f>'N3.01'!C36</f>
        <v>Manual Over-ride on PoF or CoF</v>
      </c>
      <c r="D36" s="204" t="str">
        <f>'N3.01'!D36</f>
        <v>Non-Intervention</v>
      </c>
      <c r="F36" s="212" t="s">
        <v>51</v>
      </c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253">
        <f t="shared" si="22"/>
        <v>0</v>
      </c>
      <c r="S36" s="199" t="str">
        <f t="shared" si="5"/>
        <v>Units:</v>
      </c>
      <c r="T36" s="120"/>
      <c r="V36" s="199" t="str">
        <f t="shared" si="6"/>
        <v>Units:</v>
      </c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253">
        <f t="shared" si="23"/>
        <v>0</v>
      </c>
      <c r="AI36" s="199" t="str">
        <f t="shared" si="8"/>
        <v>Units:</v>
      </c>
      <c r="AJ36" s="120"/>
      <c r="AK36" s="120"/>
      <c r="AL36" s="120"/>
      <c r="AM36" s="120"/>
      <c r="AN36" s="120"/>
      <c r="AO36" s="120"/>
      <c r="AP36" s="120"/>
      <c r="AQ36" s="120"/>
      <c r="AR36" s="120"/>
      <c r="AS36" s="120"/>
      <c r="AT36" s="253">
        <f t="shared" si="24"/>
        <v>0</v>
      </c>
    </row>
    <row r="37" spans="1:46">
      <c r="A37" s="204" t="str">
        <f>'N3.01'!A37</f>
        <v>Stage 3:With Intervention Risk Change</v>
      </c>
      <c r="B37" s="204" t="str">
        <f>'N3.01'!B37</f>
        <v>Non-Intervention Impacts</v>
      </c>
      <c r="C37" s="204" t="str">
        <f>'N3.01'!C37</f>
        <v>Extension of Expected Asset Life</v>
      </c>
      <c r="D37" s="204" t="str">
        <f>'N3.01'!D37</f>
        <v>Non-Intervention</v>
      </c>
      <c r="F37" s="212" t="s">
        <v>51</v>
      </c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253">
        <f t="shared" si="22"/>
        <v>0</v>
      </c>
      <c r="S37" s="199" t="str">
        <f t="shared" si="5"/>
        <v>Units:</v>
      </c>
      <c r="T37" s="120"/>
      <c r="V37" s="199" t="str">
        <f t="shared" si="6"/>
        <v>Units:</v>
      </c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253">
        <f t="shared" si="23"/>
        <v>0</v>
      </c>
      <c r="AI37" s="199" t="str">
        <f t="shared" si="8"/>
        <v>Units:</v>
      </c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253">
        <f t="shared" si="24"/>
        <v>0</v>
      </c>
    </row>
    <row r="38" spans="1:46">
      <c r="A38" s="204" t="str">
        <f>'N3.01'!A38</f>
        <v>Stage 3:With Intervention Risk Change</v>
      </c>
      <c r="B38" s="204" t="str">
        <f>'N3.01'!B38</f>
        <v>Non-Intervention Impacts</v>
      </c>
      <c r="C38" s="204" t="str">
        <f>'N3.01'!C38</f>
        <v>Consequential Interventions</v>
      </c>
      <c r="D38" s="204" t="str">
        <f>'N3.01'!D38</f>
        <v>Non-Intervention</v>
      </c>
      <c r="F38" s="212" t="s">
        <v>51</v>
      </c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253">
        <f t="shared" si="22"/>
        <v>0</v>
      </c>
      <c r="S38" s="199" t="str">
        <f t="shared" si="5"/>
        <v>Units:</v>
      </c>
      <c r="T38" s="120"/>
      <c r="V38" s="199" t="str">
        <f t="shared" si="6"/>
        <v>Units:</v>
      </c>
      <c r="W38" s="120"/>
      <c r="X38" s="120"/>
      <c r="Y38" s="120"/>
      <c r="Z38" s="120"/>
      <c r="AA38" s="120"/>
      <c r="AB38" s="120"/>
      <c r="AC38" s="120"/>
      <c r="AD38" s="120"/>
      <c r="AE38" s="120"/>
      <c r="AF38" s="120"/>
      <c r="AG38" s="253">
        <f t="shared" si="23"/>
        <v>0</v>
      </c>
      <c r="AI38" s="199" t="str">
        <f t="shared" si="8"/>
        <v>Units:</v>
      </c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253">
        <f t="shared" si="24"/>
        <v>0</v>
      </c>
    </row>
    <row r="39" spans="1:46">
      <c r="A39" s="204" t="str">
        <f>'N3.01'!A39</f>
        <v>Stage 3:With Intervention Risk Change</v>
      </c>
      <c r="B39" s="204" t="str">
        <f>'N3.01'!B39</f>
        <v>Asset Intervention Impacts</v>
      </c>
      <c r="C39" s="204" t="str">
        <f>'N3.01'!C39</f>
        <v>Asset Replacement (PoF Driven)</v>
      </c>
      <c r="D39" s="204" t="str">
        <f>'N3.01'!D39</f>
        <v>Replacement</v>
      </c>
      <c r="F39" s="212" t="s">
        <v>51</v>
      </c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253">
        <f t="shared" si="22"/>
        <v>0</v>
      </c>
      <c r="S39" s="199" t="str">
        <f t="shared" si="5"/>
        <v>Units:</v>
      </c>
      <c r="T39" s="120"/>
      <c r="V39" s="199" t="str">
        <f t="shared" si="6"/>
        <v>Units:</v>
      </c>
      <c r="W39" s="120"/>
      <c r="X39" s="120"/>
      <c r="Y39" s="120"/>
      <c r="Z39" s="120"/>
      <c r="AA39" s="120"/>
      <c r="AB39" s="120"/>
      <c r="AC39" s="120"/>
      <c r="AD39" s="120"/>
      <c r="AE39" s="120"/>
      <c r="AF39" s="120"/>
      <c r="AG39" s="253">
        <f t="shared" si="23"/>
        <v>0</v>
      </c>
      <c r="AI39" s="199" t="str">
        <f t="shared" si="8"/>
        <v>Units:</v>
      </c>
      <c r="AJ39" s="120"/>
      <c r="AK39" s="120"/>
      <c r="AL39" s="120"/>
      <c r="AM39" s="120"/>
      <c r="AN39" s="120"/>
      <c r="AO39" s="120"/>
      <c r="AP39" s="120"/>
      <c r="AQ39" s="120"/>
      <c r="AR39" s="120"/>
      <c r="AS39" s="120"/>
      <c r="AT39" s="253">
        <f t="shared" si="24"/>
        <v>0</v>
      </c>
    </row>
    <row r="40" spans="1:46">
      <c r="A40" s="204" t="str">
        <f>'N3.01'!A40</f>
        <v>Stage 3:With Intervention Risk Change</v>
      </c>
      <c r="B40" s="204" t="str">
        <f>'N3.01'!B40</f>
        <v>Asset Intervention Impacts</v>
      </c>
      <c r="C40" s="204" t="str">
        <f>'N3.01'!C40</f>
        <v>Asset Replacement (CoF Driven)</v>
      </c>
      <c r="D40" s="204" t="str">
        <f>'N3.01'!D40</f>
        <v>Replacement</v>
      </c>
      <c r="F40" s="212" t="s">
        <v>51</v>
      </c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253">
        <f t="shared" si="22"/>
        <v>0</v>
      </c>
      <c r="S40" s="199" t="str">
        <f t="shared" si="5"/>
        <v>Units:</v>
      </c>
      <c r="T40" s="120"/>
      <c r="V40" s="199" t="str">
        <f t="shared" si="6"/>
        <v>Units:</v>
      </c>
      <c r="W40" s="120"/>
      <c r="X40" s="120"/>
      <c r="Y40" s="120"/>
      <c r="Z40" s="120"/>
      <c r="AA40" s="120"/>
      <c r="AB40" s="120"/>
      <c r="AC40" s="120"/>
      <c r="AD40" s="120"/>
      <c r="AE40" s="120"/>
      <c r="AF40" s="120"/>
      <c r="AG40" s="253">
        <f t="shared" si="23"/>
        <v>0</v>
      </c>
      <c r="AI40" s="199" t="str">
        <f t="shared" si="8"/>
        <v>Units:</v>
      </c>
      <c r="AJ40" s="120"/>
      <c r="AK40" s="120"/>
      <c r="AL40" s="120"/>
      <c r="AM40" s="120"/>
      <c r="AN40" s="120"/>
      <c r="AO40" s="120"/>
      <c r="AP40" s="120"/>
      <c r="AQ40" s="120"/>
      <c r="AR40" s="120"/>
      <c r="AS40" s="120"/>
      <c r="AT40" s="253">
        <f t="shared" si="24"/>
        <v>0</v>
      </c>
    </row>
    <row r="41" spans="1:46">
      <c r="A41" s="204" t="str">
        <f>'N3.01'!A41</f>
        <v>Stage 3:With Intervention Risk Change</v>
      </c>
      <c r="B41" s="204" t="str">
        <f>'N3.01'!B41</f>
        <v>Asset Intervention Impacts</v>
      </c>
      <c r="C41" s="204" t="str">
        <f>'N3.01'!C41</f>
        <v>Asset Replacement (Other Driven)</v>
      </c>
      <c r="D41" s="204" t="str">
        <f>'N3.01'!D41</f>
        <v>Replacement</v>
      </c>
      <c r="F41" s="212" t="s">
        <v>51</v>
      </c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253">
        <f t="shared" si="22"/>
        <v>0</v>
      </c>
      <c r="S41" s="199" t="str">
        <f t="shared" si="5"/>
        <v>Units:</v>
      </c>
      <c r="T41" s="120"/>
      <c r="V41" s="199" t="str">
        <f t="shared" si="6"/>
        <v>Units:</v>
      </c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253">
        <f t="shared" si="23"/>
        <v>0</v>
      </c>
      <c r="AI41" s="199" t="str">
        <f t="shared" si="8"/>
        <v>Units:</v>
      </c>
      <c r="AJ41" s="120"/>
      <c r="AK41" s="120"/>
      <c r="AL41" s="120"/>
      <c r="AM41" s="120"/>
      <c r="AN41" s="120"/>
      <c r="AO41" s="120"/>
      <c r="AP41" s="120"/>
      <c r="AQ41" s="120"/>
      <c r="AR41" s="120"/>
      <c r="AS41" s="120"/>
      <c r="AT41" s="253">
        <f t="shared" si="24"/>
        <v>0</v>
      </c>
    </row>
    <row r="42" spans="1:46">
      <c r="A42" s="204" t="str">
        <f>'N3.01'!A42</f>
        <v>Stage 3:With Intervention Risk Change</v>
      </c>
      <c r="B42" s="204" t="str">
        <f>'N3.01'!B42</f>
        <v>Asset Intervention Impacts</v>
      </c>
      <c r="C42" s="204" t="str">
        <f>'N3.01'!C42</f>
        <v>Asset Refurbishment (PoF Driven)</v>
      </c>
      <c r="D42" s="204" t="str">
        <f>'N3.01'!D42</f>
        <v>Refurbishment</v>
      </c>
      <c r="F42" s="212" t="s">
        <v>51</v>
      </c>
      <c r="G42" s="120"/>
      <c r="H42" s="120"/>
      <c r="I42" s="120"/>
      <c r="J42" s="120"/>
      <c r="K42" s="120"/>
      <c r="L42" s="120"/>
      <c r="M42" s="120"/>
      <c r="N42" s="120"/>
      <c r="O42" s="120"/>
      <c r="P42" s="120"/>
      <c r="Q42" s="253">
        <f t="shared" si="22"/>
        <v>0</v>
      </c>
      <c r="S42" s="199" t="str">
        <f t="shared" si="5"/>
        <v>Units:</v>
      </c>
      <c r="T42" s="120"/>
      <c r="V42" s="199" t="str">
        <f t="shared" si="6"/>
        <v>Units:</v>
      </c>
      <c r="W42" s="120"/>
      <c r="X42" s="120"/>
      <c r="Y42" s="120"/>
      <c r="Z42" s="120"/>
      <c r="AA42" s="120"/>
      <c r="AB42" s="120"/>
      <c r="AC42" s="120"/>
      <c r="AD42" s="120"/>
      <c r="AE42" s="120"/>
      <c r="AF42" s="120"/>
      <c r="AG42" s="253">
        <f t="shared" si="23"/>
        <v>0</v>
      </c>
      <c r="AI42" s="199" t="str">
        <f t="shared" si="8"/>
        <v>Units:</v>
      </c>
      <c r="AJ42" s="120"/>
      <c r="AK42" s="120"/>
      <c r="AL42" s="120"/>
      <c r="AM42" s="120"/>
      <c r="AN42" s="120"/>
      <c r="AO42" s="120"/>
      <c r="AP42" s="120"/>
      <c r="AQ42" s="120"/>
      <c r="AR42" s="120"/>
      <c r="AS42" s="120"/>
      <c r="AT42" s="253">
        <f t="shared" si="24"/>
        <v>0</v>
      </c>
    </row>
    <row r="43" spans="1:46">
      <c r="A43" s="204" t="str">
        <f>'N3.01'!A43</f>
        <v>Stage 3:With Intervention Risk Change</v>
      </c>
      <c r="B43" s="204" t="str">
        <f>'N3.01'!B43</f>
        <v>Asset Intervention Impacts</v>
      </c>
      <c r="C43" s="204" t="str">
        <f>'N3.01'!C43</f>
        <v>Asset Refurbishment (CoF Driven)</v>
      </c>
      <c r="D43" s="204" t="str">
        <f>'N3.01'!D43</f>
        <v>Refurbishment</v>
      </c>
      <c r="F43" s="212" t="s">
        <v>51</v>
      </c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253">
        <f t="shared" si="22"/>
        <v>0</v>
      </c>
      <c r="S43" s="199" t="str">
        <f t="shared" si="5"/>
        <v>Units:</v>
      </c>
      <c r="T43" s="120"/>
      <c r="V43" s="199" t="str">
        <f t="shared" si="6"/>
        <v>Units:</v>
      </c>
      <c r="W43" s="120"/>
      <c r="X43" s="120"/>
      <c r="Y43" s="120"/>
      <c r="Z43" s="120"/>
      <c r="AA43" s="120"/>
      <c r="AB43" s="120"/>
      <c r="AC43" s="120"/>
      <c r="AD43" s="120"/>
      <c r="AE43" s="120"/>
      <c r="AF43" s="120"/>
      <c r="AG43" s="253">
        <f t="shared" si="23"/>
        <v>0</v>
      </c>
      <c r="AI43" s="199" t="str">
        <f t="shared" si="8"/>
        <v>Units:</v>
      </c>
      <c r="AJ43" s="120"/>
      <c r="AK43" s="120"/>
      <c r="AL43" s="120"/>
      <c r="AM43" s="120"/>
      <c r="AN43" s="120"/>
      <c r="AO43" s="120"/>
      <c r="AP43" s="120"/>
      <c r="AQ43" s="120"/>
      <c r="AR43" s="120"/>
      <c r="AS43" s="120"/>
      <c r="AT43" s="253">
        <f t="shared" si="24"/>
        <v>0</v>
      </c>
    </row>
    <row r="44" spans="1:46">
      <c r="A44" s="204" t="str">
        <f>'N3.01'!A44</f>
        <v>Stage 3:With Intervention Risk Change</v>
      </c>
      <c r="B44" s="204" t="str">
        <f>'N3.01'!B44</f>
        <v>Asset Intervention Impacts</v>
      </c>
      <c r="C44" s="204" t="str">
        <f>'N3.01'!C44</f>
        <v>Asset Refurbishment (Other Driven)</v>
      </c>
      <c r="D44" s="204" t="str">
        <f>'N3.01'!D44</f>
        <v>Refurbishment</v>
      </c>
      <c r="F44" s="212" t="s">
        <v>51</v>
      </c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253">
        <f t="shared" si="22"/>
        <v>0</v>
      </c>
      <c r="S44" s="199" t="str">
        <f t="shared" si="5"/>
        <v>Units:</v>
      </c>
      <c r="T44" s="120"/>
      <c r="V44" s="199" t="str">
        <f t="shared" si="6"/>
        <v>Units:</v>
      </c>
      <c r="W44" s="120"/>
      <c r="X44" s="120"/>
      <c r="Y44" s="120"/>
      <c r="Z44" s="120"/>
      <c r="AA44" s="120"/>
      <c r="AB44" s="120"/>
      <c r="AC44" s="120"/>
      <c r="AD44" s="120"/>
      <c r="AE44" s="120"/>
      <c r="AF44" s="120"/>
      <c r="AG44" s="253">
        <f t="shared" si="23"/>
        <v>0</v>
      </c>
      <c r="AI44" s="199" t="str">
        <f t="shared" si="8"/>
        <v>Units:</v>
      </c>
      <c r="AJ44" s="120"/>
      <c r="AK44" s="120"/>
      <c r="AL44" s="120"/>
      <c r="AM44" s="120"/>
      <c r="AN44" s="120"/>
      <c r="AO44" s="120"/>
      <c r="AP44" s="120"/>
      <c r="AQ44" s="120"/>
      <c r="AR44" s="120"/>
      <c r="AS44" s="120"/>
      <c r="AT44" s="253">
        <f t="shared" si="24"/>
        <v>0</v>
      </c>
    </row>
    <row r="45" spans="1:46">
      <c r="A45" s="204" t="str">
        <f>'N3.01'!A45</f>
        <v>Stage 3:With Intervention Risk Change</v>
      </c>
      <c r="B45" s="204" t="str">
        <f>'N3.01'!B45</f>
        <v>Asset Intervention Impacts</v>
      </c>
      <c r="C45" s="204" t="str">
        <f>'N3.01'!C45</f>
        <v>Asset Replacement Due To Early Life Failures</v>
      </c>
      <c r="D45" s="204" t="str">
        <f>'N3.01'!D45</f>
        <v>Other Interventions</v>
      </c>
      <c r="F45" s="212" t="s">
        <v>51</v>
      </c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253">
        <f t="shared" si="22"/>
        <v>0</v>
      </c>
      <c r="S45" s="199" t="str">
        <f t="shared" si="5"/>
        <v>Units:</v>
      </c>
      <c r="T45" s="120"/>
      <c r="V45" s="199" t="str">
        <f t="shared" si="6"/>
        <v>Units:</v>
      </c>
      <c r="W45" s="120"/>
      <c r="X45" s="120"/>
      <c r="Y45" s="120"/>
      <c r="Z45" s="120"/>
      <c r="AA45" s="120"/>
      <c r="AB45" s="120"/>
      <c r="AC45" s="120"/>
      <c r="AD45" s="120"/>
      <c r="AE45" s="120"/>
      <c r="AF45" s="120"/>
      <c r="AG45" s="253">
        <f t="shared" si="23"/>
        <v>0</v>
      </c>
      <c r="AI45" s="199" t="str">
        <f t="shared" si="8"/>
        <v>Units:</v>
      </c>
      <c r="AJ45" s="120"/>
      <c r="AK45" s="120"/>
      <c r="AL45" s="120"/>
      <c r="AM45" s="120"/>
      <c r="AN45" s="120"/>
      <c r="AO45" s="120"/>
      <c r="AP45" s="120"/>
      <c r="AQ45" s="120"/>
      <c r="AR45" s="120"/>
      <c r="AS45" s="120"/>
      <c r="AT45" s="253">
        <f t="shared" si="24"/>
        <v>0</v>
      </c>
    </row>
    <row r="46" spans="1:46">
      <c r="A46" s="204" t="str">
        <f>'N3.01'!A46</f>
        <v>Stage 3:With Intervention Risk Change</v>
      </c>
      <c r="B46" s="204" t="str">
        <f>'N3.01'!B46</f>
        <v>Risk Changes</v>
      </c>
      <c r="C46" s="248" t="str">
        <f>'N3.01'!C46</f>
        <v>Optional entry 4</v>
      </c>
      <c r="D46" s="204" t="str">
        <f>'N3.01'!D46</f>
        <v>N/A</v>
      </c>
      <c r="F46" s="212" t="s">
        <v>51</v>
      </c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53">
        <f t="shared" si="22"/>
        <v>0</v>
      </c>
      <c r="S46" s="199" t="str">
        <f t="shared" si="5"/>
        <v>Units:</v>
      </c>
      <c r="T46" s="120"/>
      <c r="V46" s="199" t="str">
        <f t="shared" si="6"/>
        <v>Units:</v>
      </c>
      <c r="W46" s="206"/>
      <c r="X46" s="206"/>
      <c r="Y46" s="206"/>
      <c r="Z46" s="206"/>
      <c r="AA46" s="206"/>
      <c r="AB46" s="206"/>
      <c r="AC46" s="206"/>
      <c r="AD46" s="206"/>
      <c r="AE46" s="206"/>
      <c r="AF46" s="206"/>
      <c r="AG46" s="253">
        <f t="shared" si="23"/>
        <v>0</v>
      </c>
      <c r="AI46" s="199" t="str">
        <f t="shared" si="8"/>
        <v>Units:</v>
      </c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53">
        <f t="shared" si="24"/>
        <v>0</v>
      </c>
    </row>
    <row r="47" spans="1:46">
      <c r="A47" s="247" t="str">
        <f>'N3.01'!A47</f>
        <v>Stage 3: RIIO-2 With Intervention Position 2025/26</v>
      </c>
      <c r="B47" s="247" t="str">
        <f>'N3.01'!B47</f>
        <v>Total Asset Category Risk</v>
      </c>
      <c r="C47" s="247" t="str">
        <f>'N3.01'!C47</f>
        <v>With Intervention Position</v>
      </c>
      <c r="D47" s="247" t="str">
        <f>'N3.01'!D47</f>
        <v>Total</v>
      </c>
      <c r="F47" s="212" t="s">
        <v>51</v>
      </c>
      <c r="G47" s="252">
        <f>SUM(G$33:G$46)</f>
        <v>0</v>
      </c>
      <c r="H47" s="252">
        <f t="shared" ref="H47:P47" si="25">SUM(H$33:H$46)</f>
        <v>0</v>
      </c>
      <c r="I47" s="252">
        <f t="shared" si="25"/>
        <v>0</v>
      </c>
      <c r="J47" s="252">
        <f t="shared" si="25"/>
        <v>0</v>
      </c>
      <c r="K47" s="252">
        <f t="shared" si="25"/>
        <v>0</v>
      </c>
      <c r="L47" s="252">
        <f t="shared" si="25"/>
        <v>0</v>
      </c>
      <c r="M47" s="252">
        <f t="shared" si="25"/>
        <v>0</v>
      </c>
      <c r="N47" s="252">
        <f t="shared" si="25"/>
        <v>0</v>
      </c>
      <c r="O47" s="252">
        <f t="shared" si="25"/>
        <v>0</v>
      </c>
      <c r="P47" s="252">
        <f t="shared" si="25"/>
        <v>0</v>
      </c>
      <c r="Q47" s="252">
        <f t="shared" si="22"/>
        <v>0</v>
      </c>
      <c r="S47" s="199" t="str">
        <f t="shared" si="5"/>
        <v>Units:</v>
      </c>
      <c r="T47" s="120"/>
      <c r="V47" s="199" t="str">
        <f t="shared" si="6"/>
        <v>Units:</v>
      </c>
      <c r="W47" s="252">
        <f t="shared" ref="W47:AF47" si="26">SUM(W$33:W$46)</f>
        <v>0</v>
      </c>
      <c r="X47" s="252">
        <f t="shared" si="26"/>
        <v>0</v>
      </c>
      <c r="Y47" s="252">
        <f t="shared" si="26"/>
        <v>0</v>
      </c>
      <c r="Z47" s="252">
        <f t="shared" si="26"/>
        <v>0</v>
      </c>
      <c r="AA47" s="252">
        <f t="shared" si="26"/>
        <v>0</v>
      </c>
      <c r="AB47" s="252">
        <f t="shared" si="26"/>
        <v>0</v>
      </c>
      <c r="AC47" s="252">
        <f t="shared" si="26"/>
        <v>0</v>
      </c>
      <c r="AD47" s="252">
        <f t="shared" si="26"/>
        <v>0</v>
      </c>
      <c r="AE47" s="252">
        <f t="shared" si="26"/>
        <v>0</v>
      </c>
      <c r="AF47" s="252">
        <f t="shared" si="26"/>
        <v>0</v>
      </c>
      <c r="AG47" s="252">
        <f t="shared" si="23"/>
        <v>0</v>
      </c>
      <c r="AI47" s="199" t="str">
        <f t="shared" si="8"/>
        <v>Units:</v>
      </c>
      <c r="AJ47" s="252">
        <f t="shared" ref="AJ47:AS47" si="27">SUM(AJ$33:AJ$46)</f>
        <v>0</v>
      </c>
      <c r="AK47" s="252">
        <f t="shared" si="27"/>
        <v>0</v>
      </c>
      <c r="AL47" s="252">
        <f t="shared" si="27"/>
        <v>0</v>
      </c>
      <c r="AM47" s="252">
        <f t="shared" si="27"/>
        <v>0</v>
      </c>
      <c r="AN47" s="252">
        <f t="shared" si="27"/>
        <v>0</v>
      </c>
      <c r="AO47" s="252">
        <f t="shared" si="27"/>
        <v>0</v>
      </c>
      <c r="AP47" s="252">
        <f t="shared" si="27"/>
        <v>0</v>
      </c>
      <c r="AQ47" s="252">
        <f t="shared" si="27"/>
        <v>0</v>
      </c>
      <c r="AR47" s="252">
        <f t="shared" si="27"/>
        <v>0</v>
      </c>
      <c r="AS47" s="252">
        <f t="shared" si="27"/>
        <v>0</v>
      </c>
      <c r="AT47" s="252">
        <f t="shared" si="24"/>
        <v>0</v>
      </c>
    </row>
    <row r="48" spans="1:46" s="207" customFormat="1" ht="5" customHeight="1">
      <c r="S48" s="208"/>
      <c r="V48" s="208"/>
      <c r="AI48" s="208"/>
    </row>
    <row r="49" spans="1:46">
      <c r="A49" s="204" t="str">
        <f>'N3.01'!A49</f>
        <v>Long Term Risk Benefit: RIIO-2</v>
      </c>
      <c r="B49" s="204" t="str">
        <f>'N3.01'!B49</f>
        <v>Asset Intervention Impacts</v>
      </c>
      <c r="C49" s="204" t="str">
        <f>'N3.01'!C49</f>
        <v>Asset Replacement (PoF Driven)</v>
      </c>
      <c r="D49" s="204" t="str">
        <f>'N3.01'!D49</f>
        <v>N/A</v>
      </c>
      <c r="F49" s="212" t="s">
        <v>51</v>
      </c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253">
        <f t="shared" ref="Q49:Q55" si="28">SUM(G49:P49)</f>
        <v>0</v>
      </c>
      <c r="S49" s="199" t="str">
        <f t="shared" si="5"/>
        <v>Units:</v>
      </c>
      <c r="T49" s="120"/>
      <c r="V49" s="199" t="str">
        <f t="shared" si="6"/>
        <v>Units:</v>
      </c>
      <c r="W49" s="120"/>
      <c r="X49" s="120"/>
      <c r="Y49" s="120"/>
      <c r="Z49" s="120"/>
      <c r="AA49" s="120"/>
      <c r="AB49" s="120"/>
      <c r="AC49" s="120"/>
      <c r="AD49" s="120"/>
      <c r="AE49" s="120"/>
      <c r="AF49" s="120"/>
      <c r="AG49" s="253">
        <f t="shared" ref="AG49:AG55" si="29">SUM(W49:AF49)</f>
        <v>0</v>
      </c>
      <c r="AI49" s="199" t="str">
        <f t="shared" si="8"/>
        <v>Units:</v>
      </c>
      <c r="AJ49" s="120"/>
      <c r="AK49" s="120"/>
      <c r="AL49" s="120"/>
      <c r="AM49" s="120"/>
      <c r="AN49" s="120"/>
      <c r="AO49" s="120"/>
      <c r="AP49" s="120"/>
      <c r="AQ49" s="120"/>
      <c r="AR49" s="120"/>
      <c r="AS49" s="120"/>
      <c r="AT49" s="253">
        <f t="shared" ref="AT49:AT55" si="30">SUM(AJ49:AS49)</f>
        <v>0</v>
      </c>
    </row>
    <row r="50" spans="1:46">
      <c r="A50" s="204" t="str">
        <f>'N3.01'!A50</f>
        <v>Long Term Risk Benefit: RIIO-2</v>
      </c>
      <c r="B50" s="204" t="str">
        <f>'N3.01'!B50</f>
        <v>Asset Intervention Impacts</v>
      </c>
      <c r="C50" s="204" t="str">
        <f>'N3.01'!C50</f>
        <v>Asset Replacement (CoF Driven)</v>
      </c>
      <c r="D50" s="204" t="str">
        <f>'N3.01'!D50</f>
        <v>N/A</v>
      </c>
      <c r="F50" s="212" t="s">
        <v>51</v>
      </c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253">
        <f t="shared" si="28"/>
        <v>0</v>
      </c>
      <c r="S50" s="199" t="str">
        <f t="shared" si="5"/>
        <v>Units:</v>
      </c>
      <c r="T50" s="120"/>
      <c r="V50" s="199" t="str">
        <f t="shared" si="6"/>
        <v>Units:</v>
      </c>
      <c r="W50" s="120"/>
      <c r="X50" s="120"/>
      <c r="Y50" s="120"/>
      <c r="Z50" s="120"/>
      <c r="AA50" s="120"/>
      <c r="AB50" s="120"/>
      <c r="AC50" s="120"/>
      <c r="AD50" s="120"/>
      <c r="AE50" s="120"/>
      <c r="AF50" s="120"/>
      <c r="AG50" s="253">
        <f t="shared" si="29"/>
        <v>0</v>
      </c>
      <c r="AI50" s="199" t="str">
        <f t="shared" si="8"/>
        <v>Units:</v>
      </c>
      <c r="AJ50" s="120"/>
      <c r="AK50" s="120"/>
      <c r="AL50" s="120"/>
      <c r="AM50" s="120"/>
      <c r="AN50" s="120"/>
      <c r="AO50" s="120"/>
      <c r="AP50" s="120"/>
      <c r="AQ50" s="120"/>
      <c r="AR50" s="120"/>
      <c r="AS50" s="120"/>
      <c r="AT50" s="253">
        <f t="shared" si="30"/>
        <v>0</v>
      </c>
    </row>
    <row r="51" spans="1:46">
      <c r="A51" s="204" t="str">
        <f>'N3.01'!A51</f>
        <v>Long Term Risk Benefit: RIIO-2</v>
      </c>
      <c r="B51" s="204" t="str">
        <f>'N3.01'!B51</f>
        <v>Asset Intervention Impacts</v>
      </c>
      <c r="C51" s="204" t="str">
        <f>'N3.01'!C51</f>
        <v>Asset Replacement (Other Driven)</v>
      </c>
      <c r="D51" s="204" t="str">
        <f>'N3.01'!D51</f>
        <v>N/A</v>
      </c>
      <c r="F51" s="212" t="s">
        <v>51</v>
      </c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253">
        <f t="shared" si="28"/>
        <v>0</v>
      </c>
      <c r="S51" s="199" t="str">
        <f t="shared" si="5"/>
        <v>Units:</v>
      </c>
      <c r="T51" s="120"/>
      <c r="V51" s="199" t="str">
        <f t="shared" si="6"/>
        <v>Units:</v>
      </c>
      <c r="W51" s="120"/>
      <c r="X51" s="120"/>
      <c r="Y51" s="120"/>
      <c r="Z51" s="120"/>
      <c r="AA51" s="120"/>
      <c r="AB51" s="120"/>
      <c r="AC51" s="120"/>
      <c r="AD51" s="120"/>
      <c r="AE51" s="120"/>
      <c r="AF51" s="120"/>
      <c r="AG51" s="253">
        <f t="shared" si="29"/>
        <v>0</v>
      </c>
      <c r="AI51" s="199" t="str">
        <f t="shared" si="8"/>
        <v>Units:</v>
      </c>
      <c r="AJ51" s="120"/>
      <c r="AK51" s="120"/>
      <c r="AL51" s="120"/>
      <c r="AM51" s="120"/>
      <c r="AN51" s="120"/>
      <c r="AO51" s="120"/>
      <c r="AP51" s="120"/>
      <c r="AQ51" s="120"/>
      <c r="AR51" s="120"/>
      <c r="AS51" s="120"/>
      <c r="AT51" s="253">
        <f t="shared" si="30"/>
        <v>0</v>
      </c>
    </row>
    <row r="52" spans="1:46">
      <c r="A52" s="204" t="str">
        <f>'N3.01'!A52</f>
        <v>Long Term Risk Benefit: RIIO-2</v>
      </c>
      <c r="B52" s="204" t="str">
        <f>'N3.01'!B52</f>
        <v>Asset Intervention Impacts</v>
      </c>
      <c r="C52" s="204" t="str">
        <f>'N3.01'!C52</f>
        <v>Asset Refurbishment (PoF Driven)</v>
      </c>
      <c r="D52" s="204" t="str">
        <f>'N3.01'!D52</f>
        <v>N/A</v>
      </c>
      <c r="F52" s="212" t="s">
        <v>51</v>
      </c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253">
        <f t="shared" si="28"/>
        <v>0</v>
      </c>
      <c r="S52" s="199" t="str">
        <f t="shared" si="5"/>
        <v>Units:</v>
      </c>
      <c r="T52" s="120"/>
      <c r="V52" s="199" t="str">
        <f t="shared" si="6"/>
        <v>Units:</v>
      </c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253">
        <f t="shared" si="29"/>
        <v>0</v>
      </c>
      <c r="AI52" s="199" t="str">
        <f t="shared" si="8"/>
        <v>Units:</v>
      </c>
      <c r="AJ52" s="120"/>
      <c r="AK52" s="120"/>
      <c r="AL52" s="120"/>
      <c r="AM52" s="120"/>
      <c r="AN52" s="120"/>
      <c r="AO52" s="120"/>
      <c r="AP52" s="120"/>
      <c r="AQ52" s="120"/>
      <c r="AR52" s="120"/>
      <c r="AS52" s="120"/>
      <c r="AT52" s="253">
        <f t="shared" si="30"/>
        <v>0</v>
      </c>
    </row>
    <row r="53" spans="1:46">
      <c r="A53" s="204" t="str">
        <f>'N3.01'!A53</f>
        <v>Long Term Risk Benefit: RIIO-2</v>
      </c>
      <c r="B53" s="204" t="str">
        <f>'N3.01'!B53</f>
        <v>Asset Intervention Impacts</v>
      </c>
      <c r="C53" s="204" t="str">
        <f>'N3.01'!C53</f>
        <v>Asset Refurbishment (CoF Driven)</v>
      </c>
      <c r="D53" s="204" t="str">
        <f>'N3.01'!D53</f>
        <v>N/A</v>
      </c>
      <c r="F53" s="212" t="s">
        <v>51</v>
      </c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253">
        <f t="shared" si="28"/>
        <v>0</v>
      </c>
      <c r="S53" s="199" t="str">
        <f t="shared" si="5"/>
        <v>Units:</v>
      </c>
      <c r="T53" s="120"/>
      <c r="V53" s="199" t="str">
        <f t="shared" si="6"/>
        <v>Units:</v>
      </c>
      <c r="W53" s="120"/>
      <c r="X53" s="120"/>
      <c r="Y53" s="120"/>
      <c r="Z53" s="120"/>
      <c r="AA53" s="120"/>
      <c r="AB53" s="120"/>
      <c r="AC53" s="120"/>
      <c r="AD53" s="120"/>
      <c r="AE53" s="120"/>
      <c r="AF53" s="120"/>
      <c r="AG53" s="253">
        <f t="shared" si="29"/>
        <v>0</v>
      </c>
      <c r="AI53" s="199" t="str">
        <f t="shared" si="8"/>
        <v>Units:</v>
      </c>
      <c r="AJ53" s="120"/>
      <c r="AK53" s="120"/>
      <c r="AL53" s="120"/>
      <c r="AM53" s="120"/>
      <c r="AN53" s="120"/>
      <c r="AO53" s="120"/>
      <c r="AP53" s="120"/>
      <c r="AQ53" s="120"/>
      <c r="AR53" s="120"/>
      <c r="AS53" s="120"/>
      <c r="AT53" s="253">
        <f t="shared" si="30"/>
        <v>0</v>
      </c>
    </row>
    <row r="54" spans="1:46">
      <c r="A54" s="204" t="str">
        <f>'N3.01'!A54</f>
        <v>Long Term Risk Benefit: RIIO-2</v>
      </c>
      <c r="B54" s="204" t="str">
        <f>'N3.01'!B54</f>
        <v>Asset Intervention Impacts</v>
      </c>
      <c r="C54" s="204" t="str">
        <f>'N3.01'!C54</f>
        <v>Asset Refurbishment (Other Driven)</v>
      </c>
      <c r="D54" s="204" t="str">
        <f>'N3.01'!D54</f>
        <v>N/A</v>
      </c>
      <c r="F54" s="212" t="s">
        <v>51</v>
      </c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253">
        <f t="shared" si="28"/>
        <v>0</v>
      </c>
      <c r="S54" s="199" t="str">
        <f t="shared" si="5"/>
        <v>Units:</v>
      </c>
      <c r="T54" s="120"/>
      <c r="V54" s="199" t="str">
        <f t="shared" si="6"/>
        <v>Units:</v>
      </c>
      <c r="W54" s="120"/>
      <c r="X54" s="120"/>
      <c r="Y54" s="120"/>
      <c r="Z54" s="120"/>
      <c r="AA54" s="120"/>
      <c r="AB54" s="120"/>
      <c r="AC54" s="120"/>
      <c r="AD54" s="120"/>
      <c r="AE54" s="120"/>
      <c r="AF54" s="120"/>
      <c r="AG54" s="253">
        <f t="shared" si="29"/>
        <v>0</v>
      </c>
      <c r="AI54" s="199" t="str">
        <f t="shared" si="8"/>
        <v>Units:</v>
      </c>
      <c r="AJ54" s="120"/>
      <c r="AK54" s="120"/>
      <c r="AL54" s="120"/>
      <c r="AM54" s="120"/>
      <c r="AN54" s="120"/>
      <c r="AO54" s="120"/>
      <c r="AP54" s="120"/>
      <c r="AQ54" s="120"/>
      <c r="AR54" s="120"/>
      <c r="AS54" s="120"/>
      <c r="AT54" s="253">
        <f t="shared" si="30"/>
        <v>0</v>
      </c>
    </row>
    <row r="55" spans="1:46">
      <c r="A55" s="204" t="str">
        <f>'N3.01'!A55</f>
        <v>Long Term Risk Benefit: RIIO-2</v>
      </c>
      <c r="B55" s="204" t="str">
        <f>'N3.01'!B55</f>
        <v>Asset Intervention Impacts</v>
      </c>
      <c r="C55" s="204" t="str">
        <f>'N3.01'!C55</f>
        <v>Total Long Term Risk Benefit</v>
      </c>
      <c r="D55" s="204" t="str">
        <f>'N3.01'!D55</f>
        <v>Sub-Total</v>
      </c>
      <c r="F55" s="212" t="s">
        <v>51</v>
      </c>
      <c r="G55" s="252">
        <f>SUM(G$49:G$54)</f>
        <v>0</v>
      </c>
      <c r="H55" s="252">
        <f t="shared" ref="H55:P55" si="31">SUM(H$49:H$54)</f>
        <v>0</v>
      </c>
      <c r="I55" s="252">
        <f t="shared" si="31"/>
        <v>0</v>
      </c>
      <c r="J55" s="252">
        <f t="shared" si="31"/>
        <v>0</v>
      </c>
      <c r="K55" s="252">
        <f t="shared" si="31"/>
        <v>0</v>
      </c>
      <c r="L55" s="252">
        <f t="shared" si="31"/>
        <v>0</v>
      </c>
      <c r="M55" s="252">
        <f t="shared" si="31"/>
        <v>0</v>
      </c>
      <c r="N55" s="252">
        <f t="shared" si="31"/>
        <v>0</v>
      </c>
      <c r="O55" s="252">
        <f t="shared" si="31"/>
        <v>0</v>
      </c>
      <c r="P55" s="252">
        <f t="shared" si="31"/>
        <v>0</v>
      </c>
      <c r="Q55" s="253">
        <f t="shared" si="28"/>
        <v>0</v>
      </c>
      <c r="S55" s="199" t="str">
        <f t="shared" si="5"/>
        <v>Units:</v>
      </c>
      <c r="T55" s="120"/>
      <c r="V55" s="199" t="str">
        <f t="shared" si="6"/>
        <v>Units:</v>
      </c>
      <c r="W55" s="252">
        <f t="shared" ref="W55:AF55" si="32">SUM(W$49:W$54)</f>
        <v>0</v>
      </c>
      <c r="X55" s="252">
        <f t="shared" si="32"/>
        <v>0</v>
      </c>
      <c r="Y55" s="252">
        <f t="shared" si="32"/>
        <v>0</v>
      </c>
      <c r="Z55" s="252">
        <f t="shared" si="32"/>
        <v>0</v>
      </c>
      <c r="AA55" s="252">
        <f t="shared" si="32"/>
        <v>0</v>
      </c>
      <c r="AB55" s="252">
        <f t="shared" si="32"/>
        <v>0</v>
      </c>
      <c r="AC55" s="252">
        <f t="shared" si="32"/>
        <v>0</v>
      </c>
      <c r="AD55" s="252">
        <f t="shared" si="32"/>
        <v>0</v>
      </c>
      <c r="AE55" s="252">
        <f t="shared" si="32"/>
        <v>0</v>
      </c>
      <c r="AF55" s="252">
        <f t="shared" si="32"/>
        <v>0</v>
      </c>
      <c r="AG55" s="253">
        <f t="shared" si="29"/>
        <v>0</v>
      </c>
      <c r="AI55" s="199" t="str">
        <f t="shared" si="8"/>
        <v>Units:</v>
      </c>
      <c r="AJ55" s="252">
        <f t="shared" ref="AJ55:AS55" si="33">SUM(AJ$49:AJ$54)</f>
        <v>0</v>
      </c>
      <c r="AK55" s="252">
        <f t="shared" si="33"/>
        <v>0</v>
      </c>
      <c r="AL55" s="252">
        <f t="shared" si="33"/>
        <v>0</v>
      </c>
      <c r="AM55" s="252">
        <f t="shared" si="33"/>
        <v>0</v>
      </c>
      <c r="AN55" s="252">
        <f t="shared" si="33"/>
        <v>0</v>
      </c>
      <c r="AO55" s="252">
        <f t="shared" si="33"/>
        <v>0</v>
      </c>
      <c r="AP55" s="252">
        <f t="shared" si="33"/>
        <v>0</v>
      </c>
      <c r="AQ55" s="252">
        <f t="shared" si="33"/>
        <v>0</v>
      </c>
      <c r="AR55" s="252">
        <f t="shared" si="33"/>
        <v>0</v>
      </c>
      <c r="AS55" s="252">
        <f t="shared" si="33"/>
        <v>0</v>
      </c>
      <c r="AT55" s="253">
        <f t="shared" si="30"/>
        <v>0</v>
      </c>
    </row>
    <row r="56" spans="1:46" s="207" customFormat="1" ht="5" customHeight="1">
      <c r="F56" s="208"/>
      <c r="S56" s="208"/>
      <c r="V56" s="208"/>
      <c r="AI56" s="208"/>
    </row>
    <row r="78" spans="5:5">
      <c r="E78" s="209"/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>
    <tabColor rgb="FF7030A0"/>
  </sheetPr>
  <dimension ref="A1:AV78"/>
  <sheetViews>
    <sheetView zoomScale="85" zoomScaleNormal="85" workbookViewId="0">
      <selection activeCell="G47" sqref="G47"/>
    </sheetView>
  </sheetViews>
  <sheetFormatPr defaultColWidth="9" defaultRowHeight="12.4"/>
  <cols>
    <col min="1" max="1" width="51.19921875" style="89" customWidth="1"/>
    <col min="2" max="2" width="48.796875" style="89" bestFit="1" customWidth="1"/>
    <col min="3" max="3" width="51.19921875" style="89" bestFit="1" customWidth="1"/>
    <col min="4" max="4" width="11.796875" style="89" customWidth="1"/>
    <col min="5" max="5" width="1" style="207" customWidth="1"/>
    <col min="6" max="6" width="6.19921875" style="90" customWidth="1"/>
    <col min="7" max="7" width="9.796875" style="89" bestFit="1" customWidth="1"/>
    <col min="8" max="14" width="9.1328125" style="89" bestFit="1" customWidth="1"/>
    <col min="15" max="17" width="9" style="89"/>
    <col min="18" max="18" width="1" style="207" customWidth="1"/>
    <col min="19" max="19" width="6.19921875" style="90" customWidth="1"/>
    <col min="20" max="20" width="9" style="89"/>
    <col min="21" max="21" width="1" style="207" customWidth="1"/>
    <col min="22" max="22" width="6.19921875" style="90" customWidth="1"/>
    <col min="23" max="33" width="9" style="89"/>
    <col min="34" max="34" width="1" style="207" customWidth="1"/>
    <col min="35" max="35" width="6.19921875" style="90" customWidth="1"/>
    <col min="36" max="46" width="9" style="89"/>
    <col min="47" max="47" width="9.33203125" style="89" bestFit="1" customWidth="1"/>
    <col min="48" max="16384" width="9" style="89"/>
  </cols>
  <sheetData>
    <row r="1" spans="1:48" ht="25.15">
      <c r="A1" s="1" t="str">
        <f>N0_Cover!A1</f>
        <v>RIIO-2 Regulatory Reporting Pack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</row>
    <row r="2" spans="1:48" ht="22.9">
      <c r="A2" s="1">
        <f>N0_Cover!$B$12</f>
        <v>0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</row>
    <row r="3" spans="1:48" ht="19.899999999999999">
      <c r="A3" s="5" t="str">
        <f>"Workbook " &amp; N0_Cover!$B$12</f>
        <v xml:space="preserve">Workbook 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48" ht="17.649999999999999">
      <c r="A4" s="7" t="str">
        <f>"Submission Version " &amp; N0_Cover!$B$15 &amp; " - Submitted on " &amp; TEXT(N0_Cover!$B$16,"dd mmm yyyy")</f>
        <v>Submission Version  - Submitted on 00 Jan 1900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</row>
    <row r="5" spans="1:48" ht="17.649999999999999">
      <c r="A5" s="7" t="str">
        <f>"Template Version: " &amp; N0_Cover!$B$11</f>
        <v>Template Version: v1.0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</row>
    <row r="6" spans="1:48" ht="19.899999999999999">
      <c r="A6" s="5" t="e">
        <f ca="1">"Sheet: " &amp;VLOOKUP(RIGHT(CELL("filename",A1),LEN(CELL("filename",A1))-FIND("]",CELL("filename",A1))),'N0.1_Contents'!$A$11:$B$98,2,FALSE)</f>
        <v>#N/A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</row>
    <row r="7" spans="1:48" ht="17.649999999999999">
      <c r="A7" s="7" t="str">
        <f>"Prices Base: " &amp; 'N0.5_Data_Constants'!C13</f>
        <v>Prices Base: 2018/19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</row>
    <row r="8" spans="1:48" s="137" customFormat="1">
      <c r="A8" s="140" t="str">
        <f>"Error Checks: " &amp; IF(ISERROR(MATCH("Error",$A$9:$AV$9,0)),"OK","Error")</f>
        <v>Error Checks: OK</v>
      </c>
      <c r="B8" s="141"/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1"/>
      <c r="AE8" s="141"/>
      <c r="AF8" s="141"/>
      <c r="AG8" s="141"/>
      <c r="AH8" s="141"/>
      <c r="AI8" s="141"/>
      <c r="AJ8" s="141"/>
      <c r="AK8" s="141"/>
      <c r="AL8" s="141"/>
      <c r="AM8" s="141"/>
      <c r="AN8" s="141"/>
      <c r="AO8" s="141"/>
      <c r="AP8" s="141"/>
      <c r="AQ8" s="141"/>
      <c r="AR8" s="141"/>
      <c r="AS8" s="141"/>
      <c r="AT8" s="141"/>
      <c r="AU8" s="141"/>
    </row>
    <row r="9" spans="1:48" s="137" customFormat="1">
      <c r="A9" s="142" t="str">
        <f t="shared" ref="A9:AV9" si="0">IF(ISERROR(MATCH("Error",A10:A12,0)),"-","Error")</f>
        <v>-</v>
      </c>
      <c r="B9" s="142" t="str">
        <f t="shared" si="0"/>
        <v>-</v>
      </c>
      <c r="C9" s="142" t="str">
        <f t="shared" si="0"/>
        <v>-</v>
      </c>
      <c r="D9" s="142"/>
      <c r="E9" s="142" t="str">
        <f t="shared" si="0"/>
        <v>-</v>
      </c>
      <c r="F9" s="142" t="str">
        <f t="shared" si="0"/>
        <v>-</v>
      </c>
      <c r="G9" s="142" t="str">
        <f t="shared" si="0"/>
        <v>-</v>
      </c>
      <c r="H9" s="142" t="str">
        <f t="shared" si="0"/>
        <v>-</v>
      </c>
      <c r="I9" s="142" t="str">
        <f t="shared" si="0"/>
        <v>-</v>
      </c>
      <c r="J9" s="142" t="str">
        <f t="shared" si="0"/>
        <v>-</v>
      </c>
      <c r="K9" s="142" t="str">
        <f t="shared" si="0"/>
        <v>-</v>
      </c>
      <c r="L9" s="142" t="str">
        <f t="shared" si="0"/>
        <v>-</v>
      </c>
      <c r="M9" s="142" t="str">
        <f t="shared" si="0"/>
        <v>-</v>
      </c>
      <c r="N9" s="142" t="str">
        <f t="shared" si="0"/>
        <v>-</v>
      </c>
      <c r="O9" s="142" t="str">
        <f t="shared" si="0"/>
        <v>-</v>
      </c>
      <c r="P9" s="142" t="str">
        <f t="shared" si="0"/>
        <v>-</v>
      </c>
      <c r="Q9" s="142" t="str">
        <f t="shared" si="0"/>
        <v>-</v>
      </c>
      <c r="R9" s="142" t="str">
        <f t="shared" si="0"/>
        <v>-</v>
      </c>
      <c r="S9" s="142" t="str">
        <f t="shared" si="0"/>
        <v>-</v>
      </c>
      <c r="T9" s="142" t="str">
        <f t="shared" si="0"/>
        <v>-</v>
      </c>
      <c r="U9" s="142" t="str">
        <f t="shared" si="0"/>
        <v>-</v>
      </c>
      <c r="V9" s="142" t="str">
        <f t="shared" si="0"/>
        <v>-</v>
      </c>
      <c r="W9" s="142" t="str">
        <f t="shared" si="0"/>
        <v>-</v>
      </c>
      <c r="X9" s="142" t="str">
        <f t="shared" si="0"/>
        <v>-</v>
      </c>
      <c r="Y9" s="142" t="str">
        <f t="shared" si="0"/>
        <v>-</v>
      </c>
      <c r="Z9" s="142" t="str">
        <f t="shared" si="0"/>
        <v>-</v>
      </c>
      <c r="AA9" s="142" t="str">
        <f t="shared" si="0"/>
        <v>-</v>
      </c>
      <c r="AB9" s="142" t="str">
        <f t="shared" si="0"/>
        <v>-</v>
      </c>
      <c r="AC9" s="142" t="str">
        <f t="shared" si="0"/>
        <v>-</v>
      </c>
      <c r="AD9" s="142" t="str">
        <f t="shared" si="0"/>
        <v>-</v>
      </c>
      <c r="AE9" s="142" t="str">
        <f t="shared" si="0"/>
        <v>-</v>
      </c>
      <c r="AF9" s="142" t="str">
        <f t="shared" si="0"/>
        <v>-</v>
      </c>
      <c r="AG9" s="142" t="str">
        <f t="shared" si="0"/>
        <v>-</v>
      </c>
      <c r="AH9" s="142" t="str">
        <f t="shared" si="0"/>
        <v>-</v>
      </c>
      <c r="AI9" s="142" t="str">
        <f t="shared" si="0"/>
        <v>-</v>
      </c>
      <c r="AJ9" s="142" t="str">
        <f t="shared" si="0"/>
        <v>-</v>
      </c>
      <c r="AK9" s="142" t="str">
        <f t="shared" si="0"/>
        <v>-</v>
      </c>
      <c r="AL9" s="142" t="str">
        <f t="shared" si="0"/>
        <v>-</v>
      </c>
      <c r="AM9" s="142" t="str">
        <f t="shared" si="0"/>
        <v>-</v>
      </c>
      <c r="AN9" s="142" t="str">
        <f t="shared" si="0"/>
        <v>-</v>
      </c>
      <c r="AO9" s="142" t="str">
        <f t="shared" si="0"/>
        <v>-</v>
      </c>
      <c r="AP9" s="142" t="str">
        <f t="shared" si="0"/>
        <v>-</v>
      </c>
      <c r="AQ9" s="142" t="str">
        <f t="shared" si="0"/>
        <v>-</v>
      </c>
      <c r="AR9" s="142" t="str">
        <f t="shared" si="0"/>
        <v>-</v>
      </c>
      <c r="AS9" s="142" t="str">
        <f t="shared" si="0"/>
        <v>-</v>
      </c>
      <c r="AT9" s="142" t="str">
        <f t="shared" si="0"/>
        <v>-</v>
      </c>
      <c r="AU9" s="142" t="str">
        <f t="shared" si="0"/>
        <v>-</v>
      </c>
      <c r="AV9" s="137" t="str">
        <f t="shared" si="0"/>
        <v>-</v>
      </c>
    </row>
    <row r="12" spans="1:48" ht="19.899999999999999">
      <c r="A12" s="14" t="e">
        <f>'N0.6_Lookup_References'!B34</f>
        <v>#N/A</v>
      </c>
      <c r="B12" s="14"/>
      <c r="F12" s="14"/>
      <c r="G12" s="89" t="s">
        <v>0</v>
      </c>
      <c r="S12" s="200"/>
      <c r="T12" s="89" t="s">
        <v>2</v>
      </c>
      <c r="W12" s="201"/>
      <c r="X12" s="202" t="s">
        <v>229</v>
      </c>
      <c r="Y12" s="89" t="e">
        <f>VLOOKUP(A12, 'N0.6_Lookup_References'!B14:C63, 2, FALSE)</f>
        <v>#N/A</v>
      </c>
    </row>
    <row r="13" spans="1:48">
      <c r="S13" s="99" t="s">
        <v>112</v>
      </c>
      <c r="V13" s="99" t="s">
        <v>110</v>
      </c>
      <c r="AI13" s="99" t="s">
        <v>111</v>
      </c>
    </row>
    <row r="14" spans="1:48" ht="12.75" thickBot="1">
      <c r="A14" s="203" t="s">
        <v>413</v>
      </c>
      <c r="B14" s="203" t="s">
        <v>414</v>
      </c>
      <c r="C14" s="203" t="s">
        <v>415</v>
      </c>
      <c r="D14" s="203" t="s">
        <v>615</v>
      </c>
      <c r="F14" s="92" t="s">
        <v>49</v>
      </c>
      <c r="G14" s="91" t="s">
        <v>13</v>
      </c>
      <c r="H14" s="21" t="s">
        <v>14</v>
      </c>
      <c r="I14" s="22" t="s">
        <v>15</v>
      </c>
      <c r="J14" s="23" t="s">
        <v>16</v>
      </c>
      <c r="K14" s="24" t="s">
        <v>17</v>
      </c>
      <c r="L14" s="25" t="s">
        <v>18</v>
      </c>
      <c r="M14" s="26" t="s">
        <v>19</v>
      </c>
      <c r="N14" s="29" t="s">
        <v>20</v>
      </c>
      <c r="O14" s="27" t="s">
        <v>21</v>
      </c>
      <c r="P14" s="31" t="s">
        <v>22</v>
      </c>
      <c r="Q14" s="198" t="s">
        <v>26</v>
      </c>
      <c r="S14" s="92" t="s">
        <v>49</v>
      </c>
      <c r="T14" s="92" t="s">
        <v>76</v>
      </c>
      <c r="V14" s="92" t="s">
        <v>49</v>
      </c>
      <c r="W14" s="91" t="s">
        <v>13</v>
      </c>
      <c r="X14" s="21" t="s">
        <v>14</v>
      </c>
      <c r="Y14" s="22" t="s">
        <v>15</v>
      </c>
      <c r="Z14" s="23" t="s">
        <v>16</v>
      </c>
      <c r="AA14" s="24" t="s">
        <v>17</v>
      </c>
      <c r="AB14" s="25" t="s">
        <v>18</v>
      </c>
      <c r="AC14" s="26" t="s">
        <v>19</v>
      </c>
      <c r="AD14" s="29" t="s">
        <v>20</v>
      </c>
      <c r="AE14" s="27" t="s">
        <v>21</v>
      </c>
      <c r="AF14" s="31" t="s">
        <v>22</v>
      </c>
      <c r="AG14" s="198" t="s">
        <v>26</v>
      </c>
      <c r="AI14" s="92" t="s">
        <v>49</v>
      </c>
      <c r="AJ14" s="91" t="s">
        <v>4</v>
      </c>
      <c r="AK14" s="21" t="s">
        <v>5</v>
      </c>
      <c r="AL14" s="22" t="s">
        <v>6</v>
      </c>
      <c r="AM14" s="23" t="s">
        <v>7</v>
      </c>
      <c r="AN14" s="24" t="s">
        <v>8</v>
      </c>
      <c r="AO14" s="25" t="s">
        <v>91</v>
      </c>
      <c r="AP14" s="26" t="s">
        <v>92</v>
      </c>
      <c r="AQ14" s="29" t="s">
        <v>93</v>
      </c>
      <c r="AR14" s="27" t="s">
        <v>94</v>
      </c>
      <c r="AS14" s="31" t="s">
        <v>95</v>
      </c>
      <c r="AT14" s="198" t="s">
        <v>26</v>
      </c>
    </row>
    <row r="15" spans="1:48">
      <c r="A15" s="247" t="str">
        <f>'N3.01'!A15</f>
        <v>Stage1: RIIO-1 Closeout Position</v>
      </c>
      <c r="B15" s="247" t="str">
        <f>'N3.01'!B15</f>
        <v>Total Asset Category Risk</v>
      </c>
      <c r="C15" s="247" t="str">
        <f>'N3.01'!C15</f>
        <v>Closeout Position</v>
      </c>
      <c r="D15" s="247" t="str">
        <f>'N3.01'!D15</f>
        <v>Total</v>
      </c>
      <c r="F15" s="212" t="s">
        <v>51</v>
      </c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253">
        <f t="shared" ref="Q15:Q22" si="1">SUM(G15:P15)</f>
        <v>0</v>
      </c>
      <c r="S15" s="199" t="str">
        <f>$X$12</f>
        <v>Units:</v>
      </c>
      <c r="T15" s="120"/>
      <c r="V15" s="199" t="str">
        <f>$X$12</f>
        <v>Units:</v>
      </c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253">
        <f t="shared" ref="AG15:AG20" si="2">SUM(W15:AF15)</f>
        <v>0</v>
      </c>
      <c r="AI15" s="199" t="str">
        <f>$X$12</f>
        <v>Units:</v>
      </c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253">
        <f t="shared" ref="AT15:AT20" si="3">SUM(AJ15:AS15)</f>
        <v>0</v>
      </c>
    </row>
    <row r="16" spans="1:48">
      <c r="A16" s="204" t="str">
        <f>'N3.01'!A16</f>
        <v>Stage1: RIIO-1 to RIIO-2</v>
      </c>
      <c r="B16" s="204" t="str">
        <f>'N3.01'!B16</f>
        <v>Normalisation: True-Up</v>
      </c>
      <c r="C16" s="204" t="str">
        <f>'N3.01'!C16</f>
        <v>Data Revision</v>
      </c>
      <c r="D16" s="204" t="str">
        <f>'N3.01'!D16</f>
        <v>N/A</v>
      </c>
      <c r="F16" s="212" t="s">
        <v>51</v>
      </c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253">
        <f t="shared" si="1"/>
        <v>0</v>
      </c>
      <c r="S16" s="199" t="str">
        <f>$X$12</f>
        <v>Units:</v>
      </c>
      <c r="T16" s="120"/>
      <c r="V16" s="199" t="str">
        <f>$X$12</f>
        <v>Units:</v>
      </c>
      <c r="W16" s="120"/>
      <c r="X16" s="120"/>
      <c r="Y16" s="120"/>
      <c r="Z16" s="120"/>
      <c r="AA16" s="120"/>
      <c r="AB16" s="120"/>
      <c r="AC16" s="120"/>
      <c r="AD16" s="120"/>
      <c r="AE16" s="120"/>
      <c r="AF16" s="120"/>
      <c r="AG16" s="253">
        <f t="shared" si="2"/>
        <v>0</v>
      </c>
      <c r="AI16" s="199" t="str">
        <f>$X$12</f>
        <v>Units:</v>
      </c>
      <c r="AJ16" s="120"/>
      <c r="AK16" s="120"/>
      <c r="AL16" s="120"/>
      <c r="AM16" s="120"/>
      <c r="AN16" s="120"/>
      <c r="AO16" s="120"/>
      <c r="AP16" s="120"/>
      <c r="AQ16" s="120"/>
      <c r="AR16" s="120"/>
      <c r="AS16" s="120"/>
      <c r="AT16" s="253">
        <f t="shared" si="3"/>
        <v>0</v>
      </c>
    </row>
    <row r="17" spans="1:46">
      <c r="A17" s="204" t="str">
        <f>'N3.01'!A17</f>
        <v>Stage1: RIIO-1 to RIIO-2</v>
      </c>
      <c r="B17" s="204" t="str">
        <f>'N3.01'!B17</f>
        <v>Normalisation: True-Up</v>
      </c>
      <c r="C17" s="204" t="str">
        <f>'N3.01'!C17</f>
        <v>Methodological Change</v>
      </c>
      <c r="D17" s="204" t="str">
        <f>'N3.01'!D17</f>
        <v>N/A</v>
      </c>
      <c r="F17" s="212" t="s">
        <v>51</v>
      </c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253">
        <f t="shared" si="1"/>
        <v>0</v>
      </c>
      <c r="S17" s="199" t="str">
        <f>$X$12</f>
        <v>Units:</v>
      </c>
      <c r="T17" s="120"/>
      <c r="V17" s="199" t="str">
        <f>$X$12</f>
        <v>Units:</v>
      </c>
      <c r="W17" s="120"/>
      <c r="X17" s="120"/>
      <c r="Y17" s="120"/>
      <c r="Z17" s="120"/>
      <c r="AA17" s="120"/>
      <c r="AB17" s="120"/>
      <c r="AC17" s="120"/>
      <c r="AD17" s="120"/>
      <c r="AE17" s="120"/>
      <c r="AF17" s="120"/>
      <c r="AG17" s="253">
        <f t="shared" si="2"/>
        <v>0</v>
      </c>
      <c r="AI17" s="199" t="str">
        <f>$X$12</f>
        <v>Units:</v>
      </c>
      <c r="AJ17" s="120"/>
      <c r="AK17" s="120"/>
      <c r="AL17" s="120"/>
      <c r="AM17" s="120"/>
      <c r="AN17" s="120"/>
      <c r="AO17" s="120"/>
      <c r="AP17" s="120"/>
      <c r="AQ17" s="120"/>
      <c r="AR17" s="120"/>
      <c r="AS17" s="120"/>
      <c r="AT17" s="253">
        <f t="shared" si="3"/>
        <v>0</v>
      </c>
    </row>
    <row r="18" spans="1:46">
      <c r="A18" s="204" t="str">
        <f>'N3.01'!A18</f>
        <v>Stage1: RIIO-1 to RIIO-2</v>
      </c>
      <c r="B18" s="204" t="str">
        <f>'N3.01'!B18</f>
        <v>Normalisation: True-Up</v>
      </c>
      <c r="C18" s="248" t="str">
        <f>'N3.01'!C18</f>
        <v>Optional entry 1</v>
      </c>
      <c r="D18" s="204" t="str">
        <f>'N3.01'!D18</f>
        <v>N/A</v>
      </c>
      <c r="F18" s="212" t="s">
        <v>51</v>
      </c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253">
        <f t="shared" si="1"/>
        <v>0</v>
      </c>
      <c r="S18" s="199" t="str">
        <f>$X$12</f>
        <v>Units:</v>
      </c>
      <c r="T18" s="120"/>
      <c r="V18" s="199" t="str">
        <f>$X$12</f>
        <v>Units:</v>
      </c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253">
        <f t="shared" si="2"/>
        <v>0</v>
      </c>
      <c r="AI18" s="199" t="str">
        <f>$X$12</f>
        <v>Units:</v>
      </c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253">
        <f t="shared" si="3"/>
        <v>0</v>
      </c>
    </row>
    <row r="19" spans="1:46">
      <c r="A19" s="204" t="str">
        <f>'N3.01'!A19</f>
        <v>Stage1: RIIO-1 to RIIO-2</v>
      </c>
      <c r="B19" s="204" t="str">
        <f>'N3.01'!B19</f>
        <v>Normalisation: True-Up</v>
      </c>
      <c r="C19" s="248" t="str">
        <f>'N3.01'!C19</f>
        <v>Optional entry 2</v>
      </c>
      <c r="D19" s="204" t="str">
        <f>'N3.01'!D19</f>
        <v>N/A</v>
      </c>
      <c r="F19" s="212" t="s">
        <v>51</v>
      </c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252">
        <f t="shared" si="1"/>
        <v>0</v>
      </c>
      <c r="S19" s="199" t="str">
        <f>$X$12</f>
        <v>Units:</v>
      </c>
      <c r="T19" s="120"/>
      <c r="V19" s="199" t="str">
        <f>$X$12</f>
        <v>Units:</v>
      </c>
      <c r="W19" s="120"/>
      <c r="X19" s="120"/>
      <c r="Y19" s="120"/>
      <c r="Z19" s="120"/>
      <c r="AA19" s="120"/>
      <c r="AB19" s="120"/>
      <c r="AC19" s="120"/>
      <c r="AD19" s="120"/>
      <c r="AE19" s="120"/>
      <c r="AF19" s="120"/>
      <c r="AG19" s="252">
        <f t="shared" si="2"/>
        <v>0</v>
      </c>
      <c r="AI19" s="199" t="str">
        <f>$X$12</f>
        <v>Units:</v>
      </c>
      <c r="AJ19" s="120"/>
      <c r="AK19" s="120"/>
      <c r="AL19" s="120"/>
      <c r="AM19" s="120"/>
      <c r="AN19" s="120"/>
      <c r="AO19" s="120"/>
      <c r="AP19" s="120"/>
      <c r="AQ19" s="120"/>
      <c r="AR19" s="120"/>
      <c r="AS19" s="120"/>
      <c r="AT19" s="252">
        <f t="shared" si="3"/>
        <v>0</v>
      </c>
    </row>
    <row r="20" spans="1:46">
      <c r="A20" s="247" t="str">
        <f>'N3.01'!A20</f>
        <v>Stage 2: RIIO-2 Start Position 2020/21</v>
      </c>
      <c r="B20" s="247" t="str">
        <f>'N3.01'!B20</f>
        <v>Total Asset Category Risk</v>
      </c>
      <c r="C20" s="247" t="str">
        <f>'N3.01'!C20</f>
        <v>Start Position</v>
      </c>
      <c r="D20" s="247" t="str">
        <f>'N3.01'!D20</f>
        <v>Total</v>
      </c>
      <c r="F20" s="212" t="s">
        <v>51</v>
      </c>
      <c r="G20" s="252">
        <f>SUM(G15:G19)</f>
        <v>0</v>
      </c>
      <c r="H20" s="252">
        <f t="shared" ref="H20:P20" si="4">SUM(H15:H19)</f>
        <v>0</v>
      </c>
      <c r="I20" s="252">
        <f t="shared" si="4"/>
        <v>0</v>
      </c>
      <c r="J20" s="252">
        <f t="shared" si="4"/>
        <v>0</v>
      </c>
      <c r="K20" s="252">
        <f t="shared" si="4"/>
        <v>0</v>
      </c>
      <c r="L20" s="252">
        <f t="shared" si="4"/>
        <v>0</v>
      </c>
      <c r="M20" s="252">
        <f t="shared" si="4"/>
        <v>0</v>
      </c>
      <c r="N20" s="252">
        <f t="shared" si="4"/>
        <v>0</v>
      </c>
      <c r="O20" s="252">
        <f t="shared" si="4"/>
        <v>0</v>
      </c>
      <c r="P20" s="252">
        <f t="shared" si="4"/>
        <v>0</v>
      </c>
      <c r="Q20" s="252">
        <f t="shared" si="1"/>
        <v>0</v>
      </c>
      <c r="S20" s="199" t="str">
        <f t="shared" ref="S20:S55" si="5">$X$12</f>
        <v>Units:</v>
      </c>
      <c r="T20" s="120"/>
      <c r="V20" s="199" t="str">
        <f t="shared" ref="V20:V55" si="6">$X$12</f>
        <v>Units:</v>
      </c>
      <c r="W20" s="252">
        <f t="shared" ref="W20:AF20" si="7">SUM(W15:W19)</f>
        <v>0</v>
      </c>
      <c r="X20" s="252">
        <f t="shared" si="7"/>
        <v>0</v>
      </c>
      <c r="Y20" s="252">
        <f t="shared" si="7"/>
        <v>0</v>
      </c>
      <c r="Z20" s="252">
        <f t="shared" si="7"/>
        <v>0</v>
      </c>
      <c r="AA20" s="252">
        <f t="shared" si="7"/>
        <v>0</v>
      </c>
      <c r="AB20" s="252">
        <f t="shared" si="7"/>
        <v>0</v>
      </c>
      <c r="AC20" s="252">
        <f t="shared" si="7"/>
        <v>0</v>
      </c>
      <c r="AD20" s="252">
        <f t="shared" si="7"/>
        <v>0</v>
      </c>
      <c r="AE20" s="252">
        <f t="shared" si="7"/>
        <v>0</v>
      </c>
      <c r="AF20" s="252">
        <f t="shared" si="7"/>
        <v>0</v>
      </c>
      <c r="AG20" s="252">
        <f t="shared" si="2"/>
        <v>0</v>
      </c>
      <c r="AI20" s="199" t="str">
        <f t="shared" ref="AI20:AI55" si="8">$X$12</f>
        <v>Units:</v>
      </c>
      <c r="AJ20" s="252">
        <f t="shared" ref="AJ20:AS20" si="9">SUM(AJ15:AJ19)</f>
        <v>0</v>
      </c>
      <c r="AK20" s="252">
        <f t="shared" si="9"/>
        <v>0</v>
      </c>
      <c r="AL20" s="252">
        <f t="shared" si="9"/>
        <v>0</v>
      </c>
      <c r="AM20" s="252">
        <f t="shared" si="9"/>
        <v>0</v>
      </c>
      <c r="AN20" s="252">
        <f t="shared" si="9"/>
        <v>0</v>
      </c>
      <c r="AO20" s="252">
        <f t="shared" si="9"/>
        <v>0</v>
      </c>
      <c r="AP20" s="252">
        <f t="shared" si="9"/>
        <v>0</v>
      </c>
      <c r="AQ20" s="252">
        <f t="shared" si="9"/>
        <v>0</v>
      </c>
      <c r="AR20" s="252">
        <f t="shared" si="9"/>
        <v>0</v>
      </c>
      <c r="AS20" s="252">
        <f t="shared" si="9"/>
        <v>0</v>
      </c>
      <c r="AT20" s="252">
        <f t="shared" si="3"/>
        <v>0</v>
      </c>
    </row>
    <row r="21" spans="1:46">
      <c r="A21" s="204" t="str">
        <f>'N3.01'!A21</f>
        <v>Stage 2: Without Intervention Risk Change</v>
      </c>
      <c r="B21" s="204" t="str">
        <f>'N3.01'!B21</f>
        <v>Deterioration</v>
      </c>
      <c r="C21" s="204" t="str">
        <f>'N3.01'!C21</f>
        <v>Original Forecast Deterioration</v>
      </c>
      <c r="D21" s="204" t="str">
        <f>'N3.01'!D21</f>
        <v>N/A</v>
      </c>
      <c r="F21" s="212" t="s">
        <v>51</v>
      </c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253">
        <f t="shared" si="1"/>
        <v>0</v>
      </c>
      <c r="S21" s="199" t="str">
        <f t="shared" si="5"/>
        <v>Units:</v>
      </c>
      <c r="T21" s="120"/>
      <c r="V21" s="199" t="str">
        <f t="shared" si="6"/>
        <v>Units:</v>
      </c>
      <c r="W21" s="120"/>
      <c r="X21" s="120"/>
      <c r="Y21" s="120"/>
      <c r="Z21" s="120"/>
      <c r="AA21" s="120"/>
      <c r="AB21" s="120"/>
      <c r="AC21" s="120"/>
      <c r="AD21" s="120"/>
      <c r="AE21" s="120"/>
      <c r="AF21" s="120"/>
      <c r="AG21" s="253">
        <f t="shared" ref="AG21:AG32" si="10">SUM(W21:AF21)</f>
        <v>0</v>
      </c>
      <c r="AI21" s="199" t="str">
        <f t="shared" si="8"/>
        <v>Units:</v>
      </c>
      <c r="AJ21" s="120"/>
      <c r="AK21" s="120"/>
      <c r="AL21" s="120"/>
      <c r="AM21" s="120"/>
      <c r="AN21" s="120"/>
      <c r="AO21" s="120"/>
      <c r="AP21" s="120"/>
      <c r="AQ21" s="120"/>
      <c r="AR21" s="120"/>
      <c r="AS21" s="120"/>
      <c r="AT21" s="253">
        <f t="shared" ref="AT21:AT32" si="11">SUM(AJ21:AS21)</f>
        <v>0</v>
      </c>
    </row>
    <row r="22" spans="1:46">
      <c r="A22" s="204" t="str">
        <f>'N3.01'!A22</f>
        <v>Stage 2: Without Intervention Risk Change</v>
      </c>
      <c r="B22" s="204" t="str">
        <f>'N3.01'!B22</f>
        <v>Non-Intervention Impacts</v>
      </c>
      <c r="C22" s="204" t="str">
        <f>'N3.01'!C22</f>
        <v>Revised Forecast Deterioration</v>
      </c>
      <c r="D22" s="204" t="str">
        <f>'N3.01'!D22</f>
        <v>N/A</v>
      </c>
      <c r="F22" s="212" t="s">
        <v>51</v>
      </c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253">
        <f t="shared" si="1"/>
        <v>0</v>
      </c>
      <c r="S22" s="199" t="str">
        <f t="shared" si="5"/>
        <v>Units:</v>
      </c>
      <c r="T22" s="120"/>
      <c r="V22" s="199" t="str">
        <f t="shared" si="6"/>
        <v>Units:</v>
      </c>
      <c r="W22" s="120"/>
      <c r="X22" s="120"/>
      <c r="Y22" s="120"/>
      <c r="Z22" s="120"/>
      <c r="AA22" s="120"/>
      <c r="AB22" s="120"/>
      <c r="AC22" s="120"/>
      <c r="AD22" s="120"/>
      <c r="AE22" s="120"/>
      <c r="AF22" s="120"/>
      <c r="AG22" s="253">
        <f t="shared" si="10"/>
        <v>0</v>
      </c>
      <c r="AI22" s="199" t="str">
        <f t="shared" si="8"/>
        <v>Units:</v>
      </c>
      <c r="AJ22" s="120"/>
      <c r="AK22" s="120"/>
      <c r="AL22" s="120"/>
      <c r="AM22" s="120"/>
      <c r="AN22" s="120"/>
      <c r="AO22" s="120"/>
      <c r="AP22" s="120"/>
      <c r="AQ22" s="120"/>
      <c r="AR22" s="120"/>
      <c r="AS22" s="120"/>
      <c r="AT22" s="253">
        <f t="shared" si="11"/>
        <v>0</v>
      </c>
    </row>
    <row r="23" spans="1:46">
      <c r="A23" s="204" t="str">
        <f>'N3.01'!A23</f>
        <v>Stage 2: Without Intervention Risk Change</v>
      </c>
      <c r="B23" s="204" t="str">
        <f>'N3.01'!B23</f>
        <v>Non-Intervention Impacts</v>
      </c>
      <c r="C23" s="204" t="str">
        <f>'N3.01'!C23</f>
        <v>Deterioration Change Impact</v>
      </c>
      <c r="D23" s="204" t="str">
        <f>'N3.01'!D23</f>
        <v>Non-Intervention</v>
      </c>
      <c r="F23" s="212" t="s">
        <v>51</v>
      </c>
      <c r="G23" s="254">
        <f t="shared" ref="G23:P23" si="12">G$22-G$21</f>
        <v>0</v>
      </c>
      <c r="H23" s="254">
        <f t="shared" si="12"/>
        <v>0</v>
      </c>
      <c r="I23" s="254">
        <f t="shared" si="12"/>
        <v>0</v>
      </c>
      <c r="J23" s="254">
        <f t="shared" si="12"/>
        <v>0</v>
      </c>
      <c r="K23" s="254">
        <f t="shared" si="12"/>
        <v>0</v>
      </c>
      <c r="L23" s="254">
        <f t="shared" si="12"/>
        <v>0</v>
      </c>
      <c r="M23" s="254">
        <f t="shared" si="12"/>
        <v>0</v>
      </c>
      <c r="N23" s="254">
        <f t="shared" si="12"/>
        <v>0</v>
      </c>
      <c r="O23" s="254">
        <f t="shared" si="12"/>
        <v>0</v>
      </c>
      <c r="P23" s="254">
        <f t="shared" si="12"/>
        <v>0</v>
      </c>
      <c r="Q23" s="253">
        <f t="shared" ref="Q23:Q32" si="13">SUM(G23:P23)</f>
        <v>0</v>
      </c>
      <c r="S23" s="199" t="str">
        <f t="shared" si="5"/>
        <v>Units:</v>
      </c>
      <c r="T23" s="120"/>
      <c r="V23" s="199" t="str">
        <f t="shared" si="6"/>
        <v>Units:</v>
      </c>
      <c r="W23" s="254">
        <f t="shared" ref="W23:AF23" si="14">W$22-W$21</f>
        <v>0</v>
      </c>
      <c r="X23" s="254">
        <f t="shared" si="14"/>
        <v>0</v>
      </c>
      <c r="Y23" s="254">
        <f t="shared" si="14"/>
        <v>0</v>
      </c>
      <c r="Z23" s="254">
        <f t="shared" si="14"/>
        <v>0</v>
      </c>
      <c r="AA23" s="254">
        <f t="shared" si="14"/>
        <v>0</v>
      </c>
      <c r="AB23" s="254">
        <f t="shared" si="14"/>
        <v>0</v>
      </c>
      <c r="AC23" s="254">
        <f t="shared" si="14"/>
        <v>0</v>
      </c>
      <c r="AD23" s="254">
        <f t="shared" si="14"/>
        <v>0</v>
      </c>
      <c r="AE23" s="254">
        <f t="shared" si="14"/>
        <v>0</v>
      </c>
      <c r="AF23" s="254">
        <f t="shared" si="14"/>
        <v>0</v>
      </c>
      <c r="AG23" s="253">
        <f t="shared" si="10"/>
        <v>0</v>
      </c>
      <c r="AI23" s="199" t="str">
        <f t="shared" si="8"/>
        <v>Units:</v>
      </c>
      <c r="AJ23" s="254">
        <f t="shared" ref="AJ23:AS23" si="15">AJ$22-AJ$21</f>
        <v>0</v>
      </c>
      <c r="AK23" s="254">
        <f t="shared" si="15"/>
        <v>0</v>
      </c>
      <c r="AL23" s="254">
        <f t="shared" si="15"/>
        <v>0</v>
      </c>
      <c r="AM23" s="254">
        <f t="shared" si="15"/>
        <v>0</v>
      </c>
      <c r="AN23" s="254">
        <f t="shared" si="15"/>
        <v>0</v>
      </c>
      <c r="AO23" s="254">
        <f t="shared" si="15"/>
        <v>0</v>
      </c>
      <c r="AP23" s="254">
        <f t="shared" si="15"/>
        <v>0</v>
      </c>
      <c r="AQ23" s="254">
        <f t="shared" si="15"/>
        <v>0</v>
      </c>
      <c r="AR23" s="254">
        <f t="shared" si="15"/>
        <v>0</v>
      </c>
      <c r="AS23" s="254">
        <f t="shared" si="15"/>
        <v>0</v>
      </c>
      <c r="AT23" s="253">
        <f t="shared" si="11"/>
        <v>0</v>
      </c>
    </row>
    <row r="24" spans="1:46">
      <c r="A24" s="204" t="str">
        <f>'N3.01'!A24</f>
        <v>Stage 2: Without Intervention Risk Change</v>
      </c>
      <c r="B24" s="204" t="str">
        <f>'N3.01'!B24</f>
        <v>Non-Intervention Impacts</v>
      </c>
      <c r="C24" s="204" t="str">
        <f>'N3.01'!C24</f>
        <v>Revised Forecast Methodology Change</v>
      </c>
      <c r="D24" s="204" t="str">
        <f>'N3.01'!D24</f>
        <v>N/A</v>
      </c>
      <c r="F24" s="212" t="s">
        <v>51</v>
      </c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253">
        <f>SUM(G24:P24)</f>
        <v>0</v>
      </c>
      <c r="S24" s="199" t="str">
        <f t="shared" si="5"/>
        <v>Units:</v>
      </c>
      <c r="T24" s="120"/>
      <c r="V24" s="199" t="str">
        <f t="shared" si="6"/>
        <v>Units:</v>
      </c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253">
        <f t="shared" si="10"/>
        <v>0</v>
      </c>
      <c r="AI24" s="199" t="str">
        <f t="shared" si="8"/>
        <v>Units:</v>
      </c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253">
        <f t="shared" si="11"/>
        <v>0</v>
      </c>
    </row>
    <row r="25" spans="1:46">
      <c r="A25" s="204" t="str">
        <f>'N3.01'!A25</f>
        <v>Stage 2: Without Intervention Risk Change</v>
      </c>
      <c r="B25" s="204" t="str">
        <f>'N3.01'!B25</f>
        <v>Non-Intervention Impacts</v>
      </c>
      <c r="C25" s="204" t="str">
        <f>'N3.01'!C25</f>
        <v>Methodology Change Impact</v>
      </c>
      <c r="D25" s="204" t="str">
        <f>'N3.01'!D25</f>
        <v>Non-Intervention</v>
      </c>
      <c r="F25" s="212" t="s">
        <v>51</v>
      </c>
      <c r="G25" s="254">
        <f t="shared" ref="G25:P25" si="16">G$24-G$22</f>
        <v>0</v>
      </c>
      <c r="H25" s="254">
        <f t="shared" si="16"/>
        <v>0</v>
      </c>
      <c r="I25" s="254">
        <f t="shared" si="16"/>
        <v>0</v>
      </c>
      <c r="J25" s="254">
        <f t="shared" si="16"/>
        <v>0</v>
      </c>
      <c r="K25" s="254">
        <f t="shared" si="16"/>
        <v>0</v>
      </c>
      <c r="L25" s="254">
        <f t="shared" si="16"/>
        <v>0</v>
      </c>
      <c r="M25" s="254">
        <f t="shared" si="16"/>
        <v>0</v>
      </c>
      <c r="N25" s="254">
        <f t="shared" si="16"/>
        <v>0</v>
      </c>
      <c r="O25" s="254">
        <f t="shared" si="16"/>
        <v>0</v>
      </c>
      <c r="P25" s="254">
        <f t="shared" si="16"/>
        <v>0</v>
      </c>
      <c r="Q25" s="253">
        <f t="shared" si="13"/>
        <v>0</v>
      </c>
      <c r="S25" s="199" t="str">
        <f t="shared" si="5"/>
        <v>Units:</v>
      </c>
      <c r="T25" s="120"/>
      <c r="V25" s="199" t="str">
        <f t="shared" si="6"/>
        <v>Units:</v>
      </c>
      <c r="W25" s="254">
        <f t="shared" ref="W25:AF25" si="17">W$24-W$22</f>
        <v>0</v>
      </c>
      <c r="X25" s="254">
        <f t="shared" si="17"/>
        <v>0</v>
      </c>
      <c r="Y25" s="254">
        <f t="shared" si="17"/>
        <v>0</v>
      </c>
      <c r="Z25" s="254">
        <f t="shared" si="17"/>
        <v>0</v>
      </c>
      <c r="AA25" s="254">
        <f t="shared" si="17"/>
        <v>0</v>
      </c>
      <c r="AB25" s="254">
        <f t="shared" si="17"/>
        <v>0</v>
      </c>
      <c r="AC25" s="254">
        <f t="shared" si="17"/>
        <v>0</v>
      </c>
      <c r="AD25" s="254">
        <f t="shared" si="17"/>
        <v>0</v>
      </c>
      <c r="AE25" s="254">
        <f t="shared" si="17"/>
        <v>0</v>
      </c>
      <c r="AF25" s="254">
        <f t="shared" si="17"/>
        <v>0</v>
      </c>
      <c r="AG25" s="253">
        <f t="shared" si="10"/>
        <v>0</v>
      </c>
      <c r="AI25" s="199" t="str">
        <f t="shared" si="8"/>
        <v>Units:</v>
      </c>
      <c r="AJ25" s="254">
        <f t="shared" ref="AJ25:AS25" si="18">AJ$24-AJ$22</f>
        <v>0</v>
      </c>
      <c r="AK25" s="254">
        <f t="shared" si="18"/>
        <v>0</v>
      </c>
      <c r="AL25" s="254">
        <f t="shared" si="18"/>
        <v>0</v>
      </c>
      <c r="AM25" s="254">
        <f t="shared" si="18"/>
        <v>0</v>
      </c>
      <c r="AN25" s="254">
        <f t="shared" si="18"/>
        <v>0</v>
      </c>
      <c r="AO25" s="254">
        <f t="shared" si="18"/>
        <v>0</v>
      </c>
      <c r="AP25" s="254">
        <f t="shared" si="18"/>
        <v>0</v>
      </c>
      <c r="AQ25" s="254">
        <f t="shared" si="18"/>
        <v>0</v>
      </c>
      <c r="AR25" s="254">
        <f t="shared" si="18"/>
        <v>0</v>
      </c>
      <c r="AS25" s="254">
        <f t="shared" si="18"/>
        <v>0</v>
      </c>
      <c r="AT25" s="253">
        <f t="shared" si="11"/>
        <v>0</v>
      </c>
    </row>
    <row r="26" spans="1:46">
      <c r="A26" s="204" t="str">
        <f>'N3.01'!A26</f>
        <v>Stage 2: Without Intervention Risk Change</v>
      </c>
      <c r="B26" s="204" t="str">
        <f>'N3.01'!B26</f>
        <v>Load Related Work</v>
      </c>
      <c r="C26" s="204" t="str">
        <f>'N3.01'!C26</f>
        <v>Asset Additions (not part of replace or refurb)</v>
      </c>
      <c r="D26" s="204" t="str">
        <f>'N3.01'!D26</f>
        <v>Other Interventions</v>
      </c>
      <c r="F26" s="212" t="s">
        <v>51</v>
      </c>
      <c r="G26" s="120"/>
      <c r="H26" s="120"/>
      <c r="I26" s="120"/>
      <c r="J26" s="120"/>
      <c r="K26" s="120"/>
      <c r="L26" s="120"/>
      <c r="M26" s="120"/>
      <c r="N26" s="120"/>
      <c r="O26" s="120"/>
      <c r="P26" s="120"/>
      <c r="Q26" s="253">
        <f t="shared" si="13"/>
        <v>0</v>
      </c>
      <c r="S26" s="199" t="str">
        <f t="shared" si="5"/>
        <v>Units:</v>
      </c>
      <c r="T26" s="120"/>
      <c r="V26" s="199" t="str">
        <f t="shared" si="6"/>
        <v>Units:</v>
      </c>
      <c r="W26" s="120"/>
      <c r="X26" s="120"/>
      <c r="Y26" s="120"/>
      <c r="Z26" s="120"/>
      <c r="AA26" s="120"/>
      <c r="AB26" s="120"/>
      <c r="AC26" s="120"/>
      <c r="AD26" s="120"/>
      <c r="AE26" s="120"/>
      <c r="AF26" s="120"/>
      <c r="AG26" s="253">
        <f t="shared" si="10"/>
        <v>0</v>
      </c>
      <c r="AI26" s="199" t="str">
        <f t="shared" si="8"/>
        <v>Units:</v>
      </c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253">
        <f t="shared" si="11"/>
        <v>0</v>
      </c>
    </row>
    <row r="27" spans="1:46">
      <c r="A27" s="204" t="str">
        <f>'N3.01'!A27</f>
        <v>Stage 2: Without Intervention Risk Change</v>
      </c>
      <c r="B27" s="204" t="str">
        <f>'N3.01'!B27</f>
        <v>Load Related Work</v>
      </c>
      <c r="C27" s="204" t="str">
        <f>'N3.01'!C27</f>
        <v>Asset Disposals  (not part of replace or refurb)</v>
      </c>
      <c r="D27" s="204" t="str">
        <f>'N3.01'!D27</f>
        <v>Other Interventions</v>
      </c>
      <c r="F27" s="212" t="s">
        <v>51</v>
      </c>
      <c r="G27" s="120"/>
      <c r="H27" s="120"/>
      <c r="I27" s="120"/>
      <c r="J27" s="120"/>
      <c r="K27" s="120"/>
      <c r="L27" s="120"/>
      <c r="M27" s="120"/>
      <c r="N27" s="120"/>
      <c r="O27" s="120"/>
      <c r="P27" s="120"/>
      <c r="Q27" s="253">
        <f t="shared" si="13"/>
        <v>0</v>
      </c>
      <c r="S27" s="199" t="str">
        <f t="shared" si="5"/>
        <v>Units:</v>
      </c>
      <c r="T27" s="120"/>
      <c r="V27" s="199" t="str">
        <f t="shared" si="6"/>
        <v>Units:</v>
      </c>
      <c r="W27" s="120"/>
      <c r="X27" s="120"/>
      <c r="Y27" s="120"/>
      <c r="Z27" s="120"/>
      <c r="AA27" s="120"/>
      <c r="AB27" s="120"/>
      <c r="AC27" s="120"/>
      <c r="AD27" s="120"/>
      <c r="AE27" s="120"/>
      <c r="AF27" s="120"/>
      <c r="AG27" s="253">
        <f t="shared" si="10"/>
        <v>0</v>
      </c>
      <c r="AI27" s="199" t="str">
        <f t="shared" si="8"/>
        <v>Units:</v>
      </c>
      <c r="AJ27" s="120"/>
      <c r="AK27" s="120"/>
      <c r="AL27" s="120"/>
      <c r="AM27" s="120"/>
      <c r="AN27" s="120"/>
      <c r="AO27" s="120"/>
      <c r="AP27" s="120"/>
      <c r="AQ27" s="120"/>
      <c r="AR27" s="120"/>
      <c r="AS27" s="120"/>
      <c r="AT27" s="253">
        <f t="shared" si="11"/>
        <v>0</v>
      </c>
    </row>
    <row r="28" spans="1:46">
      <c r="A28" s="204" t="str">
        <f>'N3.01'!A28</f>
        <v>Stage 2: Without Intervention Risk Change</v>
      </c>
      <c r="B28" s="204" t="str">
        <f>'N3.01'!B28</f>
        <v>Risk Changes</v>
      </c>
      <c r="C28" s="204" t="str">
        <f>'N3.01'!C28</f>
        <v>Changes in Maintenance Programme</v>
      </c>
      <c r="D28" s="204" t="str">
        <f>'N3.01'!D28</f>
        <v>Other Interventions</v>
      </c>
      <c r="F28" s="212" t="s">
        <v>51</v>
      </c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253">
        <f t="shared" si="13"/>
        <v>0</v>
      </c>
      <c r="S28" s="199" t="str">
        <f t="shared" si="5"/>
        <v>Units:</v>
      </c>
      <c r="T28" s="120"/>
      <c r="V28" s="199" t="str">
        <f t="shared" si="6"/>
        <v>Units:</v>
      </c>
      <c r="W28" s="120"/>
      <c r="X28" s="120"/>
      <c r="Y28" s="120"/>
      <c r="Z28" s="120"/>
      <c r="AA28" s="120"/>
      <c r="AB28" s="120"/>
      <c r="AC28" s="120"/>
      <c r="AD28" s="120"/>
      <c r="AE28" s="120"/>
      <c r="AF28" s="120"/>
      <c r="AG28" s="253">
        <f t="shared" si="10"/>
        <v>0</v>
      </c>
      <c r="AI28" s="199" t="str">
        <f t="shared" si="8"/>
        <v>Units:</v>
      </c>
      <c r="AJ28" s="120"/>
      <c r="AK28" s="120"/>
      <c r="AL28" s="120"/>
      <c r="AM28" s="120"/>
      <c r="AN28" s="120"/>
      <c r="AO28" s="120"/>
      <c r="AP28" s="120"/>
      <c r="AQ28" s="120"/>
      <c r="AR28" s="120"/>
      <c r="AS28" s="120"/>
      <c r="AT28" s="253">
        <f t="shared" si="11"/>
        <v>0</v>
      </c>
    </row>
    <row r="29" spans="1:46">
      <c r="A29" s="204" t="str">
        <f>'N3.01'!A29</f>
        <v>Stage 2: Without Intervention Risk Change</v>
      </c>
      <c r="B29" s="204" t="str">
        <f>'N3.01'!B29</f>
        <v>Risk Changes</v>
      </c>
      <c r="C29" s="204" t="str">
        <f>'N3.01'!C29</f>
        <v>Manual Over-ride on PoF or CoF</v>
      </c>
      <c r="D29" s="204" t="str">
        <f>'N3.01'!D29</f>
        <v>Non-Intervention</v>
      </c>
      <c r="F29" s="212" t="s">
        <v>51</v>
      </c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253">
        <f t="shared" si="13"/>
        <v>0</v>
      </c>
      <c r="S29" s="199" t="str">
        <f t="shared" si="5"/>
        <v>Units:</v>
      </c>
      <c r="T29" s="120"/>
      <c r="V29" s="199" t="str">
        <f t="shared" si="6"/>
        <v>Units:</v>
      </c>
      <c r="W29" s="120"/>
      <c r="X29" s="120"/>
      <c r="Y29" s="120"/>
      <c r="Z29" s="120"/>
      <c r="AA29" s="120"/>
      <c r="AB29" s="120"/>
      <c r="AC29" s="120"/>
      <c r="AD29" s="120"/>
      <c r="AE29" s="120"/>
      <c r="AF29" s="120"/>
      <c r="AG29" s="253">
        <f t="shared" si="10"/>
        <v>0</v>
      </c>
      <c r="AI29" s="199" t="str">
        <f t="shared" si="8"/>
        <v>Units:</v>
      </c>
      <c r="AJ29" s="120"/>
      <c r="AK29" s="120"/>
      <c r="AL29" s="120"/>
      <c r="AM29" s="120"/>
      <c r="AN29" s="120"/>
      <c r="AO29" s="120"/>
      <c r="AP29" s="120"/>
      <c r="AQ29" s="120"/>
      <c r="AR29" s="120"/>
      <c r="AS29" s="120"/>
      <c r="AT29" s="253">
        <f t="shared" si="11"/>
        <v>0</v>
      </c>
    </row>
    <row r="30" spans="1:46">
      <c r="A30" s="204" t="str">
        <f>'N3.01'!A30</f>
        <v>Stage 2: Without Intervention Risk Change</v>
      </c>
      <c r="B30" s="204" t="str">
        <f>'N3.01'!B30</f>
        <v>Risk Changes</v>
      </c>
      <c r="C30" s="204" t="str">
        <f>'N3.01'!C30</f>
        <v>Extension of Expected Asset Life</v>
      </c>
      <c r="D30" s="204" t="str">
        <f>'N3.01'!D30</f>
        <v>Non-Intervention</v>
      </c>
      <c r="F30" s="212" t="s">
        <v>51</v>
      </c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253">
        <f t="shared" si="13"/>
        <v>0</v>
      </c>
      <c r="S30" s="199" t="str">
        <f t="shared" si="5"/>
        <v>Units:</v>
      </c>
      <c r="T30" s="120"/>
      <c r="V30" s="199" t="str">
        <f t="shared" si="6"/>
        <v>Units:</v>
      </c>
      <c r="W30" s="120"/>
      <c r="X30" s="120"/>
      <c r="Y30" s="120"/>
      <c r="Z30" s="120"/>
      <c r="AA30" s="120"/>
      <c r="AB30" s="120"/>
      <c r="AC30" s="120"/>
      <c r="AD30" s="120"/>
      <c r="AE30" s="120"/>
      <c r="AF30" s="120"/>
      <c r="AG30" s="253">
        <f t="shared" si="10"/>
        <v>0</v>
      </c>
      <c r="AI30" s="199" t="str">
        <f t="shared" si="8"/>
        <v>Units:</v>
      </c>
      <c r="AJ30" s="120"/>
      <c r="AK30" s="120"/>
      <c r="AL30" s="120"/>
      <c r="AM30" s="120"/>
      <c r="AN30" s="120"/>
      <c r="AO30" s="120"/>
      <c r="AP30" s="120"/>
      <c r="AQ30" s="120"/>
      <c r="AR30" s="120"/>
      <c r="AS30" s="120"/>
      <c r="AT30" s="253">
        <f t="shared" si="11"/>
        <v>0</v>
      </c>
    </row>
    <row r="31" spans="1:46">
      <c r="A31" s="204" t="str">
        <f>'N3.01'!A31</f>
        <v>Stage 2: Without Intervention Risk Change</v>
      </c>
      <c r="B31" s="204" t="str">
        <f>'N3.01'!B31</f>
        <v>Risk Changes</v>
      </c>
      <c r="C31" s="204" t="str">
        <f>'N3.01'!C31</f>
        <v>Consequential Interventions</v>
      </c>
      <c r="D31" s="204" t="str">
        <f>'N3.01'!D31</f>
        <v>Non-Intervention</v>
      </c>
      <c r="F31" s="212" t="s">
        <v>51</v>
      </c>
      <c r="G31" s="120"/>
      <c r="H31" s="120"/>
      <c r="I31" s="120"/>
      <c r="J31" s="120"/>
      <c r="K31" s="120"/>
      <c r="L31" s="120"/>
      <c r="M31" s="120"/>
      <c r="N31" s="120"/>
      <c r="O31" s="120"/>
      <c r="P31" s="120"/>
      <c r="Q31" s="253">
        <f t="shared" si="13"/>
        <v>0</v>
      </c>
      <c r="S31" s="199" t="str">
        <f t="shared" si="5"/>
        <v>Units:</v>
      </c>
      <c r="T31" s="120"/>
      <c r="V31" s="199" t="str">
        <f t="shared" si="6"/>
        <v>Units:</v>
      </c>
      <c r="W31" s="120"/>
      <c r="X31" s="120"/>
      <c r="Y31" s="120"/>
      <c r="Z31" s="120"/>
      <c r="AA31" s="120"/>
      <c r="AB31" s="120"/>
      <c r="AC31" s="120"/>
      <c r="AD31" s="120"/>
      <c r="AE31" s="120"/>
      <c r="AF31" s="120"/>
      <c r="AG31" s="253">
        <f t="shared" si="10"/>
        <v>0</v>
      </c>
      <c r="AI31" s="199" t="str">
        <f t="shared" si="8"/>
        <v>Units:</v>
      </c>
      <c r="AJ31" s="120"/>
      <c r="AK31" s="120"/>
      <c r="AL31" s="120"/>
      <c r="AM31" s="120"/>
      <c r="AN31" s="120"/>
      <c r="AO31" s="120"/>
      <c r="AP31" s="120"/>
      <c r="AQ31" s="120"/>
      <c r="AR31" s="120"/>
      <c r="AS31" s="120"/>
      <c r="AT31" s="253">
        <f t="shared" si="11"/>
        <v>0</v>
      </c>
    </row>
    <row r="32" spans="1:46">
      <c r="A32" s="204" t="str">
        <f>'N3.01'!A32</f>
        <v>Stage 2: Without Intervention Risk Change</v>
      </c>
      <c r="B32" s="204" t="str">
        <f>'N3.01'!B32</f>
        <v>Risk Changes</v>
      </c>
      <c r="C32" s="248" t="str">
        <f>'N3.01'!C32</f>
        <v>Optional entry 3</v>
      </c>
      <c r="D32" s="204" t="str">
        <f>'N3.01'!D32</f>
        <v>N/A</v>
      </c>
      <c r="F32" s="212" t="s">
        <v>51</v>
      </c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253">
        <f t="shared" si="13"/>
        <v>0</v>
      </c>
      <c r="S32" s="199" t="str">
        <f t="shared" si="5"/>
        <v>Units:</v>
      </c>
      <c r="T32" s="120"/>
      <c r="V32" s="199" t="str">
        <f t="shared" si="6"/>
        <v>Units:</v>
      </c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253">
        <f t="shared" si="10"/>
        <v>0</v>
      </c>
      <c r="AI32" s="199" t="str">
        <f t="shared" si="8"/>
        <v>Units:</v>
      </c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253">
        <f t="shared" si="11"/>
        <v>0</v>
      </c>
    </row>
    <row r="33" spans="1:46">
      <c r="A33" s="247" t="str">
        <f>'N3.01'!A33</f>
        <v>Stage 3: RIIO-2 Without Intervention Position 2025/26</v>
      </c>
      <c r="B33" s="247" t="str">
        <f>'N3.01'!B33</f>
        <v>Total Asset Category Risk</v>
      </c>
      <c r="C33" s="247" t="str">
        <f>'N3.01'!C33</f>
        <v>Without Intervention Position</v>
      </c>
      <c r="D33" s="247" t="str">
        <f>'N3.01'!D33</f>
        <v>Total</v>
      </c>
      <c r="F33" s="212" t="s">
        <v>51</v>
      </c>
      <c r="G33" s="252">
        <f>SUM(G$20:G$21)+G$23+SUM(G$25:G$32)</f>
        <v>0</v>
      </c>
      <c r="H33" s="252">
        <f t="shared" ref="H33:P33" si="19">SUM(H$20:H$21)+H$23+SUM(H$25:H$32)</f>
        <v>0</v>
      </c>
      <c r="I33" s="252">
        <f t="shared" si="19"/>
        <v>0</v>
      </c>
      <c r="J33" s="252">
        <f t="shared" si="19"/>
        <v>0</v>
      </c>
      <c r="K33" s="252">
        <f t="shared" si="19"/>
        <v>0</v>
      </c>
      <c r="L33" s="252">
        <f t="shared" si="19"/>
        <v>0</v>
      </c>
      <c r="M33" s="252">
        <f t="shared" si="19"/>
        <v>0</v>
      </c>
      <c r="N33" s="252">
        <f t="shared" si="19"/>
        <v>0</v>
      </c>
      <c r="O33" s="252">
        <f t="shared" si="19"/>
        <v>0</v>
      </c>
      <c r="P33" s="252">
        <f t="shared" si="19"/>
        <v>0</v>
      </c>
      <c r="Q33" s="252">
        <f>SUM(G33:P33)</f>
        <v>0</v>
      </c>
      <c r="S33" s="199" t="str">
        <f t="shared" si="5"/>
        <v>Units:</v>
      </c>
      <c r="T33" s="120"/>
      <c r="V33" s="199" t="str">
        <f t="shared" si="6"/>
        <v>Units:</v>
      </c>
      <c r="W33" s="252">
        <f t="shared" ref="W33:AF33" si="20">SUM(W$20:W$21)+W$23+SUM(W$25:W$32)</f>
        <v>0</v>
      </c>
      <c r="X33" s="252">
        <f t="shared" si="20"/>
        <v>0</v>
      </c>
      <c r="Y33" s="252">
        <f t="shared" si="20"/>
        <v>0</v>
      </c>
      <c r="Z33" s="252">
        <f t="shared" si="20"/>
        <v>0</v>
      </c>
      <c r="AA33" s="252">
        <f t="shared" si="20"/>
        <v>0</v>
      </c>
      <c r="AB33" s="252">
        <f t="shared" si="20"/>
        <v>0</v>
      </c>
      <c r="AC33" s="252">
        <f t="shared" si="20"/>
        <v>0</v>
      </c>
      <c r="AD33" s="252">
        <f t="shared" si="20"/>
        <v>0</v>
      </c>
      <c r="AE33" s="252">
        <f t="shared" si="20"/>
        <v>0</v>
      </c>
      <c r="AF33" s="252">
        <f t="shared" si="20"/>
        <v>0</v>
      </c>
      <c r="AG33" s="252">
        <f>SUM(W33:AF33)</f>
        <v>0</v>
      </c>
      <c r="AI33" s="199" t="str">
        <f t="shared" si="8"/>
        <v>Units:</v>
      </c>
      <c r="AJ33" s="252">
        <f t="shared" ref="AJ33:AS33" si="21">SUM(AJ$20:AJ$21)+AJ$23+SUM(AJ$25:AJ$32)</f>
        <v>0</v>
      </c>
      <c r="AK33" s="252">
        <f t="shared" si="21"/>
        <v>0</v>
      </c>
      <c r="AL33" s="252">
        <f t="shared" si="21"/>
        <v>0</v>
      </c>
      <c r="AM33" s="252">
        <f t="shared" si="21"/>
        <v>0</v>
      </c>
      <c r="AN33" s="252">
        <f t="shared" si="21"/>
        <v>0</v>
      </c>
      <c r="AO33" s="252">
        <f t="shared" si="21"/>
        <v>0</v>
      </c>
      <c r="AP33" s="252">
        <f t="shared" si="21"/>
        <v>0</v>
      </c>
      <c r="AQ33" s="252">
        <f t="shared" si="21"/>
        <v>0</v>
      </c>
      <c r="AR33" s="252">
        <f t="shared" si="21"/>
        <v>0</v>
      </c>
      <c r="AS33" s="252">
        <f t="shared" si="21"/>
        <v>0</v>
      </c>
      <c r="AT33" s="252">
        <f>SUM(AJ33:AS33)</f>
        <v>0</v>
      </c>
    </row>
    <row r="34" spans="1:46">
      <c r="A34" s="204" t="str">
        <f>'N3.01'!A34</f>
        <v>Stage 3:With Intervention Risk Change</v>
      </c>
      <c r="B34" s="204" t="str">
        <f>'N3.01'!B34</f>
        <v>Non-Intervention Impacts</v>
      </c>
      <c r="C34" s="204" t="str">
        <f>'N3.01'!C34</f>
        <v>Methodology Change Impact</v>
      </c>
      <c r="D34" s="204" t="str">
        <f>'N3.01'!D34</f>
        <v>Non-Intervention</v>
      </c>
      <c r="F34" s="212" t="s">
        <v>51</v>
      </c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253">
        <f t="shared" ref="Q34:Q47" si="22">SUM(G34:P34)</f>
        <v>0</v>
      </c>
      <c r="S34" s="199" t="str">
        <f t="shared" si="5"/>
        <v>Units:</v>
      </c>
      <c r="T34" s="120"/>
      <c r="V34" s="199" t="str">
        <f t="shared" si="6"/>
        <v>Units:</v>
      </c>
      <c r="W34" s="120"/>
      <c r="X34" s="120"/>
      <c r="Y34" s="120"/>
      <c r="Z34" s="120"/>
      <c r="AA34" s="120"/>
      <c r="AB34" s="120"/>
      <c r="AC34" s="120"/>
      <c r="AD34" s="120"/>
      <c r="AE34" s="120"/>
      <c r="AF34" s="120"/>
      <c r="AG34" s="253">
        <f t="shared" ref="AG34:AG47" si="23">SUM(W34:AF34)</f>
        <v>0</v>
      </c>
      <c r="AI34" s="199" t="str">
        <f t="shared" si="8"/>
        <v>Units:</v>
      </c>
      <c r="AJ34" s="120"/>
      <c r="AK34" s="120"/>
      <c r="AL34" s="120"/>
      <c r="AM34" s="120"/>
      <c r="AN34" s="120"/>
      <c r="AO34" s="120"/>
      <c r="AP34" s="120"/>
      <c r="AQ34" s="120"/>
      <c r="AR34" s="120"/>
      <c r="AS34" s="120"/>
      <c r="AT34" s="253">
        <f t="shared" ref="AT34:AT47" si="24">SUM(AJ34:AS34)</f>
        <v>0</v>
      </c>
    </row>
    <row r="35" spans="1:46">
      <c r="A35" s="204" t="str">
        <f>'N3.01'!A35</f>
        <v>Stage 3:With Intervention Risk Change</v>
      </c>
      <c r="B35" s="204" t="str">
        <f>'N3.01'!B35</f>
        <v>Non-Intervention Impacts</v>
      </c>
      <c r="C35" s="204" t="str">
        <f>'N3.01'!C35</f>
        <v>Data Revision Impact</v>
      </c>
      <c r="D35" s="204" t="str">
        <f>'N3.01'!D35</f>
        <v>Non-Intervention</v>
      </c>
      <c r="F35" s="212" t="s">
        <v>51</v>
      </c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253">
        <f t="shared" si="22"/>
        <v>0</v>
      </c>
      <c r="S35" s="199" t="str">
        <f t="shared" si="5"/>
        <v>Units:</v>
      </c>
      <c r="T35" s="120"/>
      <c r="V35" s="199" t="str">
        <f t="shared" si="6"/>
        <v>Units:</v>
      </c>
      <c r="W35" s="120"/>
      <c r="X35" s="120"/>
      <c r="Y35" s="120"/>
      <c r="Z35" s="120"/>
      <c r="AA35" s="120"/>
      <c r="AB35" s="120"/>
      <c r="AC35" s="120"/>
      <c r="AD35" s="120"/>
      <c r="AE35" s="120"/>
      <c r="AF35" s="120"/>
      <c r="AG35" s="253">
        <f t="shared" si="23"/>
        <v>0</v>
      </c>
      <c r="AI35" s="199" t="str">
        <f t="shared" si="8"/>
        <v>Units:</v>
      </c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253">
        <f t="shared" si="24"/>
        <v>0</v>
      </c>
    </row>
    <row r="36" spans="1:46">
      <c r="A36" s="204" t="str">
        <f>'N3.01'!A36</f>
        <v>Stage 3:With Intervention Risk Change</v>
      </c>
      <c r="B36" s="204" t="str">
        <f>'N3.01'!B36</f>
        <v>Non-Intervention Impacts</v>
      </c>
      <c r="C36" s="204" t="str">
        <f>'N3.01'!C36</f>
        <v>Manual Over-ride on PoF or CoF</v>
      </c>
      <c r="D36" s="204" t="str">
        <f>'N3.01'!D36</f>
        <v>Non-Intervention</v>
      </c>
      <c r="F36" s="212" t="s">
        <v>51</v>
      </c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253">
        <f t="shared" si="22"/>
        <v>0</v>
      </c>
      <c r="S36" s="199" t="str">
        <f t="shared" si="5"/>
        <v>Units:</v>
      </c>
      <c r="T36" s="120"/>
      <c r="V36" s="199" t="str">
        <f t="shared" si="6"/>
        <v>Units:</v>
      </c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253">
        <f t="shared" si="23"/>
        <v>0</v>
      </c>
      <c r="AI36" s="199" t="str">
        <f t="shared" si="8"/>
        <v>Units:</v>
      </c>
      <c r="AJ36" s="120"/>
      <c r="AK36" s="120"/>
      <c r="AL36" s="120"/>
      <c r="AM36" s="120"/>
      <c r="AN36" s="120"/>
      <c r="AO36" s="120"/>
      <c r="AP36" s="120"/>
      <c r="AQ36" s="120"/>
      <c r="AR36" s="120"/>
      <c r="AS36" s="120"/>
      <c r="AT36" s="253">
        <f t="shared" si="24"/>
        <v>0</v>
      </c>
    </row>
    <row r="37" spans="1:46">
      <c r="A37" s="204" t="str">
        <f>'N3.01'!A37</f>
        <v>Stage 3:With Intervention Risk Change</v>
      </c>
      <c r="B37" s="204" t="str">
        <f>'N3.01'!B37</f>
        <v>Non-Intervention Impacts</v>
      </c>
      <c r="C37" s="204" t="str">
        <f>'N3.01'!C37</f>
        <v>Extension of Expected Asset Life</v>
      </c>
      <c r="D37" s="204" t="str">
        <f>'N3.01'!D37</f>
        <v>Non-Intervention</v>
      </c>
      <c r="F37" s="212" t="s">
        <v>51</v>
      </c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253">
        <f t="shared" si="22"/>
        <v>0</v>
      </c>
      <c r="S37" s="199" t="str">
        <f t="shared" si="5"/>
        <v>Units:</v>
      </c>
      <c r="T37" s="120"/>
      <c r="V37" s="199" t="str">
        <f t="shared" si="6"/>
        <v>Units:</v>
      </c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253">
        <f t="shared" si="23"/>
        <v>0</v>
      </c>
      <c r="AI37" s="199" t="str">
        <f t="shared" si="8"/>
        <v>Units:</v>
      </c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253">
        <f t="shared" si="24"/>
        <v>0</v>
      </c>
    </row>
    <row r="38" spans="1:46">
      <c r="A38" s="204" t="str">
        <f>'N3.01'!A38</f>
        <v>Stage 3:With Intervention Risk Change</v>
      </c>
      <c r="B38" s="204" t="str">
        <f>'N3.01'!B38</f>
        <v>Non-Intervention Impacts</v>
      </c>
      <c r="C38" s="204" t="str">
        <f>'N3.01'!C38</f>
        <v>Consequential Interventions</v>
      </c>
      <c r="D38" s="204" t="str">
        <f>'N3.01'!D38</f>
        <v>Non-Intervention</v>
      </c>
      <c r="F38" s="212" t="s">
        <v>51</v>
      </c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253">
        <f t="shared" si="22"/>
        <v>0</v>
      </c>
      <c r="S38" s="199" t="str">
        <f t="shared" si="5"/>
        <v>Units:</v>
      </c>
      <c r="T38" s="120"/>
      <c r="V38" s="199" t="str">
        <f t="shared" si="6"/>
        <v>Units:</v>
      </c>
      <c r="W38" s="120"/>
      <c r="X38" s="120"/>
      <c r="Y38" s="120"/>
      <c r="Z38" s="120"/>
      <c r="AA38" s="120"/>
      <c r="AB38" s="120"/>
      <c r="AC38" s="120"/>
      <c r="AD38" s="120"/>
      <c r="AE38" s="120"/>
      <c r="AF38" s="120"/>
      <c r="AG38" s="253">
        <f t="shared" si="23"/>
        <v>0</v>
      </c>
      <c r="AI38" s="199" t="str">
        <f t="shared" si="8"/>
        <v>Units:</v>
      </c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253">
        <f t="shared" si="24"/>
        <v>0</v>
      </c>
    </row>
    <row r="39" spans="1:46">
      <c r="A39" s="204" t="str">
        <f>'N3.01'!A39</f>
        <v>Stage 3:With Intervention Risk Change</v>
      </c>
      <c r="B39" s="204" t="str">
        <f>'N3.01'!B39</f>
        <v>Asset Intervention Impacts</v>
      </c>
      <c r="C39" s="204" t="str">
        <f>'N3.01'!C39</f>
        <v>Asset Replacement (PoF Driven)</v>
      </c>
      <c r="D39" s="204" t="str">
        <f>'N3.01'!D39</f>
        <v>Replacement</v>
      </c>
      <c r="F39" s="212" t="s">
        <v>51</v>
      </c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253">
        <f t="shared" si="22"/>
        <v>0</v>
      </c>
      <c r="S39" s="199" t="str">
        <f t="shared" si="5"/>
        <v>Units:</v>
      </c>
      <c r="T39" s="120"/>
      <c r="V39" s="199" t="str">
        <f t="shared" si="6"/>
        <v>Units:</v>
      </c>
      <c r="W39" s="120"/>
      <c r="X39" s="120"/>
      <c r="Y39" s="120"/>
      <c r="Z39" s="120"/>
      <c r="AA39" s="120"/>
      <c r="AB39" s="120"/>
      <c r="AC39" s="120"/>
      <c r="AD39" s="120"/>
      <c r="AE39" s="120"/>
      <c r="AF39" s="120"/>
      <c r="AG39" s="253">
        <f t="shared" si="23"/>
        <v>0</v>
      </c>
      <c r="AI39" s="199" t="str">
        <f t="shared" si="8"/>
        <v>Units:</v>
      </c>
      <c r="AJ39" s="120"/>
      <c r="AK39" s="120"/>
      <c r="AL39" s="120"/>
      <c r="AM39" s="120"/>
      <c r="AN39" s="120"/>
      <c r="AO39" s="120"/>
      <c r="AP39" s="120"/>
      <c r="AQ39" s="120"/>
      <c r="AR39" s="120"/>
      <c r="AS39" s="120"/>
      <c r="AT39" s="253">
        <f t="shared" si="24"/>
        <v>0</v>
      </c>
    </row>
    <row r="40" spans="1:46">
      <c r="A40" s="204" t="str">
        <f>'N3.01'!A40</f>
        <v>Stage 3:With Intervention Risk Change</v>
      </c>
      <c r="B40" s="204" t="str">
        <f>'N3.01'!B40</f>
        <v>Asset Intervention Impacts</v>
      </c>
      <c r="C40" s="204" t="str">
        <f>'N3.01'!C40</f>
        <v>Asset Replacement (CoF Driven)</v>
      </c>
      <c r="D40" s="204" t="str">
        <f>'N3.01'!D40</f>
        <v>Replacement</v>
      </c>
      <c r="F40" s="212" t="s">
        <v>51</v>
      </c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253">
        <f t="shared" si="22"/>
        <v>0</v>
      </c>
      <c r="S40" s="199" t="str">
        <f t="shared" si="5"/>
        <v>Units:</v>
      </c>
      <c r="T40" s="120"/>
      <c r="V40" s="199" t="str">
        <f t="shared" si="6"/>
        <v>Units:</v>
      </c>
      <c r="W40" s="120"/>
      <c r="X40" s="120"/>
      <c r="Y40" s="120"/>
      <c r="Z40" s="120"/>
      <c r="AA40" s="120"/>
      <c r="AB40" s="120"/>
      <c r="AC40" s="120"/>
      <c r="AD40" s="120"/>
      <c r="AE40" s="120"/>
      <c r="AF40" s="120"/>
      <c r="AG40" s="253">
        <f t="shared" si="23"/>
        <v>0</v>
      </c>
      <c r="AI40" s="199" t="str">
        <f t="shared" si="8"/>
        <v>Units:</v>
      </c>
      <c r="AJ40" s="120"/>
      <c r="AK40" s="120"/>
      <c r="AL40" s="120"/>
      <c r="AM40" s="120"/>
      <c r="AN40" s="120"/>
      <c r="AO40" s="120"/>
      <c r="AP40" s="120"/>
      <c r="AQ40" s="120"/>
      <c r="AR40" s="120"/>
      <c r="AS40" s="120"/>
      <c r="AT40" s="253">
        <f t="shared" si="24"/>
        <v>0</v>
      </c>
    </row>
    <row r="41" spans="1:46">
      <c r="A41" s="204" t="str">
        <f>'N3.01'!A41</f>
        <v>Stage 3:With Intervention Risk Change</v>
      </c>
      <c r="B41" s="204" t="str">
        <f>'N3.01'!B41</f>
        <v>Asset Intervention Impacts</v>
      </c>
      <c r="C41" s="204" t="str">
        <f>'N3.01'!C41</f>
        <v>Asset Replacement (Other Driven)</v>
      </c>
      <c r="D41" s="204" t="str">
        <f>'N3.01'!D41</f>
        <v>Replacement</v>
      </c>
      <c r="F41" s="212" t="s">
        <v>51</v>
      </c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253">
        <f t="shared" si="22"/>
        <v>0</v>
      </c>
      <c r="S41" s="199" t="str">
        <f t="shared" si="5"/>
        <v>Units:</v>
      </c>
      <c r="T41" s="120"/>
      <c r="V41" s="199" t="str">
        <f t="shared" si="6"/>
        <v>Units:</v>
      </c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253">
        <f t="shared" si="23"/>
        <v>0</v>
      </c>
      <c r="AI41" s="199" t="str">
        <f t="shared" si="8"/>
        <v>Units:</v>
      </c>
      <c r="AJ41" s="120"/>
      <c r="AK41" s="120"/>
      <c r="AL41" s="120"/>
      <c r="AM41" s="120"/>
      <c r="AN41" s="120"/>
      <c r="AO41" s="120"/>
      <c r="AP41" s="120"/>
      <c r="AQ41" s="120"/>
      <c r="AR41" s="120"/>
      <c r="AS41" s="120"/>
      <c r="AT41" s="253">
        <f t="shared" si="24"/>
        <v>0</v>
      </c>
    </row>
    <row r="42" spans="1:46">
      <c r="A42" s="204" t="str">
        <f>'N3.01'!A42</f>
        <v>Stage 3:With Intervention Risk Change</v>
      </c>
      <c r="B42" s="204" t="str">
        <f>'N3.01'!B42</f>
        <v>Asset Intervention Impacts</v>
      </c>
      <c r="C42" s="204" t="str">
        <f>'N3.01'!C42</f>
        <v>Asset Refurbishment (PoF Driven)</v>
      </c>
      <c r="D42" s="204" t="str">
        <f>'N3.01'!D42</f>
        <v>Refurbishment</v>
      </c>
      <c r="F42" s="212" t="s">
        <v>51</v>
      </c>
      <c r="G42" s="120"/>
      <c r="H42" s="120"/>
      <c r="I42" s="120"/>
      <c r="J42" s="120"/>
      <c r="K42" s="120"/>
      <c r="L42" s="120"/>
      <c r="M42" s="120"/>
      <c r="N42" s="120"/>
      <c r="O42" s="120"/>
      <c r="P42" s="120"/>
      <c r="Q42" s="253">
        <f t="shared" si="22"/>
        <v>0</v>
      </c>
      <c r="S42" s="199" t="str">
        <f t="shared" si="5"/>
        <v>Units:</v>
      </c>
      <c r="T42" s="120"/>
      <c r="V42" s="199" t="str">
        <f t="shared" si="6"/>
        <v>Units:</v>
      </c>
      <c r="W42" s="120"/>
      <c r="X42" s="120"/>
      <c r="Y42" s="120"/>
      <c r="Z42" s="120"/>
      <c r="AA42" s="120"/>
      <c r="AB42" s="120"/>
      <c r="AC42" s="120"/>
      <c r="AD42" s="120"/>
      <c r="AE42" s="120"/>
      <c r="AF42" s="120"/>
      <c r="AG42" s="253">
        <f t="shared" si="23"/>
        <v>0</v>
      </c>
      <c r="AI42" s="199" t="str">
        <f t="shared" si="8"/>
        <v>Units:</v>
      </c>
      <c r="AJ42" s="120"/>
      <c r="AK42" s="120"/>
      <c r="AL42" s="120"/>
      <c r="AM42" s="120"/>
      <c r="AN42" s="120"/>
      <c r="AO42" s="120"/>
      <c r="AP42" s="120"/>
      <c r="AQ42" s="120"/>
      <c r="AR42" s="120"/>
      <c r="AS42" s="120"/>
      <c r="AT42" s="253">
        <f t="shared" si="24"/>
        <v>0</v>
      </c>
    </row>
    <row r="43" spans="1:46">
      <c r="A43" s="204" t="str">
        <f>'N3.01'!A43</f>
        <v>Stage 3:With Intervention Risk Change</v>
      </c>
      <c r="B43" s="204" t="str">
        <f>'N3.01'!B43</f>
        <v>Asset Intervention Impacts</v>
      </c>
      <c r="C43" s="204" t="str">
        <f>'N3.01'!C43</f>
        <v>Asset Refurbishment (CoF Driven)</v>
      </c>
      <c r="D43" s="204" t="str">
        <f>'N3.01'!D43</f>
        <v>Refurbishment</v>
      </c>
      <c r="F43" s="212" t="s">
        <v>51</v>
      </c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253">
        <f t="shared" si="22"/>
        <v>0</v>
      </c>
      <c r="S43" s="199" t="str">
        <f t="shared" si="5"/>
        <v>Units:</v>
      </c>
      <c r="T43" s="120"/>
      <c r="V43" s="199" t="str">
        <f t="shared" si="6"/>
        <v>Units:</v>
      </c>
      <c r="W43" s="120"/>
      <c r="X43" s="120"/>
      <c r="Y43" s="120"/>
      <c r="Z43" s="120"/>
      <c r="AA43" s="120"/>
      <c r="AB43" s="120"/>
      <c r="AC43" s="120"/>
      <c r="AD43" s="120"/>
      <c r="AE43" s="120"/>
      <c r="AF43" s="120"/>
      <c r="AG43" s="253">
        <f t="shared" si="23"/>
        <v>0</v>
      </c>
      <c r="AI43" s="199" t="str">
        <f t="shared" si="8"/>
        <v>Units:</v>
      </c>
      <c r="AJ43" s="120"/>
      <c r="AK43" s="120"/>
      <c r="AL43" s="120"/>
      <c r="AM43" s="120"/>
      <c r="AN43" s="120"/>
      <c r="AO43" s="120"/>
      <c r="AP43" s="120"/>
      <c r="AQ43" s="120"/>
      <c r="AR43" s="120"/>
      <c r="AS43" s="120"/>
      <c r="AT43" s="253">
        <f t="shared" si="24"/>
        <v>0</v>
      </c>
    </row>
    <row r="44" spans="1:46">
      <c r="A44" s="204" t="str">
        <f>'N3.01'!A44</f>
        <v>Stage 3:With Intervention Risk Change</v>
      </c>
      <c r="B44" s="204" t="str">
        <f>'N3.01'!B44</f>
        <v>Asset Intervention Impacts</v>
      </c>
      <c r="C44" s="204" t="str">
        <f>'N3.01'!C44</f>
        <v>Asset Refurbishment (Other Driven)</v>
      </c>
      <c r="D44" s="204" t="str">
        <f>'N3.01'!D44</f>
        <v>Refurbishment</v>
      </c>
      <c r="F44" s="212" t="s">
        <v>51</v>
      </c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253">
        <f t="shared" si="22"/>
        <v>0</v>
      </c>
      <c r="S44" s="199" t="str">
        <f t="shared" si="5"/>
        <v>Units:</v>
      </c>
      <c r="T44" s="120"/>
      <c r="V44" s="199" t="str">
        <f t="shared" si="6"/>
        <v>Units:</v>
      </c>
      <c r="W44" s="120"/>
      <c r="X44" s="120"/>
      <c r="Y44" s="120"/>
      <c r="Z44" s="120"/>
      <c r="AA44" s="120"/>
      <c r="AB44" s="120"/>
      <c r="AC44" s="120"/>
      <c r="AD44" s="120"/>
      <c r="AE44" s="120"/>
      <c r="AF44" s="120"/>
      <c r="AG44" s="253">
        <f t="shared" si="23"/>
        <v>0</v>
      </c>
      <c r="AI44" s="199" t="str">
        <f t="shared" si="8"/>
        <v>Units:</v>
      </c>
      <c r="AJ44" s="120"/>
      <c r="AK44" s="120"/>
      <c r="AL44" s="120"/>
      <c r="AM44" s="120"/>
      <c r="AN44" s="120"/>
      <c r="AO44" s="120"/>
      <c r="AP44" s="120"/>
      <c r="AQ44" s="120"/>
      <c r="AR44" s="120"/>
      <c r="AS44" s="120"/>
      <c r="AT44" s="253">
        <f t="shared" si="24"/>
        <v>0</v>
      </c>
    </row>
    <row r="45" spans="1:46">
      <c r="A45" s="204" t="str">
        <f>'N3.01'!A45</f>
        <v>Stage 3:With Intervention Risk Change</v>
      </c>
      <c r="B45" s="204" t="str">
        <f>'N3.01'!B45</f>
        <v>Asset Intervention Impacts</v>
      </c>
      <c r="C45" s="204" t="str">
        <f>'N3.01'!C45</f>
        <v>Asset Replacement Due To Early Life Failures</v>
      </c>
      <c r="D45" s="204" t="str">
        <f>'N3.01'!D45</f>
        <v>Other Interventions</v>
      </c>
      <c r="F45" s="212" t="s">
        <v>51</v>
      </c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253">
        <f t="shared" si="22"/>
        <v>0</v>
      </c>
      <c r="S45" s="199" t="str">
        <f t="shared" si="5"/>
        <v>Units:</v>
      </c>
      <c r="T45" s="120"/>
      <c r="V45" s="199" t="str">
        <f t="shared" si="6"/>
        <v>Units:</v>
      </c>
      <c r="W45" s="120"/>
      <c r="X45" s="120"/>
      <c r="Y45" s="120"/>
      <c r="Z45" s="120"/>
      <c r="AA45" s="120"/>
      <c r="AB45" s="120"/>
      <c r="AC45" s="120"/>
      <c r="AD45" s="120"/>
      <c r="AE45" s="120"/>
      <c r="AF45" s="120"/>
      <c r="AG45" s="253">
        <f t="shared" si="23"/>
        <v>0</v>
      </c>
      <c r="AI45" s="199" t="str">
        <f t="shared" si="8"/>
        <v>Units:</v>
      </c>
      <c r="AJ45" s="120"/>
      <c r="AK45" s="120"/>
      <c r="AL45" s="120"/>
      <c r="AM45" s="120"/>
      <c r="AN45" s="120"/>
      <c r="AO45" s="120"/>
      <c r="AP45" s="120"/>
      <c r="AQ45" s="120"/>
      <c r="AR45" s="120"/>
      <c r="AS45" s="120"/>
      <c r="AT45" s="253">
        <f t="shared" si="24"/>
        <v>0</v>
      </c>
    </row>
    <row r="46" spans="1:46">
      <c r="A46" s="204" t="str">
        <f>'N3.01'!A46</f>
        <v>Stage 3:With Intervention Risk Change</v>
      </c>
      <c r="B46" s="204" t="str">
        <f>'N3.01'!B46</f>
        <v>Risk Changes</v>
      </c>
      <c r="C46" s="248" t="str">
        <f>'N3.01'!C46</f>
        <v>Optional entry 4</v>
      </c>
      <c r="D46" s="204" t="str">
        <f>'N3.01'!D46</f>
        <v>N/A</v>
      </c>
      <c r="F46" s="212" t="s">
        <v>51</v>
      </c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53">
        <f t="shared" si="22"/>
        <v>0</v>
      </c>
      <c r="S46" s="199" t="str">
        <f t="shared" si="5"/>
        <v>Units:</v>
      </c>
      <c r="T46" s="120"/>
      <c r="V46" s="199" t="str">
        <f t="shared" si="6"/>
        <v>Units:</v>
      </c>
      <c r="W46" s="206"/>
      <c r="X46" s="206"/>
      <c r="Y46" s="206"/>
      <c r="Z46" s="206"/>
      <c r="AA46" s="206"/>
      <c r="AB46" s="206"/>
      <c r="AC46" s="206"/>
      <c r="AD46" s="206"/>
      <c r="AE46" s="206"/>
      <c r="AF46" s="206"/>
      <c r="AG46" s="253">
        <f t="shared" si="23"/>
        <v>0</v>
      </c>
      <c r="AI46" s="199" t="str">
        <f t="shared" si="8"/>
        <v>Units:</v>
      </c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53">
        <f t="shared" si="24"/>
        <v>0</v>
      </c>
    </row>
    <row r="47" spans="1:46">
      <c r="A47" s="247" t="str">
        <f>'N3.01'!A47</f>
        <v>Stage 3: RIIO-2 With Intervention Position 2025/26</v>
      </c>
      <c r="B47" s="247" t="str">
        <f>'N3.01'!B47</f>
        <v>Total Asset Category Risk</v>
      </c>
      <c r="C47" s="247" t="str">
        <f>'N3.01'!C47</f>
        <v>With Intervention Position</v>
      </c>
      <c r="D47" s="247" t="str">
        <f>'N3.01'!D47</f>
        <v>Total</v>
      </c>
      <c r="F47" s="212" t="s">
        <v>51</v>
      </c>
      <c r="G47" s="252">
        <f>SUM(G$33:G$46)</f>
        <v>0</v>
      </c>
      <c r="H47" s="252">
        <f t="shared" ref="H47:P47" si="25">SUM(H$33:H$46)</f>
        <v>0</v>
      </c>
      <c r="I47" s="252">
        <f t="shared" si="25"/>
        <v>0</v>
      </c>
      <c r="J47" s="252">
        <f t="shared" si="25"/>
        <v>0</v>
      </c>
      <c r="K47" s="252">
        <f t="shared" si="25"/>
        <v>0</v>
      </c>
      <c r="L47" s="252">
        <f t="shared" si="25"/>
        <v>0</v>
      </c>
      <c r="M47" s="252">
        <f t="shared" si="25"/>
        <v>0</v>
      </c>
      <c r="N47" s="252">
        <f t="shared" si="25"/>
        <v>0</v>
      </c>
      <c r="O47" s="252">
        <f t="shared" si="25"/>
        <v>0</v>
      </c>
      <c r="P47" s="252">
        <f t="shared" si="25"/>
        <v>0</v>
      </c>
      <c r="Q47" s="252">
        <f t="shared" si="22"/>
        <v>0</v>
      </c>
      <c r="S47" s="199" t="str">
        <f t="shared" si="5"/>
        <v>Units:</v>
      </c>
      <c r="T47" s="120"/>
      <c r="V47" s="199" t="str">
        <f t="shared" si="6"/>
        <v>Units:</v>
      </c>
      <c r="W47" s="252">
        <f t="shared" ref="W47:AF47" si="26">SUM(W$33:W$46)</f>
        <v>0</v>
      </c>
      <c r="X47" s="252">
        <f t="shared" si="26"/>
        <v>0</v>
      </c>
      <c r="Y47" s="252">
        <f t="shared" si="26"/>
        <v>0</v>
      </c>
      <c r="Z47" s="252">
        <f t="shared" si="26"/>
        <v>0</v>
      </c>
      <c r="AA47" s="252">
        <f t="shared" si="26"/>
        <v>0</v>
      </c>
      <c r="AB47" s="252">
        <f t="shared" si="26"/>
        <v>0</v>
      </c>
      <c r="AC47" s="252">
        <f t="shared" si="26"/>
        <v>0</v>
      </c>
      <c r="AD47" s="252">
        <f t="shared" si="26"/>
        <v>0</v>
      </c>
      <c r="AE47" s="252">
        <f t="shared" si="26"/>
        <v>0</v>
      </c>
      <c r="AF47" s="252">
        <f t="shared" si="26"/>
        <v>0</v>
      </c>
      <c r="AG47" s="252">
        <f t="shared" si="23"/>
        <v>0</v>
      </c>
      <c r="AI47" s="199" t="str">
        <f t="shared" si="8"/>
        <v>Units:</v>
      </c>
      <c r="AJ47" s="252">
        <f t="shared" ref="AJ47:AS47" si="27">SUM(AJ$33:AJ$46)</f>
        <v>0</v>
      </c>
      <c r="AK47" s="252">
        <f t="shared" si="27"/>
        <v>0</v>
      </c>
      <c r="AL47" s="252">
        <f t="shared" si="27"/>
        <v>0</v>
      </c>
      <c r="AM47" s="252">
        <f t="shared" si="27"/>
        <v>0</v>
      </c>
      <c r="AN47" s="252">
        <f t="shared" si="27"/>
        <v>0</v>
      </c>
      <c r="AO47" s="252">
        <f t="shared" si="27"/>
        <v>0</v>
      </c>
      <c r="AP47" s="252">
        <f t="shared" si="27"/>
        <v>0</v>
      </c>
      <c r="AQ47" s="252">
        <f t="shared" si="27"/>
        <v>0</v>
      </c>
      <c r="AR47" s="252">
        <f t="shared" si="27"/>
        <v>0</v>
      </c>
      <c r="AS47" s="252">
        <f t="shared" si="27"/>
        <v>0</v>
      </c>
      <c r="AT47" s="252">
        <f t="shared" si="24"/>
        <v>0</v>
      </c>
    </row>
    <row r="48" spans="1:46" s="207" customFormat="1" ht="5" customHeight="1">
      <c r="S48" s="208"/>
      <c r="V48" s="208"/>
      <c r="AI48" s="208"/>
    </row>
    <row r="49" spans="1:46">
      <c r="A49" s="204" t="str">
        <f>'N3.01'!A49</f>
        <v>Long Term Risk Benefit: RIIO-2</v>
      </c>
      <c r="B49" s="204" t="str">
        <f>'N3.01'!B49</f>
        <v>Asset Intervention Impacts</v>
      </c>
      <c r="C49" s="204" t="str">
        <f>'N3.01'!C49</f>
        <v>Asset Replacement (PoF Driven)</v>
      </c>
      <c r="D49" s="204" t="str">
        <f>'N3.01'!D49</f>
        <v>N/A</v>
      </c>
      <c r="F49" s="212" t="s">
        <v>51</v>
      </c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253">
        <f t="shared" ref="Q49:Q55" si="28">SUM(G49:P49)</f>
        <v>0</v>
      </c>
      <c r="S49" s="199" t="str">
        <f t="shared" si="5"/>
        <v>Units:</v>
      </c>
      <c r="T49" s="120"/>
      <c r="V49" s="199" t="str">
        <f t="shared" si="6"/>
        <v>Units:</v>
      </c>
      <c r="W49" s="120"/>
      <c r="X49" s="120"/>
      <c r="Y49" s="120"/>
      <c r="Z49" s="120"/>
      <c r="AA49" s="120"/>
      <c r="AB49" s="120"/>
      <c r="AC49" s="120"/>
      <c r="AD49" s="120"/>
      <c r="AE49" s="120"/>
      <c r="AF49" s="120"/>
      <c r="AG49" s="253">
        <f t="shared" ref="AG49:AG55" si="29">SUM(W49:AF49)</f>
        <v>0</v>
      </c>
      <c r="AI49" s="199" t="str">
        <f t="shared" si="8"/>
        <v>Units:</v>
      </c>
      <c r="AJ49" s="120"/>
      <c r="AK49" s="120"/>
      <c r="AL49" s="120"/>
      <c r="AM49" s="120"/>
      <c r="AN49" s="120"/>
      <c r="AO49" s="120"/>
      <c r="AP49" s="120"/>
      <c r="AQ49" s="120"/>
      <c r="AR49" s="120"/>
      <c r="AS49" s="120"/>
      <c r="AT49" s="253">
        <f t="shared" ref="AT49:AT55" si="30">SUM(AJ49:AS49)</f>
        <v>0</v>
      </c>
    </row>
    <row r="50" spans="1:46">
      <c r="A50" s="204" t="str">
        <f>'N3.01'!A50</f>
        <v>Long Term Risk Benefit: RIIO-2</v>
      </c>
      <c r="B50" s="204" t="str">
        <f>'N3.01'!B50</f>
        <v>Asset Intervention Impacts</v>
      </c>
      <c r="C50" s="204" t="str">
        <f>'N3.01'!C50</f>
        <v>Asset Replacement (CoF Driven)</v>
      </c>
      <c r="D50" s="204" t="str">
        <f>'N3.01'!D50</f>
        <v>N/A</v>
      </c>
      <c r="F50" s="212" t="s">
        <v>51</v>
      </c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253">
        <f t="shared" si="28"/>
        <v>0</v>
      </c>
      <c r="S50" s="199" t="str">
        <f t="shared" si="5"/>
        <v>Units:</v>
      </c>
      <c r="T50" s="120"/>
      <c r="V50" s="199" t="str">
        <f t="shared" si="6"/>
        <v>Units:</v>
      </c>
      <c r="W50" s="120"/>
      <c r="X50" s="120"/>
      <c r="Y50" s="120"/>
      <c r="Z50" s="120"/>
      <c r="AA50" s="120"/>
      <c r="AB50" s="120"/>
      <c r="AC50" s="120"/>
      <c r="AD50" s="120"/>
      <c r="AE50" s="120"/>
      <c r="AF50" s="120"/>
      <c r="AG50" s="253">
        <f t="shared" si="29"/>
        <v>0</v>
      </c>
      <c r="AI50" s="199" t="str">
        <f t="shared" si="8"/>
        <v>Units:</v>
      </c>
      <c r="AJ50" s="120"/>
      <c r="AK50" s="120"/>
      <c r="AL50" s="120"/>
      <c r="AM50" s="120"/>
      <c r="AN50" s="120"/>
      <c r="AO50" s="120"/>
      <c r="AP50" s="120"/>
      <c r="AQ50" s="120"/>
      <c r="AR50" s="120"/>
      <c r="AS50" s="120"/>
      <c r="AT50" s="253">
        <f t="shared" si="30"/>
        <v>0</v>
      </c>
    </row>
    <row r="51" spans="1:46">
      <c r="A51" s="204" t="str">
        <f>'N3.01'!A51</f>
        <v>Long Term Risk Benefit: RIIO-2</v>
      </c>
      <c r="B51" s="204" t="str">
        <f>'N3.01'!B51</f>
        <v>Asset Intervention Impacts</v>
      </c>
      <c r="C51" s="204" t="str">
        <f>'N3.01'!C51</f>
        <v>Asset Replacement (Other Driven)</v>
      </c>
      <c r="D51" s="204" t="str">
        <f>'N3.01'!D51</f>
        <v>N/A</v>
      </c>
      <c r="F51" s="212" t="s">
        <v>51</v>
      </c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253">
        <f t="shared" si="28"/>
        <v>0</v>
      </c>
      <c r="S51" s="199" t="str">
        <f t="shared" si="5"/>
        <v>Units:</v>
      </c>
      <c r="T51" s="120"/>
      <c r="V51" s="199" t="str">
        <f t="shared" si="6"/>
        <v>Units:</v>
      </c>
      <c r="W51" s="120"/>
      <c r="X51" s="120"/>
      <c r="Y51" s="120"/>
      <c r="Z51" s="120"/>
      <c r="AA51" s="120"/>
      <c r="AB51" s="120"/>
      <c r="AC51" s="120"/>
      <c r="AD51" s="120"/>
      <c r="AE51" s="120"/>
      <c r="AF51" s="120"/>
      <c r="AG51" s="253">
        <f t="shared" si="29"/>
        <v>0</v>
      </c>
      <c r="AI51" s="199" t="str">
        <f t="shared" si="8"/>
        <v>Units:</v>
      </c>
      <c r="AJ51" s="120"/>
      <c r="AK51" s="120"/>
      <c r="AL51" s="120"/>
      <c r="AM51" s="120"/>
      <c r="AN51" s="120"/>
      <c r="AO51" s="120"/>
      <c r="AP51" s="120"/>
      <c r="AQ51" s="120"/>
      <c r="AR51" s="120"/>
      <c r="AS51" s="120"/>
      <c r="AT51" s="253">
        <f t="shared" si="30"/>
        <v>0</v>
      </c>
    </row>
    <row r="52" spans="1:46">
      <c r="A52" s="204" t="str">
        <f>'N3.01'!A52</f>
        <v>Long Term Risk Benefit: RIIO-2</v>
      </c>
      <c r="B52" s="204" t="str">
        <f>'N3.01'!B52</f>
        <v>Asset Intervention Impacts</v>
      </c>
      <c r="C52" s="204" t="str">
        <f>'N3.01'!C52</f>
        <v>Asset Refurbishment (PoF Driven)</v>
      </c>
      <c r="D52" s="204" t="str">
        <f>'N3.01'!D52</f>
        <v>N/A</v>
      </c>
      <c r="F52" s="212" t="s">
        <v>51</v>
      </c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253">
        <f t="shared" si="28"/>
        <v>0</v>
      </c>
      <c r="S52" s="199" t="str">
        <f t="shared" si="5"/>
        <v>Units:</v>
      </c>
      <c r="T52" s="120"/>
      <c r="V52" s="199" t="str">
        <f t="shared" si="6"/>
        <v>Units:</v>
      </c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253">
        <f t="shared" si="29"/>
        <v>0</v>
      </c>
      <c r="AI52" s="199" t="str">
        <f t="shared" si="8"/>
        <v>Units:</v>
      </c>
      <c r="AJ52" s="120"/>
      <c r="AK52" s="120"/>
      <c r="AL52" s="120"/>
      <c r="AM52" s="120"/>
      <c r="AN52" s="120"/>
      <c r="AO52" s="120"/>
      <c r="AP52" s="120"/>
      <c r="AQ52" s="120"/>
      <c r="AR52" s="120"/>
      <c r="AS52" s="120"/>
      <c r="AT52" s="253">
        <f t="shared" si="30"/>
        <v>0</v>
      </c>
    </row>
    <row r="53" spans="1:46">
      <c r="A53" s="204" t="str">
        <f>'N3.01'!A53</f>
        <v>Long Term Risk Benefit: RIIO-2</v>
      </c>
      <c r="B53" s="204" t="str">
        <f>'N3.01'!B53</f>
        <v>Asset Intervention Impacts</v>
      </c>
      <c r="C53" s="204" t="str">
        <f>'N3.01'!C53</f>
        <v>Asset Refurbishment (CoF Driven)</v>
      </c>
      <c r="D53" s="204" t="str">
        <f>'N3.01'!D53</f>
        <v>N/A</v>
      </c>
      <c r="F53" s="212" t="s">
        <v>51</v>
      </c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253">
        <f t="shared" si="28"/>
        <v>0</v>
      </c>
      <c r="S53" s="199" t="str">
        <f t="shared" si="5"/>
        <v>Units:</v>
      </c>
      <c r="T53" s="120"/>
      <c r="V53" s="199" t="str">
        <f t="shared" si="6"/>
        <v>Units:</v>
      </c>
      <c r="W53" s="120"/>
      <c r="X53" s="120"/>
      <c r="Y53" s="120"/>
      <c r="Z53" s="120"/>
      <c r="AA53" s="120"/>
      <c r="AB53" s="120"/>
      <c r="AC53" s="120"/>
      <c r="AD53" s="120"/>
      <c r="AE53" s="120"/>
      <c r="AF53" s="120"/>
      <c r="AG53" s="253">
        <f t="shared" si="29"/>
        <v>0</v>
      </c>
      <c r="AI53" s="199" t="str">
        <f t="shared" si="8"/>
        <v>Units:</v>
      </c>
      <c r="AJ53" s="120"/>
      <c r="AK53" s="120"/>
      <c r="AL53" s="120"/>
      <c r="AM53" s="120"/>
      <c r="AN53" s="120"/>
      <c r="AO53" s="120"/>
      <c r="AP53" s="120"/>
      <c r="AQ53" s="120"/>
      <c r="AR53" s="120"/>
      <c r="AS53" s="120"/>
      <c r="AT53" s="253">
        <f t="shared" si="30"/>
        <v>0</v>
      </c>
    </row>
    <row r="54" spans="1:46">
      <c r="A54" s="204" t="str">
        <f>'N3.01'!A54</f>
        <v>Long Term Risk Benefit: RIIO-2</v>
      </c>
      <c r="B54" s="204" t="str">
        <f>'N3.01'!B54</f>
        <v>Asset Intervention Impacts</v>
      </c>
      <c r="C54" s="204" t="str">
        <f>'N3.01'!C54</f>
        <v>Asset Refurbishment (Other Driven)</v>
      </c>
      <c r="D54" s="204" t="str">
        <f>'N3.01'!D54</f>
        <v>N/A</v>
      </c>
      <c r="F54" s="212" t="s">
        <v>51</v>
      </c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253">
        <f t="shared" si="28"/>
        <v>0</v>
      </c>
      <c r="S54" s="199" t="str">
        <f t="shared" si="5"/>
        <v>Units:</v>
      </c>
      <c r="T54" s="120"/>
      <c r="V54" s="199" t="str">
        <f t="shared" si="6"/>
        <v>Units:</v>
      </c>
      <c r="W54" s="120"/>
      <c r="X54" s="120"/>
      <c r="Y54" s="120"/>
      <c r="Z54" s="120"/>
      <c r="AA54" s="120"/>
      <c r="AB54" s="120"/>
      <c r="AC54" s="120"/>
      <c r="AD54" s="120"/>
      <c r="AE54" s="120"/>
      <c r="AF54" s="120"/>
      <c r="AG54" s="253">
        <f t="shared" si="29"/>
        <v>0</v>
      </c>
      <c r="AI54" s="199" t="str">
        <f t="shared" si="8"/>
        <v>Units:</v>
      </c>
      <c r="AJ54" s="120"/>
      <c r="AK54" s="120"/>
      <c r="AL54" s="120"/>
      <c r="AM54" s="120"/>
      <c r="AN54" s="120"/>
      <c r="AO54" s="120"/>
      <c r="AP54" s="120"/>
      <c r="AQ54" s="120"/>
      <c r="AR54" s="120"/>
      <c r="AS54" s="120"/>
      <c r="AT54" s="253">
        <f t="shared" si="30"/>
        <v>0</v>
      </c>
    </row>
    <row r="55" spans="1:46">
      <c r="A55" s="204" t="str">
        <f>'N3.01'!A55</f>
        <v>Long Term Risk Benefit: RIIO-2</v>
      </c>
      <c r="B55" s="204" t="str">
        <f>'N3.01'!B55</f>
        <v>Asset Intervention Impacts</v>
      </c>
      <c r="C55" s="204" t="str">
        <f>'N3.01'!C55</f>
        <v>Total Long Term Risk Benefit</v>
      </c>
      <c r="D55" s="204" t="str">
        <f>'N3.01'!D55</f>
        <v>Sub-Total</v>
      </c>
      <c r="F55" s="212" t="s">
        <v>51</v>
      </c>
      <c r="G55" s="252">
        <f>SUM(G$49:G$54)</f>
        <v>0</v>
      </c>
      <c r="H55" s="252">
        <f t="shared" ref="H55:P55" si="31">SUM(H$49:H$54)</f>
        <v>0</v>
      </c>
      <c r="I55" s="252">
        <f t="shared" si="31"/>
        <v>0</v>
      </c>
      <c r="J55" s="252">
        <f t="shared" si="31"/>
        <v>0</v>
      </c>
      <c r="K55" s="252">
        <f t="shared" si="31"/>
        <v>0</v>
      </c>
      <c r="L55" s="252">
        <f t="shared" si="31"/>
        <v>0</v>
      </c>
      <c r="M55" s="252">
        <f t="shared" si="31"/>
        <v>0</v>
      </c>
      <c r="N55" s="252">
        <f t="shared" si="31"/>
        <v>0</v>
      </c>
      <c r="O55" s="252">
        <f t="shared" si="31"/>
        <v>0</v>
      </c>
      <c r="P55" s="252">
        <f t="shared" si="31"/>
        <v>0</v>
      </c>
      <c r="Q55" s="253">
        <f t="shared" si="28"/>
        <v>0</v>
      </c>
      <c r="S55" s="199" t="str">
        <f t="shared" si="5"/>
        <v>Units:</v>
      </c>
      <c r="T55" s="120"/>
      <c r="V55" s="199" t="str">
        <f t="shared" si="6"/>
        <v>Units:</v>
      </c>
      <c r="W55" s="252">
        <f t="shared" ref="W55:AF55" si="32">SUM(W$49:W$54)</f>
        <v>0</v>
      </c>
      <c r="X55" s="252">
        <f t="shared" si="32"/>
        <v>0</v>
      </c>
      <c r="Y55" s="252">
        <f t="shared" si="32"/>
        <v>0</v>
      </c>
      <c r="Z55" s="252">
        <f t="shared" si="32"/>
        <v>0</v>
      </c>
      <c r="AA55" s="252">
        <f t="shared" si="32"/>
        <v>0</v>
      </c>
      <c r="AB55" s="252">
        <f t="shared" si="32"/>
        <v>0</v>
      </c>
      <c r="AC55" s="252">
        <f t="shared" si="32"/>
        <v>0</v>
      </c>
      <c r="AD55" s="252">
        <f t="shared" si="32"/>
        <v>0</v>
      </c>
      <c r="AE55" s="252">
        <f t="shared" si="32"/>
        <v>0</v>
      </c>
      <c r="AF55" s="252">
        <f t="shared" si="32"/>
        <v>0</v>
      </c>
      <c r="AG55" s="253">
        <f t="shared" si="29"/>
        <v>0</v>
      </c>
      <c r="AI55" s="199" t="str">
        <f t="shared" si="8"/>
        <v>Units:</v>
      </c>
      <c r="AJ55" s="252">
        <f t="shared" ref="AJ55:AS55" si="33">SUM(AJ$49:AJ$54)</f>
        <v>0</v>
      </c>
      <c r="AK55" s="252">
        <f t="shared" si="33"/>
        <v>0</v>
      </c>
      <c r="AL55" s="252">
        <f t="shared" si="33"/>
        <v>0</v>
      </c>
      <c r="AM55" s="252">
        <f t="shared" si="33"/>
        <v>0</v>
      </c>
      <c r="AN55" s="252">
        <f t="shared" si="33"/>
        <v>0</v>
      </c>
      <c r="AO55" s="252">
        <f t="shared" si="33"/>
        <v>0</v>
      </c>
      <c r="AP55" s="252">
        <f t="shared" si="33"/>
        <v>0</v>
      </c>
      <c r="AQ55" s="252">
        <f t="shared" si="33"/>
        <v>0</v>
      </c>
      <c r="AR55" s="252">
        <f t="shared" si="33"/>
        <v>0</v>
      </c>
      <c r="AS55" s="252">
        <f t="shared" si="33"/>
        <v>0</v>
      </c>
      <c r="AT55" s="253">
        <f t="shared" si="30"/>
        <v>0</v>
      </c>
    </row>
    <row r="56" spans="1:46" s="207" customFormat="1" ht="5" customHeight="1">
      <c r="F56" s="208"/>
      <c r="S56" s="208"/>
      <c r="V56" s="208"/>
      <c r="AI56" s="208"/>
    </row>
    <row r="78" spans="5:5">
      <c r="E78" s="209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>
    <tabColor rgb="FF7030A0"/>
  </sheetPr>
  <dimension ref="A1:AV78"/>
  <sheetViews>
    <sheetView zoomScale="85" zoomScaleNormal="85" workbookViewId="0">
      <selection activeCell="G47" sqref="G47"/>
    </sheetView>
  </sheetViews>
  <sheetFormatPr defaultColWidth="9" defaultRowHeight="12.4"/>
  <cols>
    <col min="1" max="1" width="51.19921875" style="89" customWidth="1"/>
    <col min="2" max="2" width="48.796875" style="89" bestFit="1" customWidth="1"/>
    <col min="3" max="3" width="51.19921875" style="89" bestFit="1" customWidth="1"/>
    <col min="4" max="4" width="11.796875" style="89" customWidth="1"/>
    <col min="5" max="5" width="1" style="207" customWidth="1"/>
    <col min="6" max="6" width="6.19921875" style="90" customWidth="1"/>
    <col min="7" max="7" width="9.796875" style="89" bestFit="1" customWidth="1"/>
    <col min="8" max="14" width="9.1328125" style="89" bestFit="1" customWidth="1"/>
    <col min="15" max="17" width="9" style="89"/>
    <col min="18" max="18" width="1" style="207" customWidth="1"/>
    <col min="19" max="19" width="6.19921875" style="90" customWidth="1"/>
    <col min="20" max="20" width="9" style="89"/>
    <col min="21" max="21" width="1" style="207" customWidth="1"/>
    <col min="22" max="22" width="6.19921875" style="90" customWidth="1"/>
    <col min="23" max="33" width="9" style="89"/>
    <col min="34" max="34" width="1" style="207" customWidth="1"/>
    <col min="35" max="35" width="6.19921875" style="90" customWidth="1"/>
    <col min="36" max="46" width="9" style="89"/>
    <col min="47" max="47" width="9.33203125" style="89" bestFit="1" customWidth="1"/>
    <col min="48" max="16384" width="9" style="89"/>
  </cols>
  <sheetData>
    <row r="1" spans="1:48" ht="25.15">
      <c r="A1" s="1" t="str">
        <f>N0_Cover!A1</f>
        <v>RIIO-2 Regulatory Reporting Pack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</row>
    <row r="2" spans="1:48" ht="22.9">
      <c r="A2" s="1">
        <f>N0_Cover!$B$12</f>
        <v>0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</row>
    <row r="3" spans="1:48" ht="19.899999999999999">
      <c r="A3" s="5" t="str">
        <f>"Workbook " &amp; N0_Cover!$B$12</f>
        <v xml:space="preserve">Workbook 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48" ht="17.649999999999999">
      <c r="A4" s="7" t="str">
        <f>"Submission Version " &amp; N0_Cover!$B$15 &amp; " - Submitted on " &amp; TEXT(N0_Cover!$B$16,"dd mmm yyyy")</f>
        <v>Submission Version  - Submitted on 00 Jan 1900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</row>
    <row r="5" spans="1:48" ht="17.649999999999999">
      <c r="A5" s="7" t="str">
        <f>"Template Version: " &amp; N0_Cover!$B$11</f>
        <v>Template Version: v1.0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</row>
    <row r="6" spans="1:48" ht="19.899999999999999">
      <c r="A6" s="5" t="e">
        <f ca="1">"Sheet: " &amp;VLOOKUP(RIGHT(CELL("filename",A1),LEN(CELL("filename",A1))-FIND("]",CELL("filename",A1))),'N0.1_Contents'!$A$11:$B$98,2,FALSE)</f>
        <v>#N/A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</row>
    <row r="7" spans="1:48" ht="17.649999999999999">
      <c r="A7" s="7" t="str">
        <f>"Prices Base: " &amp; 'N0.5_Data_Constants'!C13</f>
        <v>Prices Base: 2018/19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</row>
    <row r="8" spans="1:48" s="137" customFormat="1">
      <c r="A8" s="140" t="str">
        <f>"Error Checks: " &amp; IF(ISERROR(MATCH("Error",$A$9:$AV$9,0)),"OK","Error")</f>
        <v>Error Checks: OK</v>
      </c>
      <c r="B8" s="141"/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1"/>
      <c r="AE8" s="141"/>
      <c r="AF8" s="141"/>
      <c r="AG8" s="141"/>
      <c r="AH8" s="141"/>
      <c r="AI8" s="141"/>
      <c r="AJ8" s="141"/>
      <c r="AK8" s="141"/>
      <c r="AL8" s="141"/>
      <c r="AM8" s="141"/>
      <c r="AN8" s="141"/>
      <c r="AO8" s="141"/>
      <c r="AP8" s="141"/>
      <c r="AQ8" s="141"/>
      <c r="AR8" s="141"/>
      <c r="AS8" s="141"/>
      <c r="AT8" s="141"/>
      <c r="AU8" s="141"/>
    </row>
    <row r="9" spans="1:48" s="137" customFormat="1">
      <c r="A9" s="142" t="str">
        <f t="shared" ref="A9:AV9" si="0">IF(ISERROR(MATCH("Error",A10:A12,0)),"-","Error")</f>
        <v>-</v>
      </c>
      <c r="B9" s="142" t="str">
        <f t="shared" si="0"/>
        <v>-</v>
      </c>
      <c r="C9" s="142" t="str">
        <f t="shared" si="0"/>
        <v>-</v>
      </c>
      <c r="D9" s="142"/>
      <c r="E9" s="142" t="str">
        <f t="shared" si="0"/>
        <v>-</v>
      </c>
      <c r="F9" s="142" t="str">
        <f t="shared" si="0"/>
        <v>-</v>
      </c>
      <c r="G9" s="142" t="str">
        <f t="shared" si="0"/>
        <v>-</v>
      </c>
      <c r="H9" s="142" t="str">
        <f t="shared" si="0"/>
        <v>-</v>
      </c>
      <c r="I9" s="142" t="str">
        <f t="shared" si="0"/>
        <v>-</v>
      </c>
      <c r="J9" s="142" t="str">
        <f t="shared" si="0"/>
        <v>-</v>
      </c>
      <c r="K9" s="142" t="str">
        <f t="shared" si="0"/>
        <v>-</v>
      </c>
      <c r="L9" s="142" t="str">
        <f t="shared" si="0"/>
        <v>-</v>
      </c>
      <c r="M9" s="142" t="str">
        <f t="shared" si="0"/>
        <v>-</v>
      </c>
      <c r="N9" s="142" t="str">
        <f t="shared" si="0"/>
        <v>-</v>
      </c>
      <c r="O9" s="142" t="str">
        <f t="shared" si="0"/>
        <v>-</v>
      </c>
      <c r="P9" s="142" t="str">
        <f t="shared" si="0"/>
        <v>-</v>
      </c>
      <c r="Q9" s="142" t="str">
        <f t="shared" si="0"/>
        <v>-</v>
      </c>
      <c r="R9" s="142" t="str">
        <f t="shared" si="0"/>
        <v>-</v>
      </c>
      <c r="S9" s="142" t="str">
        <f t="shared" si="0"/>
        <v>-</v>
      </c>
      <c r="T9" s="142" t="str">
        <f t="shared" si="0"/>
        <v>-</v>
      </c>
      <c r="U9" s="142" t="str">
        <f t="shared" si="0"/>
        <v>-</v>
      </c>
      <c r="V9" s="142" t="str">
        <f t="shared" si="0"/>
        <v>-</v>
      </c>
      <c r="W9" s="142" t="str">
        <f t="shared" si="0"/>
        <v>-</v>
      </c>
      <c r="X9" s="142" t="str">
        <f t="shared" si="0"/>
        <v>-</v>
      </c>
      <c r="Y9" s="142" t="str">
        <f t="shared" si="0"/>
        <v>-</v>
      </c>
      <c r="Z9" s="142" t="str">
        <f t="shared" si="0"/>
        <v>-</v>
      </c>
      <c r="AA9" s="142" t="str">
        <f t="shared" si="0"/>
        <v>-</v>
      </c>
      <c r="AB9" s="142" t="str">
        <f t="shared" si="0"/>
        <v>-</v>
      </c>
      <c r="AC9" s="142" t="str">
        <f t="shared" si="0"/>
        <v>-</v>
      </c>
      <c r="AD9" s="142" t="str">
        <f t="shared" si="0"/>
        <v>-</v>
      </c>
      <c r="AE9" s="142" t="str">
        <f t="shared" si="0"/>
        <v>-</v>
      </c>
      <c r="AF9" s="142" t="str">
        <f t="shared" si="0"/>
        <v>-</v>
      </c>
      <c r="AG9" s="142" t="str">
        <f t="shared" si="0"/>
        <v>-</v>
      </c>
      <c r="AH9" s="142" t="str">
        <f t="shared" si="0"/>
        <v>-</v>
      </c>
      <c r="AI9" s="142" t="str">
        <f t="shared" si="0"/>
        <v>-</v>
      </c>
      <c r="AJ9" s="142" t="str">
        <f t="shared" si="0"/>
        <v>-</v>
      </c>
      <c r="AK9" s="142" t="str">
        <f t="shared" si="0"/>
        <v>-</v>
      </c>
      <c r="AL9" s="142" t="str">
        <f t="shared" si="0"/>
        <v>-</v>
      </c>
      <c r="AM9" s="142" t="str">
        <f t="shared" si="0"/>
        <v>-</v>
      </c>
      <c r="AN9" s="142" t="str">
        <f t="shared" si="0"/>
        <v>-</v>
      </c>
      <c r="AO9" s="142" t="str">
        <f t="shared" si="0"/>
        <v>-</v>
      </c>
      <c r="AP9" s="142" t="str">
        <f t="shared" si="0"/>
        <v>-</v>
      </c>
      <c r="AQ9" s="142" t="str">
        <f t="shared" si="0"/>
        <v>-</v>
      </c>
      <c r="AR9" s="142" t="str">
        <f t="shared" si="0"/>
        <v>-</v>
      </c>
      <c r="AS9" s="142" t="str">
        <f t="shared" si="0"/>
        <v>-</v>
      </c>
      <c r="AT9" s="142" t="str">
        <f t="shared" si="0"/>
        <v>-</v>
      </c>
      <c r="AU9" s="142" t="str">
        <f t="shared" si="0"/>
        <v>-</v>
      </c>
      <c r="AV9" s="137" t="str">
        <f t="shared" si="0"/>
        <v>-</v>
      </c>
    </row>
    <row r="12" spans="1:48" ht="19.899999999999999">
      <c r="A12" s="14" t="e">
        <f>'N0.6_Lookup_References'!B35</f>
        <v>#N/A</v>
      </c>
      <c r="B12" s="14"/>
      <c r="F12" s="14"/>
      <c r="G12" s="89" t="s">
        <v>0</v>
      </c>
      <c r="S12" s="200"/>
      <c r="T12" s="89" t="s">
        <v>2</v>
      </c>
      <c r="W12" s="201"/>
      <c r="X12" s="202" t="s">
        <v>229</v>
      </c>
      <c r="Y12" s="89" t="e">
        <f>VLOOKUP(A12, 'N0.6_Lookup_References'!B14:C63, 2, FALSE)</f>
        <v>#N/A</v>
      </c>
    </row>
    <row r="13" spans="1:48">
      <c r="S13" s="99" t="s">
        <v>112</v>
      </c>
      <c r="V13" s="99" t="s">
        <v>110</v>
      </c>
      <c r="AI13" s="99" t="s">
        <v>111</v>
      </c>
    </row>
    <row r="14" spans="1:48" ht="12.75" thickBot="1">
      <c r="A14" s="203" t="s">
        <v>413</v>
      </c>
      <c r="B14" s="203" t="s">
        <v>414</v>
      </c>
      <c r="C14" s="203" t="s">
        <v>415</v>
      </c>
      <c r="D14" s="203" t="s">
        <v>615</v>
      </c>
      <c r="F14" s="92" t="s">
        <v>49</v>
      </c>
      <c r="G14" s="91" t="s">
        <v>13</v>
      </c>
      <c r="H14" s="21" t="s">
        <v>14</v>
      </c>
      <c r="I14" s="22" t="s">
        <v>15</v>
      </c>
      <c r="J14" s="23" t="s">
        <v>16</v>
      </c>
      <c r="K14" s="24" t="s">
        <v>17</v>
      </c>
      <c r="L14" s="25" t="s">
        <v>18</v>
      </c>
      <c r="M14" s="26" t="s">
        <v>19</v>
      </c>
      <c r="N14" s="29" t="s">
        <v>20</v>
      </c>
      <c r="O14" s="27" t="s">
        <v>21</v>
      </c>
      <c r="P14" s="31" t="s">
        <v>22</v>
      </c>
      <c r="Q14" s="198" t="s">
        <v>26</v>
      </c>
      <c r="S14" s="92" t="s">
        <v>49</v>
      </c>
      <c r="T14" s="92" t="s">
        <v>76</v>
      </c>
      <c r="V14" s="92" t="s">
        <v>49</v>
      </c>
      <c r="W14" s="91" t="s">
        <v>13</v>
      </c>
      <c r="X14" s="21" t="s">
        <v>14</v>
      </c>
      <c r="Y14" s="22" t="s">
        <v>15</v>
      </c>
      <c r="Z14" s="23" t="s">
        <v>16</v>
      </c>
      <c r="AA14" s="24" t="s">
        <v>17</v>
      </c>
      <c r="AB14" s="25" t="s">
        <v>18</v>
      </c>
      <c r="AC14" s="26" t="s">
        <v>19</v>
      </c>
      <c r="AD14" s="29" t="s">
        <v>20</v>
      </c>
      <c r="AE14" s="27" t="s">
        <v>21</v>
      </c>
      <c r="AF14" s="31" t="s">
        <v>22</v>
      </c>
      <c r="AG14" s="198" t="s">
        <v>26</v>
      </c>
      <c r="AI14" s="92" t="s">
        <v>49</v>
      </c>
      <c r="AJ14" s="91" t="s">
        <v>4</v>
      </c>
      <c r="AK14" s="21" t="s">
        <v>5</v>
      </c>
      <c r="AL14" s="22" t="s">
        <v>6</v>
      </c>
      <c r="AM14" s="23" t="s">
        <v>7</v>
      </c>
      <c r="AN14" s="24" t="s">
        <v>8</v>
      </c>
      <c r="AO14" s="25" t="s">
        <v>91</v>
      </c>
      <c r="AP14" s="26" t="s">
        <v>92</v>
      </c>
      <c r="AQ14" s="29" t="s">
        <v>93</v>
      </c>
      <c r="AR14" s="27" t="s">
        <v>94</v>
      </c>
      <c r="AS14" s="31" t="s">
        <v>95</v>
      </c>
      <c r="AT14" s="198" t="s">
        <v>26</v>
      </c>
    </row>
    <row r="15" spans="1:48">
      <c r="A15" s="247" t="str">
        <f>'N3.01'!A15</f>
        <v>Stage1: RIIO-1 Closeout Position</v>
      </c>
      <c r="B15" s="247" t="str">
        <f>'N3.01'!B15</f>
        <v>Total Asset Category Risk</v>
      </c>
      <c r="C15" s="247" t="str">
        <f>'N3.01'!C15</f>
        <v>Closeout Position</v>
      </c>
      <c r="D15" s="247" t="str">
        <f>'N3.01'!D15</f>
        <v>Total</v>
      </c>
      <c r="F15" s="212" t="s">
        <v>51</v>
      </c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253">
        <f t="shared" ref="Q15:Q22" si="1">SUM(G15:P15)</f>
        <v>0</v>
      </c>
      <c r="S15" s="199" t="str">
        <f>$X$12</f>
        <v>Units:</v>
      </c>
      <c r="T15" s="120"/>
      <c r="V15" s="199" t="str">
        <f>$X$12</f>
        <v>Units:</v>
      </c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253">
        <f t="shared" ref="AG15:AG20" si="2">SUM(W15:AF15)</f>
        <v>0</v>
      </c>
      <c r="AI15" s="199" t="str">
        <f>$X$12</f>
        <v>Units:</v>
      </c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253">
        <f t="shared" ref="AT15:AT20" si="3">SUM(AJ15:AS15)</f>
        <v>0</v>
      </c>
    </row>
    <row r="16" spans="1:48">
      <c r="A16" s="204" t="str">
        <f>'N3.01'!A16</f>
        <v>Stage1: RIIO-1 to RIIO-2</v>
      </c>
      <c r="B16" s="204" t="str">
        <f>'N3.01'!B16</f>
        <v>Normalisation: True-Up</v>
      </c>
      <c r="C16" s="204" t="str">
        <f>'N3.01'!C16</f>
        <v>Data Revision</v>
      </c>
      <c r="D16" s="204" t="str">
        <f>'N3.01'!D16</f>
        <v>N/A</v>
      </c>
      <c r="F16" s="212" t="s">
        <v>51</v>
      </c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253">
        <f t="shared" si="1"/>
        <v>0</v>
      </c>
      <c r="S16" s="199" t="str">
        <f>$X$12</f>
        <v>Units:</v>
      </c>
      <c r="T16" s="120"/>
      <c r="V16" s="199" t="str">
        <f>$X$12</f>
        <v>Units:</v>
      </c>
      <c r="W16" s="120"/>
      <c r="X16" s="120"/>
      <c r="Y16" s="120"/>
      <c r="Z16" s="120"/>
      <c r="AA16" s="120"/>
      <c r="AB16" s="120"/>
      <c r="AC16" s="120"/>
      <c r="AD16" s="120"/>
      <c r="AE16" s="120"/>
      <c r="AF16" s="120"/>
      <c r="AG16" s="253">
        <f t="shared" si="2"/>
        <v>0</v>
      </c>
      <c r="AI16" s="199" t="str">
        <f>$X$12</f>
        <v>Units:</v>
      </c>
      <c r="AJ16" s="120"/>
      <c r="AK16" s="120"/>
      <c r="AL16" s="120"/>
      <c r="AM16" s="120"/>
      <c r="AN16" s="120"/>
      <c r="AO16" s="120"/>
      <c r="AP16" s="120"/>
      <c r="AQ16" s="120"/>
      <c r="AR16" s="120"/>
      <c r="AS16" s="120"/>
      <c r="AT16" s="253">
        <f t="shared" si="3"/>
        <v>0</v>
      </c>
    </row>
    <row r="17" spans="1:46">
      <c r="A17" s="204" t="str">
        <f>'N3.01'!A17</f>
        <v>Stage1: RIIO-1 to RIIO-2</v>
      </c>
      <c r="B17" s="204" t="str">
        <f>'N3.01'!B17</f>
        <v>Normalisation: True-Up</v>
      </c>
      <c r="C17" s="204" t="str">
        <f>'N3.01'!C17</f>
        <v>Methodological Change</v>
      </c>
      <c r="D17" s="204" t="str">
        <f>'N3.01'!D17</f>
        <v>N/A</v>
      </c>
      <c r="F17" s="212" t="s">
        <v>51</v>
      </c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253">
        <f t="shared" si="1"/>
        <v>0</v>
      </c>
      <c r="S17" s="199" t="str">
        <f>$X$12</f>
        <v>Units:</v>
      </c>
      <c r="T17" s="120"/>
      <c r="V17" s="199" t="str">
        <f>$X$12</f>
        <v>Units:</v>
      </c>
      <c r="W17" s="120"/>
      <c r="X17" s="120"/>
      <c r="Y17" s="120"/>
      <c r="Z17" s="120"/>
      <c r="AA17" s="120"/>
      <c r="AB17" s="120"/>
      <c r="AC17" s="120"/>
      <c r="AD17" s="120"/>
      <c r="AE17" s="120"/>
      <c r="AF17" s="120"/>
      <c r="AG17" s="253">
        <f t="shared" si="2"/>
        <v>0</v>
      </c>
      <c r="AI17" s="199" t="str">
        <f>$X$12</f>
        <v>Units:</v>
      </c>
      <c r="AJ17" s="120"/>
      <c r="AK17" s="120"/>
      <c r="AL17" s="120"/>
      <c r="AM17" s="120"/>
      <c r="AN17" s="120"/>
      <c r="AO17" s="120"/>
      <c r="AP17" s="120"/>
      <c r="AQ17" s="120"/>
      <c r="AR17" s="120"/>
      <c r="AS17" s="120"/>
      <c r="AT17" s="253">
        <f t="shared" si="3"/>
        <v>0</v>
      </c>
    </row>
    <row r="18" spans="1:46">
      <c r="A18" s="204" t="str">
        <f>'N3.01'!A18</f>
        <v>Stage1: RIIO-1 to RIIO-2</v>
      </c>
      <c r="B18" s="204" t="str">
        <f>'N3.01'!B18</f>
        <v>Normalisation: True-Up</v>
      </c>
      <c r="C18" s="248" t="str">
        <f>'N3.01'!C18</f>
        <v>Optional entry 1</v>
      </c>
      <c r="D18" s="204" t="str">
        <f>'N3.01'!D18</f>
        <v>N/A</v>
      </c>
      <c r="F18" s="212" t="s">
        <v>51</v>
      </c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253">
        <f t="shared" si="1"/>
        <v>0</v>
      </c>
      <c r="S18" s="199" t="str">
        <f>$X$12</f>
        <v>Units:</v>
      </c>
      <c r="T18" s="120"/>
      <c r="V18" s="199" t="str">
        <f>$X$12</f>
        <v>Units:</v>
      </c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253">
        <f t="shared" si="2"/>
        <v>0</v>
      </c>
      <c r="AI18" s="199" t="str">
        <f>$X$12</f>
        <v>Units:</v>
      </c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253">
        <f t="shared" si="3"/>
        <v>0</v>
      </c>
    </row>
    <row r="19" spans="1:46">
      <c r="A19" s="204" t="str">
        <f>'N3.01'!A19</f>
        <v>Stage1: RIIO-1 to RIIO-2</v>
      </c>
      <c r="B19" s="204" t="str">
        <f>'N3.01'!B19</f>
        <v>Normalisation: True-Up</v>
      </c>
      <c r="C19" s="248" t="str">
        <f>'N3.01'!C19</f>
        <v>Optional entry 2</v>
      </c>
      <c r="D19" s="204" t="str">
        <f>'N3.01'!D19</f>
        <v>N/A</v>
      </c>
      <c r="F19" s="212" t="s">
        <v>51</v>
      </c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252">
        <f t="shared" si="1"/>
        <v>0</v>
      </c>
      <c r="S19" s="199" t="str">
        <f>$X$12</f>
        <v>Units:</v>
      </c>
      <c r="T19" s="120"/>
      <c r="V19" s="199" t="str">
        <f>$X$12</f>
        <v>Units:</v>
      </c>
      <c r="W19" s="120"/>
      <c r="X19" s="120"/>
      <c r="Y19" s="120"/>
      <c r="Z19" s="120"/>
      <c r="AA19" s="120"/>
      <c r="AB19" s="120"/>
      <c r="AC19" s="120"/>
      <c r="AD19" s="120"/>
      <c r="AE19" s="120"/>
      <c r="AF19" s="120"/>
      <c r="AG19" s="252">
        <f t="shared" si="2"/>
        <v>0</v>
      </c>
      <c r="AI19" s="199" t="str">
        <f>$X$12</f>
        <v>Units:</v>
      </c>
      <c r="AJ19" s="120"/>
      <c r="AK19" s="120"/>
      <c r="AL19" s="120"/>
      <c r="AM19" s="120"/>
      <c r="AN19" s="120"/>
      <c r="AO19" s="120"/>
      <c r="AP19" s="120"/>
      <c r="AQ19" s="120"/>
      <c r="AR19" s="120"/>
      <c r="AS19" s="120"/>
      <c r="AT19" s="252">
        <f t="shared" si="3"/>
        <v>0</v>
      </c>
    </row>
    <row r="20" spans="1:46">
      <c r="A20" s="247" t="str">
        <f>'N3.01'!A20</f>
        <v>Stage 2: RIIO-2 Start Position 2020/21</v>
      </c>
      <c r="B20" s="247" t="str">
        <f>'N3.01'!B20</f>
        <v>Total Asset Category Risk</v>
      </c>
      <c r="C20" s="247" t="str">
        <f>'N3.01'!C20</f>
        <v>Start Position</v>
      </c>
      <c r="D20" s="247" t="str">
        <f>'N3.01'!D20</f>
        <v>Total</v>
      </c>
      <c r="F20" s="212" t="s">
        <v>51</v>
      </c>
      <c r="G20" s="252">
        <f>SUM(G15:G19)</f>
        <v>0</v>
      </c>
      <c r="H20" s="252">
        <f t="shared" ref="H20:P20" si="4">SUM(H15:H19)</f>
        <v>0</v>
      </c>
      <c r="I20" s="252">
        <f t="shared" si="4"/>
        <v>0</v>
      </c>
      <c r="J20" s="252">
        <f t="shared" si="4"/>
        <v>0</v>
      </c>
      <c r="K20" s="252">
        <f t="shared" si="4"/>
        <v>0</v>
      </c>
      <c r="L20" s="252">
        <f t="shared" si="4"/>
        <v>0</v>
      </c>
      <c r="M20" s="252">
        <f t="shared" si="4"/>
        <v>0</v>
      </c>
      <c r="N20" s="252">
        <f t="shared" si="4"/>
        <v>0</v>
      </c>
      <c r="O20" s="252">
        <f t="shared" si="4"/>
        <v>0</v>
      </c>
      <c r="P20" s="252">
        <f t="shared" si="4"/>
        <v>0</v>
      </c>
      <c r="Q20" s="252">
        <f t="shared" si="1"/>
        <v>0</v>
      </c>
      <c r="S20" s="199" t="str">
        <f t="shared" ref="S20:S55" si="5">$X$12</f>
        <v>Units:</v>
      </c>
      <c r="T20" s="120"/>
      <c r="V20" s="199" t="str">
        <f t="shared" ref="V20:V55" si="6">$X$12</f>
        <v>Units:</v>
      </c>
      <c r="W20" s="252">
        <f t="shared" ref="W20:AF20" si="7">SUM(W15:W19)</f>
        <v>0</v>
      </c>
      <c r="X20" s="252">
        <f t="shared" si="7"/>
        <v>0</v>
      </c>
      <c r="Y20" s="252">
        <f t="shared" si="7"/>
        <v>0</v>
      </c>
      <c r="Z20" s="252">
        <f t="shared" si="7"/>
        <v>0</v>
      </c>
      <c r="AA20" s="252">
        <f t="shared" si="7"/>
        <v>0</v>
      </c>
      <c r="AB20" s="252">
        <f t="shared" si="7"/>
        <v>0</v>
      </c>
      <c r="AC20" s="252">
        <f t="shared" si="7"/>
        <v>0</v>
      </c>
      <c r="AD20" s="252">
        <f t="shared" si="7"/>
        <v>0</v>
      </c>
      <c r="AE20" s="252">
        <f t="shared" si="7"/>
        <v>0</v>
      </c>
      <c r="AF20" s="252">
        <f t="shared" si="7"/>
        <v>0</v>
      </c>
      <c r="AG20" s="252">
        <f t="shared" si="2"/>
        <v>0</v>
      </c>
      <c r="AI20" s="199" t="str">
        <f t="shared" ref="AI20:AI55" si="8">$X$12</f>
        <v>Units:</v>
      </c>
      <c r="AJ20" s="252">
        <f t="shared" ref="AJ20:AS20" si="9">SUM(AJ15:AJ19)</f>
        <v>0</v>
      </c>
      <c r="AK20" s="252">
        <f t="shared" si="9"/>
        <v>0</v>
      </c>
      <c r="AL20" s="252">
        <f t="shared" si="9"/>
        <v>0</v>
      </c>
      <c r="AM20" s="252">
        <f t="shared" si="9"/>
        <v>0</v>
      </c>
      <c r="AN20" s="252">
        <f t="shared" si="9"/>
        <v>0</v>
      </c>
      <c r="AO20" s="252">
        <f t="shared" si="9"/>
        <v>0</v>
      </c>
      <c r="AP20" s="252">
        <f t="shared" si="9"/>
        <v>0</v>
      </c>
      <c r="AQ20" s="252">
        <f t="shared" si="9"/>
        <v>0</v>
      </c>
      <c r="AR20" s="252">
        <f t="shared" si="9"/>
        <v>0</v>
      </c>
      <c r="AS20" s="252">
        <f t="shared" si="9"/>
        <v>0</v>
      </c>
      <c r="AT20" s="252">
        <f t="shared" si="3"/>
        <v>0</v>
      </c>
    </row>
    <row r="21" spans="1:46">
      <c r="A21" s="204" t="str">
        <f>'N3.01'!A21</f>
        <v>Stage 2: Without Intervention Risk Change</v>
      </c>
      <c r="B21" s="204" t="str">
        <f>'N3.01'!B21</f>
        <v>Deterioration</v>
      </c>
      <c r="C21" s="204" t="str">
        <f>'N3.01'!C21</f>
        <v>Original Forecast Deterioration</v>
      </c>
      <c r="D21" s="204" t="str">
        <f>'N3.01'!D21</f>
        <v>N/A</v>
      </c>
      <c r="F21" s="212" t="s">
        <v>51</v>
      </c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253">
        <f t="shared" si="1"/>
        <v>0</v>
      </c>
      <c r="S21" s="199" t="str">
        <f t="shared" si="5"/>
        <v>Units:</v>
      </c>
      <c r="T21" s="120"/>
      <c r="V21" s="199" t="str">
        <f t="shared" si="6"/>
        <v>Units:</v>
      </c>
      <c r="W21" s="120"/>
      <c r="X21" s="120"/>
      <c r="Y21" s="120"/>
      <c r="Z21" s="120"/>
      <c r="AA21" s="120"/>
      <c r="AB21" s="120"/>
      <c r="AC21" s="120"/>
      <c r="AD21" s="120"/>
      <c r="AE21" s="120"/>
      <c r="AF21" s="120"/>
      <c r="AG21" s="253">
        <f t="shared" ref="AG21:AG32" si="10">SUM(W21:AF21)</f>
        <v>0</v>
      </c>
      <c r="AI21" s="199" t="str">
        <f t="shared" si="8"/>
        <v>Units:</v>
      </c>
      <c r="AJ21" s="120"/>
      <c r="AK21" s="120"/>
      <c r="AL21" s="120"/>
      <c r="AM21" s="120"/>
      <c r="AN21" s="120"/>
      <c r="AO21" s="120"/>
      <c r="AP21" s="120"/>
      <c r="AQ21" s="120"/>
      <c r="AR21" s="120"/>
      <c r="AS21" s="120"/>
      <c r="AT21" s="253">
        <f t="shared" ref="AT21:AT32" si="11">SUM(AJ21:AS21)</f>
        <v>0</v>
      </c>
    </row>
    <row r="22" spans="1:46">
      <c r="A22" s="204" t="str">
        <f>'N3.01'!A22</f>
        <v>Stage 2: Without Intervention Risk Change</v>
      </c>
      <c r="B22" s="204" t="str">
        <f>'N3.01'!B22</f>
        <v>Non-Intervention Impacts</v>
      </c>
      <c r="C22" s="204" t="str">
        <f>'N3.01'!C22</f>
        <v>Revised Forecast Deterioration</v>
      </c>
      <c r="D22" s="204" t="str">
        <f>'N3.01'!D22</f>
        <v>N/A</v>
      </c>
      <c r="F22" s="212" t="s">
        <v>51</v>
      </c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253">
        <f t="shared" si="1"/>
        <v>0</v>
      </c>
      <c r="S22" s="199" t="str">
        <f t="shared" si="5"/>
        <v>Units:</v>
      </c>
      <c r="T22" s="120"/>
      <c r="V22" s="199" t="str">
        <f t="shared" si="6"/>
        <v>Units:</v>
      </c>
      <c r="W22" s="120"/>
      <c r="X22" s="120"/>
      <c r="Y22" s="120"/>
      <c r="Z22" s="120"/>
      <c r="AA22" s="120"/>
      <c r="AB22" s="120"/>
      <c r="AC22" s="120"/>
      <c r="AD22" s="120"/>
      <c r="AE22" s="120"/>
      <c r="AF22" s="120"/>
      <c r="AG22" s="253">
        <f t="shared" si="10"/>
        <v>0</v>
      </c>
      <c r="AI22" s="199" t="str">
        <f t="shared" si="8"/>
        <v>Units:</v>
      </c>
      <c r="AJ22" s="120"/>
      <c r="AK22" s="120"/>
      <c r="AL22" s="120"/>
      <c r="AM22" s="120"/>
      <c r="AN22" s="120"/>
      <c r="AO22" s="120"/>
      <c r="AP22" s="120"/>
      <c r="AQ22" s="120"/>
      <c r="AR22" s="120"/>
      <c r="AS22" s="120"/>
      <c r="AT22" s="253">
        <f t="shared" si="11"/>
        <v>0</v>
      </c>
    </row>
    <row r="23" spans="1:46">
      <c r="A23" s="204" t="str">
        <f>'N3.01'!A23</f>
        <v>Stage 2: Without Intervention Risk Change</v>
      </c>
      <c r="B23" s="204" t="str">
        <f>'N3.01'!B23</f>
        <v>Non-Intervention Impacts</v>
      </c>
      <c r="C23" s="204" t="str">
        <f>'N3.01'!C23</f>
        <v>Deterioration Change Impact</v>
      </c>
      <c r="D23" s="204" t="str">
        <f>'N3.01'!D23</f>
        <v>Non-Intervention</v>
      </c>
      <c r="F23" s="212" t="s">
        <v>51</v>
      </c>
      <c r="G23" s="254">
        <f t="shared" ref="G23:P23" si="12">G$22-G$21</f>
        <v>0</v>
      </c>
      <c r="H23" s="254">
        <f t="shared" si="12"/>
        <v>0</v>
      </c>
      <c r="I23" s="254">
        <f t="shared" si="12"/>
        <v>0</v>
      </c>
      <c r="J23" s="254">
        <f t="shared" si="12"/>
        <v>0</v>
      </c>
      <c r="K23" s="254">
        <f t="shared" si="12"/>
        <v>0</v>
      </c>
      <c r="L23" s="254">
        <f t="shared" si="12"/>
        <v>0</v>
      </c>
      <c r="M23" s="254">
        <f t="shared" si="12"/>
        <v>0</v>
      </c>
      <c r="N23" s="254">
        <f t="shared" si="12"/>
        <v>0</v>
      </c>
      <c r="O23" s="254">
        <f t="shared" si="12"/>
        <v>0</v>
      </c>
      <c r="P23" s="254">
        <f t="shared" si="12"/>
        <v>0</v>
      </c>
      <c r="Q23" s="253">
        <f t="shared" ref="Q23:Q32" si="13">SUM(G23:P23)</f>
        <v>0</v>
      </c>
      <c r="S23" s="199" t="str">
        <f t="shared" si="5"/>
        <v>Units:</v>
      </c>
      <c r="T23" s="120"/>
      <c r="V23" s="199" t="str">
        <f t="shared" si="6"/>
        <v>Units:</v>
      </c>
      <c r="W23" s="254">
        <f t="shared" ref="W23:AF23" si="14">W$22-W$21</f>
        <v>0</v>
      </c>
      <c r="X23" s="254">
        <f t="shared" si="14"/>
        <v>0</v>
      </c>
      <c r="Y23" s="254">
        <f t="shared" si="14"/>
        <v>0</v>
      </c>
      <c r="Z23" s="254">
        <f t="shared" si="14"/>
        <v>0</v>
      </c>
      <c r="AA23" s="254">
        <f t="shared" si="14"/>
        <v>0</v>
      </c>
      <c r="AB23" s="254">
        <f t="shared" si="14"/>
        <v>0</v>
      </c>
      <c r="AC23" s="254">
        <f t="shared" si="14"/>
        <v>0</v>
      </c>
      <c r="AD23" s="254">
        <f t="shared" si="14"/>
        <v>0</v>
      </c>
      <c r="AE23" s="254">
        <f t="shared" si="14"/>
        <v>0</v>
      </c>
      <c r="AF23" s="254">
        <f t="shared" si="14"/>
        <v>0</v>
      </c>
      <c r="AG23" s="253">
        <f t="shared" si="10"/>
        <v>0</v>
      </c>
      <c r="AI23" s="199" t="str">
        <f t="shared" si="8"/>
        <v>Units:</v>
      </c>
      <c r="AJ23" s="254">
        <f t="shared" ref="AJ23:AS23" si="15">AJ$22-AJ$21</f>
        <v>0</v>
      </c>
      <c r="AK23" s="254">
        <f t="shared" si="15"/>
        <v>0</v>
      </c>
      <c r="AL23" s="254">
        <f t="shared" si="15"/>
        <v>0</v>
      </c>
      <c r="AM23" s="254">
        <f t="shared" si="15"/>
        <v>0</v>
      </c>
      <c r="AN23" s="254">
        <f t="shared" si="15"/>
        <v>0</v>
      </c>
      <c r="AO23" s="254">
        <f t="shared" si="15"/>
        <v>0</v>
      </c>
      <c r="AP23" s="254">
        <f t="shared" si="15"/>
        <v>0</v>
      </c>
      <c r="AQ23" s="254">
        <f t="shared" si="15"/>
        <v>0</v>
      </c>
      <c r="AR23" s="254">
        <f t="shared" si="15"/>
        <v>0</v>
      </c>
      <c r="AS23" s="254">
        <f t="shared" si="15"/>
        <v>0</v>
      </c>
      <c r="AT23" s="253">
        <f t="shared" si="11"/>
        <v>0</v>
      </c>
    </row>
    <row r="24" spans="1:46">
      <c r="A24" s="204" t="str">
        <f>'N3.01'!A24</f>
        <v>Stage 2: Without Intervention Risk Change</v>
      </c>
      <c r="B24" s="204" t="str">
        <f>'N3.01'!B24</f>
        <v>Non-Intervention Impacts</v>
      </c>
      <c r="C24" s="204" t="str">
        <f>'N3.01'!C24</f>
        <v>Revised Forecast Methodology Change</v>
      </c>
      <c r="D24" s="204" t="str">
        <f>'N3.01'!D24</f>
        <v>N/A</v>
      </c>
      <c r="F24" s="212" t="s">
        <v>51</v>
      </c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253">
        <f>SUM(G24:P24)</f>
        <v>0</v>
      </c>
      <c r="S24" s="199" t="str">
        <f t="shared" si="5"/>
        <v>Units:</v>
      </c>
      <c r="T24" s="120"/>
      <c r="V24" s="199" t="str">
        <f t="shared" si="6"/>
        <v>Units:</v>
      </c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253">
        <f t="shared" si="10"/>
        <v>0</v>
      </c>
      <c r="AI24" s="199" t="str">
        <f t="shared" si="8"/>
        <v>Units:</v>
      </c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253">
        <f t="shared" si="11"/>
        <v>0</v>
      </c>
    </row>
    <row r="25" spans="1:46">
      <c r="A25" s="204" t="str">
        <f>'N3.01'!A25</f>
        <v>Stage 2: Without Intervention Risk Change</v>
      </c>
      <c r="B25" s="204" t="str">
        <f>'N3.01'!B25</f>
        <v>Non-Intervention Impacts</v>
      </c>
      <c r="C25" s="204" t="str">
        <f>'N3.01'!C25</f>
        <v>Methodology Change Impact</v>
      </c>
      <c r="D25" s="204" t="str">
        <f>'N3.01'!D25</f>
        <v>Non-Intervention</v>
      </c>
      <c r="F25" s="212" t="s">
        <v>51</v>
      </c>
      <c r="G25" s="254">
        <f t="shared" ref="G25:P25" si="16">G$24-G$22</f>
        <v>0</v>
      </c>
      <c r="H25" s="254">
        <f t="shared" si="16"/>
        <v>0</v>
      </c>
      <c r="I25" s="254">
        <f t="shared" si="16"/>
        <v>0</v>
      </c>
      <c r="J25" s="254">
        <f t="shared" si="16"/>
        <v>0</v>
      </c>
      <c r="K25" s="254">
        <f t="shared" si="16"/>
        <v>0</v>
      </c>
      <c r="L25" s="254">
        <f t="shared" si="16"/>
        <v>0</v>
      </c>
      <c r="M25" s="254">
        <f t="shared" si="16"/>
        <v>0</v>
      </c>
      <c r="N25" s="254">
        <f t="shared" si="16"/>
        <v>0</v>
      </c>
      <c r="O25" s="254">
        <f t="shared" si="16"/>
        <v>0</v>
      </c>
      <c r="P25" s="254">
        <f t="shared" si="16"/>
        <v>0</v>
      </c>
      <c r="Q25" s="253">
        <f t="shared" si="13"/>
        <v>0</v>
      </c>
      <c r="S25" s="199" t="str">
        <f t="shared" si="5"/>
        <v>Units:</v>
      </c>
      <c r="T25" s="120"/>
      <c r="V25" s="199" t="str">
        <f t="shared" si="6"/>
        <v>Units:</v>
      </c>
      <c r="W25" s="254">
        <f t="shared" ref="W25:AF25" si="17">W$24-W$22</f>
        <v>0</v>
      </c>
      <c r="X25" s="254">
        <f t="shared" si="17"/>
        <v>0</v>
      </c>
      <c r="Y25" s="254">
        <f t="shared" si="17"/>
        <v>0</v>
      </c>
      <c r="Z25" s="254">
        <f t="shared" si="17"/>
        <v>0</v>
      </c>
      <c r="AA25" s="254">
        <f t="shared" si="17"/>
        <v>0</v>
      </c>
      <c r="AB25" s="254">
        <f t="shared" si="17"/>
        <v>0</v>
      </c>
      <c r="AC25" s="254">
        <f t="shared" si="17"/>
        <v>0</v>
      </c>
      <c r="AD25" s="254">
        <f t="shared" si="17"/>
        <v>0</v>
      </c>
      <c r="AE25" s="254">
        <f t="shared" si="17"/>
        <v>0</v>
      </c>
      <c r="AF25" s="254">
        <f t="shared" si="17"/>
        <v>0</v>
      </c>
      <c r="AG25" s="253">
        <f t="shared" si="10"/>
        <v>0</v>
      </c>
      <c r="AI25" s="199" t="str">
        <f t="shared" si="8"/>
        <v>Units:</v>
      </c>
      <c r="AJ25" s="254">
        <f t="shared" ref="AJ25:AS25" si="18">AJ$24-AJ$22</f>
        <v>0</v>
      </c>
      <c r="AK25" s="254">
        <f t="shared" si="18"/>
        <v>0</v>
      </c>
      <c r="AL25" s="254">
        <f t="shared" si="18"/>
        <v>0</v>
      </c>
      <c r="AM25" s="254">
        <f t="shared" si="18"/>
        <v>0</v>
      </c>
      <c r="AN25" s="254">
        <f t="shared" si="18"/>
        <v>0</v>
      </c>
      <c r="AO25" s="254">
        <f t="shared" si="18"/>
        <v>0</v>
      </c>
      <c r="AP25" s="254">
        <f t="shared" si="18"/>
        <v>0</v>
      </c>
      <c r="AQ25" s="254">
        <f t="shared" si="18"/>
        <v>0</v>
      </c>
      <c r="AR25" s="254">
        <f t="shared" si="18"/>
        <v>0</v>
      </c>
      <c r="AS25" s="254">
        <f t="shared" si="18"/>
        <v>0</v>
      </c>
      <c r="AT25" s="253">
        <f t="shared" si="11"/>
        <v>0</v>
      </c>
    </row>
    <row r="26" spans="1:46">
      <c r="A26" s="204" t="str">
        <f>'N3.01'!A26</f>
        <v>Stage 2: Without Intervention Risk Change</v>
      </c>
      <c r="B26" s="204" t="str">
        <f>'N3.01'!B26</f>
        <v>Load Related Work</v>
      </c>
      <c r="C26" s="204" t="str">
        <f>'N3.01'!C26</f>
        <v>Asset Additions (not part of replace or refurb)</v>
      </c>
      <c r="D26" s="204" t="str">
        <f>'N3.01'!D26</f>
        <v>Other Interventions</v>
      </c>
      <c r="F26" s="212" t="s">
        <v>51</v>
      </c>
      <c r="G26" s="120"/>
      <c r="H26" s="120"/>
      <c r="I26" s="120"/>
      <c r="J26" s="120"/>
      <c r="K26" s="120"/>
      <c r="L26" s="120"/>
      <c r="M26" s="120"/>
      <c r="N26" s="120"/>
      <c r="O26" s="120"/>
      <c r="P26" s="120"/>
      <c r="Q26" s="253">
        <f t="shared" si="13"/>
        <v>0</v>
      </c>
      <c r="S26" s="199" t="str">
        <f t="shared" si="5"/>
        <v>Units:</v>
      </c>
      <c r="T26" s="120"/>
      <c r="V26" s="199" t="str">
        <f t="shared" si="6"/>
        <v>Units:</v>
      </c>
      <c r="W26" s="120"/>
      <c r="X26" s="120"/>
      <c r="Y26" s="120"/>
      <c r="Z26" s="120"/>
      <c r="AA26" s="120"/>
      <c r="AB26" s="120"/>
      <c r="AC26" s="120"/>
      <c r="AD26" s="120"/>
      <c r="AE26" s="120"/>
      <c r="AF26" s="120"/>
      <c r="AG26" s="253">
        <f t="shared" si="10"/>
        <v>0</v>
      </c>
      <c r="AI26" s="199" t="str">
        <f t="shared" si="8"/>
        <v>Units:</v>
      </c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253">
        <f t="shared" si="11"/>
        <v>0</v>
      </c>
    </row>
    <row r="27" spans="1:46">
      <c r="A27" s="204" t="str">
        <f>'N3.01'!A27</f>
        <v>Stage 2: Without Intervention Risk Change</v>
      </c>
      <c r="B27" s="204" t="str">
        <f>'N3.01'!B27</f>
        <v>Load Related Work</v>
      </c>
      <c r="C27" s="204" t="str">
        <f>'N3.01'!C27</f>
        <v>Asset Disposals  (not part of replace or refurb)</v>
      </c>
      <c r="D27" s="204" t="str">
        <f>'N3.01'!D27</f>
        <v>Other Interventions</v>
      </c>
      <c r="F27" s="212" t="s">
        <v>51</v>
      </c>
      <c r="G27" s="120"/>
      <c r="H27" s="120"/>
      <c r="I27" s="120"/>
      <c r="J27" s="120"/>
      <c r="K27" s="120"/>
      <c r="L27" s="120"/>
      <c r="M27" s="120"/>
      <c r="N27" s="120"/>
      <c r="O27" s="120"/>
      <c r="P27" s="120"/>
      <c r="Q27" s="253">
        <f t="shared" si="13"/>
        <v>0</v>
      </c>
      <c r="S27" s="199" t="str">
        <f t="shared" si="5"/>
        <v>Units:</v>
      </c>
      <c r="T27" s="120"/>
      <c r="V27" s="199" t="str">
        <f t="shared" si="6"/>
        <v>Units:</v>
      </c>
      <c r="W27" s="120"/>
      <c r="X27" s="120"/>
      <c r="Y27" s="120"/>
      <c r="Z27" s="120"/>
      <c r="AA27" s="120"/>
      <c r="AB27" s="120"/>
      <c r="AC27" s="120"/>
      <c r="AD27" s="120"/>
      <c r="AE27" s="120"/>
      <c r="AF27" s="120"/>
      <c r="AG27" s="253">
        <f t="shared" si="10"/>
        <v>0</v>
      </c>
      <c r="AI27" s="199" t="str">
        <f t="shared" si="8"/>
        <v>Units:</v>
      </c>
      <c r="AJ27" s="120"/>
      <c r="AK27" s="120"/>
      <c r="AL27" s="120"/>
      <c r="AM27" s="120"/>
      <c r="AN27" s="120"/>
      <c r="AO27" s="120"/>
      <c r="AP27" s="120"/>
      <c r="AQ27" s="120"/>
      <c r="AR27" s="120"/>
      <c r="AS27" s="120"/>
      <c r="AT27" s="253">
        <f t="shared" si="11"/>
        <v>0</v>
      </c>
    </row>
    <row r="28" spans="1:46">
      <c r="A28" s="204" t="str">
        <f>'N3.01'!A28</f>
        <v>Stage 2: Without Intervention Risk Change</v>
      </c>
      <c r="B28" s="204" t="str">
        <f>'N3.01'!B28</f>
        <v>Risk Changes</v>
      </c>
      <c r="C28" s="204" t="str">
        <f>'N3.01'!C28</f>
        <v>Changes in Maintenance Programme</v>
      </c>
      <c r="D28" s="204" t="str">
        <f>'N3.01'!D28</f>
        <v>Other Interventions</v>
      </c>
      <c r="F28" s="212" t="s">
        <v>51</v>
      </c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253">
        <f t="shared" si="13"/>
        <v>0</v>
      </c>
      <c r="S28" s="199" t="str">
        <f t="shared" si="5"/>
        <v>Units:</v>
      </c>
      <c r="T28" s="120"/>
      <c r="V28" s="199" t="str">
        <f t="shared" si="6"/>
        <v>Units:</v>
      </c>
      <c r="W28" s="120"/>
      <c r="X28" s="120"/>
      <c r="Y28" s="120"/>
      <c r="Z28" s="120"/>
      <c r="AA28" s="120"/>
      <c r="AB28" s="120"/>
      <c r="AC28" s="120"/>
      <c r="AD28" s="120"/>
      <c r="AE28" s="120"/>
      <c r="AF28" s="120"/>
      <c r="AG28" s="253">
        <f t="shared" si="10"/>
        <v>0</v>
      </c>
      <c r="AI28" s="199" t="str">
        <f t="shared" si="8"/>
        <v>Units:</v>
      </c>
      <c r="AJ28" s="120"/>
      <c r="AK28" s="120"/>
      <c r="AL28" s="120"/>
      <c r="AM28" s="120"/>
      <c r="AN28" s="120"/>
      <c r="AO28" s="120"/>
      <c r="AP28" s="120"/>
      <c r="AQ28" s="120"/>
      <c r="AR28" s="120"/>
      <c r="AS28" s="120"/>
      <c r="AT28" s="253">
        <f t="shared" si="11"/>
        <v>0</v>
      </c>
    </row>
    <row r="29" spans="1:46">
      <c r="A29" s="204" t="str">
        <f>'N3.01'!A29</f>
        <v>Stage 2: Without Intervention Risk Change</v>
      </c>
      <c r="B29" s="204" t="str">
        <f>'N3.01'!B29</f>
        <v>Risk Changes</v>
      </c>
      <c r="C29" s="204" t="str">
        <f>'N3.01'!C29</f>
        <v>Manual Over-ride on PoF or CoF</v>
      </c>
      <c r="D29" s="204" t="str">
        <f>'N3.01'!D29</f>
        <v>Non-Intervention</v>
      </c>
      <c r="F29" s="212" t="s">
        <v>51</v>
      </c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253">
        <f t="shared" si="13"/>
        <v>0</v>
      </c>
      <c r="S29" s="199" t="str">
        <f t="shared" si="5"/>
        <v>Units:</v>
      </c>
      <c r="T29" s="120"/>
      <c r="V29" s="199" t="str">
        <f t="shared" si="6"/>
        <v>Units:</v>
      </c>
      <c r="W29" s="120"/>
      <c r="X29" s="120"/>
      <c r="Y29" s="120"/>
      <c r="Z29" s="120"/>
      <c r="AA29" s="120"/>
      <c r="AB29" s="120"/>
      <c r="AC29" s="120"/>
      <c r="AD29" s="120"/>
      <c r="AE29" s="120"/>
      <c r="AF29" s="120"/>
      <c r="AG29" s="253">
        <f t="shared" si="10"/>
        <v>0</v>
      </c>
      <c r="AI29" s="199" t="str">
        <f t="shared" si="8"/>
        <v>Units:</v>
      </c>
      <c r="AJ29" s="120"/>
      <c r="AK29" s="120"/>
      <c r="AL29" s="120"/>
      <c r="AM29" s="120"/>
      <c r="AN29" s="120"/>
      <c r="AO29" s="120"/>
      <c r="AP29" s="120"/>
      <c r="AQ29" s="120"/>
      <c r="AR29" s="120"/>
      <c r="AS29" s="120"/>
      <c r="AT29" s="253">
        <f t="shared" si="11"/>
        <v>0</v>
      </c>
    </row>
    <row r="30" spans="1:46">
      <c r="A30" s="204" t="str">
        <f>'N3.01'!A30</f>
        <v>Stage 2: Without Intervention Risk Change</v>
      </c>
      <c r="B30" s="204" t="str">
        <f>'N3.01'!B30</f>
        <v>Risk Changes</v>
      </c>
      <c r="C30" s="204" t="str">
        <f>'N3.01'!C30</f>
        <v>Extension of Expected Asset Life</v>
      </c>
      <c r="D30" s="204" t="str">
        <f>'N3.01'!D30</f>
        <v>Non-Intervention</v>
      </c>
      <c r="F30" s="212" t="s">
        <v>51</v>
      </c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253">
        <f t="shared" si="13"/>
        <v>0</v>
      </c>
      <c r="S30" s="199" t="str">
        <f t="shared" si="5"/>
        <v>Units:</v>
      </c>
      <c r="T30" s="120"/>
      <c r="V30" s="199" t="str">
        <f t="shared" si="6"/>
        <v>Units:</v>
      </c>
      <c r="W30" s="120"/>
      <c r="X30" s="120"/>
      <c r="Y30" s="120"/>
      <c r="Z30" s="120"/>
      <c r="AA30" s="120"/>
      <c r="AB30" s="120"/>
      <c r="AC30" s="120"/>
      <c r="AD30" s="120"/>
      <c r="AE30" s="120"/>
      <c r="AF30" s="120"/>
      <c r="AG30" s="253">
        <f t="shared" si="10"/>
        <v>0</v>
      </c>
      <c r="AI30" s="199" t="str">
        <f t="shared" si="8"/>
        <v>Units:</v>
      </c>
      <c r="AJ30" s="120"/>
      <c r="AK30" s="120"/>
      <c r="AL30" s="120"/>
      <c r="AM30" s="120"/>
      <c r="AN30" s="120"/>
      <c r="AO30" s="120"/>
      <c r="AP30" s="120"/>
      <c r="AQ30" s="120"/>
      <c r="AR30" s="120"/>
      <c r="AS30" s="120"/>
      <c r="AT30" s="253">
        <f t="shared" si="11"/>
        <v>0</v>
      </c>
    </row>
    <row r="31" spans="1:46">
      <c r="A31" s="204" t="str">
        <f>'N3.01'!A31</f>
        <v>Stage 2: Without Intervention Risk Change</v>
      </c>
      <c r="B31" s="204" t="str">
        <f>'N3.01'!B31</f>
        <v>Risk Changes</v>
      </c>
      <c r="C31" s="204" t="str">
        <f>'N3.01'!C31</f>
        <v>Consequential Interventions</v>
      </c>
      <c r="D31" s="204" t="str">
        <f>'N3.01'!D31</f>
        <v>Non-Intervention</v>
      </c>
      <c r="F31" s="212" t="s">
        <v>51</v>
      </c>
      <c r="G31" s="120"/>
      <c r="H31" s="120"/>
      <c r="I31" s="120"/>
      <c r="J31" s="120"/>
      <c r="K31" s="120"/>
      <c r="L31" s="120"/>
      <c r="M31" s="120"/>
      <c r="N31" s="120"/>
      <c r="O31" s="120"/>
      <c r="P31" s="120"/>
      <c r="Q31" s="253">
        <f t="shared" si="13"/>
        <v>0</v>
      </c>
      <c r="S31" s="199" t="str">
        <f t="shared" si="5"/>
        <v>Units:</v>
      </c>
      <c r="T31" s="120"/>
      <c r="V31" s="199" t="str">
        <f t="shared" si="6"/>
        <v>Units:</v>
      </c>
      <c r="W31" s="120"/>
      <c r="X31" s="120"/>
      <c r="Y31" s="120"/>
      <c r="Z31" s="120"/>
      <c r="AA31" s="120"/>
      <c r="AB31" s="120"/>
      <c r="AC31" s="120"/>
      <c r="AD31" s="120"/>
      <c r="AE31" s="120"/>
      <c r="AF31" s="120"/>
      <c r="AG31" s="253">
        <f t="shared" si="10"/>
        <v>0</v>
      </c>
      <c r="AI31" s="199" t="str">
        <f t="shared" si="8"/>
        <v>Units:</v>
      </c>
      <c r="AJ31" s="120"/>
      <c r="AK31" s="120"/>
      <c r="AL31" s="120"/>
      <c r="AM31" s="120"/>
      <c r="AN31" s="120"/>
      <c r="AO31" s="120"/>
      <c r="AP31" s="120"/>
      <c r="AQ31" s="120"/>
      <c r="AR31" s="120"/>
      <c r="AS31" s="120"/>
      <c r="AT31" s="253">
        <f t="shared" si="11"/>
        <v>0</v>
      </c>
    </row>
    <row r="32" spans="1:46">
      <c r="A32" s="204" t="str">
        <f>'N3.01'!A32</f>
        <v>Stage 2: Without Intervention Risk Change</v>
      </c>
      <c r="B32" s="204" t="str">
        <f>'N3.01'!B32</f>
        <v>Risk Changes</v>
      </c>
      <c r="C32" s="248" t="str">
        <f>'N3.01'!C32</f>
        <v>Optional entry 3</v>
      </c>
      <c r="D32" s="204" t="str">
        <f>'N3.01'!D32</f>
        <v>N/A</v>
      </c>
      <c r="F32" s="212" t="s">
        <v>51</v>
      </c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253">
        <f t="shared" si="13"/>
        <v>0</v>
      </c>
      <c r="S32" s="199" t="str">
        <f t="shared" si="5"/>
        <v>Units:</v>
      </c>
      <c r="T32" s="120"/>
      <c r="V32" s="199" t="str">
        <f t="shared" si="6"/>
        <v>Units:</v>
      </c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253">
        <f t="shared" si="10"/>
        <v>0</v>
      </c>
      <c r="AI32" s="199" t="str">
        <f t="shared" si="8"/>
        <v>Units:</v>
      </c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253">
        <f t="shared" si="11"/>
        <v>0</v>
      </c>
    </row>
    <row r="33" spans="1:46">
      <c r="A33" s="247" t="str">
        <f>'N3.01'!A33</f>
        <v>Stage 3: RIIO-2 Without Intervention Position 2025/26</v>
      </c>
      <c r="B33" s="247" t="str">
        <f>'N3.01'!B33</f>
        <v>Total Asset Category Risk</v>
      </c>
      <c r="C33" s="247" t="str">
        <f>'N3.01'!C33</f>
        <v>Without Intervention Position</v>
      </c>
      <c r="D33" s="247" t="str">
        <f>'N3.01'!D33</f>
        <v>Total</v>
      </c>
      <c r="F33" s="212" t="s">
        <v>51</v>
      </c>
      <c r="G33" s="252">
        <f>SUM(G$20:G$21)+G$23+SUM(G$25:G$32)</f>
        <v>0</v>
      </c>
      <c r="H33" s="252">
        <f t="shared" ref="H33:P33" si="19">SUM(H$20:H$21)+H$23+SUM(H$25:H$32)</f>
        <v>0</v>
      </c>
      <c r="I33" s="252">
        <f t="shared" si="19"/>
        <v>0</v>
      </c>
      <c r="J33" s="252">
        <f t="shared" si="19"/>
        <v>0</v>
      </c>
      <c r="K33" s="252">
        <f t="shared" si="19"/>
        <v>0</v>
      </c>
      <c r="L33" s="252">
        <f t="shared" si="19"/>
        <v>0</v>
      </c>
      <c r="M33" s="252">
        <f t="shared" si="19"/>
        <v>0</v>
      </c>
      <c r="N33" s="252">
        <f t="shared" si="19"/>
        <v>0</v>
      </c>
      <c r="O33" s="252">
        <f t="shared" si="19"/>
        <v>0</v>
      </c>
      <c r="P33" s="252">
        <f t="shared" si="19"/>
        <v>0</v>
      </c>
      <c r="Q33" s="252">
        <f>SUM(G33:P33)</f>
        <v>0</v>
      </c>
      <c r="S33" s="199" t="str">
        <f t="shared" si="5"/>
        <v>Units:</v>
      </c>
      <c r="T33" s="120"/>
      <c r="V33" s="199" t="str">
        <f t="shared" si="6"/>
        <v>Units:</v>
      </c>
      <c r="W33" s="252">
        <f t="shared" ref="W33:AF33" si="20">SUM(W$20:W$21)+W$23+SUM(W$25:W$32)</f>
        <v>0</v>
      </c>
      <c r="X33" s="252">
        <f t="shared" si="20"/>
        <v>0</v>
      </c>
      <c r="Y33" s="252">
        <f t="shared" si="20"/>
        <v>0</v>
      </c>
      <c r="Z33" s="252">
        <f t="shared" si="20"/>
        <v>0</v>
      </c>
      <c r="AA33" s="252">
        <f t="shared" si="20"/>
        <v>0</v>
      </c>
      <c r="AB33" s="252">
        <f t="shared" si="20"/>
        <v>0</v>
      </c>
      <c r="AC33" s="252">
        <f t="shared" si="20"/>
        <v>0</v>
      </c>
      <c r="AD33" s="252">
        <f t="shared" si="20"/>
        <v>0</v>
      </c>
      <c r="AE33" s="252">
        <f t="shared" si="20"/>
        <v>0</v>
      </c>
      <c r="AF33" s="252">
        <f t="shared" si="20"/>
        <v>0</v>
      </c>
      <c r="AG33" s="252">
        <f>SUM(W33:AF33)</f>
        <v>0</v>
      </c>
      <c r="AI33" s="199" t="str">
        <f t="shared" si="8"/>
        <v>Units:</v>
      </c>
      <c r="AJ33" s="252">
        <f t="shared" ref="AJ33:AS33" si="21">SUM(AJ$20:AJ$21)+AJ$23+SUM(AJ$25:AJ$32)</f>
        <v>0</v>
      </c>
      <c r="AK33" s="252">
        <f t="shared" si="21"/>
        <v>0</v>
      </c>
      <c r="AL33" s="252">
        <f t="shared" si="21"/>
        <v>0</v>
      </c>
      <c r="AM33" s="252">
        <f t="shared" si="21"/>
        <v>0</v>
      </c>
      <c r="AN33" s="252">
        <f t="shared" si="21"/>
        <v>0</v>
      </c>
      <c r="AO33" s="252">
        <f t="shared" si="21"/>
        <v>0</v>
      </c>
      <c r="AP33" s="252">
        <f t="shared" si="21"/>
        <v>0</v>
      </c>
      <c r="AQ33" s="252">
        <f t="shared" si="21"/>
        <v>0</v>
      </c>
      <c r="AR33" s="252">
        <f t="shared" si="21"/>
        <v>0</v>
      </c>
      <c r="AS33" s="252">
        <f t="shared" si="21"/>
        <v>0</v>
      </c>
      <c r="AT33" s="252">
        <f>SUM(AJ33:AS33)</f>
        <v>0</v>
      </c>
    </row>
    <row r="34" spans="1:46">
      <c r="A34" s="204" t="str">
        <f>'N3.01'!A34</f>
        <v>Stage 3:With Intervention Risk Change</v>
      </c>
      <c r="B34" s="204" t="str">
        <f>'N3.01'!B34</f>
        <v>Non-Intervention Impacts</v>
      </c>
      <c r="C34" s="204" t="str">
        <f>'N3.01'!C34</f>
        <v>Methodology Change Impact</v>
      </c>
      <c r="D34" s="204" t="str">
        <f>'N3.01'!D34</f>
        <v>Non-Intervention</v>
      </c>
      <c r="F34" s="212" t="s">
        <v>51</v>
      </c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253">
        <f t="shared" ref="Q34:Q47" si="22">SUM(G34:P34)</f>
        <v>0</v>
      </c>
      <c r="S34" s="199" t="str">
        <f t="shared" si="5"/>
        <v>Units:</v>
      </c>
      <c r="T34" s="120"/>
      <c r="V34" s="199" t="str">
        <f t="shared" si="6"/>
        <v>Units:</v>
      </c>
      <c r="W34" s="120"/>
      <c r="X34" s="120"/>
      <c r="Y34" s="120"/>
      <c r="Z34" s="120"/>
      <c r="AA34" s="120"/>
      <c r="AB34" s="120"/>
      <c r="AC34" s="120"/>
      <c r="AD34" s="120"/>
      <c r="AE34" s="120"/>
      <c r="AF34" s="120"/>
      <c r="AG34" s="253">
        <f t="shared" ref="AG34:AG47" si="23">SUM(W34:AF34)</f>
        <v>0</v>
      </c>
      <c r="AI34" s="199" t="str">
        <f t="shared" si="8"/>
        <v>Units:</v>
      </c>
      <c r="AJ34" s="120"/>
      <c r="AK34" s="120"/>
      <c r="AL34" s="120"/>
      <c r="AM34" s="120"/>
      <c r="AN34" s="120"/>
      <c r="AO34" s="120"/>
      <c r="AP34" s="120"/>
      <c r="AQ34" s="120"/>
      <c r="AR34" s="120"/>
      <c r="AS34" s="120"/>
      <c r="AT34" s="253">
        <f t="shared" ref="AT34:AT47" si="24">SUM(AJ34:AS34)</f>
        <v>0</v>
      </c>
    </row>
    <row r="35" spans="1:46">
      <c r="A35" s="204" t="str">
        <f>'N3.01'!A35</f>
        <v>Stage 3:With Intervention Risk Change</v>
      </c>
      <c r="B35" s="204" t="str">
        <f>'N3.01'!B35</f>
        <v>Non-Intervention Impacts</v>
      </c>
      <c r="C35" s="204" t="str">
        <f>'N3.01'!C35</f>
        <v>Data Revision Impact</v>
      </c>
      <c r="D35" s="204" t="str">
        <f>'N3.01'!D35</f>
        <v>Non-Intervention</v>
      </c>
      <c r="F35" s="212" t="s">
        <v>51</v>
      </c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253">
        <f t="shared" si="22"/>
        <v>0</v>
      </c>
      <c r="S35" s="199" t="str">
        <f t="shared" si="5"/>
        <v>Units:</v>
      </c>
      <c r="T35" s="120"/>
      <c r="V35" s="199" t="str">
        <f t="shared" si="6"/>
        <v>Units:</v>
      </c>
      <c r="W35" s="120"/>
      <c r="X35" s="120"/>
      <c r="Y35" s="120"/>
      <c r="Z35" s="120"/>
      <c r="AA35" s="120"/>
      <c r="AB35" s="120"/>
      <c r="AC35" s="120"/>
      <c r="AD35" s="120"/>
      <c r="AE35" s="120"/>
      <c r="AF35" s="120"/>
      <c r="AG35" s="253">
        <f t="shared" si="23"/>
        <v>0</v>
      </c>
      <c r="AI35" s="199" t="str">
        <f t="shared" si="8"/>
        <v>Units:</v>
      </c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253">
        <f t="shared" si="24"/>
        <v>0</v>
      </c>
    </row>
    <row r="36" spans="1:46">
      <c r="A36" s="204" t="str">
        <f>'N3.01'!A36</f>
        <v>Stage 3:With Intervention Risk Change</v>
      </c>
      <c r="B36" s="204" t="str">
        <f>'N3.01'!B36</f>
        <v>Non-Intervention Impacts</v>
      </c>
      <c r="C36" s="204" t="str">
        <f>'N3.01'!C36</f>
        <v>Manual Over-ride on PoF or CoF</v>
      </c>
      <c r="D36" s="204" t="str">
        <f>'N3.01'!D36</f>
        <v>Non-Intervention</v>
      </c>
      <c r="F36" s="212" t="s">
        <v>51</v>
      </c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253">
        <f t="shared" si="22"/>
        <v>0</v>
      </c>
      <c r="S36" s="199" t="str">
        <f t="shared" si="5"/>
        <v>Units:</v>
      </c>
      <c r="T36" s="120"/>
      <c r="V36" s="199" t="str">
        <f t="shared" si="6"/>
        <v>Units:</v>
      </c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253">
        <f t="shared" si="23"/>
        <v>0</v>
      </c>
      <c r="AI36" s="199" t="str">
        <f t="shared" si="8"/>
        <v>Units:</v>
      </c>
      <c r="AJ36" s="120"/>
      <c r="AK36" s="120"/>
      <c r="AL36" s="120"/>
      <c r="AM36" s="120"/>
      <c r="AN36" s="120"/>
      <c r="AO36" s="120"/>
      <c r="AP36" s="120"/>
      <c r="AQ36" s="120"/>
      <c r="AR36" s="120"/>
      <c r="AS36" s="120"/>
      <c r="AT36" s="253">
        <f t="shared" si="24"/>
        <v>0</v>
      </c>
    </row>
    <row r="37" spans="1:46">
      <c r="A37" s="204" t="str">
        <f>'N3.01'!A37</f>
        <v>Stage 3:With Intervention Risk Change</v>
      </c>
      <c r="B37" s="204" t="str">
        <f>'N3.01'!B37</f>
        <v>Non-Intervention Impacts</v>
      </c>
      <c r="C37" s="204" t="str">
        <f>'N3.01'!C37</f>
        <v>Extension of Expected Asset Life</v>
      </c>
      <c r="D37" s="204" t="str">
        <f>'N3.01'!D37</f>
        <v>Non-Intervention</v>
      </c>
      <c r="F37" s="212" t="s">
        <v>51</v>
      </c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253">
        <f t="shared" si="22"/>
        <v>0</v>
      </c>
      <c r="S37" s="199" t="str">
        <f t="shared" si="5"/>
        <v>Units:</v>
      </c>
      <c r="T37" s="120"/>
      <c r="V37" s="199" t="str">
        <f t="shared" si="6"/>
        <v>Units:</v>
      </c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253">
        <f t="shared" si="23"/>
        <v>0</v>
      </c>
      <c r="AI37" s="199" t="str">
        <f t="shared" si="8"/>
        <v>Units:</v>
      </c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253">
        <f t="shared" si="24"/>
        <v>0</v>
      </c>
    </row>
    <row r="38" spans="1:46">
      <c r="A38" s="204" t="str">
        <f>'N3.01'!A38</f>
        <v>Stage 3:With Intervention Risk Change</v>
      </c>
      <c r="B38" s="204" t="str">
        <f>'N3.01'!B38</f>
        <v>Non-Intervention Impacts</v>
      </c>
      <c r="C38" s="204" t="str">
        <f>'N3.01'!C38</f>
        <v>Consequential Interventions</v>
      </c>
      <c r="D38" s="204" t="str">
        <f>'N3.01'!D38</f>
        <v>Non-Intervention</v>
      </c>
      <c r="F38" s="212" t="s">
        <v>51</v>
      </c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253">
        <f t="shared" si="22"/>
        <v>0</v>
      </c>
      <c r="S38" s="199" t="str">
        <f t="shared" si="5"/>
        <v>Units:</v>
      </c>
      <c r="T38" s="120"/>
      <c r="V38" s="199" t="str">
        <f t="shared" si="6"/>
        <v>Units:</v>
      </c>
      <c r="W38" s="120"/>
      <c r="X38" s="120"/>
      <c r="Y38" s="120"/>
      <c r="Z38" s="120"/>
      <c r="AA38" s="120"/>
      <c r="AB38" s="120"/>
      <c r="AC38" s="120"/>
      <c r="AD38" s="120"/>
      <c r="AE38" s="120"/>
      <c r="AF38" s="120"/>
      <c r="AG38" s="253">
        <f t="shared" si="23"/>
        <v>0</v>
      </c>
      <c r="AI38" s="199" t="str">
        <f t="shared" si="8"/>
        <v>Units:</v>
      </c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253">
        <f t="shared" si="24"/>
        <v>0</v>
      </c>
    </row>
    <row r="39" spans="1:46">
      <c r="A39" s="204" t="str">
        <f>'N3.01'!A39</f>
        <v>Stage 3:With Intervention Risk Change</v>
      </c>
      <c r="B39" s="204" t="str">
        <f>'N3.01'!B39</f>
        <v>Asset Intervention Impacts</v>
      </c>
      <c r="C39" s="204" t="str">
        <f>'N3.01'!C39</f>
        <v>Asset Replacement (PoF Driven)</v>
      </c>
      <c r="D39" s="204" t="str">
        <f>'N3.01'!D39</f>
        <v>Replacement</v>
      </c>
      <c r="F39" s="212" t="s">
        <v>51</v>
      </c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253">
        <f t="shared" si="22"/>
        <v>0</v>
      </c>
      <c r="S39" s="199" t="str">
        <f t="shared" si="5"/>
        <v>Units:</v>
      </c>
      <c r="T39" s="120"/>
      <c r="V39" s="199" t="str">
        <f t="shared" si="6"/>
        <v>Units:</v>
      </c>
      <c r="W39" s="120"/>
      <c r="X39" s="120"/>
      <c r="Y39" s="120"/>
      <c r="Z39" s="120"/>
      <c r="AA39" s="120"/>
      <c r="AB39" s="120"/>
      <c r="AC39" s="120"/>
      <c r="AD39" s="120"/>
      <c r="AE39" s="120"/>
      <c r="AF39" s="120"/>
      <c r="AG39" s="253">
        <f t="shared" si="23"/>
        <v>0</v>
      </c>
      <c r="AI39" s="199" t="str">
        <f t="shared" si="8"/>
        <v>Units:</v>
      </c>
      <c r="AJ39" s="120"/>
      <c r="AK39" s="120"/>
      <c r="AL39" s="120"/>
      <c r="AM39" s="120"/>
      <c r="AN39" s="120"/>
      <c r="AO39" s="120"/>
      <c r="AP39" s="120"/>
      <c r="AQ39" s="120"/>
      <c r="AR39" s="120"/>
      <c r="AS39" s="120"/>
      <c r="AT39" s="253">
        <f t="shared" si="24"/>
        <v>0</v>
      </c>
    </row>
    <row r="40" spans="1:46">
      <c r="A40" s="204" t="str">
        <f>'N3.01'!A40</f>
        <v>Stage 3:With Intervention Risk Change</v>
      </c>
      <c r="B40" s="204" t="str">
        <f>'N3.01'!B40</f>
        <v>Asset Intervention Impacts</v>
      </c>
      <c r="C40" s="204" t="str">
        <f>'N3.01'!C40</f>
        <v>Asset Replacement (CoF Driven)</v>
      </c>
      <c r="D40" s="204" t="str">
        <f>'N3.01'!D40</f>
        <v>Replacement</v>
      </c>
      <c r="F40" s="212" t="s">
        <v>51</v>
      </c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253">
        <f t="shared" si="22"/>
        <v>0</v>
      </c>
      <c r="S40" s="199" t="str">
        <f t="shared" si="5"/>
        <v>Units:</v>
      </c>
      <c r="T40" s="120"/>
      <c r="V40" s="199" t="str">
        <f t="shared" si="6"/>
        <v>Units:</v>
      </c>
      <c r="W40" s="120"/>
      <c r="X40" s="120"/>
      <c r="Y40" s="120"/>
      <c r="Z40" s="120"/>
      <c r="AA40" s="120"/>
      <c r="AB40" s="120"/>
      <c r="AC40" s="120"/>
      <c r="AD40" s="120"/>
      <c r="AE40" s="120"/>
      <c r="AF40" s="120"/>
      <c r="AG40" s="253">
        <f t="shared" si="23"/>
        <v>0</v>
      </c>
      <c r="AI40" s="199" t="str">
        <f t="shared" si="8"/>
        <v>Units:</v>
      </c>
      <c r="AJ40" s="120"/>
      <c r="AK40" s="120"/>
      <c r="AL40" s="120"/>
      <c r="AM40" s="120"/>
      <c r="AN40" s="120"/>
      <c r="AO40" s="120"/>
      <c r="AP40" s="120"/>
      <c r="AQ40" s="120"/>
      <c r="AR40" s="120"/>
      <c r="AS40" s="120"/>
      <c r="AT40" s="253">
        <f t="shared" si="24"/>
        <v>0</v>
      </c>
    </row>
    <row r="41" spans="1:46">
      <c r="A41" s="204" t="str">
        <f>'N3.01'!A41</f>
        <v>Stage 3:With Intervention Risk Change</v>
      </c>
      <c r="B41" s="204" t="str">
        <f>'N3.01'!B41</f>
        <v>Asset Intervention Impacts</v>
      </c>
      <c r="C41" s="204" t="str">
        <f>'N3.01'!C41</f>
        <v>Asset Replacement (Other Driven)</v>
      </c>
      <c r="D41" s="204" t="str">
        <f>'N3.01'!D41</f>
        <v>Replacement</v>
      </c>
      <c r="F41" s="212" t="s">
        <v>51</v>
      </c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253">
        <f t="shared" si="22"/>
        <v>0</v>
      </c>
      <c r="S41" s="199" t="str">
        <f t="shared" si="5"/>
        <v>Units:</v>
      </c>
      <c r="T41" s="120"/>
      <c r="V41" s="199" t="str">
        <f t="shared" si="6"/>
        <v>Units:</v>
      </c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253">
        <f t="shared" si="23"/>
        <v>0</v>
      </c>
      <c r="AI41" s="199" t="str">
        <f t="shared" si="8"/>
        <v>Units:</v>
      </c>
      <c r="AJ41" s="120"/>
      <c r="AK41" s="120"/>
      <c r="AL41" s="120"/>
      <c r="AM41" s="120"/>
      <c r="AN41" s="120"/>
      <c r="AO41" s="120"/>
      <c r="AP41" s="120"/>
      <c r="AQ41" s="120"/>
      <c r="AR41" s="120"/>
      <c r="AS41" s="120"/>
      <c r="AT41" s="253">
        <f t="shared" si="24"/>
        <v>0</v>
      </c>
    </row>
    <row r="42" spans="1:46">
      <c r="A42" s="204" t="str">
        <f>'N3.01'!A42</f>
        <v>Stage 3:With Intervention Risk Change</v>
      </c>
      <c r="B42" s="204" t="str">
        <f>'N3.01'!B42</f>
        <v>Asset Intervention Impacts</v>
      </c>
      <c r="C42" s="204" t="str">
        <f>'N3.01'!C42</f>
        <v>Asset Refurbishment (PoF Driven)</v>
      </c>
      <c r="D42" s="204" t="str">
        <f>'N3.01'!D42</f>
        <v>Refurbishment</v>
      </c>
      <c r="F42" s="212" t="s">
        <v>51</v>
      </c>
      <c r="G42" s="120"/>
      <c r="H42" s="120"/>
      <c r="I42" s="120"/>
      <c r="J42" s="120"/>
      <c r="K42" s="120"/>
      <c r="L42" s="120"/>
      <c r="M42" s="120"/>
      <c r="N42" s="120"/>
      <c r="O42" s="120"/>
      <c r="P42" s="120"/>
      <c r="Q42" s="253">
        <f t="shared" si="22"/>
        <v>0</v>
      </c>
      <c r="S42" s="199" t="str">
        <f t="shared" si="5"/>
        <v>Units:</v>
      </c>
      <c r="T42" s="120"/>
      <c r="V42" s="199" t="str">
        <f t="shared" si="6"/>
        <v>Units:</v>
      </c>
      <c r="W42" s="120"/>
      <c r="X42" s="120"/>
      <c r="Y42" s="120"/>
      <c r="Z42" s="120"/>
      <c r="AA42" s="120"/>
      <c r="AB42" s="120"/>
      <c r="AC42" s="120"/>
      <c r="AD42" s="120"/>
      <c r="AE42" s="120"/>
      <c r="AF42" s="120"/>
      <c r="AG42" s="253">
        <f t="shared" si="23"/>
        <v>0</v>
      </c>
      <c r="AI42" s="199" t="str">
        <f t="shared" si="8"/>
        <v>Units:</v>
      </c>
      <c r="AJ42" s="120"/>
      <c r="AK42" s="120"/>
      <c r="AL42" s="120"/>
      <c r="AM42" s="120"/>
      <c r="AN42" s="120"/>
      <c r="AO42" s="120"/>
      <c r="AP42" s="120"/>
      <c r="AQ42" s="120"/>
      <c r="AR42" s="120"/>
      <c r="AS42" s="120"/>
      <c r="AT42" s="253">
        <f t="shared" si="24"/>
        <v>0</v>
      </c>
    </row>
    <row r="43" spans="1:46">
      <c r="A43" s="204" t="str">
        <f>'N3.01'!A43</f>
        <v>Stage 3:With Intervention Risk Change</v>
      </c>
      <c r="B43" s="204" t="str">
        <f>'N3.01'!B43</f>
        <v>Asset Intervention Impacts</v>
      </c>
      <c r="C43" s="204" t="str">
        <f>'N3.01'!C43</f>
        <v>Asset Refurbishment (CoF Driven)</v>
      </c>
      <c r="D43" s="204" t="str">
        <f>'N3.01'!D43</f>
        <v>Refurbishment</v>
      </c>
      <c r="F43" s="212" t="s">
        <v>51</v>
      </c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253">
        <f t="shared" si="22"/>
        <v>0</v>
      </c>
      <c r="S43" s="199" t="str">
        <f t="shared" si="5"/>
        <v>Units:</v>
      </c>
      <c r="T43" s="120"/>
      <c r="V43" s="199" t="str">
        <f t="shared" si="6"/>
        <v>Units:</v>
      </c>
      <c r="W43" s="120"/>
      <c r="X43" s="120"/>
      <c r="Y43" s="120"/>
      <c r="Z43" s="120"/>
      <c r="AA43" s="120"/>
      <c r="AB43" s="120"/>
      <c r="AC43" s="120"/>
      <c r="AD43" s="120"/>
      <c r="AE43" s="120"/>
      <c r="AF43" s="120"/>
      <c r="AG43" s="253">
        <f t="shared" si="23"/>
        <v>0</v>
      </c>
      <c r="AI43" s="199" t="str">
        <f t="shared" si="8"/>
        <v>Units:</v>
      </c>
      <c r="AJ43" s="120"/>
      <c r="AK43" s="120"/>
      <c r="AL43" s="120"/>
      <c r="AM43" s="120"/>
      <c r="AN43" s="120"/>
      <c r="AO43" s="120"/>
      <c r="AP43" s="120"/>
      <c r="AQ43" s="120"/>
      <c r="AR43" s="120"/>
      <c r="AS43" s="120"/>
      <c r="AT43" s="253">
        <f t="shared" si="24"/>
        <v>0</v>
      </c>
    </row>
    <row r="44" spans="1:46">
      <c r="A44" s="204" t="str">
        <f>'N3.01'!A44</f>
        <v>Stage 3:With Intervention Risk Change</v>
      </c>
      <c r="B44" s="204" t="str">
        <f>'N3.01'!B44</f>
        <v>Asset Intervention Impacts</v>
      </c>
      <c r="C44" s="204" t="str">
        <f>'N3.01'!C44</f>
        <v>Asset Refurbishment (Other Driven)</v>
      </c>
      <c r="D44" s="204" t="str">
        <f>'N3.01'!D44</f>
        <v>Refurbishment</v>
      </c>
      <c r="F44" s="212" t="s">
        <v>51</v>
      </c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253">
        <f t="shared" si="22"/>
        <v>0</v>
      </c>
      <c r="S44" s="199" t="str">
        <f t="shared" si="5"/>
        <v>Units:</v>
      </c>
      <c r="T44" s="120"/>
      <c r="V44" s="199" t="str">
        <f t="shared" si="6"/>
        <v>Units:</v>
      </c>
      <c r="W44" s="120"/>
      <c r="X44" s="120"/>
      <c r="Y44" s="120"/>
      <c r="Z44" s="120"/>
      <c r="AA44" s="120"/>
      <c r="AB44" s="120"/>
      <c r="AC44" s="120"/>
      <c r="AD44" s="120"/>
      <c r="AE44" s="120"/>
      <c r="AF44" s="120"/>
      <c r="AG44" s="253">
        <f t="shared" si="23"/>
        <v>0</v>
      </c>
      <c r="AI44" s="199" t="str">
        <f t="shared" si="8"/>
        <v>Units:</v>
      </c>
      <c r="AJ44" s="120"/>
      <c r="AK44" s="120"/>
      <c r="AL44" s="120"/>
      <c r="AM44" s="120"/>
      <c r="AN44" s="120"/>
      <c r="AO44" s="120"/>
      <c r="AP44" s="120"/>
      <c r="AQ44" s="120"/>
      <c r="AR44" s="120"/>
      <c r="AS44" s="120"/>
      <c r="AT44" s="253">
        <f t="shared" si="24"/>
        <v>0</v>
      </c>
    </row>
    <row r="45" spans="1:46">
      <c r="A45" s="204" t="str">
        <f>'N3.01'!A45</f>
        <v>Stage 3:With Intervention Risk Change</v>
      </c>
      <c r="B45" s="204" t="str">
        <f>'N3.01'!B45</f>
        <v>Asset Intervention Impacts</v>
      </c>
      <c r="C45" s="204" t="str">
        <f>'N3.01'!C45</f>
        <v>Asset Replacement Due To Early Life Failures</v>
      </c>
      <c r="D45" s="204" t="str">
        <f>'N3.01'!D45</f>
        <v>Other Interventions</v>
      </c>
      <c r="F45" s="212" t="s">
        <v>51</v>
      </c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253">
        <f t="shared" si="22"/>
        <v>0</v>
      </c>
      <c r="S45" s="199" t="str">
        <f t="shared" si="5"/>
        <v>Units:</v>
      </c>
      <c r="T45" s="120"/>
      <c r="V45" s="199" t="str">
        <f t="shared" si="6"/>
        <v>Units:</v>
      </c>
      <c r="W45" s="120"/>
      <c r="X45" s="120"/>
      <c r="Y45" s="120"/>
      <c r="Z45" s="120"/>
      <c r="AA45" s="120"/>
      <c r="AB45" s="120"/>
      <c r="AC45" s="120"/>
      <c r="AD45" s="120"/>
      <c r="AE45" s="120"/>
      <c r="AF45" s="120"/>
      <c r="AG45" s="253">
        <f t="shared" si="23"/>
        <v>0</v>
      </c>
      <c r="AI45" s="199" t="str">
        <f t="shared" si="8"/>
        <v>Units:</v>
      </c>
      <c r="AJ45" s="120"/>
      <c r="AK45" s="120"/>
      <c r="AL45" s="120"/>
      <c r="AM45" s="120"/>
      <c r="AN45" s="120"/>
      <c r="AO45" s="120"/>
      <c r="AP45" s="120"/>
      <c r="AQ45" s="120"/>
      <c r="AR45" s="120"/>
      <c r="AS45" s="120"/>
      <c r="AT45" s="253">
        <f t="shared" si="24"/>
        <v>0</v>
      </c>
    </row>
    <row r="46" spans="1:46">
      <c r="A46" s="204" t="str">
        <f>'N3.01'!A46</f>
        <v>Stage 3:With Intervention Risk Change</v>
      </c>
      <c r="B46" s="204" t="str">
        <f>'N3.01'!B46</f>
        <v>Risk Changes</v>
      </c>
      <c r="C46" s="248" t="str">
        <f>'N3.01'!C46</f>
        <v>Optional entry 4</v>
      </c>
      <c r="D46" s="204" t="str">
        <f>'N3.01'!D46</f>
        <v>N/A</v>
      </c>
      <c r="F46" s="212" t="s">
        <v>51</v>
      </c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53">
        <f t="shared" si="22"/>
        <v>0</v>
      </c>
      <c r="S46" s="199" t="str">
        <f t="shared" si="5"/>
        <v>Units:</v>
      </c>
      <c r="T46" s="120"/>
      <c r="V46" s="199" t="str">
        <f t="shared" si="6"/>
        <v>Units:</v>
      </c>
      <c r="W46" s="206"/>
      <c r="X46" s="206"/>
      <c r="Y46" s="206"/>
      <c r="Z46" s="206"/>
      <c r="AA46" s="206"/>
      <c r="AB46" s="206"/>
      <c r="AC46" s="206"/>
      <c r="AD46" s="206"/>
      <c r="AE46" s="206"/>
      <c r="AF46" s="206"/>
      <c r="AG46" s="253">
        <f t="shared" si="23"/>
        <v>0</v>
      </c>
      <c r="AI46" s="199" t="str">
        <f t="shared" si="8"/>
        <v>Units:</v>
      </c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53">
        <f t="shared" si="24"/>
        <v>0</v>
      </c>
    </row>
    <row r="47" spans="1:46">
      <c r="A47" s="247" t="str">
        <f>'N3.01'!A47</f>
        <v>Stage 3: RIIO-2 With Intervention Position 2025/26</v>
      </c>
      <c r="B47" s="247" t="str">
        <f>'N3.01'!B47</f>
        <v>Total Asset Category Risk</v>
      </c>
      <c r="C47" s="247" t="str">
        <f>'N3.01'!C47</f>
        <v>With Intervention Position</v>
      </c>
      <c r="D47" s="247" t="str">
        <f>'N3.01'!D47</f>
        <v>Total</v>
      </c>
      <c r="F47" s="212" t="s">
        <v>51</v>
      </c>
      <c r="G47" s="252">
        <f>SUM(G$33:G$46)</f>
        <v>0</v>
      </c>
      <c r="H47" s="252">
        <f t="shared" ref="H47:P47" si="25">SUM(H$33:H$46)</f>
        <v>0</v>
      </c>
      <c r="I47" s="252">
        <f t="shared" si="25"/>
        <v>0</v>
      </c>
      <c r="J47" s="252">
        <f t="shared" si="25"/>
        <v>0</v>
      </c>
      <c r="K47" s="252">
        <f t="shared" si="25"/>
        <v>0</v>
      </c>
      <c r="L47" s="252">
        <f t="shared" si="25"/>
        <v>0</v>
      </c>
      <c r="M47" s="252">
        <f t="shared" si="25"/>
        <v>0</v>
      </c>
      <c r="N47" s="252">
        <f t="shared" si="25"/>
        <v>0</v>
      </c>
      <c r="O47" s="252">
        <f t="shared" si="25"/>
        <v>0</v>
      </c>
      <c r="P47" s="252">
        <f t="shared" si="25"/>
        <v>0</v>
      </c>
      <c r="Q47" s="252">
        <f t="shared" si="22"/>
        <v>0</v>
      </c>
      <c r="S47" s="199" t="str">
        <f t="shared" si="5"/>
        <v>Units:</v>
      </c>
      <c r="T47" s="120"/>
      <c r="V47" s="199" t="str">
        <f t="shared" si="6"/>
        <v>Units:</v>
      </c>
      <c r="W47" s="252">
        <f t="shared" ref="W47:AF47" si="26">SUM(W$33:W$46)</f>
        <v>0</v>
      </c>
      <c r="X47" s="252">
        <f t="shared" si="26"/>
        <v>0</v>
      </c>
      <c r="Y47" s="252">
        <f t="shared" si="26"/>
        <v>0</v>
      </c>
      <c r="Z47" s="252">
        <f t="shared" si="26"/>
        <v>0</v>
      </c>
      <c r="AA47" s="252">
        <f t="shared" si="26"/>
        <v>0</v>
      </c>
      <c r="AB47" s="252">
        <f t="shared" si="26"/>
        <v>0</v>
      </c>
      <c r="AC47" s="252">
        <f t="shared" si="26"/>
        <v>0</v>
      </c>
      <c r="AD47" s="252">
        <f t="shared" si="26"/>
        <v>0</v>
      </c>
      <c r="AE47" s="252">
        <f t="shared" si="26"/>
        <v>0</v>
      </c>
      <c r="AF47" s="252">
        <f t="shared" si="26"/>
        <v>0</v>
      </c>
      <c r="AG47" s="252">
        <f t="shared" si="23"/>
        <v>0</v>
      </c>
      <c r="AI47" s="199" t="str">
        <f t="shared" si="8"/>
        <v>Units:</v>
      </c>
      <c r="AJ47" s="252">
        <f t="shared" ref="AJ47:AS47" si="27">SUM(AJ$33:AJ$46)</f>
        <v>0</v>
      </c>
      <c r="AK47" s="252">
        <f t="shared" si="27"/>
        <v>0</v>
      </c>
      <c r="AL47" s="252">
        <f t="shared" si="27"/>
        <v>0</v>
      </c>
      <c r="AM47" s="252">
        <f t="shared" si="27"/>
        <v>0</v>
      </c>
      <c r="AN47" s="252">
        <f t="shared" si="27"/>
        <v>0</v>
      </c>
      <c r="AO47" s="252">
        <f t="shared" si="27"/>
        <v>0</v>
      </c>
      <c r="AP47" s="252">
        <f t="shared" si="27"/>
        <v>0</v>
      </c>
      <c r="AQ47" s="252">
        <f t="shared" si="27"/>
        <v>0</v>
      </c>
      <c r="AR47" s="252">
        <f t="shared" si="27"/>
        <v>0</v>
      </c>
      <c r="AS47" s="252">
        <f t="shared" si="27"/>
        <v>0</v>
      </c>
      <c r="AT47" s="252">
        <f t="shared" si="24"/>
        <v>0</v>
      </c>
    </row>
    <row r="48" spans="1:46" s="207" customFormat="1" ht="5" customHeight="1">
      <c r="S48" s="208"/>
      <c r="V48" s="208"/>
      <c r="AI48" s="208"/>
    </row>
    <row r="49" spans="1:46">
      <c r="A49" s="204" t="str">
        <f>'N3.01'!A49</f>
        <v>Long Term Risk Benefit: RIIO-2</v>
      </c>
      <c r="B49" s="204" t="str">
        <f>'N3.01'!B49</f>
        <v>Asset Intervention Impacts</v>
      </c>
      <c r="C49" s="204" t="str">
        <f>'N3.01'!C49</f>
        <v>Asset Replacement (PoF Driven)</v>
      </c>
      <c r="D49" s="204" t="str">
        <f>'N3.01'!D49</f>
        <v>N/A</v>
      </c>
      <c r="F49" s="212" t="s">
        <v>51</v>
      </c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253">
        <f t="shared" ref="Q49:Q55" si="28">SUM(G49:P49)</f>
        <v>0</v>
      </c>
      <c r="S49" s="199" t="str">
        <f t="shared" si="5"/>
        <v>Units:</v>
      </c>
      <c r="T49" s="120"/>
      <c r="V49" s="199" t="str">
        <f t="shared" si="6"/>
        <v>Units:</v>
      </c>
      <c r="W49" s="120"/>
      <c r="X49" s="120"/>
      <c r="Y49" s="120"/>
      <c r="Z49" s="120"/>
      <c r="AA49" s="120"/>
      <c r="AB49" s="120"/>
      <c r="AC49" s="120"/>
      <c r="AD49" s="120"/>
      <c r="AE49" s="120"/>
      <c r="AF49" s="120"/>
      <c r="AG49" s="253">
        <f t="shared" ref="AG49:AG55" si="29">SUM(W49:AF49)</f>
        <v>0</v>
      </c>
      <c r="AI49" s="199" t="str">
        <f t="shared" si="8"/>
        <v>Units:</v>
      </c>
      <c r="AJ49" s="120"/>
      <c r="AK49" s="120"/>
      <c r="AL49" s="120"/>
      <c r="AM49" s="120"/>
      <c r="AN49" s="120"/>
      <c r="AO49" s="120"/>
      <c r="AP49" s="120"/>
      <c r="AQ49" s="120"/>
      <c r="AR49" s="120"/>
      <c r="AS49" s="120"/>
      <c r="AT49" s="253">
        <f t="shared" ref="AT49:AT55" si="30">SUM(AJ49:AS49)</f>
        <v>0</v>
      </c>
    </row>
    <row r="50" spans="1:46">
      <c r="A50" s="204" t="str">
        <f>'N3.01'!A50</f>
        <v>Long Term Risk Benefit: RIIO-2</v>
      </c>
      <c r="B50" s="204" t="str">
        <f>'N3.01'!B50</f>
        <v>Asset Intervention Impacts</v>
      </c>
      <c r="C50" s="204" t="str">
        <f>'N3.01'!C50</f>
        <v>Asset Replacement (CoF Driven)</v>
      </c>
      <c r="D50" s="204" t="str">
        <f>'N3.01'!D50</f>
        <v>N/A</v>
      </c>
      <c r="F50" s="212" t="s">
        <v>51</v>
      </c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253">
        <f t="shared" si="28"/>
        <v>0</v>
      </c>
      <c r="S50" s="199" t="str">
        <f t="shared" si="5"/>
        <v>Units:</v>
      </c>
      <c r="T50" s="120"/>
      <c r="V50" s="199" t="str">
        <f t="shared" si="6"/>
        <v>Units:</v>
      </c>
      <c r="W50" s="120"/>
      <c r="X50" s="120"/>
      <c r="Y50" s="120"/>
      <c r="Z50" s="120"/>
      <c r="AA50" s="120"/>
      <c r="AB50" s="120"/>
      <c r="AC50" s="120"/>
      <c r="AD50" s="120"/>
      <c r="AE50" s="120"/>
      <c r="AF50" s="120"/>
      <c r="AG50" s="253">
        <f t="shared" si="29"/>
        <v>0</v>
      </c>
      <c r="AI50" s="199" t="str">
        <f t="shared" si="8"/>
        <v>Units:</v>
      </c>
      <c r="AJ50" s="120"/>
      <c r="AK50" s="120"/>
      <c r="AL50" s="120"/>
      <c r="AM50" s="120"/>
      <c r="AN50" s="120"/>
      <c r="AO50" s="120"/>
      <c r="AP50" s="120"/>
      <c r="AQ50" s="120"/>
      <c r="AR50" s="120"/>
      <c r="AS50" s="120"/>
      <c r="AT50" s="253">
        <f t="shared" si="30"/>
        <v>0</v>
      </c>
    </row>
    <row r="51" spans="1:46">
      <c r="A51" s="204" t="str">
        <f>'N3.01'!A51</f>
        <v>Long Term Risk Benefit: RIIO-2</v>
      </c>
      <c r="B51" s="204" t="str">
        <f>'N3.01'!B51</f>
        <v>Asset Intervention Impacts</v>
      </c>
      <c r="C51" s="204" t="str">
        <f>'N3.01'!C51</f>
        <v>Asset Replacement (Other Driven)</v>
      </c>
      <c r="D51" s="204" t="str">
        <f>'N3.01'!D51</f>
        <v>N/A</v>
      </c>
      <c r="F51" s="212" t="s">
        <v>51</v>
      </c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253">
        <f t="shared" si="28"/>
        <v>0</v>
      </c>
      <c r="S51" s="199" t="str">
        <f t="shared" si="5"/>
        <v>Units:</v>
      </c>
      <c r="T51" s="120"/>
      <c r="V51" s="199" t="str">
        <f t="shared" si="6"/>
        <v>Units:</v>
      </c>
      <c r="W51" s="120"/>
      <c r="X51" s="120"/>
      <c r="Y51" s="120"/>
      <c r="Z51" s="120"/>
      <c r="AA51" s="120"/>
      <c r="AB51" s="120"/>
      <c r="AC51" s="120"/>
      <c r="AD51" s="120"/>
      <c r="AE51" s="120"/>
      <c r="AF51" s="120"/>
      <c r="AG51" s="253">
        <f t="shared" si="29"/>
        <v>0</v>
      </c>
      <c r="AI51" s="199" t="str">
        <f t="shared" si="8"/>
        <v>Units:</v>
      </c>
      <c r="AJ51" s="120"/>
      <c r="AK51" s="120"/>
      <c r="AL51" s="120"/>
      <c r="AM51" s="120"/>
      <c r="AN51" s="120"/>
      <c r="AO51" s="120"/>
      <c r="AP51" s="120"/>
      <c r="AQ51" s="120"/>
      <c r="AR51" s="120"/>
      <c r="AS51" s="120"/>
      <c r="AT51" s="253">
        <f t="shared" si="30"/>
        <v>0</v>
      </c>
    </row>
    <row r="52" spans="1:46">
      <c r="A52" s="204" t="str">
        <f>'N3.01'!A52</f>
        <v>Long Term Risk Benefit: RIIO-2</v>
      </c>
      <c r="B52" s="204" t="str">
        <f>'N3.01'!B52</f>
        <v>Asset Intervention Impacts</v>
      </c>
      <c r="C52" s="204" t="str">
        <f>'N3.01'!C52</f>
        <v>Asset Refurbishment (PoF Driven)</v>
      </c>
      <c r="D52" s="204" t="str">
        <f>'N3.01'!D52</f>
        <v>N/A</v>
      </c>
      <c r="F52" s="212" t="s">
        <v>51</v>
      </c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253">
        <f t="shared" si="28"/>
        <v>0</v>
      </c>
      <c r="S52" s="199" t="str">
        <f t="shared" si="5"/>
        <v>Units:</v>
      </c>
      <c r="T52" s="120"/>
      <c r="V52" s="199" t="str">
        <f t="shared" si="6"/>
        <v>Units:</v>
      </c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253">
        <f t="shared" si="29"/>
        <v>0</v>
      </c>
      <c r="AI52" s="199" t="str">
        <f t="shared" si="8"/>
        <v>Units:</v>
      </c>
      <c r="AJ52" s="120"/>
      <c r="AK52" s="120"/>
      <c r="AL52" s="120"/>
      <c r="AM52" s="120"/>
      <c r="AN52" s="120"/>
      <c r="AO52" s="120"/>
      <c r="AP52" s="120"/>
      <c r="AQ52" s="120"/>
      <c r="AR52" s="120"/>
      <c r="AS52" s="120"/>
      <c r="AT52" s="253">
        <f t="shared" si="30"/>
        <v>0</v>
      </c>
    </row>
    <row r="53" spans="1:46">
      <c r="A53" s="204" t="str">
        <f>'N3.01'!A53</f>
        <v>Long Term Risk Benefit: RIIO-2</v>
      </c>
      <c r="B53" s="204" t="str">
        <f>'N3.01'!B53</f>
        <v>Asset Intervention Impacts</v>
      </c>
      <c r="C53" s="204" t="str">
        <f>'N3.01'!C53</f>
        <v>Asset Refurbishment (CoF Driven)</v>
      </c>
      <c r="D53" s="204" t="str">
        <f>'N3.01'!D53</f>
        <v>N/A</v>
      </c>
      <c r="F53" s="212" t="s">
        <v>51</v>
      </c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253">
        <f t="shared" si="28"/>
        <v>0</v>
      </c>
      <c r="S53" s="199" t="str">
        <f t="shared" si="5"/>
        <v>Units:</v>
      </c>
      <c r="T53" s="120"/>
      <c r="V53" s="199" t="str">
        <f t="shared" si="6"/>
        <v>Units:</v>
      </c>
      <c r="W53" s="120"/>
      <c r="X53" s="120"/>
      <c r="Y53" s="120"/>
      <c r="Z53" s="120"/>
      <c r="AA53" s="120"/>
      <c r="AB53" s="120"/>
      <c r="AC53" s="120"/>
      <c r="AD53" s="120"/>
      <c r="AE53" s="120"/>
      <c r="AF53" s="120"/>
      <c r="AG53" s="253">
        <f t="shared" si="29"/>
        <v>0</v>
      </c>
      <c r="AI53" s="199" t="str">
        <f t="shared" si="8"/>
        <v>Units:</v>
      </c>
      <c r="AJ53" s="120"/>
      <c r="AK53" s="120"/>
      <c r="AL53" s="120"/>
      <c r="AM53" s="120"/>
      <c r="AN53" s="120"/>
      <c r="AO53" s="120"/>
      <c r="AP53" s="120"/>
      <c r="AQ53" s="120"/>
      <c r="AR53" s="120"/>
      <c r="AS53" s="120"/>
      <c r="AT53" s="253">
        <f t="shared" si="30"/>
        <v>0</v>
      </c>
    </row>
    <row r="54" spans="1:46">
      <c r="A54" s="204" t="str">
        <f>'N3.01'!A54</f>
        <v>Long Term Risk Benefit: RIIO-2</v>
      </c>
      <c r="B54" s="204" t="str">
        <f>'N3.01'!B54</f>
        <v>Asset Intervention Impacts</v>
      </c>
      <c r="C54" s="204" t="str">
        <f>'N3.01'!C54</f>
        <v>Asset Refurbishment (Other Driven)</v>
      </c>
      <c r="D54" s="204" t="str">
        <f>'N3.01'!D54</f>
        <v>N/A</v>
      </c>
      <c r="F54" s="212" t="s">
        <v>51</v>
      </c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253">
        <f t="shared" si="28"/>
        <v>0</v>
      </c>
      <c r="S54" s="199" t="str">
        <f t="shared" si="5"/>
        <v>Units:</v>
      </c>
      <c r="T54" s="120"/>
      <c r="V54" s="199" t="str">
        <f t="shared" si="6"/>
        <v>Units:</v>
      </c>
      <c r="W54" s="120"/>
      <c r="X54" s="120"/>
      <c r="Y54" s="120"/>
      <c r="Z54" s="120"/>
      <c r="AA54" s="120"/>
      <c r="AB54" s="120"/>
      <c r="AC54" s="120"/>
      <c r="AD54" s="120"/>
      <c r="AE54" s="120"/>
      <c r="AF54" s="120"/>
      <c r="AG54" s="253">
        <f t="shared" si="29"/>
        <v>0</v>
      </c>
      <c r="AI54" s="199" t="str">
        <f t="shared" si="8"/>
        <v>Units:</v>
      </c>
      <c r="AJ54" s="120"/>
      <c r="AK54" s="120"/>
      <c r="AL54" s="120"/>
      <c r="AM54" s="120"/>
      <c r="AN54" s="120"/>
      <c r="AO54" s="120"/>
      <c r="AP54" s="120"/>
      <c r="AQ54" s="120"/>
      <c r="AR54" s="120"/>
      <c r="AS54" s="120"/>
      <c r="AT54" s="253">
        <f t="shared" si="30"/>
        <v>0</v>
      </c>
    </row>
    <row r="55" spans="1:46">
      <c r="A55" s="204" t="str">
        <f>'N3.01'!A55</f>
        <v>Long Term Risk Benefit: RIIO-2</v>
      </c>
      <c r="B55" s="204" t="str">
        <f>'N3.01'!B55</f>
        <v>Asset Intervention Impacts</v>
      </c>
      <c r="C55" s="204" t="str">
        <f>'N3.01'!C55</f>
        <v>Total Long Term Risk Benefit</v>
      </c>
      <c r="D55" s="204" t="str">
        <f>'N3.01'!D55</f>
        <v>Sub-Total</v>
      </c>
      <c r="F55" s="212" t="s">
        <v>51</v>
      </c>
      <c r="G55" s="252">
        <f>SUM(G$49:G$54)</f>
        <v>0</v>
      </c>
      <c r="H55" s="252">
        <f t="shared" ref="H55:P55" si="31">SUM(H$49:H$54)</f>
        <v>0</v>
      </c>
      <c r="I55" s="252">
        <f t="shared" si="31"/>
        <v>0</v>
      </c>
      <c r="J55" s="252">
        <f t="shared" si="31"/>
        <v>0</v>
      </c>
      <c r="K55" s="252">
        <f t="shared" si="31"/>
        <v>0</v>
      </c>
      <c r="L55" s="252">
        <f t="shared" si="31"/>
        <v>0</v>
      </c>
      <c r="M55" s="252">
        <f t="shared" si="31"/>
        <v>0</v>
      </c>
      <c r="N55" s="252">
        <f t="shared" si="31"/>
        <v>0</v>
      </c>
      <c r="O55" s="252">
        <f t="shared" si="31"/>
        <v>0</v>
      </c>
      <c r="P55" s="252">
        <f t="shared" si="31"/>
        <v>0</v>
      </c>
      <c r="Q55" s="253">
        <f t="shared" si="28"/>
        <v>0</v>
      </c>
      <c r="S55" s="199" t="str">
        <f t="shared" si="5"/>
        <v>Units:</v>
      </c>
      <c r="T55" s="120"/>
      <c r="V55" s="199" t="str">
        <f t="shared" si="6"/>
        <v>Units:</v>
      </c>
      <c r="W55" s="252">
        <f t="shared" ref="W55:AF55" si="32">SUM(W$49:W$54)</f>
        <v>0</v>
      </c>
      <c r="X55" s="252">
        <f t="shared" si="32"/>
        <v>0</v>
      </c>
      <c r="Y55" s="252">
        <f t="shared" si="32"/>
        <v>0</v>
      </c>
      <c r="Z55" s="252">
        <f t="shared" si="32"/>
        <v>0</v>
      </c>
      <c r="AA55" s="252">
        <f t="shared" si="32"/>
        <v>0</v>
      </c>
      <c r="AB55" s="252">
        <f t="shared" si="32"/>
        <v>0</v>
      </c>
      <c r="AC55" s="252">
        <f t="shared" si="32"/>
        <v>0</v>
      </c>
      <c r="AD55" s="252">
        <f t="shared" si="32"/>
        <v>0</v>
      </c>
      <c r="AE55" s="252">
        <f t="shared" si="32"/>
        <v>0</v>
      </c>
      <c r="AF55" s="252">
        <f t="shared" si="32"/>
        <v>0</v>
      </c>
      <c r="AG55" s="253">
        <f t="shared" si="29"/>
        <v>0</v>
      </c>
      <c r="AI55" s="199" t="str">
        <f t="shared" si="8"/>
        <v>Units:</v>
      </c>
      <c r="AJ55" s="252">
        <f t="shared" ref="AJ55:AS55" si="33">SUM(AJ$49:AJ$54)</f>
        <v>0</v>
      </c>
      <c r="AK55" s="252">
        <f t="shared" si="33"/>
        <v>0</v>
      </c>
      <c r="AL55" s="252">
        <f t="shared" si="33"/>
        <v>0</v>
      </c>
      <c r="AM55" s="252">
        <f t="shared" si="33"/>
        <v>0</v>
      </c>
      <c r="AN55" s="252">
        <f t="shared" si="33"/>
        <v>0</v>
      </c>
      <c r="AO55" s="252">
        <f t="shared" si="33"/>
        <v>0</v>
      </c>
      <c r="AP55" s="252">
        <f t="shared" si="33"/>
        <v>0</v>
      </c>
      <c r="AQ55" s="252">
        <f t="shared" si="33"/>
        <v>0</v>
      </c>
      <c r="AR55" s="252">
        <f t="shared" si="33"/>
        <v>0</v>
      </c>
      <c r="AS55" s="252">
        <f t="shared" si="33"/>
        <v>0</v>
      </c>
      <c r="AT55" s="253">
        <f t="shared" si="30"/>
        <v>0</v>
      </c>
    </row>
    <row r="56" spans="1:46" s="207" customFormat="1" ht="5" customHeight="1">
      <c r="F56" s="208"/>
      <c r="S56" s="208"/>
      <c r="V56" s="208"/>
      <c r="AI56" s="208"/>
    </row>
    <row r="78" spans="5:5">
      <c r="E78" s="209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>
    <tabColor rgb="FF7030A0"/>
  </sheetPr>
  <dimension ref="A1:AV78"/>
  <sheetViews>
    <sheetView zoomScale="85" zoomScaleNormal="85" workbookViewId="0">
      <selection activeCell="G47" sqref="G47"/>
    </sheetView>
  </sheetViews>
  <sheetFormatPr defaultColWidth="9" defaultRowHeight="12.4"/>
  <cols>
    <col min="1" max="1" width="51.19921875" style="89" customWidth="1"/>
    <col min="2" max="2" width="48.796875" style="89" bestFit="1" customWidth="1"/>
    <col min="3" max="3" width="51.19921875" style="89" bestFit="1" customWidth="1"/>
    <col min="4" max="4" width="11.796875" style="89" customWidth="1"/>
    <col min="5" max="5" width="1" style="207" customWidth="1"/>
    <col min="6" max="6" width="6.19921875" style="90" customWidth="1"/>
    <col min="7" max="7" width="9.796875" style="89" bestFit="1" customWidth="1"/>
    <col min="8" max="14" width="9.1328125" style="89" bestFit="1" customWidth="1"/>
    <col min="15" max="17" width="9" style="89"/>
    <col min="18" max="18" width="1" style="207" customWidth="1"/>
    <col min="19" max="19" width="6.19921875" style="90" customWidth="1"/>
    <col min="20" max="20" width="9" style="89"/>
    <col min="21" max="21" width="1" style="207" customWidth="1"/>
    <col min="22" max="22" width="6.19921875" style="90" customWidth="1"/>
    <col min="23" max="33" width="9" style="89"/>
    <col min="34" max="34" width="1" style="207" customWidth="1"/>
    <col min="35" max="35" width="6.19921875" style="90" customWidth="1"/>
    <col min="36" max="46" width="9" style="89"/>
    <col min="47" max="47" width="9.33203125" style="89" bestFit="1" customWidth="1"/>
    <col min="48" max="16384" width="9" style="89"/>
  </cols>
  <sheetData>
    <row r="1" spans="1:48" ht="25.15">
      <c r="A1" s="1" t="str">
        <f>N0_Cover!A1</f>
        <v>RIIO-2 Regulatory Reporting Pack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</row>
    <row r="2" spans="1:48" ht="22.9">
      <c r="A2" s="1">
        <f>N0_Cover!$B$12</f>
        <v>0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</row>
    <row r="3" spans="1:48" ht="19.899999999999999">
      <c r="A3" s="5" t="str">
        <f>"Workbook " &amp; N0_Cover!$B$12</f>
        <v xml:space="preserve">Workbook 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48" ht="17.649999999999999">
      <c r="A4" s="7" t="str">
        <f>"Submission Version " &amp; N0_Cover!$B$15 &amp; " - Submitted on " &amp; TEXT(N0_Cover!$B$16,"dd mmm yyyy")</f>
        <v>Submission Version  - Submitted on 00 Jan 1900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</row>
    <row r="5" spans="1:48" ht="17.649999999999999">
      <c r="A5" s="7" t="str">
        <f>"Template Version: " &amp; N0_Cover!$B$11</f>
        <v>Template Version: v1.0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</row>
    <row r="6" spans="1:48" ht="19.899999999999999">
      <c r="A6" s="5" t="e">
        <f ca="1">"Sheet: " &amp;VLOOKUP(RIGHT(CELL("filename",A1),LEN(CELL("filename",A1))-FIND("]",CELL("filename",A1))),'N0.1_Contents'!$A$11:$B$98,2,FALSE)</f>
        <v>#N/A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</row>
    <row r="7" spans="1:48" ht="17.649999999999999">
      <c r="A7" s="7" t="str">
        <f>"Prices Base: " &amp; 'N0.5_Data_Constants'!C13</f>
        <v>Prices Base: 2018/19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</row>
    <row r="8" spans="1:48" s="137" customFormat="1">
      <c r="A8" s="140" t="str">
        <f>"Error Checks: " &amp; IF(ISERROR(MATCH("Error",$A$9:$AV$9,0)),"OK","Error")</f>
        <v>Error Checks: OK</v>
      </c>
      <c r="B8" s="141"/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1"/>
      <c r="AE8" s="141"/>
      <c r="AF8" s="141"/>
      <c r="AG8" s="141"/>
      <c r="AH8" s="141"/>
      <c r="AI8" s="141"/>
      <c r="AJ8" s="141"/>
      <c r="AK8" s="141"/>
      <c r="AL8" s="141"/>
      <c r="AM8" s="141"/>
      <c r="AN8" s="141"/>
      <c r="AO8" s="141"/>
      <c r="AP8" s="141"/>
      <c r="AQ8" s="141"/>
      <c r="AR8" s="141"/>
      <c r="AS8" s="141"/>
      <c r="AT8" s="141"/>
      <c r="AU8" s="141"/>
    </row>
    <row r="9" spans="1:48" s="137" customFormat="1">
      <c r="A9" s="142" t="str">
        <f t="shared" ref="A9:AV9" si="0">IF(ISERROR(MATCH("Error",A10:A12,0)),"-","Error")</f>
        <v>-</v>
      </c>
      <c r="B9" s="142" t="str">
        <f t="shared" si="0"/>
        <v>-</v>
      </c>
      <c r="C9" s="142" t="str">
        <f t="shared" si="0"/>
        <v>-</v>
      </c>
      <c r="D9" s="142"/>
      <c r="E9" s="142" t="str">
        <f t="shared" si="0"/>
        <v>-</v>
      </c>
      <c r="F9" s="142" t="str">
        <f t="shared" si="0"/>
        <v>-</v>
      </c>
      <c r="G9" s="142" t="str">
        <f t="shared" si="0"/>
        <v>-</v>
      </c>
      <c r="H9" s="142" t="str">
        <f t="shared" si="0"/>
        <v>-</v>
      </c>
      <c r="I9" s="142" t="str">
        <f t="shared" si="0"/>
        <v>-</v>
      </c>
      <c r="J9" s="142" t="str">
        <f t="shared" si="0"/>
        <v>-</v>
      </c>
      <c r="K9" s="142" t="str">
        <f t="shared" si="0"/>
        <v>-</v>
      </c>
      <c r="L9" s="142" t="str">
        <f t="shared" si="0"/>
        <v>-</v>
      </c>
      <c r="M9" s="142" t="str">
        <f t="shared" si="0"/>
        <v>-</v>
      </c>
      <c r="N9" s="142" t="str">
        <f t="shared" si="0"/>
        <v>-</v>
      </c>
      <c r="O9" s="142" t="str">
        <f t="shared" si="0"/>
        <v>-</v>
      </c>
      <c r="P9" s="142" t="str">
        <f t="shared" si="0"/>
        <v>-</v>
      </c>
      <c r="Q9" s="142" t="str">
        <f t="shared" si="0"/>
        <v>-</v>
      </c>
      <c r="R9" s="142" t="str">
        <f t="shared" si="0"/>
        <v>-</v>
      </c>
      <c r="S9" s="142" t="str">
        <f t="shared" si="0"/>
        <v>-</v>
      </c>
      <c r="T9" s="142" t="str">
        <f t="shared" si="0"/>
        <v>-</v>
      </c>
      <c r="U9" s="142" t="str">
        <f t="shared" si="0"/>
        <v>-</v>
      </c>
      <c r="V9" s="142" t="str">
        <f t="shared" si="0"/>
        <v>-</v>
      </c>
      <c r="W9" s="142" t="str">
        <f t="shared" si="0"/>
        <v>-</v>
      </c>
      <c r="X9" s="142" t="str">
        <f t="shared" si="0"/>
        <v>-</v>
      </c>
      <c r="Y9" s="142" t="str">
        <f t="shared" si="0"/>
        <v>-</v>
      </c>
      <c r="Z9" s="142" t="str">
        <f t="shared" si="0"/>
        <v>-</v>
      </c>
      <c r="AA9" s="142" t="str">
        <f t="shared" si="0"/>
        <v>-</v>
      </c>
      <c r="AB9" s="142" t="str">
        <f t="shared" si="0"/>
        <v>-</v>
      </c>
      <c r="AC9" s="142" t="str">
        <f t="shared" si="0"/>
        <v>-</v>
      </c>
      <c r="AD9" s="142" t="str">
        <f t="shared" si="0"/>
        <v>-</v>
      </c>
      <c r="AE9" s="142" t="str">
        <f t="shared" si="0"/>
        <v>-</v>
      </c>
      <c r="AF9" s="142" t="str">
        <f t="shared" si="0"/>
        <v>-</v>
      </c>
      <c r="AG9" s="142" t="str">
        <f t="shared" si="0"/>
        <v>-</v>
      </c>
      <c r="AH9" s="142" t="str">
        <f t="shared" si="0"/>
        <v>-</v>
      </c>
      <c r="AI9" s="142" t="str">
        <f t="shared" si="0"/>
        <v>-</v>
      </c>
      <c r="AJ9" s="142" t="str">
        <f t="shared" si="0"/>
        <v>-</v>
      </c>
      <c r="AK9" s="142" t="str">
        <f t="shared" si="0"/>
        <v>-</v>
      </c>
      <c r="AL9" s="142" t="str">
        <f t="shared" si="0"/>
        <v>-</v>
      </c>
      <c r="AM9" s="142" t="str">
        <f t="shared" si="0"/>
        <v>-</v>
      </c>
      <c r="AN9" s="142" t="str">
        <f t="shared" si="0"/>
        <v>-</v>
      </c>
      <c r="AO9" s="142" t="str">
        <f t="shared" si="0"/>
        <v>-</v>
      </c>
      <c r="AP9" s="142" t="str">
        <f t="shared" si="0"/>
        <v>-</v>
      </c>
      <c r="AQ9" s="142" t="str">
        <f t="shared" si="0"/>
        <v>-</v>
      </c>
      <c r="AR9" s="142" t="str">
        <f t="shared" si="0"/>
        <v>-</v>
      </c>
      <c r="AS9" s="142" t="str">
        <f t="shared" si="0"/>
        <v>-</v>
      </c>
      <c r="AT9" s="142" t="str">
        <f t="shared" si="0"/>
        <v>-</v>
      </c>
      <c r="AU9" s="142" t="str">
        <f t="shared" si="0"/>
        <v>-</v>
      </c>
      <c r="AV9" s="137" t="str">
        <f t="shared" si="0"/>
        <v>-</v>
      </c>
    </row>
    <row r="12" spans="1:48" ht="19.899999999999999">
      <c r="A12" s="14" t="e">
        <f>'N0.6_Lookup_References'!B36</f>
        <v>#N/A</v>
      </c>
      <c r="B12" s="14"/>
      <c r="F12" s="14"/>
      <c r="G12" s="89" t="s">
        <v>0</v>
      </c>
      <c r="S12" s="200"/>
      <c r="T12" s="89" t="s">
        <v>2</v>
      </c>
      <c r="W12" s="201"/>
      <c r="X12" s="202" t="s">
        <v>229</v>
      </c>
      <c r="Y12" s="89" t="e">
        <f>VLOOKUP(A12, 'N0.6_Lookup_References'!B14:C63, 2, FALSE)</f>
        <v>#N/A</v>
      </c>
    </row>
    <row r="13" spans="1:48">
      <c r="S13" s="99" t="s">
        <v>112</v>
      </c>
      <c r="V13" s="99" t="s">
        <v>110</v>
      </c>
      <c r="AI13" s="99" t="s">
        <v>111</v>
      </c>
    </row>
    <row r="14" spans="1:48" ht="12.75" thickBot="1">
      <c r="A14" s="203" t="s">
        <v>413</v>
      </c>
      <c r="B14" s="203" t="s">
        <v>414</v>
      </c>
      <c r="C14" s="203" t="s">
        <v>415</v>
      </c>
      <c r="D14" s="203" t="s">
        <v>615</v>
      </c>
      <c r="F14" s="92" t="s">
        <v>49</v>
      </c>
      <c r="G14" s="91" t="s">
        <v>13</v>
      </c>
      <c r="H14" s="21" t="s">
        <v>14</v>
      </c>
      <c r="I14" s="22" t="s">
        <v>15</v>
      </c>
      <c r="J14" s="23" t="s">
        <v>16</v>
      </c>
      <c r="K14" s="24" t="s">
        <v>17</v>
      </c>
      <c r="L14" s="25" t="s">
        <v>18</v>
      </c>
      <c r="M14" s="26" t="s">
        <v>19</v>
      </c>
      <c r="N14" s="29" t="s">
        <v>20</v>
      </c>
      <c r="O14" s="27" t="s">
        <v>21</v>
      </c>
      <c r="P14" s="31" t="s">
        <v>22</v>
      </c>
      <c r="Q14" s="198" t="s">
        <v>26</v>
      </c>
      <c r="S14" s="92" t="s">
        <v>49</v>
      </c>
      <c r="T14" s="92" t="s">
        <v>76</v>
      </c>
      <c r="V14" s="92" t="s">
        <v>49</v>
      </c>
      <c r="W14" s="91" t="s">
        <v>13</v>
      </c>
      <c r="X14" s="21" t="s">
        <v>14</v>
      </c>
      <c r="Y14" s="22" t="s">
        <v>15</v>
      </c>
      <c r="Z14" s="23" t="s">
        <v>16</v>
      </c>
      <c r="AA14" s="24" t="s">
        <v>17</v>
      </c>
      <c r="AB14" s="25" t="s">
        <v>18</v>
      </c>
      <c r="AC14" s="26" t="s">
        <v>19</v>
      </c>
      <c r="AD14" s="29" t="s">
        <v>20</v>
      </c>
      <c r="AE14" s="27" t="s">
        <v>21</v>
      </c>
      <c r="AF14" s="31" t="s">
        <v>22</v>
      </c>
      <c r="AG14" s="198" t="s">
        <v>26</v>
      </c>
      <c r="AI14" s="92" t="s">
        <v>49</v>
      </c>
      <c r="AJ14" s="91" t="s">
        <v>4</v>
      </c>
      <c r="AK14" s="21" t="s">
        <v>5</v>
      </c>
      <c r="AL14" s="22" t="s">
        <v>6</v>
      </c>
      <c r="AM14" s="23" t="s">
        <v>7</v>
      </c>
      <c r="AN14" s="24" t="s">
        <v>8</v>
      </c>
      <c r="AO14" s="25" t="s">
        <v>91</v>
      </c>
      <c r="AP14" s="26" t="s">
        <v>92</v>
      </c>
      <c r="AQ14" s="29" t="s">
        <v>93</v>
      </c>
      <c r="AR14" s="27" t="s">
        <v>94</v>
      </c>
      <c r="AS14" s="31" t="s">
        <v>95</v>
      </c>
      <c r="AT14" s="198" t="s">
        <v>26</v>
      </c>
    </row>
    <row r="15" spans="1:48">
      <c r="A15" s="247" t="str">
        <f>'N3.01'!A15</f>
        <v>Stage1: RIIO-1 Closeout Position</v>
      </c>
      <c r="B15" s="247" t="str">
        <f>'N3.01'!B15</f>
        <v>Total Asset Category Risk</v>
      </c>
      <c r="C15" s="247" t="str">
        <f>'N3.01'!C15</f>
        <v>Closeout Position</v>
      </c>
      <c r="D15" s="247" t="str">
        <f>'N3.01'!D15</f>
        <v>Total</v>
      </c>
      <c r="F15" s="212" t="s">
        <v>51</v>
      </c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253">
        <f t="shared" ref="Q15:Q22" si="1">SUM(G15:P15)</f>
        <v>0</v>
      </c>
      <c r="S15" s="199" t="str">
        <f>$X$12</f>
        <v>Units:</v>
      </c>
      <c r="T15" s="120"/>
      <c r="V15" s="199" t="str">
        <f>$X$12</f>
        <v>Units:</v>
      </c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253">
        <f t="shared" ref="AG15:AG20" si="2">SUM(W15:AF15)</f>
        <v>0</v>
      </c>
      <c r="AI15" s="199" t="str">
        <f>$X$12</f>
        <v>Units:</v>
      </c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253">
        <f t="shared" ref="AT15:AT20" si="3">SUM(AJ15:AS15)</f>
        <v>0</v>
      </c>
    </row>
    <row r="16" spans="1:48">
      <c r="A16" s="204" t="str">
        <f>'N3.01'!A16</f>
        <v>Stage1: RIIO-1 to RIIO-2</v>
      </c>
      <c r="B16" s="204" t="str">
        <f>'N3.01'!B16</f>
        <v>Normalisation: True-Up</v>
      </c>
      <c r="C16" s="204" t="str">
        <f>'N3.01'!C16</f>
        <v>Data Revision</v>
      </c>
      <c r="D16" s="204" t="str">
        <f>'N3.01'!D16</f>
        <v>N/A</v>
      </c>
      <c r="F16" s="212" t="s">
        <v>51</v>
      </c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253">
        <f t="shared" si="1"/>
        <v>0</v>
      </c>
      <c r="S16" s="199" t="str">
        <f>$X$12</f>
        <v>Units:</v>
      </c>
      <c r="T16" s="120"/>
      <c r="V16" s="199" t="str">
        <f>$X$12</f>
        <v>Units:</v>
      </c>
      <c r="W16" s="120"/>
      <c r="X16" s="120"/>
      <c r="Y16" s="120"/>
      <c r="Z16" s="120"/>
      <c r="AA16" s="120"/>
      <c r="AB16" s="120"/>
      <c r="AC16" s="120"/>
      <c r="AD16" s="120"/>
      <c r="AE16" s="120"/>
      <c r="AF16" s="120"/>
      <c r="AG16" s="253">
        <f t="shared" si="2"/>
        <v>0</v>
      </c>
      <c r="AI16" s="199" t="str">
        <f>$X$12</f>
        <v>Units:</v>
      </c>
      <c r="AJ16" s="120"/>
      <c r="AK16" s="120"/>
      <c r="AL16" s="120"/>
      <c r="AM16" s="120"/>
      <c r="AN16" s="120"/>
      <c r="AO16" s="120"/>
      <c r="AP16" s="120"/>
      <c r="AQ16" s="120"/>
      <c r="AR16" s="120"/>
      <c r="AS16" s="120"/>
      <c r="AT16" s="253">
        <f t="shared" si="3"/>
        <v>0</v>
      </c>
    </row>
    <row r="17" spans="1:46">
      <c r="A17" s="204" t="str">
        <f>'N3.01'!A17</f>
        <v>Stage1: RIIO-1 to RIIO-2</v>
      </c>
      <c r="B17" s="204" t="str">
        <f>'N3.01'!B17</f>
        <v>Normalisation: True-Up</v>
      </c>
      <c r="C17" s="204" t="str">
        <f>'N3.01'!C17</f>
        <v>Methodological Change</v>
      </c>
      <c r="D17" s="204" t="str">
        <f>'N3.01'!D17</f>
        <v>N/A</v>
      </c>
      <c r="F17" s="212" t="s">
        <v>51</v>
      </c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253">
        <f t="shared" si="1"/>
        <v>0</v>
      </c>
      <c r="S17" s="199" t="str">
        <f>$X$12</f>
        <v>Units:</v>
      </c>
      <c r="T17" s="120"/>
      <c r="V17" s="199" t="str">
        <f>$X$12</f>
        <v>Units:</v>
      </c>
      <c r="W17" s="120"/>
      <c r="X17" s="120"/>
      <c r="Y17" s="120"/>
      <c r="Z17" s="120"/>
      <c r="AA17" s="120"/>
      <c r="AB17" s="120"/>
      <c r="AC17" s="120"/>
      <c r="AD17" s="120"/>
      <c r="AE17" s="120"/>
      <c r="AF17" s="120"/>
      <c r="AG17" s="253">
        <f t="shared" si="2"/>
        <v>0</v>
      </c>
      <c r="AI17" s="199" t="str">
        <f>$X$12</f>
        <v>Units:</v>
      </c>
      <c r="AJ17" s="120"/>
      <c r="AK17" s="120"/>
      <c r="AL17" s="120"/>
      <c r="AM17" s="120"/>
      <c r="AN17" s="120"/>
      <c r="AO17" s="120"/>
      <c r="AP17" s="120"/>
      <c r="AQ17" s="120"/>
      <c r="AR17" s="120"/>
      <c r="AS17" s="120"/>
      <c r="AT17" s="253">
        <f t="shared" si="3"/>
        <v>0</v>
      </c>
    </row>
    <row r="18" spans="1:46">
      <c r="A18" s="204" t="str">
        <f>'N3.01'!A18</f>
        <v>Stage1: RIIO-1 to RIIO-2</v>
      </c>
      <c r="B18" s="204" t="str">
        <f>'N3.01'!B18</f>
        <v>Normalisation: True-Up</v>
      </c>
      <c r="C18" s="248" t="str">
        <f>'N3.01'!C18</f>
        <v>Optional entry 1</v>
      </c>
      <c r="D18" s="204" t="str">
        <f>'N3.01'!D18</f>
        <v>N/A</v>
      </c>
      <c r="F18" s="212" t="s">
        <v>51</v>
      </c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253">
        <f t="shared" si="1"/>
        <v>0</v>
      </c>
      <c r="S18" s="199" t="str">
        <f>$X$12</f>
        <v>Units:</v>
      </c>
      <c r="T18" s="120"/>
      <c r="V18" s="199" t="str">
        <f>$X$12</f>
        <v>Units:</v>
      </c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253">
        <f t="shared" si="2"/>
        <v>0</v>
      </c>
      <c r="AI18" s="199" t="str">
        <f>$X$12</f>
        <v>Units:</v>
      </c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253">
        <f t="shared" si="3"/>
        <v>0</v>
      </c>
    </row>
    <row r="19" spans="1:46">
      <c r="A19" s="204" t="str">
        <f>'N3.01'!A19</f>
        <v>Stage1: RIIO-1 to RIIO-2</v>
      </c>
      <c r="B19" s="204" t="str">
        <f>'N3.01'!B19</f>
        <v>Normalisation: True-Up</v>
      </c>
      <c r="C19" s="248" t="str">
        <f>'N3.01'!C19</f>
        <v>Optional entry 2</v>
      </c>
      <c r="D19" s="204" t="str">
        <f>'N3.01'!D19</f>
        <v>N/A</v>
      </c>
      <c r="F19" s="212" t="s">
        <v>51</v>
      </c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252">
        <f t="shared" si="1"/>
        <v>0</v>
      </c>
      <c r="S19" s="199" t="str">
        <f>$X$12</f>
        <v>Units:</v>
      </c>
      <c r="T19" s="120"/>
      <c r="V19" s="199" t="str">
        <f>$X$12</f>
        <v>Units:</v>
      </c>
      <c r="W19" s="120"/>
      <c r="X19" s="120"/>
      <c r="Y19" s="120"/>
      <c r="Z19" s="120"/>
      <c r="AA19" s="120"/>
      <c r="AB19" s="120"/>
      <c r="AC19" s="120"/>
      <c r="AD19" s="120"/>
      <c r="AE19" s="120"/>
      <c r="AF19" s="120"/>
      <c r="AG19" s="252">
        <f t="shared" si="2"/>
        <v>0</v>
      </c>
      <c r="AI19" s="199" t="str">
        <f>$X$12</f>
        <v>Units:</v>
      </c>
      <c r="AJ19" s="120"/>
      <c r="AK19" s="120"/>
      <c r="AL19" s="120"/>
      <c r="AM19" s="120"/>
      <c r="AN19" s="120"/>
      <c r="AO19" s="120"/>
      <c r="AP19" s="120"/>
      <c r="AQ19" s="120"/>
      <c r="AR19" s="120"/>
      <c r="AS19" s="120"/>
      <c r="AT19" s="252">
        <f t="shared" si="3"/>
        <v>0</v>
      </c>
    </row>
    <row r="20" spans="1:46">
      <c r="A20" s="247" t="str">
        <f>'N3.01'!A20</f>
        <v>Stage 2: RIIO-2 Start Position 2020/21</v>
      </c>
      <c r="B20" s="247" t="str">
        <f>'N3.01'!B20</f>
        <v>Total Asset Category Risk</v>
      </c>
      <c r="C20" s="247" t="str">
        <f>'N3.01'!C20</f>
        <v>Start Position</v>
      </c>
      <c r="D20" s="247" t="str">
        <f>'N3.01'!D20</f>
        <v>Total</v>
      </c>
      <c r="F20" s="212" t="s">
        <v>51</v>
      </c>
      <c r="G20" s="252">
        <f>SUM(G15:G19)</f>
        <v>0</v>
      </c>
      <c r="H20" s="252">
        <f t="shared" ref="H20:P20" si="4">SUM(H15:H19)</f>
        <v>0</v>
      </c>
      <c r="I20" s="252">
        <f t="shared" si="4"/>
        <v>0</v>
      </c>
      <c r="J20" s="252">
        <f t="shared" si="4"/>
        <v>0</v>
      </c>
      <c r="K20" s="252">
        <f t="shared" si="4"/>
        <v>0</v>
      </c>
      <c r="L20" s="252">
        <f t="shared" si="4"/>
        <v>0</v>
      </c>
      <c r="M20" s="252">
        <f t="shared" si="4"/>
        <v>0</v>
      </c>
      <c r="N20" s="252">
        <f t="shared" si="4"/>
        <v>0</v>
      </c>
      <c r="O20" s="252">
        <f t="shared" si="4"/>
        <v>0</v>
      </c>
      <c r="P20" s="252">
        <f t="shared" si="4"/>
        <v>0</v>
      </c>
      <c r="Q20" s="252">
        <f t="shared" si="1"/>
        <v>0</v>
      </c>
      <c r="S20" s="199" t="str">
        <f t="shared" ref="S20:S55" si="5">$X$12</f>
        <v>Units:</v>
      </c>
      <c r="T20" s="120"/>
      <c r="V20" s="199" t="str">
        <f t="shared" ref="V20:V55" si="6">$X$12</f>
        <v>Units:</v>
      </c>
      <c r="W20" s="252">
        <f t="shared" ref="W20:AF20" si="7">SUM(W15:W19)</f>
        <v>0</v>
      </c>
      <c r="X20" s="252">
        <f t="shared" si="7"/>
        <v>0</v>
      </c>
      <c r="Y20" s="252">
        <f t="shared" si="7"/>
        <v>0</v>
      </c>
      <c r="Z20" s="252">
        <f t="shared" si="7"/>
        <v>0</v>
      </c>
      <c r="AA20" s="252">
        <f t="shared" si="7"/>
        <v>0</v>
      </c>
      <c r="AB20" s="252">
        <f t="shared" si="7"/>
        <v>0</v>
      </c>
      <c r="AC20" s="252">
        <f t="shared" si="7"/>
        <v>0</v>
      </c>
      <c r="AD20" s="252">
        <f t="shared" si="7"/>
        <v>0</v>
      </c>
      <c r="AE20" s="252">
        <f t="shared" si="7"/>
        <v>0</v>
      </c>
      <c r="AF20" s="252">
        <f t="shared" si="7"/>
        <v>0</v>
      </c>
      <c r="AG20" s="252">
        <f t="shared" si="2"/>
        <v>0</v>
      </c>
      <c r="AI20" s="199" t="str">
        <f t="shared" ref="AI20:AI55" si="8">$X$12</f>
        <v>Units:</v>
      </c>
      <c r="AJ20" s="252">
        <f t="shared" ref="AJ20:AS20" si="9">SUM(AJ15:AJ19)</f>
        <v>0</v>
      </c>
      <c r="AK20" s="252">
        <f t="shared" si="9"/>
        <v>0</v>
      </c>
      <c r="AL20" s="252">
        <f t="shared" si="9"/>
        <v>0</v>
      </c>
      <c r="AM20" s="252">
        <f t="shared" si="9"/>
        <v>0</v>
      </c>
      <c r="AN20" s="252">
        <f t="shared" si="9"/>
        <v>0</v>
      </c>
      <c r="AO20" s="252">
        <f t="shared" si="9"/>
        <v>0</v>
      </c>
      <c r="AP20" s="252">
        <f t="shared" si="9"/>
        <v>0</v>
      </c>
      <c r="AQ20" s="252">
        <f t="shared" si="9"/>
        <v>0</v>
      </c>
      <c r="AR20" s="252">
        <f t="shared" si="9"/>
        <v>0</v>
      </c>
      <c r="AS20" s="252">
        <f t="shared" si="9"/>
        <v>0</v>
      </c>
      <c r="AT20" s="252">
        <f t="shared" si="3"/>
        <v>0</v>
      </c>
    </row>
    <row r="21" spans="1:46">
      <c r="A21" s="204" t="str">
        <f>'N3.01'!A21</f>
        <v>Stage 2: Without Intervention Risk Change</v>
      </c>
      <c r="B21" s="204" t="str">
        <f>'N3.01'!B21</f>
        <v>Deterioration</v>
      </c>
      <c r="C21" s="204" t="str">
        <f>'N3.01'!C21</f>
        <v>Original Forecast Deterioration</v>
      </c>
      <c r="D21" s="204" t="str">
        <f>'N3.01'!D21</f>
        <v>N/A</v>
      </c>
      <c r="F21" s="212" t="s">
        <v>51</v>
      </c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253">
        <f t="shared" si="1"/>
        <v>0</v>
      </c>
      <c r="S21" s="199" t="str">
        <f t="shared" si="5"/>
        <v>Units:</v>
      </c>
      <c r="T21" s="120"/>
      <c r="V21" s="199" t="str">
        <f t="shared" si="6"/>
        <v>Units:</v>
      </c>
      <c r="W21" s="120"/>
      <c r="X21" s="120"/>
      <c r="Y21" s="120"/>
      <c r="Z21" s="120"/>
      <c r="AA21" s="120"/>
      <c r="AB21" s="120"/>
      <c r="AC21" s="120"/>
      <c r="AD21" s="120"/>
      <c r="AE21" s="120"/>
      <c r="AF21" s="120"/>
      <c r="AG21" s="253">
        <f t="shared" ref="AG21:AG32" si="10">SUM(W21:AF21)</f>
        <v>0</v>
      </c>
      <c r="AI21" s="199" t="str">
        <f t="shared" si="8"/>
        <v>Units:</v>
      </c>
      <c r="AJ21" s="120"/>
      <c r="AK21" s="120"/>
      <c r="AL21" s="120"/>
      <c r="AM21" s="120"/>
      <c r="AN21" s="120"/>
      <c r="AO21" s="120"/>
      <c r="AP21" s="120"/>
      <c r="AQ21" s="120"/>
      <c r="AR21" s="120"/>
      <c r="AS21" s="120"/>
      <c r="AT21" s="253">
        <f t="shared" ref="AT21:AT32" si="11">SUM(AJ21:AS21)</f>
        <v>0</v>
      </c>
    </row>
    <row r="22" spans="1:46">
      <c r="A22" s="204" t="str">
        <f>'N3.01'!A22</f>
        <v>Stage 2: Without Intervention Risk Change</v>
      </c>
      <c r="B22" s="204" t="str">
        <f>'N3.01'!B22</f>
        <v>Non-Intervention Impacts</v>
      </c>
      <c r="C22" s="204" t="str">
        <f>'N3.01'!C22</f>
        <v>Revised Forecast Deterioration</v>
      </c>
      <c r="D22" s="204" t="str">
        <f>'N3.01'!D22</f>
        <v>N/A</v>
      </c>
      <c r="F22" s="212" t="s">
        <v>51</v>
      </c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253">
        <f t="shared" si="1"/>
        <v>0</v>
      </c>
      <c r="S22" s="199" t="str">
        <f t="shared" si="5"/>
        <v>Units:</v>
      </c>
      <c r="T22" s="120"/>
      <c r="V22" s="199" t="str">
        <f t="shared" si="6"/>
        <v>Units:</v>
      </c>
      <c r="W22" s="120"/>
      <c r="X22" s="120"/>
      <c r="Y22" s="120"/>
      <c r="Z22" s="120"/>
      <c r="AA22" s="120"/>
      <c r="AB22" s="120"/>
      <c r="AC22" s="120"/>
      <c r="AD22" s="120"/>
      <c r="AE22" s="120"/>
      <c r="AF22" s="120"/>
      <c r="AG22" s="253">
        <f t="shared" si="10"/>
        <v>0</v>
      </c>
      <c r="AI22" s="199" t="str">
        <f t="shared" si="8"/>
        <v>Units:</v>
      </c>
      <c r="AJ22" s="120"/>
      <c r="AK22" s="120"/>
      <c r="AL22" s="120"/>
      <c r="AM22" s="120"/>
      <c r="AN22" s="120"/>
      <c r="AO22" s="120"/>
      <c r="AP22" s="120"/>
      <c r="AQ22" s="120"/>
      <c r="AR22" s="120"/>
      <c r="AS22" s="120"/>
      <c r="AT22" s="253">
        <f t="shared" si="11"/>
        <v>0</v>
      </c>
    </row>
    <row r="23" spans="1:46">
      <c r="A23" s="204" t="str">
        <f>'N3.01'!A23</f>
        <v>Stage 2: Without Intervention Risk Change</v>
      </c>
      <c r="B23" s="204" t="str">
        <f>'N3.01'!B23</f>
        <v>Non-Intervention Impacts</v>
      </c>
      <c r="C23" s="204" t="str">
        <f>'N3.01'!C23</f>
        <v>Deterioration Change Impact</v>
      </c>
      <c r="D23" s="204" t="str">
        <f>'N3.01'!D23</f>
        <v>Non-Intervention</v>
      </c>
      <c r="F23" s="212" t="s">
        <v>51</v>
      </c>
      <c r="G23" s="254">
        <f t="shared" ref="G23:P23" si="12">G$22-G$21</f>
        <v>0</v>
      </c>
      <c r="H23" s="254">
        <f t="shared" si="12"/>
        <v>0</v>
      </c>
      <c r="I23" s="254">
        <f t="shared" si="12"/>
        <v>0</v>
      </c>
      <c r="J23" s="254">
        <f t="shared" si="12"/>
        <v>0</v>
      </c>
      <c r="K23" s="254">
        <f t="shared" si="12"/>
        <v>0</v>
      </c>
      <c r="L23" s="254">
        <f t="shared" si="12"/>
        <v>0</v>
      </c>
      <c r="M23" s="254">
        <f t="shared" si="12"/>
        <v>0</v>
      </c>
      <c r="N23" s="254">
        <f t="shared" si="12"/>
        <v>0</v>
      </c>
      <c r="O23" s="254">
        <f t="shared" si="12"/>
        <v>0</v>
      </c>
      <c r="P23" s="254">
        <f t="shared" si="12"/>
        <v>0</v>
      </c>
      <c r="Q23" s="253">
        <f t="shared" ref="Q23:Q32" si="13">SUM(G23:P23)</f>
        <v>0</v>
      </c>
      <c r="S23" s="199" t="str">
        <f t="shared" si="5"/>
        <v>Units:</v>
      </c>
      <c r="T23" s="120"/>
      <c r="V23" s="199" t="str">
        <f t="shared" si="6"/>
        <v>Units:</v>
      </c>
      <c r="W23" s="254">
        <f t="shared" ref="W23:AF23" si="14">W$22-W$21</f>
        <v>0</v>
      </c>
      <c r="X23" s="254">
        <f t="shared" si="14"/>
        <v>0</v>
      </c>
      <c r="Y23" s="254">
        <f t="shared" si="14"/>
        <v>0</v>
      </c>
      <c r="Z23" s="254">
        <f t="shared" si="14"/>
        <v>0</v>
      </c>
      <c r="AA23" s="254">
        <f t="shared" si="14"/>
        <v>0</v>
      </c>
      <c r="AB23" s="254">
        <f t="shared" si="14"/>
        <v>0</v>
      </c>
      <c r="AC23" s="254">
        <f t="shared" si="14"/>
        <v>0</v>
      </c>
      <c r="AD23" s="254">
        <f t="shared" si="14"/>
        <v>0</v>
      </c>
      <c r="AE23" s="254">
        <f t="shared" si="14"/>
        <v>0</v>
      </c>
      <c r="AF23" s="254">
        <f t="shared" si="14"/>
        <v>0</v>
      </c>
      <c r="AG23" s="253">
        <f t="shared" si="10"/>
        <v>0</v>
      </c>
      <c r="AI23" s="199" t="str">
        <f t="shared" si="8"/>
        <v>Units:</v>
      </c>
      <c r="AJ23" s="254">
        <f t="shared" ref="AJ23:AS23" si="15">AJ$22-AJ$21</f>
        <v>0</v>
      </c>
      <c r="AK23" s="254">
        <f t="shared" si="15"/>
        <v>0</v>
      </c>
      <c r="AL23" s="254">
        <f t="shared" si="15"/>
        <v>0</v>
      </c>
      <c r="AM23" s="254">
        <f t="shared" si="15"/>
        <v>0</v>
      </c>
      <c r="AN23" s="254">
        <f t="shared" si="15"/>
        <v>0</v>
      </c>
      <c r="AO23" s="254">
        <f t="shared" si="15"/>
        <v>0</v>
      </c>
      <c r="AP23" s="254">
        <f t="shared" si="15"/>
        <v>0</v>
      </c>
      <c r="AQ23" s="254">
        <f t="shared" si="15"/>
        <v>0</v>
      </c>
      <c r="AR23" s="254">
        <f t="shared" si="15"/>
        <v>0</v>
      </c>
      <c r="AS23" s="254">
        <f t="shared" si="15"/>
        <v>0</v>
      </c>
      <c r="AT23" s="253">
        <f t="shared" si="11"/>
        <v>0</v>
      </c>
    </row>
    <row r="24" spans="1:46">
      <c r="A24" s="204" t="str">
        <f>'N3.01'!A24</f>
        <v>Stage 2: Without Intervention Risk Change</v>
      </c>
      <c r="B24" s="204" t="str">
        <f>'N3.01'!B24</f>
        <v>Non-Intervention Impacts</v>
      </c>
      <c r="C24" s="204" t="str">
        <f>'N3.01'!C24</f>
        <v>Revised Forecast Methodology Change</v>
      </c>
      <c r="D24" s="204" t="str">
        <f>'N3.01'!D24</f>
        <v>N/A</v>
      </c>
      <c r="F24" s="212" t="s">
        <v>51</v>
      </c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253">
        <f>SUM(G24:P24)</f>
        <v>0</v>
      </c>
      <c r="S24" s="199" t="str">
        <f t="shared" si="5"/>
        <v>Units:</v>
      </c>
      <c r="T24" s="120"/>
      <c r="V24" s="199" t="str">
        <f t="shared" si="6"/>
        <v>Units:</v>
      </c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253">
        <f t="shared" si="10"/>
        <v>0</v>
      </c>
      <c r="AI24" s="199" t="str">
        <f t="shared" si="8"/>
        <v>Units:</v>
      </c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253">
        <f t="shared" si="11"/>
        <v>0</v>
      </c>
    </row>
    <row r="25" spans="1:46">
      <c r="A25" s="204" t="str">
        <f>'N3.01'!A25</f>
        <v>Stage 2: Without Intervention Risk Change</v>
      </c>
      <c r="B25" s="204" t="str">
        <f>'N3.01'!B25</f>
        <v>Non-Intervention Impacts</v>
      </c>
      <c r="C25" s="204" t="str">
        <f>'N3.01'!C25</f>
        <v>Methodology Change Impact</v>
      </c>
      <c r="D25" s="204" t="str">
        <f>'N3.01'!D25</f>
        <v>Non-Intervention</v>
      </c>
      <c r="F25" s="212" t="s">
        <v>51</v>
      </c>
      <c r="G25" s="254">
        <f t="shared" ref="G25:P25" si="16">G$24-G$22</f>
        <v>0</v>
      </c>
      <c r="H25" s="254">
        <f t="shared" si="16"/>
        <v>0</v>
      </c>
      <c r="I25" s="254">
        <f t="shared" si="16"/>
        <v>0</v>
      </c>
      <c r="J25" s="254">
        <f t="shared" si="16"/>
        <v>0</v>
      </c>
      <c r="K25" s="254">
        <f t="shared" si="16"/>
        <v>0</v>
      </c>
      <c r="L25" s="254">
        <f t="shared" si="16"/>
        <v>0</v>
      </c>
      <c r="M25" s="254">
        <f t="shared" si="16"/>
        <v>0</v>
      </c>
      <c r="N25" s="254">
        <f t="shared" si="16"/>
        <v>0</v>
      </c>
      <c r="O25" s="254">
        <f t="shared" si="16"/>
        <v>0</v>
      </c>
      <c r="P25" s="254">
        <f t="shared" si="16"/>
        <v>0</v>
      </c>
      <c r="Q25" s="253">
        <f t="shared" si="13"/>
        <v>0</v>
      </c>
      <c r="S25" s="199" t="str">
        <f t="shared" si="5"/>
        <v>Units:</v>
      </c>
      <c r="T25" s="120"/>
      <c r="V25" s="199" t="str">
        <f t="shared" si="6"/>
        <v>Units:</v>
      </c>
      <c r="W25" s="254">
        <f t="shared" ref="W25:AF25" si="17">W$24-W$22</f>
        <v>0</v>
      </c>
      <c r="X25" s="254">
        <f t="shared" si="17"/>
        <v>0</v>
      </c>
      <c r="Y25" s="254">
        <f t="shared" si="17"/>
        <v>0</v>
      </c>
      <c r="Z25" s="254">
        <f t="shared" si="17"/>
        <v>0</v>
      </c>
      <c r="AA25" s="254">
        <f t="shared" si="17"/>
        <v>0</v>
      </c>
      <c r="AB25" s="254">
        <f t="shared" si="17"/>
        <v>0</v>
      </c>
      <c r="AC25" s="254">
        <f t="shared" si="17"/>
        <v>0</v>
      </c>
      <c r="AD25" s="254">
        <f t="shared" si="17"/>
        <v>0</v>
      </c>
      <c r="AE25" s="254">
        <f t="shared" si="17"/>
        <v>0</v>
      </c>
      <c r="AF25" s="254">
        <f t="shared" si="17"/>
        <v>0</v>
      </c>
      <c r="AG25" s="253">
        <f t="shared" si="10"/>
        <v>0</v>
      </c>
      <c r="AI25" s="199" t="str">
        <f t="shared" si="8"/>
        <v>Units:</v>
      </c>
      <c r="AJ25" s="254">
        <f t="shared" ref="AJ25:AS25" si="18">AJ$24-AJ$22</f>
        <v>0</v>
      </c>
      <c r="AK25" s="254">
        <f t="shared" si="18"/>
        <v>0</v>
      </c>
      <c r="AL25" s="254">
        <f t="shared" si="18"/>
        <v>0</v>
      </c>
      <c r="AM25" s="254">
        <f t="shared" si="18"/>
        <v>0</v>
      </c>
      <c r="AN25" s="254">
        <f t="shared" si="18"/>
        <v>0</v>
      </c>
      <c r="AO25" s="254">
        <f t="shared" si="18"/>
        <v>0</v>
      </c>
      <c r="AP25" s="254">
        <f t="shared" si="18"/>
        <v>0</v>
      </c>
      <c r="AQ25" s="254">
        <f t="shared" si="18"/>
        <v>0</v>
      </c>
      <c r="AR25" s="254">
        <f t="shared" si="18"/>
        <v>0</v>
      </c>
      <c r="AS25" s="254">
        <f t="shared" si="18"/>
        <v>0</v>
      </c>
      <c r="AT25" s="253">
        <f t="shared" si="11"/>
        <v>0</v>
      </c>
    </row>
    <row r="26" spans="1:46">
      <c r="A26" s="204" t="str">
        <f>'N3.01'!A26</f>
        <v>Stage 2: Without Intervention Risk Change</v>
      </c>
      <c r="B26" s="204" t="str">
        <f>'N3.01'!B26</f>
        <v>Load Related Work</v>
      </c>
      <c r="C26" s="204" t="str">
        <f>'N3.01'!C26</f>
        <v>Asset Additions (not part of replace or refurb)</v>
      </c>
      <c r="D26" s="204" t="str">
        <f>'N3.01'!D26</f>
        <v>Other Interventions</v>
      </c>
      <c r="F26" s="212" t="s">
        <v>51</v>
      </c>
      <c r="G26" s="120"/>
      <c r="H26" s="120"/>
      <c r="I26" s="120"/>
      <c r="J26" s="120"/>
      <c r="K26" s="120"/>
      <c r="L26" s="120"/>
      <c r="M26" s="120"/>
      <c r="N26" s="120"/>
      <c r="O26" s="120"/>
      <c r="P26" s="120"/>
      <c r="Q26" s="253">
        <f t="shared" si="13"/>
        <v>0</v>
      </c>
      <c r="S26" s="199" t="str">
        <f t="shared" si="5"/>
        <v>Units:</v>
      </c>
      <c r="T26" s="120"/>
      <c r="V26" s="199" t="str">
        <f t="shared" si="6"/>
        <v>Units:</v>
      </c>
      <c r="W26" s="120"/>
      <c r="X26" s="120"/>
      <c r="Y26" s="120"/>
      <c r="Z26" s="120"/>
      <c r="AA26" s="120"/>
      <c r="AB26" s="120"/>
      <c r="AC26" s="120"/>
      <c r="AD26" s="120"/>
      <c r="AE26" s="120"/>
      <c r="AF26" s="120"/>
      <c r="AG26" s="253">
        <f t="shared" si="10"/>
        <v>0</v>
      </c>
      <c r="AI26" s="199" t="str">
        <f t="shared" si="8"/>
        <v>Units:</v>
      </c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253">
        <f t="shared" si="11"/>
        <v>0</v>
      </c>
    </row>
    <row r="27" spans="1:46">
      <c r="A27" s="204" t="str">
        <f>'N3.01'!A27</f>
        <v>Stage 2: Without Intervention Risk Change</v>
      </c>
      <c r="B27" s="204" t="str">
        <f>'N3.01'!B27</f>
        <v>Load Related Work</v>
      </c>
      <c r="C27" s="204" t="str">
        <f>'N3.01'!C27</f>
        <v>Asset Disposals  (not part of replace or refurb)</v>
      </c>
      <c r="D27" s="204" t="str">
        <f>'N3.01'!D27</f>
        <v>Other Interventions</v>
      </c>
      <c r="F27" s="212" t="s">
        <v>51</v>
      </c>
      <c r="G27" s="120"/>
      <c r="H27" s="120"/>
      <c r="I27" s="120"/>
      <c r="J27" s="120"/>
      <c r="K27" s="120"/>
      <c r="L27" s="120"/>
      <c r="M27" s="120"/>
      <c r="N27" s="120"/>
      <c r="O27" s="120"/>
      <c r="P27" s="120"/>
      <c r="Q27" s="253">
        <f t="shared" si="13"/>
        <v>0</v>
      </c>
      <c r="S27" s="199" t="str">
        <f t="shared" si="5"/>
        <v>Units:</v>
      </c>
      <c r="T27" s="120"/>
      <c r="V27" s="199" t="str">
        <f t="shared" si="6"/>
        <v>Units:</v>
      </c>
      <c r="W27" s="120"/>
      <c r="X27" s="120"/>
      <c r="Y27" s="120"/>
      <c r="Z27" s="120"/>
      <c r="AA27" s="120"/>
      <c r="AB27" s="120"/>
      <c r="AC27" s="120"/>
      <c r="AD27" s="120"/>
      <c r="AE27" s="120"/>
      <c r="AF27" s="120"/>
      <c r="AG27" s="253">
        <f t="shared" si="10"/>
        <v>0</v>
      </c>
      <c r="AI27" s="199" t="str">
        <f t="shared" si="8"/>
        <v>Units:</v>
      </c>
      <c r="AJ27" s="120"/>
      <c r="AK27" s="120"/>
      <c r="AL27" s="120"/>
      <c r="AM27" s="120"/>
      <c r="AN27" s="120"/>
      <c r="AO27" s="120"/>
      <c r="AP27" s="120"/>
      <c r="AQ27" s="120"/>
      <c r="AR27" s="120"/>
      <c r="AS27" s="120"/>
      <c r="AT27" s="253">
        <f t="shared" si="11"/>
        <v>0</v>
      </c>
    </row>
    <row r="28" spans="1:46">
      <c r="A28" s="204" t="str">
        <f>'N3.01'!A28</f>
        <v>Stage 2: Without Intervention Risk Change</v>
      </c>
      <c r="B28" s="204" t="str">
        <f>'N3.01'!B28</f>
        <v>Risk Changes</v>
      </c>
      <c r="C28" s="204" t="str">
        <f>'N3.01'!C28</f>
        <v>Changes in Maintenance Programme</v>
      </c>
      <c r="D28" s="204" t="str">
        <f>'N3.01'!D28</f>
        <v>Other Interventions</v>
      </c>
      <c r="F28" s="212" t="s">
        <v>51</v>
      </c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253">
        <f t="shared" si="13"/>
        <v>0</v>
      </c>
      <c r="S28" s="199" t="str">
        <f t="shared" si="5"/>
        <v>Units:</v>
      </c>
      <c r="T28" s="120"/>
      <c r="V28" s="199" t="str">
        <f t="shared" si="6"/>
        <v>Units:</v>
      </c>
      <c r="W28" s="120"/>
      <c r="X28" s="120"/>
      <c r="Y28" s="120"/>
      <c r="Z28" s="120"/>
      <c r="AA28" s="120"/>
      <c r="AB28" s="120"/>
      <c r="AC28" s="120"/>
      <c r="AD28" s="120"/>
      <c r="AE28" s="120"/>
      <c r="AF28" s="120"/>
      <c r="AG28" s="253">
        <f t="shared" si="10"/>
        <v>0</v>
      </c>
      <c r="AI28" s="199" t="str">
        <f t="shared" si="8"/>
        <v>Units:</v>
      </c>
      <c r="AJ28" s="120"/>
      <c r="AK28" s="120"/>
      <c r="AL28" s="120"/>
      <c r="AM28" s="120"/>
      <c r="AN28" s="120"/>
      <c r="AO28" s="120"/>
      <c r="AP28" s="120"/>
      <c r="AQ28" s="120"/>
      <c r="AR28" s="120"/>
      <c r="AS28" s="120"/>
      <c r="AT28" s="253">
        <f t="shared" si="11"/>
        <v>0</v>
      </c>
    </row>
    <row r="29" spans="1:46">
      <c r="A29" s="204" t="str">
        <f>'N3.01'!A29</f>
        <v>Stage 2: Without Intervention Risk Change</v>
      </c>
      <c r="B29" s="204" t="str">
        <f>'N3.01'!B29</f>
        <v>Risk Changes</v>
      </c>
      <c r="C29" s="204" t="str">
        <f>'N3.01'!C29</f>
        <v>Manual Over-ride on PoF or CoF</v>
      </c>
      <c r="D29" s="204" t="str">
        <f>'N3.01'!D29</f>
        <v>Non-Intervention</v>
      </c>
      <c r="F29" s="212" t="s">
        <v>51</v>
      </c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253">
        <f t="shared" si="13"/>
        <v>0</v>
      </c>
      <c r="S29" s="199" t="str">
        <f t="shared" si="5"/>
        <v>Units:</v>
      </c>
      <c r="T29" s="120"/>
      <c r="V29" s="199" t="str">
        <f t="shared" si="6"/>
        <v>Units:</v>
      </c>
      <c r="W29" s="120"/>
      <c r="X29" s="120"/>
      <c r="Y29" s="120"/>
      <c r="Z29" s="120"/>
      <c r="AA29" s="120"/>
      <c r="AB29" s="120"/>
      <c r="AC29" s="120"/>
      <c r="AD29" s="120"/>
      <c r="AE29" s="120"/>
      <c r="AF29" s="120"/>
      <c r="AG29" s="253">
        <f t="shared" si="10"/>
        <v>0</v>
      </c>
      <c r="AI29" s="199" t="str">
        <f t="shared" si="8"/>
        <v>Units:</v>
      </c>
      <c r="AJ29" s="120"/>
      <c r="AK29" s="120"/>
      <c r="AL29" s="120"/>
      <c r="AM29" s="120"/>
      <c r="AN29" s="120"/>
      <c r="AO29" s="120"/>
      <c r="AP29" s="120"/>
      <c r="AQ29" s="120"/>
      <c r="AR29" s="120"/>
      <c r="AS29" s="120"/>
      <c r="AT29" s="253">
        <f t="shared" si="11"/>
        <v>0</v>
      </c>
    </row>
    <row r="30" spans="1:46">
      <c r="A30" s="204" t="str">
        <f>'N3.01'!A30</f>
        <v>Stage 2: Without Intervention Risk Change</v>
      </c>
      <c r="B30" s="204" t="str">
        <f>'N3.01'!B30</f>
        <v>Risk Changes</v>
      </c>
      <c r="C30" s="204" t="str">
        <f>'N3.01'!C30</f>
        <v>Extension of Expected Asset Life</v>
      </c>
      <c r="D30" s="204" t="str">
        <f>'N3.01'!D30</f>
        <v>Non-Intervention</v>
      </c>
      <c r="F30" s="212" t="s">
        <v>51</v>
      </c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253">
        <f t="shared" si="13"/>
        <v>0</v>
      </c>
      <c r="S30" s="199" t="str">
        <f t="shared" si="5"/>
        <v>Units:</v>
      </c>
      <c r="T30" s="120"/>
      <c r="V30" s="199" t="str">
        <f t="shared" si="6"/>
        <v>Units:</v>
      </c>
      <c r="W30" s="120"/>
      <c r="X30" s="120"/>
      <c r="Y30" s="120"/>
      <c r="Z30" s="120"/>
      <c r="AA30" s="120"/>
      <c r="AB30" s="120"/>
      <c r="AC30" s="120"/>
      <c r="AD30" s="120"/>
      <c r="AE30" s="120"/>
      <c r="AF30" s="120"/>
      <c r="AG30" s="253">
        <f t="shared" si="10"/>
        <v>0</v>
      </c>
      <c r="AI30" s="199" t="str">
        <f t="shared" si="8"/>
        <v>Units:</v>
      </c>
      <c r="AJ30" s="120"/>
      <c r="AK30" s="120"/>
      <c r="AL30" s="120"/>
      <c r="AM30" s="120"/>
      <c r="AN30" s="120"/>
      <c r="AO30" s="120"/>
      <c r="AP30" s="120"/>
      <c r="AQ30" s="120"/>
      <c r="AR30" s="120"/>
      <c r="AS30" s="120"/>
      <c r="AT30" s="253">
        <f t="shared" si="11"/>
        <v>0</v>
      </c>
    </row>
    <row r="31" spans="1:46">
      <c r="A31" s="204" t="str">
        <f>'N3.01'!A31</f>
        <v>Stage 2: Without Intervention Risk Change</v>
      </c>
      <c r="B31" s="204" t="str">
        <f>'N3.01'!B31</f>
        <v>Risk Changes</v>
      </c>
      <c r="C31" s="204" t="str">
        <f>'N3.01'!C31</f>
        <v>Consequential Interventions</v>
      </c>
      <c r="D31" s="204" t="str">
        <f>'N3.01'!D31</f>
        <v>Non-Intervention</v>
      </c>
      <c r="F31" s="212" t="s">
        <v>51</v>
      </c>
      <c r="G31" s="120"/>
      <c r="H31" s="120"/>
      <c r="I31" s="120"/>
      <c r="J31" s="120"/>
      <c r="K31" s="120"/>
      <c r="L31" s="120"/>
      <c r="M31" s="120"/>
      <c r="N31" s="120"/>
      <c r="O31" s="120"/>
      <c r="P31" s="120"/>
      <c r="Q31" s="253">
        <f t="shared" si="13"/>
        <v>0</v>
      </c>
      <c r="S31" s="199" t="str">
        <f t="shared" si="5"/>
        <v>Units:</v>
      </c>
      <c r="T31" s="120"/>
      <c r="V31" s="199" t="str">
        <f t="shared" si="6"/>
        <v>Units:</v>
      </c>
      <c r="W31" s="120"/>
      <c r="X31" s="120"/>
      <c r="Y31" s="120"/>
      <c r="Z31" s="120"/>
      <c r="AA31" s="120"/>
      <c r="AB31" s="120"/>
      <c r="AC31" s="120"/>
      <c r="AD31" s="120"/>
      <c r="AE31" s="120"/>
      <c r="AF31" s="120"/>
      <c r="AG31" s="253">
        <f t="shared" si="10"/>
        <v>0</v>
      </c>
      <c r="AI31" s="199" t="str">
        <f t="shared" si="8"/>
        <v>Units:</v>
      </c>
      <c r="AJ31" s="120"/>
      <c r="AK31" s="120"/>
      <c r="AL31" s="120"/>
      <c r="AM31" s="120"/>
      <c r="AN31" s="120"/>
      <c r="AO31" s="120"/>
      <c r="AP31" s="120"/>
      <c r="AQ31" s="120"/>
      <c r="AR31" s="120"/>
      <c r="AS31" s="120"/>
      <c r="AT31" s="253">
        <f t="shared" si="11"/>
        <v>0</v>
      </c>
    </row>
    <row r="32" spans="1:46">
      <c r="A32" s="204" t="str">
        <f>'N3.01'!A32</f>
        <v>Stage 2: Without Intervention Risk Change</v>
      </c>
      <c r="B32" s="204" t="str">
        <f>'N3.01'!B32</f>
        <v>Risk Changes</v>
      </c>
      <c r="C32" s="248" t="str">
        <f>'N3.01'!C32</f>
        <v>Optional entry 3</v>
      </c>
      <c r="D32" s="204" t="str">
        <f>'N3.01'!D32</f>
        <v>N/A</v>
      </c>
      <c r="F32" s="212" t="s">
        <v>51</v>
      </c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253">
        <f t="shared" si="13"/>
        <v>0</v>
      </c>
      <c r="S32" s="199" t="str">
        <f t="shared" si="5"/>
        <v>Units:</v>
      </c>
      <c r="T32" s="120"/>
      <c r="V32" s="199" t="str">
        <f t="shared" si="6"/>
        <v>Units:</v>
      </c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253">
        <f t="shared" si="10"/>
        <v>0</v>
      </c>
      <c r="AI32" s="199" t="str">
        <f t="shared" si="8"/>
        <v>Units:</v>
      </c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253">
        <f t="shared" si="11"/>
        <v>0</v>
      </c>
    </row>
    <row r="33" spans="1:46">
      <c r="A33" s="247" t="str">
        <f>'N3.01'!A33</f>
        <v>Stage 3: RIIO-2 Without Intervention Position 2025/26</v>
      </c>
      <c r="B33" s="247" t="str">
        <f>'N3.01'!B33</f>
        <v>Total Asset Category Risk</v>
      </c>
      <c r="C33" s="247" t="str">
        <f>'N3.01'!C33</f>
        <v>Without Intervention Position</v>
      </c>
      <c r="D33" s="247" t="str">
        <f>'N3.01'!D33</f>
        <v>Total</v>
      </c>
      <c r="F33" s="212" t="s">
        <v>51</v>
      </c>
      <c r="G33" s="252">
        <f>SUM(G$20:G$21)+G$23+SUM(G$25:G$32)</f>
        <v>0</v>
      </c>
      <c r="H33" s="252">
        <f t="shared" ref="H33:P33" si="19">SUM(H$20:H$21)+H$23+SUM(H$25:H$32)</f>
        <v>0</v>
      </c>
      <c r="I33" s="252">
        <f t="shared" si="19"/>
        <v>0</v>
      </c>
      <c r="J33" s="252">
        <f t="shared" si="19"/>
        <v>0</v>
      </c>
      <c r="K33" s="252">
        <f t="shared" si="19"/>
        <v>0</v>
      </c>
      <c r="L33" s="252">
        <f t="shared" si="19"/>
        <v>0</v>
      </c>
      <c r="M33" s="252">
        <f t="shared" si="19"/>
        <v>0</v>
      </c>
      <c r="N33" s="252">
        <f t="shared" si="19"/>
        <v>0</v>
      </c>
      <c r="O33" s="252">
        <f t="shared" si="19"/>
        <v>0</v>
      </c>
      <c r="P33" s="252">
        <f t="shared" si="19"/>
        <v>0</v>
      </c>
      <c r="Q33" s="252">
        <f>SUM(G33:P33)</f>
        <v>0</v>
      </c>
      <c r="S33" s="199" t="str">
        <f t="shared" si="5"/>
        <v>Units:</v>
      </c>
      <c r="T33" s="120"/>
      <c r="V33" s="199" t="str">
        <f t="shared" si="6"/>
        <v>Units:</v>
      </c>
      <c r="W33" s="252">
        <f t="shared" ref="W33:AF33" si="20">SUM(W$20:W$21)+W$23+SUM(W$25:W$32)</f>
        <v>0</v>
      </c>
      <c r="X33" s="252">
        <f t="shared" si="20"/>
        <v>0</v>
      </c>
      <c r="Y33" s="252">
        <f t="shared" si="20"/>
        <v>0</v>
      </c>
      <c r="Z33" s="252">
        <f t="shared" si="20"/>
        <v>0</v>
      </c>
      <c r="AA33" s="252">
        <f t="shared" si="20"/>
        <v>0</v>
      </c>
      <c r="AB33" s="252">
        <f t="shared" si="20"/>
        <v>0</v>
      </c>
      <c r="AC33" s="252">
        <f t="shared" si="20"/>
        <v>0</v>
      </c>
      <c r="AD33" s="252">
        <f t="shared" si="20"/>
        <v>0</v>
      </c>
      <c r="AE33" s="252">
        <f t="shared" si="20"/>
        <v>0</v>
      </c>
      <c r="AF33" s="252">
        <f t="shared" si="20"/>
        <v>0</v>
      </c>
      <c r="AG33" s="252">
        <f>SUM(W33:AF33)</f>
        <v>0</v>
      </c>
      <c r="AI33" s="199" t="str">
        <f t="shared" si="8"/>
        <v>Units:</v>
      </c>
      <c r="AJ33" s="252">
        <f t="shared" ref="AJ33:AS33" si="21">SUM(AJ$20:AJ$21)+AJ$23+SUM(AJ$25:AJ$32)</f>
        <v>0</v>
      </c>
      <c r="AK33" s="252">
        <f t="shared" si="21"/>
        <v>0</v>
      </c>
      <c r="AL33" s="252">
        <f t="shared" si="21"/>
        <v>0</v>
      </c>
      <c r="AM33" s="252">
        <f t="shared" si="21"/>
        <v>0</v>
      </c>
      <c r="AN33" s="252">
        <f t="shared" si="21"/>
        <v>0</v>
      </c>
      <c r="AO33" s="252">
        <f t="shared" si="21"/>
        <v>0</v>
      </c>
      <c r="AP33" s="252">
        <f t="shared" si="21"/>
        <v>0</v>
      </c>
      <c r="AQ33" s="252">
        <f t="shared" si="21"/>
        <v>0</v>
      </c>
      <c r="AR33" s="252">
        <f t="shared" si="21"/>
        <v>0</v>
      </c>
      <c r="AS33" s="252">
        <f t="shared" si="21"/>
        <v>0</v>
      </c>
      <c r="AT33" s="252">
        <f>SUM(AJ33:AS33)</f>
        <v>0</v>
      </c>
    </row>
    <row r="34" spans="1:46">
      <c r="A34" s="204" t="str">
        <f>'N3.01'!A34</f>
        <v>Stage 3:With Intervention Risk Change</v>
      </c>
      <c r="B34" s="204" t="str">
        <f>'N3.01'!B34</f>
        <v>Non-Intervention Impacts</v>
      </c>
      <c r="C34" s="204" t="str">
        <f>'N3.01'!C34</f>
        <v>Methodology Change Impact</v>
      </c>
      <c r="D34" s="204" t="str">
        <f>'N3.01'!D34</f>
        <v>Non-Intervention</v>
      </c>
      <c r="F34" s="212" t="s">
        <v>51</v>
      </c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253">
        <f t="shared" ref="Q34:Q47" si="22">SUM(G34:P34)</f>
        <v>0</v>
      </c>
      <c r="S34" s="199" t="str">
        <f t="shared" si="5"/>
        <v>Units:</v>
      </c>
      <c r="T34" s="120"/>
      <c r="V34" s="199" t="str">
        <f t="shared" si="6"/>
        <v>Units:</v>
      </c>
      <c r="W34" s="120"/>
      <c r="X34" s="120"/>
      <c r="Y34" s="120"/>
      <c r="Z34" s="120"/>
      <c r="AA34" s="120"/>
      <c r="AB34" s="120"/>
      <c r="AC34" s="120"/>
      <c r="AD34" s="120"/>
      <c r="AE34" s="120"/>
      <c r="AF34" s="120"/>
      <c r="AG34" s="253">
        <f t="shared" ref="AG34:AG47" si="23">SUM(W34:AF34)</f>
        <v>0</v>
      </c>
      <c r="AI34" s="199" t="str">
        <f t="shared" si="8"/>
        <v>Units:</v>
      </c>
      <c r="AJ34" s="120"/>
      <c r="AK34" s="120"/>
      <c r="AL34" s="120"/>
      <c r="AM34" s="120"/>
      <c r="AN34" s="120"/>
      <c r="AO34" s="120"/>
      <c r="AP34" s="120"/>
      <c r="AQ34" s="120"/>
      <c r="AR34" s="120"/>
      <c r="AS34" s="120"/>
      <c r="AT34" s="253">
        <f t="shared" ref="AT34:AT47" si="24">SUM(AJ34:AS34)</f>
        <v>0</v>
      </c>
    </row>
    <row r="35" spans="1:46">
      <c r="A35" s="204" t="str">
        <f>'N3.01'!A35</f>
        <v>Stage 3:With Intervention Risk Change</v>
      </c>
      <c r="B35" s="204" t="str">
        <f>'N3.01'!B35</f>
        <v>Non-Intervention Impacts</v>
      </c>
      <c r="C35" s="204" t="str">
        <f>'N3.01'!C35</f>
        <v>Data Revision Impact</v>
      </c>
      <c r="D35" s="204" t="str">
        <f>'N3.01'!D35</f>
        <v>Non-Intervention</v>
      </c>
      <c r="F35" s="212" t="s">
        <v>51</v>
      </c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253">
        <f t="shared" si="22"/>
        <v>0</v>
      </c>
      <c r="S35" s="199" t="str">
        <f t="shared" si="5"/>
        <v>Units:</v>
      </c>
      <c r="T35" s="120"/>
      <c r="V35" s="199" t="str">
        <f t="shared" si="6"/>
        <v>Units:</v>
      </c>
      <c r="W35" s="120"/>
      <c r="X35" s="120"/>
      <c r="Y35" s="120"/>
      <c r="Z35" s="120"/>
      <c r="AA35" s="120"/>
      <c r="AB35" s="120"/>
      <c r="AC35" s="120"/>
      <c r="AD35" s="120"/>
      <c r="AE35" s="120"/>
      <c r="AF35" s="120"/>
      <c r="AG35" s="253">
        <f t="shared" si="23"/>
        <v>0</v>
      </c>
      <c r="AI35" s="199" t="str">
        <f t="shared" si="8"/>
        <v>Units:</v>
      </c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253">
        <f t="shared" si="24"/>
        <v>0</v>
      </c>
    </row>
    <row r="36" spans="1:46">
      <c r="A36" s="204" t="str">
        <f>'N3.01'!A36</f>
        <v>Stage 3:With Intervention Risk Change</v>
      </c>
      <c r="B36" s="204" t="str">
        <f>'N3.01'!B36</f>
        <v>Non-Intervention Impacts</v>
      </c>
      <c r="C36" s="204" t="str">
        <f>'N3.01'!C36</f>
        <v>Manual Over-ride on PoF or CoF</v>
      </c>
      <c r="D36" s="204" t="str">
        <f>'N3.01'!D36</f>
        <v>Non-Intervention</v>
      </c>
      <c r="F36" s="212" t="s">
        <v>51</v>
      </c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253">
        <f t="shared" si="22"/>
        <v>0</v>
      </c>
      <c r="S36" s="199" t="str">
        <f t="shared" si="5"/>
        <v>Units:</v>
      </c>
      <c r="T36" s="120"/>
      <c r="V36" s="199" t="str">
        <f t="shared" si="6"/>
        <v>Units:</v>
      </c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253">
        <f t="shared" si="23"/>
        <v>0</v>
      </c>
      <c r="AI36" s="199" t="str">
        <f t="shared" si="8"/>
        <v>Units:</v>
      </c>
      <c r="AJ36" s="120"/>
      <c r="AK36" s="120"/>
      <c r="AL36" s="120"/>
      <c r="AM36" s="120"/>
      <c r="AN36" s="120"/>
      <c r="AO36" s="120"/>
      <c r="AP36" s="120"/>
      <c r="AQ36" s="120"/>
      <c r="AR36" s="120"/>
      <c r="AS36" s="120"/>
      <c r="AT36" s="253">
        <f t="shared" si="24"/>
        <v>0</v>
      </c>
    </row>
    <row r="37" spans="1:46">
      <c r="A37" s="204" t="str">
        <f>'N3.01'!A37</f>
        <v>Stage 3:With Intervention Risk Change</v>
      </c>
      <c r="B37" s="204" t="str">
        <f>'N3.01'!B37</f>
        <v>Non-Intervention Impacts</v>
      </c>
      <c r="C37" s="204" t="str">
        <f>'N3.01'!C37</f>
        <v>Extension of Expected Asset Life</v>
      </c>
      <c r="D37" s="204" t="str">
        <f>'N3.01'!D37</f>
        <v>Non-Intervention</v>
      </c>
      <c r="F37" s="212" t="s">
        <v>51</v>
      </c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253">
        <f t="shared" si="22"/>
        <v>0</v>
      </c>
      <c r="S37" s="199" t="str">
        <f t="shared" si="5"/>
        <v>Units:</v>
      </c>
      <c r="T37" s="120"/>
      <c r="V37" s="199" t="str">
        <f t="shared" si="6"/>
        <v>Units:</v>
      </c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253">
        <f t="shared" si="23"/>
        <v>0</v>
      </c>
      <c r="AI37" s="199" t="str">
        <f t="shared" si="8"/>
        <v>Units:</v>
      </c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253">
        <f t="shared" si="24"/>
        <v>0</v>
      </c>
    </row>
    <row r="38" spans="1:46">
      <c r="A38" s="204" t="str">
        <f>'N3.01'!A38</f>
        <v>Stage 3:With Intervention Risk Change</v>
      </c>
      <c r="B38" s="204" t="str">
        <f>'N3.01'!B38</f>
        <v>Non-Intervention Impacts</v>
      </c>
      <c r="C38" s="204" t="str">
        <f>'N3.01'!C38</f>
        <v>Consequential Interventions</v>
      </c>
      <c r="D38" s="204" t="str">
        <f>'N3.01'!D38</f>
        <v>Non-Intervention</v>
      </c>
      <c r="F38" s="212" t="s">
        <v>51</v>
      </c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253">
        <f t="shared" si="22"/>
        <v>0</v>
      </c>
      <c r="S38" s="199" t="str">
        <f t="shared" si="5"/>
        <v>Units:</v>
      </c>
      <c r="T38" s="120"/>
      <c r="V38" s="199" t="str">
        <f t="shared" si="6"/>
        <v>Units:</v>
      </c>
      <c r="W38" s="120"/>
      <c r="X38" s="120"/>
      <c r="Y38" s="120"/>
      <c r="Z38" s="120"/>
      <c r="AA38" s="120"/>
      <c r="AB38" s="120"/>
      <c r="AC38" s="120"/>
      <c r="AD38" s="120"/>
      <c r="AE38" s="120"/>
      <c r="AF38" s="120"/>
      <c r="AG38" s="253">
        <f t="shared" si="23"/>
        <v>0</v>
      </c>
      <c r="AI38" s="199" t="str">
        <f t="shared" si="8"/>
        <v>Units:</v>
      </c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253">
        <f t="shared" si="24"/>
        <v>0</v>
      </c>
    </row>
    <row r="39" spans="1:46">
      <c r="A39" s="204" t="str">
        <f>'N3.01'!A39</f>
        <v>Stage 3:With Intervention Risk Change</v>
      </c>
      <c r="B39" s="204" t="str">
        <f>'N3.01'!B39</f>
        <v>Asset Intervention Impacts</v>
      </c>
      <c r="C39" s="204" t="str">
        <f>'N3.01'!C39</f>
        <v>Asset Replacement (PoF Driven)</v>
      </c>
      <c r="D39" s="204" t="str">
        <f>'N3.01'!D39</f>
        <v>Replacement</v>
      </c>
      <c r="F39" s="212" t="s">
        <v>51</v>
      </c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253">
        <f t="shared" si="22"/>
        <v>0</v>
      </c>
      <c r="S39" s="199" t="str">
        <f t="shared" si="5"/>
        <v>Units:</v>
      </c>
      <c r="T39" s="120"/>
      <c r="V39" s="199" t="str">
        <f t="shared" si="6"/>
        <v>Units:</v>
      </c>
      <c r="W39" s="120"/>
      <c r="X39" s="120"/>
      <c r="Y39" s="120"/>
      <c r="Z39" s="120"/>
      <c r="AA39" s="120"/>
      <c r="AB39" s="120"/>
      <c r="AC39" s="120"/>
      <c r="AD39" s="120"/>
      <c r="AE39" s="120"/>
      <c r="AF39" s="120"/>
      <c r="AG39" s="253">
        <f t="shared" si="23"/>
        <v>0</v>
      </c>
      <c r="AI39" s="199" t="str">
        <f t="shared" si="8"/>
        <v>Units:</v>
      </c>
      <c r="AJ39" s="120"/>
      <c r="AK39" s="120"/>
      <c r="AL39" s="120"/>
      <c r="AM39" s="120"/>
      <c r="AN39" s="120"/>
      <c r="AO39" s="120"/>
      <c r="AP39" s="120"/>
      <c r="AQ39" s="120"/>
      <c r="AR39" s="120"/>
      <c r="AS39" s="120"/>
      <c r="AT39" s="253">
        <f t="shared" si="24"/>
        <v>0</v>
      </c>
    </row>
    <row r="40" spans="1:46">
      <c r="A40" s="204" t="str">
        <f>'N3.01'!A40</f>
        <v>Stage 3:With Intervention Risk Change</v>
      </c>
      <c r="B40" s="204" t="str">
        <f>'N3.01'!B40</f>
        <v>Asset Intervention Impacts</v>
      </c>
      <c r="C40" s="204" t="str">
        <f>'N3.01'!C40</f>
        <v>Asset Replacement (CoF Driven)</v>
      </c>
      <c r="D40" s="204" t="str">
        <f>'N3.01'!D40</f>
        <v>Replacement</v>
      </c>
      <c r="F40" s="212" t="s">
        <v>51</v>
      </c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253">
        <f t="shared" si="22"/>
        <v>0</v>
      </c>
      <c r="S40" s="199" t="str">
        <f t="shared" si="5"/>
        <v>Units:</v>
      </c>
      <c r="T40" s="120"/>
      <c r="V40" s="199" t="str">
        <f t="shared" si="6"/>
        <v>Units:</v>
      </c>
      <c r="W40" s="120"/>
      <c r="X40" s="120"/>
      <c r="Y40" s="120"/>
      <c r="Z40" s="120"/>
      <c r="AA40" s="120"/>
      <c r="AB40" s="120"/>
      <c r="AC40" s="120"/>
      <c r="AD40" s="120"/>
      <c r="AE40" s="120"/>
      <c r="AF40" s="120"/>
      <c r="AG40" s="253">
        <f t="shared" si="23"/>
        <v>0</v>
      </c>
      <c r="AI40" s="199" t="str">
        <f t="shared" si="8"/>
        <v>Units:</v>
      </c>
      <c r="AJ40" s="120"/>
      <c r="AK40" s="120"/>
      <c r="AL40" s="120"/>
      <c r="AM40" s="120"/>
      <c r="AN40" s="120"/>
      <c r="AO40" s="120"/>
      <c r="AP40" s="120"/>
      <c r="AQ40" s="120"/>
      <c r="AR40" s="120"/>
      <c r="AS40" s="120"/>
      <c r="AT40" s="253">
        <f t="shared" si="24"/>
        <v>0</v>
      </c>
    </row>
    <row r="41" spans="1:46">
      <c r="A41" s="204" t="str">
        <f>'N3.01'!A41</f>
        <v>Stage 3:With Intervention Risk Change</v>
      </c>
      <c r="B41" s="204" t="str">
        <f>'N3.01'!B41</f>
        <v>Asset Intervention Impacts</v>
      </c>
      <c r="C41" s="204" t="str">
        <f>'N3.01'!C41</f>
        <v>Asset Replacement (Other Driven)</v>
      </c>
      <c r="D41" s="204" t="str">
        <f>'N3.01'!D41</f>
        <v>Replacement</v>
      </c>
      <c r="F41" s="212" t="s">
        <v>51</v>
      </c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253">
        <f t="shared" si="22"/>
        <v>0</v>
      </c>
      <c r="S41" s="199" t="str">
        <f t="shared" si="5"/>
        <v>Units:</v>
      </c>
      <c r="T41" s="120"/>
      <c r="V41" s="199" t="str">
        <f t="shared" si="6"/>
        <v>Units:</v>
      </c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253">
        <f t="shared" si="23"/>
        <v>0</v>
      </c>
      <c r="AI41" s="199" t="str">
        <f t="shared" si="8"/>
        <v>Units:</v>
      </c>
      <c r="AJ41" s="120"/>
      <c r="AK41" s="120"/>
      <c r="AL41" s="120"/>
      <c r="AM41" s="120"/>
      <c r="AN41" s="120"/>
      <c r="AO41" s="120"/>
      <c r="AP41" s="120"/>
      <c r="AQ41" s="120"/>
      <c r="AR41" s="120"/>
      <c r="AS41" s="120"/>
      <c r="AT41" s="253">
        <f t="shared" si="24"/>
        <v>0</v>
      </c>
    </row>
    <row r="42" spans="1:46">
      <c r="A42" s="204" t="str">
        <f>'N3.01'!A42</f>
        <v>Stage 3:With Intervention Risk Change</v>
      </c>
      <c r="B42" s="204" t="str">
        <f>'N3.01'!B42</f>
        <v>Asset Intervention Impacts</v>
      </c>
      <c r="C42" s="204" t="str">
        <f>'N3.01'!C42</f>
        <v>Asset Refurbishment (PoF Driven)</v>
      </c>
      <c r="D42" s="204" t="str">
        <f>'N3.01'!D42</f>
        <v>Refurbishment</v>
      </c>
      <c r="F42" s="212" t="s">
        <v>51</v>
      </c>
      <c r="G42" s="120"/>
      <c r="H42" s="120"/>
      <c r="I42" s="120"/>
      <c r="J42" s="120"/>
      <c r="K42" s="120"/>
      <c r="L42" s="120"/>
      <c r="M42" s="120"/>
      <c r="N42" s="120"/>
      <c r="O42" s="120"/>
      <c r="P42" s="120"/>
      <c r="Q42" s="253">
        <f t="shared" si="22"/>
        <v>0</v>
      </c>
      <c r="S42" s="199" t="str">
        <f t="shared" si="5"/>
        <v>Units:</v>
      </c>
      <c r="T42" s="120"/>
      <c r="V42" s="199" t="str">
        <f t="shared" si="6"/>
        <v>Units:</v>
      </c>
      <c r="W42" s="120"/>
      <c r="X42" s="120"/>
      <c r="Y42" s="120"/>
      <c r="Z42" s="120"/>
      <c r="AA42" s="120"/>
      <c r="AB42" s="120"/>
      <c r="AC42" s="120"/>
      <c r="AD42" s="120"/>
      <c r="AE42" s="120"/>
      <c r="AF42" s="120"/>
      <c r="AG42" s="253">
        <f t="shared" si="23"/>
        <v>0</v>
      </c>
      <c r="AI42" s="199" t="str">
        <f t="shared" si="8"/>
        <v>Units:</v>
      </c>
      <c r="AJ42" s="120"/>
      <c r="AK42" s="120"/>
      <c r="AL42" s="120"/>
      <c r="AM42" s="120"/>
      <c r="AN42" s="120"/>
      <c r="AO42" s="120"/>
      <c r="AP42" s="120"/>
      <c r="AQ42" s="120"/>
      <c r="AR42" s="120"/>
      <c r="AS42" s="120"/>
      <c r="AT42" s="253">
        <f t="shared" si="24"/>
        <v>0</v>
      </c>
    </row>
    <row r="43" spans="1:46">
      <c r="A43" s="204" t="str">
        <f>'N3.01'!A43</f>
        <v>Stage 3:With Intervention Risk Change</v>
      </c>
      <c r="B43" s="204" t="str">
        <f>'N3.01'!B43</f>
        <v>Asset Intervention Impacts</v>
      </c>
      <c r="C43" s="204" t="str">
        <f>'N3.01'!C43</f>
        <v>Asset Refurbishment (CoF Driven)</v>
      </c>
      <c r="D43" s="204" t="str">
        <f>'N3.01'!D43</f>
        <v>Refurbishment</v>
      </c>
      <c r="F43" s="212" t="s">
        <v>51</v>
      </c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253">
        <f t="shared" si="22"/>
        <v>0</v>
      </c>
      <c r="S43" s="199" t="str">
        <f t="shared" si="5"/>
        <v>Units:</v>
      </c>
      <c r="T43" s="120"/>
      <c r="V43" s="199" t="str">
        <f t="shared" si="6"/>
        <v>Units:</v>
      </c>
      <c r="W43" s="120"/>
      <c r="X43" s="120"/>
      <c r="Y43" s="120"/>
      <c r="Z43" s="120"/>
      <c r="AA43" s="120"/>
      <c r="AB43" s="120"/>
      <c r="AC43" s="120"/>
      <c r="AD43" s="120"/>
      <c r="AE43" s="120"/>
      <c r="AF43" s="120"/>
      <c r="AG43" s="253">
        <f t="shared" si="23"/>
        <v>0</v>
      </c>
      <c r="AI43" s="199" t="str">
        <f t="shared" si="8"/>
        <v>Units:</v>
      </c>
      <c r="AJ43" s="120"/>
      <c r="AK43" s="120"/>
      <c r="AL43" s="120"/>
      <c r="AM43" s="120"/>
      <c r="AN43" s="120"/>
      <c r="AO43" s="120"/>
      <c r="AP43" s="120"/>
      <c r="AQ43" s="120"/>
      <c r="AR43" s="120"/>
      <c r="AS43" s="120"/>
      <c r="AT43" s="253">
        <f t="shared" si="24"/>
        <v>0</v>
      </c>
    </row>
    <row r="44" spans="1:46">
      <c r="A44" s="204" t="str">
        <f>'N3.01'!A44</f>
        <v>Stage 3:With Intervention Risk Change</v>
      </c>
      <c r="B44" s="204" t="str">
        <f>'N3.01'!B44</f>
        <v>Asset Intervention Impacts</v>
      </c>
      <c r="C44" s="204" t="str">
        <f>'N3.01'!C44</f>
        <v>Asset Refurbishment (Other Driven)</v>
      </c>
      <c r="D44" s="204" t="str">
        <f>'N3.01'!D44</f>
        <v>Refurbishment</v>
      </c>
      <c r="F44" s="212" t="s">
        <v>51</v>
      </c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253">
        <f t="shared" si="22"/>
        <v>0</v>
      </c>
      <c r="S44" s="199" t="str">
        <f t="shared" si="5"/>
        <v>Units:</v>
      </c>
      <c r="T44" s="120"/>
      <c r="V44" s="199" t="str">
        <f t="shared" si="6"/>
        <v>Units:</v>
      </c>
      <c r="W44" s="120"/>
      <c r="X44" s="120"/>
      <c r="Y44" s="120"/>
      <c r="Z44" s="120"/>
      <c r="AA44" s="120"/>
      <c r="AB44" s="120"/>
      <c r="AC44" s="120"/>
      <c r="AD44" s="120"/>
      <c r="AE44" s="120"/>
      <c r="AF44" s="120"/>
      <c r="AG44" s="253">
        <f t="shared" si="23"/>
        <v>0</v>
      </c>
      <c r="AI44" s="199" t="str">
        <f t="shared" si="8"/>
        <v>Units:</v>
      </c>
      <c r="AJ44" s="120"/>
      <c r="AK44" s="120"/>
      <c r="AL44" s="120"/>
      <c r="AM44" s="120"/>
      <c r="AN44" s="120"/>
      <c r="AO44" s="120"/>
      <c r="AP44" s="120"/>
      <c r="AQ44" s="120"/>
      <c r="AR44" s="120"/>
      <c r="AS44" s="120"/>
      <c r="AT44" s="253">
        <f t="shared" si="24"/>
        <v>0</v>
      </c>
    </row>
    <row r="45" spans="1:46">
      <c r="A45" s="204" t="str">
        <f>'N3.01'!A45</f>
        <v>Stage 3:With Intervention Risk Change</v>
      </c>
      <c r="B45" s="204" t="str">
        <f>'N3.01'!B45</f>
        <v>Asset Intervention Impacts</v>
      </c>
      <c r="C45" s="204" t="str">
        <f>'N3.01'!C45</f>
        <v>Asset Replacement Due To Early Life Failures</v>
      </c>
      <c r="D45" s="204" t="str">
        <f>'N3.01'!D45</f>
        <v>Other Interventions</v>
      </c>
      <c r="F45" s="212" t="s">
        <v>51</v>
      </c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253">
        <f t="shared" si="22"/>
        <v>0</v>
      </c>
      <c r="S45" s="199" t="str">
        <f t="shared" si="5"/>
        <v>Units:</v>
      </c>
      <c r="T45" s="120"/>
      <c r="V45" s="199" t="str">
        <f t="shared" si="6"/>
        <v>Units:</v>
      </c>
      <c r="W45" s="120"/>
      <c r="X45" s="120"/>
      <c r="Y45" s="120"/>
      <c r="Z45" s="120"/>
      <c r="AA45" s="120"/>
      <c r="AB45" s="120"/>
      <c r="AC45" s="120"/>
      <c r="AD45" s="120"/>
      <c r="AE45" s="120"/>
      <c r="AF45" s="120"/>
      <c r="AG45" s="253">
        <f t="shared" si="23"/>
        <v>0</v>
      </c>
      <c r="AI45" s="199" t="str">
        <f t="shared" si="8"/>
        <v>Units:</v>
      </c>
      <c r="AJ45" s="120"/>
      <c r="AK45" s="120"/>
      <c r="AL45" s="120"/>
      <c r="AM45" s="120"/>
      <c r="AN45" s="120"/>
      <c r="AO45" s="120"/>
      <c r="AP45" s="120"/>
      <c r="AQ45" s="120"/>
      <c r="AR45" s="120"/>
      <c r="AS45" s="120"/>
      <c r="AT45" s="253">
        <f t="shared" si="24"/>
        <v>0</v>
      </c>
    </row>
    <row r="46" spans="1:46">
      <c r="A46" s="204" t="str">
        <f>'N3.01'!A46</f>
        <v>Stage 3:With Intervention Risk Change</v>
      </c>
      <c r="B46" s="204" t="str">
        <f>'N3.01'!B46</f>
        <v>Risk Changes</v>
      </c>
      <c r="C46" s="248" t="str">
        <f>'N3.01'!C46</f>
        <v>Optional entry 4</v>
      </c>
      <c r="D46" s="204" t="str">
        <f>'N3.01'!D46</f>
        <v>N/A</v>
      </c>
      <c r="F46" s="212" t="s">
        <v>51</v>
      </c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53">
        <f t="shared" si="22"/>
        <v>0</v>
      </c>
      <c r="S46" s="199" t="str">
        <f t="shared" si="5"/>
        <v>Units:</v>
      </c>
      <c r="T46" s="120"/>
      <c r="V46" s="199" t="str">
        <f t="shared" si="6"/>
        <v>Units:</v>
      </c>
      <c r="W46" s="206"/>
      <c r="X46" s="206"/>
      <c r="Y46" s="206"/>
      <c r="Z46" s="206"/>
      <c r="AA46" s="206"/>
      <c r="AB46" s="206"/>
      <c r="AC46" s="206"/>
      <c r="AD46" s="206"/>
      <c r="AE46" s="206"/>
      <c r="AF46" s="206"/>
      <c r="AG46" s="253">
        <f t="shared" si="23"/>
        <v>0</v>
      </c>
      <c r="AI46" s="199" t="str">
        <f t="shared" si="8"/>
        <v>Units:</v>
      </c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53">
        <f t="shared" si="24"/>
        <v>0</v>
      </c>
    </row>
    <row r="47" spans="1:46">
      <c r="A47" s="247" t="str">
        <f>'N3.01'!A47</f>
        <v>Stage 3: RIIO-2 With Intervention Position 2025/26</v>
      </c>
      <c r="B47" s="247" t="str">
        <f>'N3.01'!B47</f>
        <v>Total Asset Category Risk</v>
      </c>
      <c r="C47" s="247" t="str">
        <f>'N3.01'!C47</f>
        <v>With Intervention Position</v>
      </c>
      <c r="D47" s="247" t="str">
        <f>'N3.01'!D47</f>
        <v>Total</v>
      </c>
      <c r="F47" s="212" t="s">
        <v>51</v>
      </c>
      <c r="G47" s="252">
        <f>SUM(G$33:G$46)</f>
        <v>0</v>
      </c>
      <c r="H47" s="252">
        <f t="shared" ref="H47:P47" si="25">SUM(H$33:H$46)</f>
        <v>0</v>
      </c>
      <c r="I47" s="252">
        <f t="shared" si="25"/>
        <v>0</v>
      </c>
      <c r="J47" s="252">
        <f t="shared" si="25"/>
        <v>0</v>
      </c>
      <c r="K47" s="252">
        <f t="shared" si="25"/>
        <v>0</v>
      </c>
      <c r="L47" s="252">
        <f t="shared" si="25"/>
        <v>0</v>
      </c>
      <c r="M47" s="252">
        <f t="shared" si="25"/>
        <v>0</v>
      </c>
      <c r="N47" s="252">
        <f t="shared" si="25"/>
        <v>0</v>
      </c>
      <c r="O47" s="252">
        <f t="shared" si="25"/>
        <v>0</v>
      </c>
      <c r="P47" s="252">
        <f t="shared" si="25"/>
        <v>0</v>
      </c>
      <c r="Q47" s="252">
        <f t="shared" si="22"/>
        <v>0</v>
      </c>
      <c r="S47" s="199" t="str">
        <f t="shared" si="5"/>
        <v>Units:</v>
      </c>
      <c r="T47" s="120"/>
      <c r="V47" s="199" t="str">
        <f t="shared" si="6"/>
        <v>Units:</v>
      </c>
      <c r="W47" s="252">
        <f t="shared" ref="W47:AF47" si="26">SUM(W$33:W$46)</f>
        <v>0</v>
      </c>
      <c r="X47" s="252">
        <f t="shared" si="26"/>
        <v>0</v>
      </c>
      <c r="Y47" s="252">
        <f t="shared" si="26"/>
        <v>0</v>
      </c>
      <c r="Z47" s="252">
        <f t="shared" si="26"/>
        <v>0</v>
      </c>
      <c r="AA47" s="252">
        <f t="shared" si="26"/>
        <v>0</v>
      </c>
      <c r="AB47" s="252">
        <f t="shared" si="26"/>
        <v>0</v>
      </c>
      <c r="AC47" s="252">
        <f t="shared" si="26"/>
        <v>0</v>
      </c>
      <c r="AD47" s="252">
        <f t="shared" si="26"/>
        <v>0</v>
      </c>
      <c r="AE47" s="252">
        <f t="shared" si="26"/>
        <v>0</v>
      </c>
      <c r="AF47" s="252">
        <f t="shared" si="26"/>
        <v>0</v>
      </c>
      <c r="AG47" s="252">
        <f t="shared" si="23"/>
        <v>0</v>
      </c>
      <c r="AI47" s="199" t="str">
        <f t="shared" si="8"/>
        <v>Units:</v>
      </c>
      <c r="AJ47" s="252">
        <f t="shared" ref="AJ47:AS47" si="27">SUM(AJ$33:AJ$46)</f>
        <v>0</v>
      </c>
      <c r="AK47" s="252">
        <f t="shared" si="27"/>
        <v>0</v>
      </c>
      <c r="AL47" s="252">
        <f t="shared" si="27"/>
        <v>0</v>
      </c>
      <c r="AM47" s="252">
        <f t="shared" si="27"/>
        <v>0</v>
      </c>
      <c r="AN47" s="252">
        <f t="shared" si="27"/>
        <v>0</v>
      </c>
      <c r="AO47" s="252">
        <f t="shared" si="27"/>
        <v>0</v>
      </c>
      <c r="AP47" s="252">
        <f t="shared" si="27"/>
        <v>0</v>
      </c>
      <c r="AQ47" s="252">
        <f t="shared" si="27"/>
        <v>0</v>
      </c>
      <c r="AR47" s="252">
        <f t="shared" si="27"/>
        <v>0</v>
      </c>
      <c r="AS47" s="252">
        <f t="shared" si="27"/>
        <v>0</v>
      </c>
      <c r="AT47" s="252">
        <f t="shared" si="24"/>
        <v>0</v>
      </c>
    </row>
    <row r="48" spans="1:46" s="207" customFormat="1" ht="5" customHeight="1">
      <c r="S48" s="208"/>
      <c r="V48" s="208"/>
      <c r="AI48" s="208"/>
    </row>
    <row r="49" spans="1:46">
      <c r="A49" s="204" t="str">
        <f>'N3.01'!A49</f>
        <v>Long Term Risk Benefit: RIIO-2</v>
      </c>
      <c r="B49" s="204" t="str">
        <f>'N3.01'!B49</f>
        <v>Asset Intervention Impacts</v>
      </c>
      <c r="C49" s="204" t="str">
        <f>'N3.01'!C49</f>
        <v>Asset Replacement (PoF Driven)</v>
      </c>
      <c r="D49" s="204" t="str">
        <f>'N3.01'!D49</f>
        <v>N/A</v>
      </c>
      <c r="F49" s="212" t="s">
        <v>51</v>
      </c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253">
        <f t="shared" ref="Q49:Q55" si="28">SUM(G49:P49)</f>
        <v>0</v>
      </c>
      <c r="S49" s="199" t="str">
        <f t="shared" si="5"/>
        <v>Units:</v>
      </c>
      <c r="T49" s="120"/>
      <c r="V49" s="199" t="str">
        <f t="shared" si="6"/>
        <v>Units:</v>
      </c>
      <c r="W49" s="120"/>
      <c r="X49" s="120"/>
      <c r="Y49" s="120"/>
      <c r="Z49" s="120"/>
      <c r="AA49" s="120"/>
      <c r="AB49" s="120"/>
      <c r="AC49" s="120"/>
      <c r="AD49" s="120"/>
      <c r="AE49" s="120"/>
      <c r="AF49" s="120"/>
      <c r="AG49" s="253">
        <f t="shared" ref="AG49:AG55" si="29">SUM(W49:AF49)</f>
        <v>0</v>
      </c>
      <c r="AI49" s="199" t="str">
        <f t="shared" si="8"/>
        <v>Units:</v>
      </c>
      <c r="AJ49" s="120"/>
      <c r="AK49" s="120"/>
      <c r="AL49" s="120"/>
      <c r="AM49" s="120"/>
      <c r="AN49" s="120"/>
      <c r="AO49" s="120"/>
      <c r="AP49" s="120"/>
      <c r="AQ49" s="120"/>
      <c r="AR49" s="120"/>
      <c r="AS49" s="120"/>
      <c r="AT49" s="253">
        <f t="shared" ref="AT49:AT55" si="30">SUM(AJ49:AS49)</f>
        <v>0</v>
      </c>
    </row>
    <row r="50" spans="1:46">
      <c r="A50" s="204" t="str">
        <f>'N3.01'!A50</f>
        <v>Long Term Risk Benefit: RIIO-2</v>
      </c>
      <c r="B50" s="204" t="str">
        <f>'N3.01'!B50</f>
        <v>Asset Intervention Impacts</v>
      </c>
      <c r="C50" s="204" t="str">
        <f>'N3.01'!C50</f>
        <v>Asset Replacement (CoF Driven)</v>
      </c>
      <c r="D50" s="204" t="str">
        <f>'N3.01'!D50</f>
        <v>N/A</v>
      </c>
      <c r="F50" s="212" t="s">
        <v>51</v>
      </c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253">
        <f t="shared" si="28"/>
        <v>0</v>
      </c>
      <c r="S50" s="199" t="str">
        <f t="shared" si="5"/>
        <v>Units:</v>
      </c>
      <c r="T50" s="120"/>
      <c r="V50" s="199" t="str">
        <f t="shared" si="6"/>
        <v>Units:</v>
      </c>
      <c r="W50" s="120"/>
      <c r="X50" s="120"/>
      <c r="Y50" s="120"/>
      <c r="Z50" s="120"/>
      <c r="AA50" s="120"/>
      <c r="AB50" s="120"/>
      <c r="AC50" s="120"/>
      <c r="AD50" s="120"/>
      <c r="AE50" s="120"/>
      <c r="AF50" s="120"/>
      <c r="AG50" s="253">
        <f t="shared" si="29"/>
        <v>0</v>
      </c>
      <c r="AI50" s="199" t="str">
        <f t="shared" si="8"/>
        <v>Units:</v>
      </c>
      <c r="AJ50" s="120"/>
      <c r="AK50" s="120"/>
      <c r="AL50" s="120"/>
      <c r="AM50" s="120"/>
      <c r="AN50" s="120"/>
      <c r="AO50" s="120"/>
      <c r="AP50" s="120"/>
      <c r="AQ50" s="120"/>
      <c r="AR50" s="120"/>
      <c r="AS50" s="120"/>
      <c r="AT50" s="253">
        <f t="shared" si="30"/>
        <v>0</v>
      </c>
    </row>
    <row r="51" spans="1:46">
      <c r="A51" s="204" t="str">
        <f>'N3.01'!A51</f>
        <v>Long Term Risk Benefit: RIIO-2</v>
      </c>
      <c r="B51" s="204" t="str">
        <f>'N3.01'!B51</f>
        <v>Asset Intervention Impacts</v>
      </c>
      <c r="C51" s="204" t="str">
        <f>'N3.01'!C51</f>
        <v>Asset Replacement (Other Driven)</v>
      </c>
      <c r="D51" s="204" t="str">
        <f>'N3.01'!D51</f>
        <v>N/A</v>
      </c>
      <c r="F51" s="212" t="s">
        <v>51</v>
      </c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253">
        <f t="shared" si="28"/>
        <v>0</v>
      </c>
      <c r="S51" s="199" t="str">
        <f t="shared" si="5"/>
        <v>Units:</v>
      </c>
      <c r="T51" s="120"/>
      <c r="V51" s="199" t="str">
        <f t="shared" si="6"/>
        <v>Units:</v>
      </c>
      <c r="W51" s="120"/>
      <c r="X51" s="120"/>
      <c r="Y51" s="120"/>
      <c r="Z51" s="120"/>
      <c r="AA51" s="120"/>
      <c r="AB51" s="120"/>
      <c r="AC51" s="120"/>
      <c r="AD51" s="120"/>
      <c r="AE51" s="120"/>
      <c r="AF51" s="120"/>
      <c r="AG51" s="253">
        <f t="shared" si="29"/>
        <v>0</v>
      </c>
      <c r="AI51" s="199" t="str">
        <f t="shared" si="8"/>
        <v>Units:</v>
      </c>
      <c r="AJ51" s="120"/>
      <c r="AK51" s="120"/>
      <c r="AL51" s="120"/>
      <c r="AM51" s="120"/>
      <c r="AN51" s="120"/>
      <c r="AO51" s="120"/>
      <c r="AP51" s="120"/>
      <c r="AQ51" s="120"/>
      <c r="AR51" s="120"/>
      <c r="AS51" s="120"/>
      <c r="AT51" s="253">
        <f t="shared" si="30"/>
        <v>0</v>
      </c>
    </row>
    <row r="52" spans="1:46">
      <c r="A52" s="204" t="str">
        <f>'N3.01'!A52</f>
        <v>Long Term Risk Benefit: RIIO-2</v>
      </c>
      <c r="B52" s="204" t="str">
        <f>'N3.01'!B52</f>
        <v>Asset Intervention Impacts</v>
      </c>
      <c r="C52" s="204" t="str">
        <f>'N3.01'!C52</f>
        <v>Asset Refurbishment (PoF Driven)</v>
      </c>
      <c r="D52" s="204" t="str">
        <f>'N3.01'!D52</f>
        <v>N/A</v>
      </c>
      <c r="F52" s="212" t="s">
        <v>51</v>
      </c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253">
        <f t="shared" si="28"/>
        <v>0</v>
      </c>
      <c r="S52" s="199" t="str">
        <f t="shared" si="5"/>
        <v>Units:</v>
      </c>
      <c r="T52" s="120"/>
      <c r="V52" s="199" t="str">
        <f t="shared" si="6"/>
        <v>Units:</v>
      </c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253">
        <f t="shared" si="29"/>
        <v>0</v>
      </c>
      <c r="AI52" s="199" t="str">
        <f t="shared" si="8"/>
        <v>Units:</v>
      </c>
      <c r="AJ52" s="120"/>
      <c r="AK52" s="120"/>
      <c r="AL52" s="120"/>
      <c r="AM52" s="120"/>
      <c r="AN52" s="120"/>
      <c r="AO52" s="120"/>
      <c r="AP52" s="120"/>
      <c r="AQ52" s="120"/>
      <c r="AR52" s="120"/>
      <c r="AS52" s="120"/>
      <c r="AT52" s="253">
        <f t="shared" si="30"/>
        <v>0</v>
      </c>
    </row>
    <row r="53" spans="1:46">
      <c r="A53" s="204" t="str">
        <f>'N3.01'!A53</f>
        <v>Long Term Risk Benefit: RIIO-2</v>
      </c>
      <c r="B53" s="204" t="str">
        <f>'N3.01'!B53</f>
        <v>Asset Intervention Impacts</v>
      </c>
      <c r="C53" s="204" t="str">
        <f>'N3.01'!C53</f>
        <v>Asset Refurbishment (CoF Driven)</v>
      </c>
      <c r="D53" s="204" t="str">
        <f>'N3.01'!D53</f>
        <v>N/A</v>
      </c>
      <c r="F53" s="212" t="s">
        <v>51</v>
      </c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253">
        <f t="shared" si="28"/>
        <v>0</v>
      </c>
      <c r="S53" s="199" t="str">
        <f t="shared" si="5"/>
        <v>Units:</v>
      </c>
      <c r="T53" s="120"/>
      <c r="V53" s="199" t="str">
        <f t="shared" si="6"/>
        <v>Units:</v>
      </c>
      <c r="W53" s="120"/>
      <c r="X53" s="120"/>
      <c r="Y53" s="120"/>
      <c r="Z53" s="120"/>
      <c r="AA53" s="120"/>
      <c r="AB53" s="120"/>
      <c r="AC53" s="120"/>
      <c r="AD53" s="120"/>
      <c r="AE53" s="120"/>
      <c r="AF53" s="120"/>
      <c r="AG53" s="253">
        <f t="shared" si="29"/>
        <v>0</v>
      </c>
      <c r="AI53" s="199" t="str">
        <f t="shared" si="8"/>
        <v>Units:</v>
      </c>
      <c r="AJ53" s="120"/>
      <c r="AK53" s="120"/>
      <c r="AL53" s="120"/>
      <c r="AM53" s="120"/>
      <c r="AN53" s="120"/>
      <c r="AO53" s="120"/>
      <c r="AP53" s="120"/>
      <c r="AQ53" s="120"/>
      <c r="AR53" s="120"/>
      <c r="AS53" s="120"/>
      <c r="AT53" s="253">
        <f t="shared" si="30"/>
        <v>0</v>
      </c>
    </row>
    <row r="54" spans="1:46">
      <c r="A54" s="204" t="str">
        <f>'N3.01'!A54</f>
        <v>Long Term Risk Benefit: RIIO-2</v>
      </c>
      <c r="B54" s="204" t="str">
        <f>'N3.01'!B54</f>
        <v>Asset Intervention Impacts</v>
      </c>
      <c r="C54" s="204" t="str">
        <f>'N3.01'!C54</f>
        <v>Asset Refurbishment (Other Driven)</v>
      </c>
      <c r="D54" s="204" t="str">
        <f>'N3.01'!D54</f>
        <v>N/A</v>
      </c>
      <c r="F54" s="212" t="s">
        <v>51</v>
      </c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253">
        <f t="shared" si="28"/>
        <v>0</v>
      </c>
      <c r="S54" s="199" t="str">
        <f t="shared" si="5"/>
        <v>Units:</v>
      </c>
      <c r="T54" s="120"/>
      <c r="V54" s="199" t="str">
        <f t="shared" si="6"/>
        <v>Units:</v>
      </c>
      <c r="W54" s="120"/>
      <c r="X54" s="120"/>
      <c r="Y54" s="120"/>
      <c r="Z54" s="120"/>
      <c r="AA54" s="120"/>
      <c r="AB54" s="120"/>
      <c r="AC54" s="120"/>
      <c r="AD54" s="120"/>
      <c r="AE54" s="120"/>
      <c r="AF54" s="120"/>
      <c r="AG54" s="253">
        <f t="shared" si="29"/>
        <v>0</v>
      </c>
      <c r="AI54" s="199" t="str">
        <f t="shared" si="8"/>
        <v>Units:</v>
      </c>
      <c r="AJ54" s="120"/>
      <c r="AK54" s="120"/>
      <c r="AL54" s="120"/>
      <c r="AM54" s="120"/>
      <c r="AN54" s="120"/>
      <c r="AO54" s="120"/>
      <c r="AP54" s="120"/>
      <c r="AQ54" s="120"/>
      <c r="AR54" s="120"/>
      <c r="AS54" s="120"/>
      <c r="AT54" s="253">
        <f t="shared" si="30"/>
        <v>0</v>
      </c>
    </row>
    <row r="55" spans="1:46">
      <c r="A55" s="204" t="str">
        <f>'N3.01'!A55</f>
        <v>Long Term Risk Benefit: RIIO-2</v>
      </c>
      <c r="B55" s="204" t="str">
        <f>'N3.01'!B55</f>
        <v>Asset Intervention Impacts</v>
      </c>
      <c r="C55" s="204" t="str">
        <f>'N3.01'!C55</f>
        <v>Total Long Term Risk Benefit</v>
      </c>
      <c r="D55" s="204" t="str">
        <f>'N3.01'!D55</f>
        <v>Sub-Total</v>
      </c>
      <c r="F55" s="212" t="s">
        <v>51</v>
      </c>
      <c r="G55" s="252">
        <f>SUM(G$49:G$54)</f>
        <v>0</v>
      </c>
      <c r="H55" s="252">
        <f t="shared" ref="H55:P55" si="31">SUM(H$49:H$54)</f>
        <v>0</v>
      </c>
      <c r="I55" s="252">
        <f t="shared" si="31"/>
        <v>0</v>
      </c>
      <c r="J55" s="252">
        <f t="shared" si="31"/>
        <v>0</v>
      </c>
      <c r="K55" s="252">
        <f t="shared" si="31"/>
        <v>0</v>
      </c>
      <c r="L55" s="252">
        <f t="shared" si="31"/>
        <v>0</v>
      </c>
      <c r="M55" s="252">
        <f t="shared" si="31"/>
        <v>0</v>
      </c>
      <c r="N55" s="252">
        <f t="shared" si="31"/>
        <v>0</v>
      </c>
      <c r="O55" s="252">
        <f t="shared" si="31"/>
        <v>0</v>
      </c>
      <c r="P55" s="252">
        <f t="shared" si="31"/>
        <v>0</v>
      </c>
      <c r="Q55" s="253">
        <f t="shared" si="28"/>
        <v>0</v>
      </c>
      <c r="S55" s="199" t="str">
        <f t="shared" si="5"/>
        <v>Units:</v>
      </c>
      <c r="T55" s="120"/>
      <c r="V55" s="199" t="str">
        <f t="shared" si="6"/>
        <v>Units:</v>
      </c>
      <c r="W55" s="252">
        <f t="shared" ref="W55:AF55" si="32">SUM(W$49:W$54)</f>
        <v>0</v>
      </c>
      <c r="X55" s="252">
        <f t="shared" si="32"/>
        <v>0</v>
      </c>
      <c r="Y55" s="252">
        <f t="shared" si="32"/>
        <v>0</v>
      </c>
      <c r="Z55" s="252">
        <f t="shared" si="32"/>
        <v>0</v>
      </c>
      <c r="AA55" s="252">
        <f t="shared" si="32"/>
        <v>0</v>
      </c>
      <c r="AB55" s="252">
        <f t="shared" si="32"/>
        <v>0</v>
      </c>
      <c r="AC55" s="252">
        <f t="shared" si="32"/>
        <v>0</v>
      </c>
      <c r="AD55" s="252">
        <f t="shared" si="32"/>
        <v>0</v>
      </c>
      <c r="AE55" s="252">
        <f t="shared" si="32"/>
        <v>0</v>
      </c>
      <c r="AF55" s="252">
        <f t="shared" si="32"/>
        <v>0</v>
      </c>
      <c r="AG55" s="253">
        <f t="shared" si="29"/>
        <v>0</v>
      </c>
      <c r="AI55" s="199" t="str">
        <f t="shared" si="8"/>
        <v>Units:</v>
      </c>
      <c r="AJ55" s="252">
        <f t="shared" ref="AJ55:AS55" si="33">SUM(AJ$49:AJ$54)</f>
        <v>0</v>
      </c>
      <c r="AK55" s="252">
        <f t="shared" si="33"/>
        <v>0</v>
      </c>
      <c r="AL55" s="252">
        <f t="shared" si="33"/>
        <v>0</v>
      </c>
      <c r="AM55" s="252">
        <f t="shared" si="33"/>
        <v>0</v>
      </c>
      <c r="AN55" s="252">
        <f t="shared" si="33"/>
        <v>0</v>
      </c>
      <c r="AO55" s="252">
        <f t="shared" si="33"/>
        <v>0</v>
      </c>
      <c r="AP55" s="252">
        <f t="shared" si="33"/>
        <v>0</v>
      </c>
      <c r="AQ55" s="252">
        <f t="shared" si="33"/>
        <v>0</v>
      </c>
      <c r="AR55" s="252">
        <f t="shared" si="33"/>
        <v>0</v>
      </c>
      <c r="AS55" s="252">
        <f t="shared" si="33"/>
        <v>0</v>
      </c>
      <c r="AT55" s="253">
        <f t="shared" si="30"/>
        <v>0</v>
      </c>
    </row>
    <row r="56" spans="1:46" s="207" customFormat="1" ht="5" customHeight="1">
      <c r="F56" s="208"/>
      <c r="S56" s="208"/>
      <c r="V56" s="208"/>
      <c r="AI56" s="208"/>
    </row>
    <row r="78" spans="5:5">
      <c r="E78" s="209"/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19DB8E-AC64-4CED-9F76-3DEC3F1D513B}">
  <sheetPr codeName="Sheet70">
    <tabColor rgb="FF7030A0"/>
  </sheetPr>
  <dimension ref="A1:AV78"/>
  <sheetViews>
    <sheetView zoomScale="85" zoomScaleNormal="85" workbookViewId="0">
      <selection activeCell="G47" sqref="G47"/>
    </sheetView>
  </sheetViews>
  <sheetFormatPr defaultColWidth="9" defaultRowHeight="12.4"/>
  <cols>
    <col min="1" max="1" width="51.19921875" style="89" customWidth="1"/>
    <col min="2" max="2" width="48.796875" style="89" bestFit="1" customWidth="1"/>
    <col min="3" max="3" width="51.19921875" style="89" bestFit="1" customWidth="1"/>
    <col min="4" max="4" width="11.796875" style="89" customWidth="1"/>
    <col min="5" max="5" width="1" style="207" customWidth="1"/>
    <col min="6" max="6" width="6.19921875" style="90" customWidth="1"/>
    <col min="7" max="7" width="9.796875" style="89" bestFit="1" customWidth="1"/>
    <col min="8" max="14" width="9.1328125" style="89" bestFit="1" customWidth="1"/>
    <col min="15" max="17" width="9" style="89"/>
    <col min="18" max="18" width="1" style="207" customWidth="1"/>
    <col min="19" max="19" width="6.19921875" style="90" customWidth="1"/>
    <col min="20" max="20" width="9" style="89"/>
    <col min="21" max="21" width="1" style="207" customWidth="1"/>
    <col min="22" max="22" width="6.19921875" style="90" customWidth="1"/>
    <col min="23" max="33" width="9" style="89"/>
    <col min="34" max="34" width="1" style="207" customWidth="1"/>
    <col min="35" max="35" width="6.19921875" style="90" customWidth="1"/>
    <col min="36" max="46" width="9" style="89"/>
    <col min="47" max="47" width="9.33203125" style="89" bestFit="1" customWidth="1"/>
    <col min="48" max="16384" width="9" style="89"/>
  </cols>
  <sheetData>
    <row r="1" spans="1:48" ht="25.15">
      <c r="A1" s="1" t="str">
        <f>N0_Cover!A1</f>
        <v>RIIO-2 Regulatory Reporting Pack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</row>
    <row r="2" spans="1:48" ht="22.9">
      <c r="A2" s="1">
        <f>N0_Cover!$B$12</f>
        <v>0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</row>
    <row r="3" spans="1:48" ht="19.899999999999999">
      <c r="A3" s="5" t="str">
        <f>"Workbook " &amp; N0_Cover!$B$12</f>
        <v xml:space="preserve">Workbook 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48" ht="17.649999999999999">
      <c r="A4" s="7" t="str">
        <f>"Submission Version " &amp; N0_Cover!$B$15 &amp; " - Submitted on " &amp; TEXT(N0_Cover!$B$16,"dd mmm yyyy")</f>
        <v>Submission Version  - Submitted on 00 Jan 1900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</row>
    <row r="5" spans="1:48" ht="17.649999999999999">
      <c r="A5" s="7" t="str">
        <f>"Template Version: " &amp; N0_Cover!$B$11</f>
        <v>Template Version: v1.0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</row>
    <row r="6" spans="1:48" ht="19.899999999999999">
      <c r="A6" s="5" t="e">
        <f ca="1">"Sheet: " &amp;VLOOKUP(RIGHT(CELL("filename",A1),LEN(CELL("filename",A1))-FIND("]",CELL("filename",A1))),'N0.1_Contents'!$A$11:$B$98,2,FALSE)</f>
        <v>#N/A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</row>
    <row r="7" spans="1:48" ht="17.649999999999999">
      <c r="A7" s="7" t="str">
        <f>"Prices Base: " &amp; 'N0.5_Data_Constants'!C13</f>
        <v>Prices Base: 2018/19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</row>
    <row r="8" spans="1:48" s="137" customFormat="1">
      <c r="A8" s="140" t="str">
        <f>"Error Checks: " &amp; IF(ISERROR(MATCH("Error",$A$9:$AV$9,0)),"OK","Error")</f>
        <v>Error Checks: OK</v>
      </c>
      <c r="B8" s="141"/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1"/>
      <c r="AE8" s="141"/>
      <c r="AF8" s="141"/>
      <c r="AG8" s="141"/>
      <c r="AH8" s="141"/>
      <c r="AI8" s="141"/>
      <c r="AJ8" s="141"/>
      <c r="AK8" s="141"/>
      <c r="AL8" s="141"/>
      <c r="AM8" s="141"/>
      <c r="AN8" s="141"/>
      <c r="AO8" s="141"/>
      <c r="AP8" s="141"/>
      <c r="AQ8" s="141"/>
      <c r="AR8" s="141"/>
      <c r="AS8" s="141"/>
      <c r="AT8" s="141"/>
      <c r="AU8" s="141"/>
    </row>
    <row r="9" spans="1:48" s="137" customFormat="1">
      <c r="A9" s="142" t="str">
        <f t="shared" ref="A9:AV9" si="0">IF(ISERROR(MATCH("Error",A10:A12,0)),"-","Error")</f>
        <v>-</v>
      </c>
      <c r="B9" s="142" t="str">
        <f t="shared" si="0"/>
        <v>-</v>
      </c>
      <c r="C9" s="142" t="str">
        <f t="shared" si="0"/>
        <v>-</v>
      </c>
      <c r="D9" s="142"/>
      <c r="E9" s="142" t="str">
        <f t="shared" si="0"/>
        <v>-</v>
      </c>
      <c r="F9" s="142" t="str">
        <f t="shared" si="0"/>
        <v>-</v>
      </c>
      <c r="G9" s="142" t="str">
        <f t="shared" si="0"/>
        <v>-</v>
      </c>
      <c r="H9" s="142" t="str">
        <f t="shared" si="0"/>
        <v>-</v>
      </c>
      <c r="I9" s="142" t="str">
        <f t="shared" si="0"/>
        <v>-</v>
      </c>
      <c r="J9" s="142" t="str">
        <f t="shared" si="0"/>
        <v>-</v>
      </c>
      <c r="K9" s="142" t="str">
        <f t="shared" si="0"/>
        <v>-</v>
      </c>
      <c r="L9" s="142" t="str">
        <f t="shared" si="0"/>
        <v>-</v>
      </c>
      <c r="M9" s="142" t="str">
        <f t="shared" si="0"/>
        <v>-</v>
      </c>
      <c r="N9" s="142" t="str">
        <f t="shared" si="0"/>
        <v>-</v>
      </c>
      <c r="O9" s="142" t="str">
        <f t="shared" si="0"/>
        <v>-</v>
      </c>
      <c r="P9" s="142" t="str">
        <f t="shared" si="0"/>
        <v>-</v>
      </c>
      <c r="Q9" s="142" t="str">
        <f t="shared" si="0"/>
        <v>-</v>
      </c>
      <c r="R9" s="142" t="str">
        <f t="shared" si="0"/>
        <v>-</v>
      </c>
      <c r="S9" s="142" t="str">
        <f t="shared" si="0"/>
        <v>-</v>
      </c>
      <c r="T9" s="142" t="str">
        <f t="shared" si="0"/>
        <v>-</v>
      </c>
      <c r="U9" s="142" t="str">
        <f t="shared" si="0"/>
        <v>-</v>
      </c>
      <c r="V9" s="142" t="str">
        <f t="shared" si="0"/>
        <v>-</v>
      </c>
      <c r="W9" s="142" t="str">
        <f t="shared" si="0"/>
        <v>-</v>
      </c>
      <c r="X9" s="142" t="str">
        <f t="shared" si="0"/>
        <v>-</v>
      </c>
      <c r="Y9" s="142" t="str">
        <f t="shared" si="0"/>
        <v>-</v>
      </c>
      <c r="Z9" s="142" t="str">
        <f t="shared" si="0"/>
        <v>-</v>
      </c>
      <c r="AA9" s="142" t="str">
        <f t="shared" si="0"/>
        <v>-</v>
      </c>
      <c r="AB9" s="142" t="str">
        <f t="shared" si="0"/>
        <v>-</v>
      </c>
      <c r="AC9" s="142" t="str">
        <f t="shared" si="0"/>
        <v>-</v>
      </c>
      <c r="AD9" s="142" t="str">
        <f t="shared" si="0"/>
        <v>-</v>
      </c>
      <c r="AE9" s="142" t="str">
        <f t="shared" si="0"/>
        <v>-</v>
      </c>
      <c r="AF9" s="142" t="str">
        <f t="shared" si="0"/>
        <v>-</v>
      </c>
      <c r="AG9" s="142" t="str">
        <f t="shared" si="0"/>
        <v>-</v>
      </c>
      <c r="AH9" s="142" t="str">
        <f t="shared" si="0"/>
        <v>-</v>
      </c>
      <c r="AI9" s="142" t="str">
        <f t="shared" si="0"/>
        <v>-</v>
      </c>
      <c r="AJ9" s="142" t="str">
        <f t="shared" si="0"/>
        <v>-</v>
      </c>
      <c r="AK9" s="142" t="str">
        <f t="shared" si="0"/>
        <v>-</v>
      </c>
      <c r="AL9" s="142" t="str">
        <f t="shared" si="0"/>
        <v>-</v>
      </c>
      <c r="AM9" s="142" t="str">
        <f t="shared" si="0"/>
        <v>-</v>
      </c>
      <c r="AN9" s="142" t="str">
        <f t="shared" si="0"/>
        <v>-</v>
      </c>
      <c r="AO9" s="142" t="str">
        <f t="shared" si="0"/>
        <v>-</v>
      </c>
      <c r="AP9" s="142" t="str">
        <f t="shared" si="0"/>
        <v>-</v>
      </c>
      <c r="AQ9" s="142" t="str">
        <f t="shared" si="0"/>
        <v>-</v>
      </c>
      <c r="AR9" s="142" t="str">
        <f t="shared" si="0"/>
        <v>-</v>
      </c>
      <c r="AS9" s="142" t="str">
        <f t="shared" si="0"/>
        <v>-</v>
      </c>
      <c r="AT9" s="142" t="str">
        <f t="shared" si="0"/>
        <v>-</v>
      </c>
      <c r="AU9" s="142" t="str">
        <f t="shared" si="0"/>
        <v>-</v>
      </c>
      <c r="AV9" s="137" t="str">
        <f t="shared" si="0"/>
        <v>-</v>
      </c>
    </row>
    <row r="12" spans="1:48" ht="19.899999999999999">
      <c r="A12" s="14" t="e">
        <f>'N0.6_Lookup_References'!B37</f>
        <v>#N/A</v>
      </c>
      <c r="B12" s="14"/>
      <c r="F12" s="14"/>
      <c r="G12" s="89" t="s">
        <v>0</v>
      </c>
      <c r="S12" s="200"/>
      <c r="T12" s="89" t="s">
        <v>2</v>
      </c>
      <c r="W12" s="201"/>
      <c r="X12" s="202" t="s">
        <v>229</v>
      </c>
      <c r="Y12" s="89" t="e">
        <f>VLOOKUP(A12, 'N0.6_Lookup_References'!B14:C63, 2, FALSE)</f>
        <v>#N/A</v>
      </c>
    </row>
    <row r="13" spans="1:48">
      <c r="S13" s="99" t="s">
        <v>112</v>
      </c>
      <c r="V13" s="99" t="s">
        <v>110</v>
      </c>
      <c r="AI13" s="99" t="s">
        <v>111</v>
      </c>
    </row>
    <row r="14" spans="1:48" ht="12.75" thickBot="1">
      <c r="A14" s="203" t="s">
        <v>413</v>
      </c>
      <c r="B14" s="203" t="s">
        <v>414</v>
      </c>
      <c r="C14" s="203" t="s">
        <v>415</v>
      </c>
      <c r="D14" s="203" t="s">
        <v>615</v>
      </c>
      <c r="F14" s="92" t="s">
        <v>49</v>
      </c>
      <c r="G14" s="91" t="s">
        <v>13</v>
      </c>
      <c r="H14" s="21" t="s">
        <v>14</v>
      </c>
      <c r="I14" s="22" t="s">
        <v>15</v>
      </c>
      <c r="J14" s="23" t="s">
        <v>16</v>
      </c>
      <c r="K14" s="24" t="s">
        <v>17</v>
      </c>
      <c r="L14" s="25" t="s">
        <v>18</v>
      </c>
      <c r="M14" s="26" t="s">
        <v>19</v>
      </c>
      <c r="N14" s="29" t="s">
        <v>20</v>
      </c>
      <c r="O14" s="27" t="s">
        <v>21</v>
      </c>
      <c r="P14" s="31" t="s">
        <v>22</v>
      </c>
      <c r="Q14" s="198" t="s">
        <v>26</v>
      </c>
      <c r="S14" s="92" t="s">
        <v>49</v>
      </c>
      <c r="T14" s="92" t="s">
        <v>76</v>
      </c>
      <c r="V14" s="92" t="s">
        <v>49</v>
      </c>
      <c r="W14" s="91" t="s">
        <v>13</v>
      </c>
      <c r="X14" s="21" t="s">
        <v>14</v>
      </c>
      <c r="Y14" s="22" t="s">
        <v>15</v>
      </c>
      <c r="Z14" s="23" t="s">
        <v>16</v>
      </c>
      <c r="AA14" s="24" t="s">
        <v>17</v>
      </c>
      <c r="AB14" s="25" t="s">
        <v>18</v>
      </c>
      <c r="AC14" s="26" t="s">
        <v>19</v>
      </c>
      <c r="AD14" s="29" t="s">
        <v>20</v>
      </c>
      <c r="AE14" s="27" t="s">
        <v>21</v>
      </c>
      <c r="AF14" s="31" t="s">
        <v>22</v>
      </c>
      <c r="AG14" s="198" t="s">
        <v>26</v>
      </c>
      <c r="AI14" s="92" t="s">
        <v>49</v>
      </c>
      <c r="AJ14" s="91" t="s">
        <v>4</v>
      </c>
      <c r="AK14" s="21" t="s">
        <v>5</v>
      </c>
      <c r="AL14" s="22" t="s">
        <v>6</v>
      </c>
      <c r="AM14" s="23" t="s">
        <v>7</v>
      </c>
      <c r="AN14" s="24" t="s">
        <v>8</v>
      </c>
      <c r="AO14" s="25" t="s">
        <v>91</v>
      </c>
      <c r="AP14" s="26" t="s">
        <v>92</v>
      </c>
      <c r="AQ14" s="29" t="s">
        <v>93</v>
      </c>
      <c r="AR14" s="27" t="s">
        <v>94</v>
      </c>
      <c r="AS14" s="31" t="s">
        <v>95</v>
      </c>
      <c r="AT14" s="198" t="s">
        <v>26</v>
      </c>
    </row>
    <row r="15" spans="1:48">
      <c r="A15" s="247" t="str">
        <f>'N3.01'!A15</f>
        <v>Stage1: RIIO-1 Closeout Position</v>
      </c>
      <c r="B15" s="247" t="str">
        <f>'N3.01'!B15</f>
        <v>Total Asset Category Risk</v>
      </c>
      <c r="C15" s="247" t="str">
        <f>'N3.01'!C15</f>
        <v>Closeout Position</v>
      </c>
      <c r="D15" s="247" t="str">
        <f>'N3.01'!D15</f>
        <v>Total</v>
      </c>
      <c r="F15" s="212" t="s">
        <v>51</v>
      </c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253">
        <f t="shared" ref="Q15:Q22" si="1">SUM(G15:P15)</f>
        <v>0</v>
      </c>
      <c r="S15" s="199" t="str">
        <f>$X$12</f>
        <v>Units:</v>
      </c>
      <c r="T15" s="120"/>
      <c r="V15" s="199" t="str">
        <f>$X$12</f>
        <v>Units:</v>
      </c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253">
        <f t="shared" ref="AG15:AG20" si="2">SUM(W15:AF15)</f>
        <v>0</v>
      </c>
      <c r="AI15" s="199" t="str">
        <f>$X$12</f>
        <v>Units:</v>
      </c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253">
        <f t="shared" ref="AT15:AT20" si="3">SUM(AJ15:AS15)</f>
        <v>0</v>
      </c>
    </row>
    <row r="16" spans="1:48">
      <c r="A16" s="204" t="str">
        <f>'N3.01'!A16</f>
        <v>Stage1: RIIO-1 to RIIO-2</v>
      </c>
      <c r="B16" s="204" t="str">
        <f>'N3.01'!B16</f>
        <v>Normalisation: True-Up</v>
      </c>
      <c r="C16" s="204" t="str">
        <f>'N3.01'!C16</f>
        <v>Data Revision</v>
      </c>
      <c r="D16" s="204" t="str">
        <f>'N3.01'!D16</f>
        <v>N/A</v>
      </c>
      <c r="F16" s="212" t="s">
        <v>51</v>
      </c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253">
        <f t="shared" si="1"/>
        <v>0</v>
      </c>
      <c r="S16" s="199" t="str">
        <f>$X$12</f>
        <v>Units:</v>
      </c>
      <c r="T16" s="120"/>
      <c r="V16" s="199" t="str">
        <f>$X$12</f>
        <v>Units:</v>
      </c>
      <c r="W16" s="120"/>
      <c r="X16" s="120"/>
      <c r="Y16" s="120"/>
      <c r="Z16" s="120"/>
      <c r="AA16" s="120"/>
      <c r="AB16" s="120"/>
      <c r="AC16" s="120"/>
      <c r="AD16" s="120"/>
      <c r="AE16" s="120"/>
      <c r="AF16" s="120"/>
      <c r="AG16" s="253">
        <f t="shared" si="2"/>
        <v>0</v>
      </c>
      <c r="AI16" s="199" t="str">
        <f>$X$12</f>
        <v>Units:</v>
      </c>
      <c r="AJ16" s="120"/>
      <c r="AK16" s="120"/>
      <c r="AL16" s="120"/>
      <c r="AM16" s="120"/>
      <c r="AN16" s="120"/>
      <c r="AO16" s="120"/>
      <c r="AP16" s="120"/>
      <c r="AQ16" s="120"/>
      <c r="AR16" s="120"/>
      <c r="AS16" s="120"/>
      <c r="AT16" s="253">
        <f t="shared" si="3"/>
        <v>0</v>
      </c>
    </row>
    <row r="17" spans="1:46">
      <c r="A17" s="204" t="str">
        <f>'N3.01'!A17</f>
        <v>Stage1: RIIO-1 to RIIO-2</v>
      </c>
      <c r="B17" s="204" t="str">
        <f>'N3.01'!B17</f>
        <v>Normalisation: True-Up</v>
      </c>
      <c r="C17" s="204" t="str">
        <f>'N3.01'!C17</f>
        <v>Methodological Change</v>
      </c>
      <c r="D17" s="204" t="str">
        <f>'N3.01'!D17</f>
        <v>N/A</v>
      </c>
      <c r="F17" s="212" t="s">
        <v>51</v>
      </c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253">
        <f t="shared" si="1"/>
        <v>0</v>
      </c>
      <c r="S17" s="199" t="str">
        <f>$X$12</f>
        <v>Units:</v>
      </c>
      <c r="T17" s="120"/>
      <c r="V17" s="199" t="str">
        <f>$X$12</f>
        <v>Units:</v>
      </c>
      <c r="W17" s="120"/>
      <c r="X17" s="120"/>
      <c r="Y17" s="120"/>
      <c r="Z17" s="120"/>
      <c r="AA17" s="120"/>
      <c r="AB17" s="120"/>
      <c r="AC17" s="120"/>
      <c r="AD17" s="120"/>
      <c r="AE17" s="120"/>
      <c r="AF17" s="120"/>
      <c r="AG17" s="253">
        <f t="shared" si="2"/>
        <v>0</v>
      </c>
      <c r="AI17" s="199" t="str">
        <f>$X$12</f>
        <v>Units:</v>
      </c>
      <c r="AJ17" s="120"/>
      <c r="AK17" s="120"/>
      <c r="AL17" s="120"/>
      <c r="AM17" s="120"/>
      <c r="AN17" s="120"/>
      <c r="AO17" s="120"/>
      <c r="AP17" s="120"/>
      <c r="AQ17" s="120"/>
      <c r="AR17" s="120"/>
      <c r="AS17" s="120"/>
      <c r="AT17" s="253">
        <f t="shared" si="3"/>
        <v>0</v>
      </c>
    </row>
    <row r="18" spans="1:46">
      <c r="A18" s="204" t="str">
        <f>'N3.01'!A18</f>
        <v>Stage1: RIIO-1 to RIIO-2</v>
      </c>
      <c r="B18" s="204" t="str">
        <f>'N3.01'!B18</f>
        <v>Normalisation: True-Up</v>
      </c>
      <c r="C18" s="248" t="str">
        <f>'N3.01'!C18</f>
        <v>Optional entry 1</v>
      </c>
      <c r="D18" s="204" t="str">
        <f>'N3.01'!D18</f>
        <v>N/A</v>
      </c>
      <c r="F18" s="212" t="s">
        <v>51</v>
      </c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253">
        <f t="shared" si="1"/>
        <v>0</v>
      </c>
      <c r="S18" s="199" t="str">
        <f>$X$12</f>
        <v>Units:</v>
      </c>
      <c r="T18" s="120"/>
      <c r="V18" s="199" t="str">
        <f>$X$12</f>
        <v>Units:</v>
      </c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253">
        <f t="shared" si="2"/>
        <v>0</v>
      </c>
      <c r="AI18" s="199" t="str">
        <f>$X$12</f>
        <v>Units:</v>
      </c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253">
        <f t="shared" si="3"/>
        <v>0</v>
      </c>
    </row>
    <row r="19" spans="1:46">
      <c r="A19" s="204" t="str">
        <f>'N3.01'!A19</f>
        <v>Stage1: RIIO-1 to RIIO-2</v>
      </c>
      <c r="B19" s="204" t="str">
        <f>'N3.01'!B19</f>
        <v>Normalisation: True-Up</v>
      </c>
      <c r="C19" s="248" t="str">
        <f>'N3.01'!C19</f>
        <v>Optional entry 2</v>
      </c>
      <c r="D19" s="204" t="str">
        <f>'N3.01'!D19</f>
        <v>N/A</v>
      </c>
      <c r="F19" s="212" t="s">
        <v>51</v>
      </c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252">
        <f t="shared" si="1"/>
        <v>0</v>
      </c>
      <c r="S19" s="199" t="str">
        <f>$X$12</f>
        <v>Units:</v>
      </c>
      <c r="T19" s="120"/>
      <c r="V19" s="199" t="str">
        <f>$X$12</f>
        <v>Units:</v>
      </c>
      <c r="W19" s="120"/>
      <c r="X19" s="120"/>
      <c r="Y19" s="120"/>
      <c r="Z19" s="120"/>
      <c r="AA19" s="120"/>
      <c r="AB19" s="120"/>
      <c r="AC19" s="120"/>
      <c r="AD19" s="120"/>
      <c r="AE19" s="120"/>
      <c r="AF19" s="120"/>
      <c r="AG19" s="252">
        <f t="shared" si="2"/>
        <v>0</v>
      </c>
      <c r="AI19" s="199" t="str">
        <f>$X$12</f>
        <v>Units:</v>
      </c>
      <c r="AJ19" s="120"/>
      <c r="AK19" s="120"/>
      <c r="AL19" s="120"/>
      <c r="AM19" s="120"/>
      <c r="AN19" s="120"/>
      <c r="AO19" s="120"/>
      <c r="AP19" s="120"/>
      <c r="AQ19" s="120"/>
      <c r="AR19" s="120"/>
      <c r="AS19" s="120"/>
      <c r="AT19" s="252">
        <f t="shared" si="3"/>
        <v>0</v>
      </c>
    </row>
    <row r="20" spans="1:46">
      <c r="A20" s="247" t="str">
        <f>'N3.01'!A20</f>
        <v>Stage 2: RIIO-2 Start Position 2020/21</v>
      </c>
      <c r="B20" s="247" t="str">
        <f>'N3.01'!B20</f>
        <v>Total Asset Category Risk</v>
      </c>
      <c r="C20" s="247" t="str">
        <f>'N3.01'!C20</f>
        <v>Start Position</v>
      </c>
      <c r="D20" s="247" t="str">
        <f>'N3.01'!D20</f>
        <v>Total</v>
      </c>
      <c r="F20" s="212" t="s">
        <v>51</v>
      </c>
      <c r="G20" s="252">
        <f>SUM(G15:G19)</f>
        <v>0</v>
      </c>
      <c r="H20" s="252">
        <f t="shared" ref="H20:P20" si="4">SUM(H15:H19)</f>
        <v>0</v>
      </c>
      <c r="I20" s="252">
        <f t="shared" si="4"/>
        <v>0</v>
      </c>
      <c r="J20" s="252">
        <f t="shared" si="4"/>
        <v>0</v>
      </c>
      <c r="K20" s="252">
        <f t="shared" si="4"/>
        <v>0</v>
      </c>
      <c r="L20" s="252">
        <f t="shared" si="4"/>
        <v>0</v>
      </c>
      <c r="M20" s="252">
        <f t="shared" si="4"/>
        <v>0</v>
      </c>
      <c r="N20" s="252">
        <f t="shared" si="4"/>
        <v>0</v>
      </c>
      <c r="O20" s="252">
        <f t="shared" si="4"/>
        <v>0</v>
      </c>
      <c r="P20" s="252">
        <f t="shared" si="4"/>
        <v>0</v>
      </c>
      <c r="Q20" s="252">
        <f t="shared" si="1"/>
        <v>0</v>
      </c>
      <c r="S20" s="199" t="str">
        <f t="shared" ref="S20:S55" si="5">$X$12</f>
        <v>Units:</v>
      </c>
      <c r="T20" s="120"/>
      <c r="V20" s="199" t="str">
        <f t="shared" ref="V20:V55" si="6">$X$12</f>
        <v>Units:</v>
      </c>
      <c r="W20" s="252">
        <f t="shared" ref="W20:AF20" si="7">SUM(W15:W19)</f>
        <v>0</v>
      </c>
      <c r="X20" s="252">
        <f t="shared" si="7"/>
        <v>0</v>
      </c>
      <c r="Y20" s="252">
        <f t="shared" si="7"/>
        <v>0</v>
      </c>
      <c r="Z20" s="252">
        <f t="shared" si="7"/>
        <v>0</v>
      </c>
      <c r="AA20" s="252">
        <f t="shared" si="7"/>
        <v>0</v>
      </c>
      <c r="AB20" s="252">
        <f t="shared" si="7"/>
        <v>0</v>
      </c>
      <c r="AC20" s="252">
        <f t="shared" si="7"/>
        <v>0</v>
      </c>
      <c r="AD20" s="252">
        <f t="shared" si="7"/>
        <v>0</v>
      </c>
      <c r="AE20" s="252">
        <f t="shared" si="7"/>
        <v>0</v>
      </c>
      <c r="AF20" s="252">
        <f t="shared" si="7"/>
        <v>0</v>
      </c>
      <c r="AG20" s="252">
        <f t="shared" si="2"/>
        <v>0</v>
      </c>
      <c r="AI20" s="199" t="str">
        <f t="shared" ref="AI20:AI55" si="8">$X$12</f>
        <v>Units:</v>
      </c>
      <c r="AJ20" s="252">
        <f t="shared" ref="AJ20:AS20" si="9">SUM(AJ15:AJ19)</f>
        <v>0</v>
      </c>
      <c r="AK20" s="252">
        <f t="shared" si="9"/>
        <v>0</v>
      </c>
      <c r="AL20" s="252">
        <f t="shared" si="9"/>
        <v>0</v>
      </c>
      <c r="AM20" s="252">
        <f t="shared" si="9"/>
        <v>0</v>
      </c>
      <c r="AN20" s="252">
        <f t="shared" si="9"/>
        <v>0</v>
      </c>
      <c r="AO20" s="252">
        <f t="shared" si="9"/>
        <v>0</v>
      </c>
      <c r="AP20" s="252">
        <f t="shared" si="9"/>
        <v>0</v>
      </c>
      <c r="AQ20" s="252">
        <f t="shared" si="9"/>
        <v>0</v>
      </c>
      <c r="AR20" s="252">
        <f t="shared" si="9"/>
        <v>0</v>
      </c>
      <c r="AS20" s="252">
        <f t="shared" si="9"/>
        <v>0</v>
      </c>
      <c r="AT20" s="252">
        <f t="shared" si="3"/>
        <v>0</v>
      </c>
    </row>
    <row r="21" spans="1:46">
      <c r="A21" s="204" t="str">
        <f>'N3.01'!A21</f>
        <v>Stage 2: Without Intervention Risk Change</v>
      </c>
      <c r="B21" s="204" t="str">
        <f>'N3.01'!B21</f>
        <v>Deterioration</v>
      </c>
      <c r="C21" s="204" t="str">
        <f>'N3.01'!C21</f>
        <v>Original Forecast Deterioration</v>
      </c>
      <c r="D21" s="204" t="str">
        <f>'N3.01'!D21</f>
        <v>N/A</v>
      </c>
      <c r="F21" s="212" t="s">
        <v>51</v>
      </c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253">
        <f t="shared" si="1"/>
        <v>0</v>
      </c>
      <c r="S21" s="199" t="str">
        <f t="shared" si="5"/>
        <v>Units:</v>
      </c>
      <c r="T21" s="120"/>
      <c r="V21" s="199" t="str">
        <f t="shared" si="6"/>
        <v>Units:</v>
      </c>
      <c r="W21" s="120"/>
      <c r="X21" s="120"/>
      <c r="Y21" s="120"/>
      <c r="Z21" s="120"/>
      <c r="AA21" s="120"/>
      <c r="AB21" s="120"/>
      <c r="AC21" s="120"/>
      <c r="AD21" s="120"/>
      <c r="AE21" s="120"/>
      <c r="AF21" s="120"/>
      <c r="AG21" s="253">
        <f t="shared" ref="AG21:AG32" si="10">SUM(W21:AF21)</f>
        <v>0</v>
      </c>
      <c r="AI21" s="199" t="str">
        <f t="shared" si="8"/>
        <v>Units:</v>
      </c>
      <c r="AJ21" s="120"/>
      <c r="AK21" s="120"/>
      <c r="AL21" s="120"/>
      <c r="AM21" s="120"/>
      <c r="AN21" s="120"/>
      <c r="AO21" s="120"/>
      <c r="AP21" s="120"/>
      <c r="AQ21" s="120"/>
      <c r="AR21" s="120"/>
      <c r="AS21" s="120"/>
      <c r="AT21" s="253">
        <f t="shared" ref="AT21:AT32" si="11">SUM(AJ21:AS21)</f>
        <v>0</v>
      </c>
    </row>
    <row r="22" spans="1:46">
      <c r="A22" s="204" t="str">
        <f>'N3.01'!A22</f>
        <v>Stage 2: Without Intervention Risk Change</v>
      </c>
      <c r="B22" s="204" t="str">
        <f>'N3.01'!B22</f>
        <v>Non-Intervention Impacts</v>
      </c>
      <c r="C22" s="204" t="str">
        <f>'N3.01'!C22</f>
        <v>Revised Forecast Deterioration</v>
      </c>
      <c r="D22" s="204" t="str">
        <f>'N3.01'!D22</f>
        <v>N/A</v>
      </c>
      <c r="F22" s="212" t="s">
        <v>51</v>
      </c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253">
        <f t="shared" si="1"/>
        <v>0</v>
      </c>
      <c r="S22" s="199" t="str">
        <f t="shared" si="5"/>
        <v>Units:</v>
      </c>
      <c r="T22" s="120"/>
      <c r="V22" s="199" t="str">
        <f t="shared" si="6"/>
        <v>Units:</v>
      </c>
      <c r="W22" s="120"/>
      <c r="X22" s="120"/>
      <c r="Y22" s="120"/>
      <c r="Z22" s="120"/>
      <c r="AA22" s="120"/>
      <c r="AB22" s="120"/>
      <c r="AC22" s="120"/>
      <c r="AD22" s="120"/>
      <c r="AE22" s="120"/>
      <c r="AF22" s="120"/>
      <c r="AG22" s="253">
        <f t="shared" si="10"/>
        <v>0</v>
      </c>
      <c r="AI22" s="199" t="str">
        <f t="shared" si="8"/>
        <v>Units:</v>
      </c>
      <c r="AJ22" s="120"/>
      <c r="AK22" s="120"/>
      <c r="AL22" s="120"/>
      <c r="AM22" s="120"/>
      <c r="AN22" s="120"/>
      <c r="AO22" s="120"/>
      <c r="AP22" s="120"/>
      <c r="AQ22" s="120"/>
      <c r="AR22" s="120"/>
      <c r="AS22" s="120"/>
      <c r="AT22" s="253">
        <f t="shared" si="11"/>
        <v>0</v>
      </c>
    </row>
    <row r="23" spans="1:46">
      <c r="A23" s="204" t="str">
        <f>'N3.01'!A23</f>
        <v>Stage 2: Without Intervention Risk Change</v>
      </c>
      <c r="B23" s="204" t="str">
        <f>'N3.01'!B23</f>
        <v>Non-Intervention Impacts</v>
      </c>
      <c r="C23" s="204" t="str">
        <f>'N3.01'!C23</f>
        <v>Deterioration Change Impact</v>
      </c>
      <c r="D23" s="204" t="str">
        <f>'N3.01'!D23</f>
        <v>Non-Intervention</v>
      </c>
      <c r="F23" s="212" t="s">
        <v>51</v>
      </c>
      <c r="G23" s="254">
        <f t="shared" ref="G23:P23" si="12">G$22-G$21</f>
        <v>0</v>
      </c>
      <c r="H23" s="254">
        <f t="shared" si="12"/>
        <v>0</v>
      </c>
      <c r="I23" s="254">
        <f t="shared" si="12"/>
        <v>0</v>
      </c>
      <c r="J23" s="254">
        <f t="shared" si="12"/>
        <v>0</v>
      </c>
      <c r="K23" s="254">
        <f t="shared" si="12"/>
        <v>0</v>
      </c>
      <c r="L23" s="254">
        <f t="shared" si="12"/>
        <v>0</v>
      </c>
      <c r="M23" s="254">
        <f t="shared" si="12"/>
        <v>0</v>
      </c>
      <c r="N23" s="254">
        <f t="shared" si="12"/>
        <v>0</v>
      </c>
      <c r="O23" s="254">
        <f t="shared" si="12"/>
        <v>0</v>
      </c>
      <c r="P23" s="254">
        <f t="shared" si="12"/>
        <v>0</v>
      </c>
      <c r="Q23" s="253">
        <f t="shared" ref="Q23:Q32" si="13">SUM(G23:P23)</f>
        <v>0</v>
      </c>
      <c r="S23" s="199" t="str">
        <f t="shared" si="5"/>
        <v>Units:</v>
      </c>
      <c r="T23" s="120"/>
      <c r="V23" s="199" t="str">
        <f t="shared" si="6"/>
        <v>Units:</v>
      </c>
      <c r="W23" s="254">
        <f t="shared" ref="W23:AF23" si="14">W$22-W$21</f>
        <v>0</v>
      </c>
      <c r="X23" s="254">
        <f t="shared" si="14"/>
        <v>0</v>
      </c>
      <c r="Y23" s="254">
        <f t="shared" si="14"/>
        <v>0</v>
      </c>
      <c r="Z23" s="254">
        <f t="shared" si="14"/>
        <v>0</v>
      </c>
      <c r="AA23" s="254">
        <f t="shared" si="14"/>
        <v>0</v>
      </c>
      <c r="AB23" s="254">
        <f t="shared" si="14"/>
        <v>0</v>
      </c>
      <c r="AC23" s="254">
        <f t="shared" si="14"/>
        <v>0</v>
      </c>
      <c r="AD23" s="254">
        <f t="shared" si="14"/>
        <v>0</v>
      </c>
      <c r="AE23" s="254">
        <f t="shared" si="14"/>
        <v>0</v>
      </c>
      <c r="AF23" s="254">
        <f t="shared" si="14"/>
        <v>0</v>
      </c>
      <c r="AG23" s="253">
        <f t="shared" si="10"/>
        <v>0</v>
      </c>
      <c r="AI23" s="199" t="str">
        <f t="shared" si="8"/>
        <v>Units:</v>
      </c>
      <c r="AJ23" s="254">
        <f t="shared" ref="AJ23:AS23" si="15">AJ$22-AJ$21</f>
        <v>0</v>
      </c>
      <c r="AK23" s="254">
        <f t="shared" si="15"/>
        <v>0</v>
      </c>
      <c r="AL23" s="254">
        <f t="shared" si="15"/>
        <v>0</v>
      </c>
      <c r="AM23" s="254">
        <f t="shared" si="15"/>
        <v>0</v>
      </c>
      <c r="AN23" s="254">
        <f t="shared" si="15"/>
        <v>0</v>
      </c>
      <c r="AO23" s="254">
        <f t="shared" si="15"/>
        <v>0</v>
      </c>
      <c r="AP23" s="254">
        <f t="shared" si="15"/>
        <v>0</v>
      </c>
      <c r="AQ23" s="254">
        <f t="shared" si="15"/>
        <v>0</v>
      </c>
      <c r="AR23" s="254">
        <f t="shared" si="15"/>
        <v>0</v>
      </c>
      <c r="AS23" s="254">
        <f t="shared" si="15"/>
        <v>0</v>
      </c>
      <c r="AT23" s="253">
        <f t="shared" si="11"/>
        <v>0</v>
      </c>
    </row>
    <row r="24" spans="1:46">
      <c r="A24" s="204" t="str">
        <f>'N3.01'!A24</f>
        <v>Stage 2: Without Intervention Risk Change</v>
      </c>
      <c r="B24" s="204" t="str">
        <f>'N3.01'!B24</f>
        <v>Non-Intervention Impacts</v>
      </c>
      <c r="C24" s="204" t="str">
        <f>'N3.01'!C24</f>
        <v>Revised Forecast Methodology Change</v>
      </c>
      <c r="D24" s="204" t="str">
        <f>'N3.01'!D24</f>
        <v>N/A</v>
      </c>
      <c r="F24" s="212" t="s">
        <v>51</v>
      </c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253">
        <f>SUM(G24:P24)</f>
        <v>0</v>
      </c>
      <c r="S24" s="199" t="str">
        <f t="shared" si="5"/>
        <v>Units:</v>
      </c>
      <c r="T24" s="120"/>
      <c r="V24" s="199" t="str">
        <f t="shared" si="6"/>
        <v>Units:</v>
      </c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253">
        <f t="shared" si="10"/>
        <v>0</v>
      </c>
      <c r="AI24" s="199" t="str">
        <f t="shared" si="8"/>
        <v>Units:</v>
      </c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253">
        <f t="shared" si="11"/>
        <v>0</v>
      </c>
    </row>
    <row r="25" spans="1:46">
      <c r="A25" s="204" t="str">
        <f>'N3.01'!A25</f>
        <v>Stage 2: Without Intervention Risk Change</v>
      </c>
      <c r="B25" s="204" t="str">
        <f>'N3.01'!B25</f>
        <v>Non-Intervention Impacts</v>
      </c>
      <c r="C25" s="204" t="str">
        <f>'N3.01'!C25</f>
        <v>Methodology Change Impact</v>
      </c>
      <c r="D25" s="204" t="str">
        <f>'N3.01'!D25</f>
        <v>Non-Intervention</v>
      </c>
      <c r="F25" s="212" t="s">
        <v>51</v>
      </c>
      <c r="G25" s="254">
        <f t="shared" ref="G25:P25" si="16">G$24-G$22</f>
        <v>0</v>
      </c>
      <c r="H25" s="254">
        <f t="shared" si="16"/>
        <v>0</v>
      </c>
      <c r="I25" s="254">
        <f t="shared" si="16"/>
        <v>0</v>
      </c>
      <c r="J25" s="254">
        <f t="shared" si="16"/>
        <v>0</v>
      </c>
      <c r="K25" s="254">
        <f t="shared" si="16"/>
        <v>0</v>
      </c>
      <c r="L25" s="254">
        <f t="shared" si="16"/>
        <v>0</v>
      </c>
      <c r="M25" s="254">
        <f t="shared" si="16"/>
        <v>0</v>
      </c>
      <c r="N25" s="254">
        <f t="shared" si="16"/>
        <v>0</v>
      </c>
      <c r="O25" s="254">
        <f t="shared" si="16"/>
        <v>0</v>
      </c>
      <c r="P25" s="254">
        <f t="shared" si="16"/>
        <v>0</v>
      </c>
      <c r="Q25" s="253">
        <f t="shared" si="13"/>
        <v>0</v>
      </c>
      <c r="S25" s="199" t="str">
        <f t="shared" si="5"/>
        <v>Units:</v>
      </c>
      <c r="T25" s="120"/>
      <c r="V25" s="199" t="str">
        <f t="shared" si="6"/>
        <v>Units:</v>
      </c>
      <c r="W25" s="254">
        <f t="shared" ref="W25:AF25" si="17">W$24-W$22</f>
        <v>0</v>
      </c>
      <c r="X25" s="254">
        <f t="shared" si="17"/>
        <v>0</v>
      </c>
      <c r="Y25" s="254">
        <f t="shared" si="17"/>
        <v>0</v>
      </c>
      <c r="Z25" s="254">
        <f t="shared" si="17"/>
        <v>0</v>
      </c>
      <c r="AA25" s="254">
        <f t="shared" si="17"/>
        <v>0</v>
      </c>
      <c r="AB25" s="254">
        <f t="shared" si="17"/>
        <v>0</v>
      </c>
      <c r="AC25" s="254">
        <f t="shared" si="17"/>
        <v>0</v>
      </c>
      <c r="AD25" s="254">
        <f t="shared" si="17"/>
        <v>0</v>
      </c>
      <c r="AE25" s="254">
        <f t="shared" si="17"/>
        <v>0</v>
      </c>
      <c r="AF25" s="254">
        <f t="shared" si="17"/>
        <v>0</v>
      </c>
      <c r="AG25" s="253">
        <f t="shared" si="10"/>
        <v>0</v>
      </c>
      <c r="AI25" s="199" t="str">
        <f t="shared" si="8"/>
        <v>Units:</v>
      </c>
      <c r="AJ25" s="254">
        <f t="shared" ref="AJ25:AS25" si="18">AJ$24-AJ$22</f>
        <v>0</v>
      </c>
      <c r="AK25" s="254">
        <f t="shared" si="18"/>
        <v>0</v>
      </c>
      <c r="AL25" s="254">
        <f t="shared" si="18"/>
        <v>0</v>
      </c>
      <c r="AM25" s="254">
        <f t="shared" si="18"/>
        <v>0</v>
      </c>
      <c r="AN25" s="254">
        <f t="shared" si="18"/>
        <v>0</v>
      </c>
      <c r="AO25" s="254">
        <f t="shared" si="18"/>
        <v>0</v>
      </c>
      <c r="AP25" s="254">
        <f t="shared" si="18"/>
        <v>0</v>
      </c>
      <c r="AQ25" s="254">
        <f t="shared" si="18"/>
        <v>0</v>
      </c>
      <c r="AR25" s="254">
        <f t="shared" si="18"/>
        <v>0</v>
      </c>
      <c r="AS25" s="254">
        <f t="shared" si="18"/>
        <v>0</v>
      </c>
      <c r="AT25" s="253">
        <f t="shared" si="11"/>
        <v>0</v>
      </c>
    </row>
    <row r="26" spans="1:46">
      <c r="A26" s="204" t="str">
        <f>'N3.01'!A26</f>
        <v>Stage 2: Without Intervention Risk Change</v>
      </c>
      <c r="B26" s="204" t="str">
        <f>'N3.01'!B26</f>
        <v>Load Related Work</v>
      </c>
      <c r="C26" s="204" t="str">
        <f>'N3.01'!C26</f>
        <v>Asset Additions (not part of replace or refurb)</v>
      </c>
      <c r="D26" s="204" t="str">
        <f>'N3.01'!D26</f>
        <v>Other Interventions</v>
      </c>
      <c r="F26" s="212" t="s">
        <v>51</v>
      </c>
      <c r="G26" s="120"/>
      <c r="H26" s="120"/>
      <c r="I26" s="120"/>
      <c r="J26" s="120"/>
      <c r="K26" s="120"/>
      <c r="L26" s="120"/>
      <c r="M26" s="120"/>
      <c r="N26" s="120"/>
      <c r="O26" s="120"/>
      <c r="P26" s="120"/>
      <c r="Q26" s="253">
        <f t="shared" si="13"/>
        <v>0</v>
      </c>
      <c r="S26" s="199" t="str">
        <f t="shared" si="5"/>
        <v>Units:</v>
      </c>
      <c r="T26" s="120"/>
      <c r="V26" s="199" t="str">
        <f t="shared" si="6"/>
        <v>Units:</v>
      </c>
      <c r="W26" s="120"/>
      <c r="X26" s="120"/>
      <c r="Y26" s="120"/>
      <c r="Z26" s="120"/>
      <c r="AA26" s="120"/>
      <c r="AB26" s="120"/>
      <c r="AC26" s="120"/>
      <c r="AD26" s="120"/>
      <c r="AE26" s="120"/>
      <c r="AF26" s="120"/>
      <c r="AG26" s="253">
        <f t="shared" si="10"/>
        <v>0</v>
      </c>
      <c r="AI26" s="199" t="str">
        <f t="shared" si="8"/>
        <v>Units:</v>
      </c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253">
        <f t="shared" si="11"/>
        <v>0</v>
      </c>
    </row>
    <row r="27" spans="1:46">
      <c r="A27" s="204" t="str">
        <f>'N3.01'!A27</f>
        <v>Stage 2: Without Intervention Risk Change</v>
      </c>
      <c r="B27" s="204" t="str">
        <f>'N3.01'!B27</f>
        <v>Load Related Work</v>
      </c>
      <c r="C27" s="204" t="str">
        <f>'N3.01'!C27</f>
        <v>Asset Disposals  (not part of replace or refurb)</v>
      </c>
      <c r="D27" s="204" t="str">
        <f>'N3.01'!D27</f>
        <v>Other Interventions</v>
      </c>
      <c r="F27" s="212" t="s">
        <v>51</v>
      </c>
      <c r="G27" s="120"/>
      <c r="H27" s="120"/>
      <c r="I27" s="120"/>
      <c r="J27" s="120"/>
      <c r="K27" s="120"/>
      <c r="L27" s="120"/>
      <c r="M27" s="120"/>
      <c r="N27" s="120"/>
      <c r="O27" s="120"/>
      <c r="P27" s="120"/>
      <c r="Q27" s="253">
        <f t="shared" si="13"/>
        <v>0</v>
      </c>
      <c r="S27" s="199" t="str">
        <f t="shared" si="5"/>
        <v>Units:</v>
      </c>
      <c r="T27" s="120"/>
      <c r="V27" s="199" t="str">
        <f t="shared" si="6"/>
        <v>Units:</v>
      </c>
      <c r="W27" s="120"/>
      <c r="X27" s="120"/>
      <c r="Y27" s="120"/>
      <c r="Z27" s="120"/>
      <c r="AA27" s="120"/>
      <c r="AB27" s="120"/>
      <c r="AC27" s="120"/>
      <c r="AD27" s="120"/>
      <c r="AE27" s="120"/>
      <c r="AF27" s="120"/>
      <c r="AG27" s="253">
        <f t="shared" si="10"/>
        <v>0</v>
      </c>
      <c r="AI27" s="199" t="str">
        <f t="shared" si="8"/>
        <v>Units:</v>
      </c>
      <c r="AJ27" s="120"/>
      <c r="AK27" s="120"/>
      <c r="AL27" s="120"/>
      <c r="AM27" s="120"/>
      <c r="AN27" s="120"/>
      <c r="AO27" s="120"/>
      <c r="AP27" s="120"/>
      <c r="AQ27" s="120"/>
      <c r="AR27" s="120"/>
      <c r="AS27" s="120"/>
      <c r="AT27" s="253">
        <f t="shared" si="11"/>
        <v>0</v>
      </c>
    </row>
    <row r="28" spans="1:46">
      <c r="A28" s="204" t="str">
        <f>'N3.01'!A28</f>
        <v>Stage 2: Without Intervention Risk Change</v>
      </c>
      <c r="B28" s="204" t="str">
        <f>'N3.01'!B28</f>
        <v>Risk Changes</v>
      </c>
      <c r="C28" s="204" t="str">
        <f>'N3.01'!C28</f>
        <v>Changes in Maintenance Programme</v>
      </c>
      <c r="D28" s="204" t="str">
        <f>'N3.01'!D28</f>
        <v>Other Interventions</v>
      </c>
      <c r="F28" s="212" t="s">
        <v>51</v>
      </c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253">
        <f t="shared" si="13"/>
        <v>0</v>
      </c>
      <c r="S28" s="199" t="str">
        <f t="shared" si="5"/>
        <v>Units:</v>
      </c>
      <c r="T28" s="120"/>
      <c r="V28" s="199" t="str">
        <f t="shared" si="6"/>
        <v>Units:</v>
      </c>
      <c r="W28" s="120"/>
      <c r="X28" s="120"/>
      <c r="Y28" s="120"/>
      <c r="Z28" s="120"/>
      <c r="AA28" s="120"/>
      <c r="AB28" s="120"/>
      <c r="AC28" s="120"/>
      <c r="AD28" s="120"/>
      <c r="AE28" s="120"/>
      <c r="AF28" s="120"/>
      <c r="AG28" s="253">
        <f t="shared" si="10"/>
        <v>0</v>
      </c>
      <c r="AI28" s="199" t="str">
        <f t="shared" si="8"/>
        <v>Units:</v>
      </c>
      <c r="AJ28" s="120"/>
      <c r="AK28" s="120"/>
      <c r="AL28" s="120"/>
      <c r="AM28" s="120"/>
      <c r="AN28" s="120"/>
      <c r="AO28" s="120"/>
      <c r="AP28" s="120"/>
      <c r="AQ28" s="120"/>
      <c r="AR28" s="120"/>
      <c r="AS28" s="120"/>
      <c r="AT28" s="253">
        <f t="shared" si="11"/>
        <v>0</v>
      </c>
    </row>
    <row r="29" spans="1:46">
      <c r="A29" s="204" t="str">
        <f>'N3.01'!A29</f>
        <v>Stage 2: Without Intervention Risk Change</v>
      </c>
      <c r="B29" s="204" t="str">
        <f>'N3.01'!B29</f>
        <v>Risk Changes</v>
      </c>
      <c r="C29" s="204" t="str">
        <f>'N3.01'!C29</f>
        <v>Manual Over-ride on PoF or CoF</v>
      </c>
      <c r="D29" s="204" t="str">
        <f>'N3.01'!D29</f>
        <v>Non-Intervention</v>
      </c>
      <c r="F29" s="212" t="s">
        <v>51</v>
      </c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253">
        <f t="shared" si="13"/>
        <v>0</v>
      </c>
      <c r="S29" s="199" t="str">
        <f t="shared" si="5"/>
        <v>Units:</v>
      </c>
      <c r="T29" s="120"/>
      <c r="V29" s="199" t="str">
        <f t="shared" si="6"/>
        <v>Units:</v>
      </c>
      <c r="W29" s="120"/>
      <c r="X29" s="120"/>
      <c r="Y29" s="120"/>
      <c r="Z29" s="120"/>
      <c r="AA29" s="120"/>
      <c r="AB29" s="120"/>
      <c r="AC29" s="120"/>
      <c r="AD29" s="120"/>
      <c r="AE29" s="120"/>
      <c r="AF29" s="120"/>
      <c r="AG29" s="253">
        <f t="shared" si="10"/>
        <v>0</v>
      </c>
      <c r="AI29" s="199" t="str">
        <f t="shared" si="8"/>
        <v>Units:</v>
      </c>
      <c r="AJ29" s="120"/>
      <c r="AK29" s="120"/>
      <c r="AL29" s="120"/>
      <c r="AM29" s="120"/>
      <c r="AN29" s="120"/>
      <c r="AO29" s="120"/>
      <c r="AP29" s="120"/>
      <c r="AQ29" s="120"/>
      <c r="AR29" s="120"/>
      <c r="AS29" s="120"/>
      <c r="AT29" s="253">
        <f t="shared" si="11"/>
        <v>0</v>
      </c>
    </row>
    <row r="30" spans="1:46">
      <c r="A30" s="204" t="str">
        <f>'N3.01'!A30</f>
        <v>Stage 2: Without Intervention Risk Change</v>
      </c>
      <c r="B30" s="204" t="str">
        <f>'N3.01'!B30</f>
        <v>Risk Changes</v>
      </c>
      <c r="C30" s="204" t="str">
        <f>'N3.01'!C30</f>
        <v>Extension of Expected Asset Life</v>
      </c>
      <c r="D30" s="204" t="str">
        <f>'N3.01'!D30</f>
        <v>Non-Intervention</v>
      </c>
      <c r="F30" s="212" t="s">
        <v>51</v>
      </c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253">
        <f t="shared" si="13"/>
        <v>0</v>
      </c>
      <c r="S30" s="199" t="str">
        <f t="shared" si="5"/>
        <v>Units:</v>
      </c>
      <c r="T30" s="120"/>
      <c r="V30" s="199" t="str">
        <f t="shared" si="6"/>
        <v>Units:</v>
      </c>
      <c r="W30" s="120"/>
      <c r="X30" s="120"/>
      <c r="Y30" s="120"/>
      <c r="Z30" s="120"/>
      <c r="AA30" s="120"/>
      <c r="AB30" s="120"/>
      <c r="AC30" s="120"/>
      <c r="AD30" s="120"/>
      <c r="AE30" s="120"/>
      <c r="AF30" s="120"/>
      <c r="AG30" s="253">
        <f t="shared" si="10"/>
        <v>0</v>
      </c>
      <c r="AI30" s="199" t="str">
        <f t="shared" si="8"/>
        <v>Units:</v>
      </c>
      <c r="AJ30" s="120"/>
      <c r="AK30" s="120"/>
      <c r="AL30" s="120"/>
      <c r="AM30" s="120"/>
      <c r="AN30" s="120"/>
      <c r="AO30" s="120"/>
      <c r="AP30" s="120"/>
      <c r="AQ30" s="120"/>
      <c r="AR30" s="120"/>
      <c r="AS30" s="120"/>
      <c r="AT30" s="253">
        <f t="shared" si="11"/>
        <v>0</v>
      </c>
    </row>
    <row r="31" spans="1:46">
      <c r="A31" s="204" t="str">
        <f>'N3.01'!A31</f>
        <v>Stage 2: Without Intervention Risk Change</v>
      </c>
      <c r="B31" s="204" t="str">
        <f>'N3.01'!B31</f>
        <v>Risk Changes</v>
      </c>
      <c r="C31" s="204" t="str">
        <f>'N3.01'!C31</f>
        <v>Consequential Interventions</v>
      </c>
      <c r="D31" s="204" t="str">
        <f>'N3.01'!D31</f>
        <v>Non-Intervention</v>
      </c>
      <c r="F31" s="212" t="s">
        <v>51</v>
      </c>
      <c r="G31" s="120"/>
      <c r="H31" s="120"/>
      <c r="I31" s="120"/>
      <c r="J31" s="120"/>
      <c r="K31" s="120"/>
      <c r="L31" s="120"/>
      <c r="M31" s="120"/>
      <c r="N31" s="120"/>
      <c r="O31" s="120"/>
      <c r="P31" s="120"/>
      <c r="Q31" s="253">
        <f t="shared" si="13"/>
        <v>0</v>
      </c>
      <c r="S31" s="199" t="str">
        <f t="shared" si="5"/>
        <v>Units:</v>
      </c>
      <c r="T31" s="120"/>
      <c r="V31" s="199" t="str">
        <f t="shared" si="6"/>
        <v>Units:</v>
      </c>
      <c r="W31" s="120"/>
      <c r="X31" s="120"/>
      <c r="Y31" s="120"/>
      <c r="Z31" s="120"/>
      <c r="AA31" s="120"/>
      <c r="AB31" s="120"/>
      <c r="AC31" s="120"/>
      <c r="AD31" s="120"/>
      <c r="AE31" s="120"/>
      <c r="AF31" s="120"/>
      <c r="AG31" s="253">
        <f t="shared" si="10"/>
        <v>0</v>
      </c>
      <c r="AI31" s="199" t="str">
        <f t="shared" si="8"/>
        <v>Units:</v>
      </c>
      <c r="AJ31" s="120"/>
      <c r="AK31" s="120"/>
      <c r="AL31" s="120"/>
      <c r="AM31" s="120"/>
      <c r="AN31" s="120"/>
      <c r="AO31" s="120"/>
      <c r="AP31" s="120"/>
      <c r="AQ31" s="120"/>
      <c r="AR31" s="120"/>
      <c r="AS31" s="120"/>
      <c r="AT31" s="253">
        <f t="shared" si="11"/>
        <v>0</v>
      </c>
    </row>
    <row r="32" spans="1:46">
      <c r="A32" s="204" t="str">
        <f>'N3.01'!A32</f>
        <v>Stage 2: Without Intervention Risk Change</v>
      </c>
      <c r="B32" s="204" t="str">
        <f>'N3.01'!B32</f>
        <v>Risk Changes</v>
      </c>
      <c r="C32" s="248" t="str">
        <f>'N3.01'!C32</f>
        <v>Optional entry 3</v>
      </c>
      <c r="D32" s="204" t="str">
        <f>'N3.01'!D32</f>
        <v>N/A</v>
      </c>
      <c r="F32" s="212" t="s">
        <v>51</v>
      </c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253">
        <f t="shared" si="13"/>
        <v>0</v>
      </c>
      <c r="S32" s="199" t="str">
        <f t="shared" si="5"/>
        <v>Units:</v>
      </c>
      <c r="T32" s="120"/>
      <c r="V32" s="199" t="str">
        <f t="shared" si="6"/>
        <v>Units:</v>
      </c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253">
        <f t="shared" si="10"/>
        <v>0</v>
      </c>
      <c r="AI32" s="199" t="str">
        <f t="shared" si="8"/>
        <v>Units:</v>
      </c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253">
        <f t="shared" si="11"/>
        <v>0</v>
      </c>
    </row>
    <row r="33" spans="1:46">
      <c r="A33" s="247" t="str">
        <f>'N3.01'!A33</f>
        <v>Stage 3: RIIO-2 Without Intervention Position 2025/26</v>
      </c>
      <c r="B33" s="247" t="str">
        <f>'N3.01'!B33</f>
        <v>Total Asset Category Risk</v>
      </c>
      <c r="C33" s="247" t="str">
        <f>'N3.01'!C33</f>
        <v>Without Intervention Position</v>
      </c>
      <c r="D33" s="247" t="str">
        <f>'N3.01'!D33</f>
        <v>Total</v>
      </c>
      <c r="F33" s="212" t="s">
        <v>51</v>
      </c>
      <c r="G33" s="252">
        <f>SUM(G$20:G$21)+G$23+SUM(G$25:G$32)</f>
        <v>0</v>
      </c>
      <c r="H33" s="252">
        <f t="shared" ref="H33:P33" si="19">SUM(H$20:H$21)+H$23+SUM(H$25:H$32)</f>
        <v>0</v>
      </c>
      <c r="I33" s="252">
        <f t="shared" si="19"/>
        <v>0</v>
      </c>
      <c r="J33" s="252">
        <f t="shared" si="19"/>
        <v>0</v>
      </c>
      <c r="K33" s="252">
        <f t="shared" si="19"/>
        <v>0</v>
      </c>
      <c r="L33" s="252">
        <f t="shared" si="19"/>
        <v>0</v>
      </c>
      <c r="M33" s="252">
        <f t="shared" si="19"/>
        <v>0</v>
      </c>
      <c r="N33" s="252">
        <f t="shared" si="19"/>
        <v>0</v>
      </c>
      <c r="O33" s="252">
        <f t="shared" si="19"/>
        <v>0</v>
      </c>
      <c r="P33" s="252">
        <f t="shared" si="19"/>
        <v>0</v>
      </c>
      <c r="Q33" s="252">
        <f>SUM(G33:P33)</f>
        <v>0</v>
      </c>
      <c r="S33" s="199" t="str">
        <f t="shared" si="5"/>
        <v>Units:</v>
      </c>
      <c r="T33" s="120"/>
      <c r="V33" s="199" t="str">
        <f t="shared" si="6"/>
        <v>Units:</v>
      </c>
      <c r="W33" s="252">
        <f t="shared" ref="W33:AF33" si="20">SUM(W$20:W$21)+W$23+SUM(W$25:W$32)</f>
        <v>0</v>
      </c>
      <c r="X33" s="252">
        <f t="shared" si="20"/>
        <v>0</v>
      </c>
      <c r="Y33" s="252">
        <f t="shared" si="20"/>
        <v>0</v>
      </c>
      <c r="Z33" s="252">
        <f t="shared" si="20"/>
        <v>0</v>
      </c>
      <c r="AA33" s="252">
        <f t="shared" si="20"/>
        <v>0</v>
      </c>
      <c r="AB33" s="252">
        <f t="shared" si="20"/>
        <v>0</v>
      </c>
      <c r="AC33" s="252">
        <f t="shared" si="20"/>
        <v>0</v>
      </c>
      <c r="AD33" s="252">
        <f t="shared" si="20"/>
        <v>0</v>
      </c>
      <c r="AE33" s="252">
        <f t="shared" si="20"/>
        <v>0</v>
      </c>
      <c r="AF33" s="252">
        <f t="shared" si="20"/>
        <v>0</v>
      </c>
      <c r="AG33" s="252">
        <f>SUM(W33:AF33)</f>
        <v>0</v>
      </c>
      <c r="AI33" s="199" t="str">
        <f t="shared" si="8"/>
        <v>Units:</v>
      </c>
      <c r="AJ33" s="252">
        <f t="shared" ref="AJ33:AS33" si="21">SUM(AJ$20:AJ$21)+AJ$23+SUM(AJ$25:AJ$32)</f>
        <v>0</v>
      </c>
      <c r="AK33" s="252">
        <f t="shared" si="21"/>
        <v>0</v>
      </c>
      <c r="AL33" s="252">
        <f t="shared" si="21"/>
        <v>0</v>
      </c>
      <c r="AM33" s="252">
        <f t="shared" si="21"/>
        <v>0</v>
      </c>
      <c r="AN33" s="252">
        <f t="shared" si="21"/>
        <v>0</v>
      </c>
      <c r="AO33" s="252">
        <f t="shared" si="21"/>
        <v>0</v>
      </c>
      <c r="AP33" s="252">
        <f t="shared" si="21"/>
        <v>0</v>
      </c>
      <c r="AQ33" s="252">
        <f t="shared" si="21"/>
        <v>0</v>
      </c>
      <c r="AR33" s="252">
        <f t="shared" si="21"/>
        <v>0</v>
      </c>
      <c r="AS33" s="252">
        <f t="shared" si="21"/>
        <v>0</v>
      </c>
      <c r="AT33" s="252">
        <f>SUM(AJ33:AS33)</f>
        <v>0</v>
      </c>
    </row>
    <row r="34" spans="1:46">
      <c r="A34" s="204" t="str">
        <f>'N3.01'!A34</f>
        <v>Stage 3:With Intervention Risk Change</v>
      </c>
      <c r="B34" s="204" t="str">
        <f>'N3.01'!B34</f>
        <v>Non-Intervention Impacts</v>
      </c>
      <c r="C34" s="204" t="str">
        <f>'N3.01'!C34</f>
        <v>Methodology Change Impact</v>
      </c>
      <c r="D34" s="204" t="str">
        <f>'N3.01'!D34</f>
        <v>Non-Intervention</v>
      </c>
      <c r="F34" s="212" t="s">
        <v>51</v>
      </c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253">
        <f t="shared" ref="Q34:Q47" si="22">SUM(G34:P34)</f>
        <v>0</v>
      </c>
      <c r="S34" s="199" t="str">
        <f t="shared" si="5"/>
        <v>Units:</v>
      </c>
      <c r="T34" s="120"/>
      <c r="V34" s="199" t="str">
        <f t="shared" si="6"/>
        <v>Units:</v>
      </c>
      <c r="W34" s="120"/>
      <c r="X34" s="120"/>
      <c r="Y34" s="120"/>
      <c r="Z34" s="120"/>
      <c r="AA34" s="120"/>
      <c r="AB34" s="120"/>
      <c r="AC34" s="120"/>
      <c r="AD34" s="120"/>
      <c r="AE34" s="120"/>
      <c r="AF34" s="120"/>
      <c r="AG34" s="253">
        <f t="shared" ref="AG34:AG47" si="23">SUM(W34:AF34)</f>
        <v>0</v>
      </c>
      <c r="AI34" s="199" t="str">
        <f t="shared" si="8"/>
        <v>Units:</v>
      </c>
      <c r="AJ34" s="120"/>
      <c r="AK34" s="120"/>
      <c r="AL34" s="120"/>
      <c r="AM34" s="120"/>
      <c r="AN34" s="120"/>
      <c r="AO34" s="120"/>
      <c r="AP34" s="120"/>
      <c r="AQ34" s="120"/>
      <c r="AR34" s="120"/>
      <c r="AS34" s="120"/>
      <c r="AT34" s="253">
        <f t="shared" ref="AT34:AT47" si="24">SUM(AJ34:AS34)</f>
        <v>0</v>
      </c>
    </row>
    <row r="35" spans="1:46">
      <c r="A35" s="204" t="str">
        <f>'N3.01'!A35</f>
        <v>Stage 3:With Intervention Risk Change</v>
      </c>
      <c r="B35" s="204" t="str">
        <f>'N3.01'!B35</f>
        <v>Non-Intervention Impacts</v>
      </c>
      <c r="C35" s="204" t="str">
        <f>'N3.01'!C35</f>
        <v>Data Revision Impact</v>
      </c>
      <c r="D35" s="204" t="str">
        <f>'N3.01'!D35</f>
        <v>Non-Intervention</v>
      </c>
      <c r="F35" s="212" t="s">
        <v>51</v>
      </c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253">
        <f t="shared" si="22"/>
        <v>0</v>
      </c>
      <c r="S35" s="199" t="str">
        <f t="shared" si="5"/>
        <v>Units:</v>
      </c>
      <c r="T35" s="120"/>
      <c r="V35" s="199" t="str">
        <f t="shared" si="6"/>
        <v>Units:</v>
      </c>
      <c r="W35" s="120"/>
      <c r="X35" s="120"/>
      <c r="Y35" s="120"/>
      <c r="Z35" s="120"/>
      <c r="AA35" s="120"/>
      <c r="AB35" s="120"/>
      <c r="AC35" s="120"/>
      <c r="AD35" s="120"/>
      <c r="AE35" s="120"/>
      <c r="AF35" s="120"/>
      <c r="AG35" s="253">
        <f t="shared" si="23"/>
        <v>0</v>
      </c>
      <c r="AI35" s="199" t="str">
        <f t="shared" si="8"/>
        <v>Units:</v>
      </c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253">
        <f t="shared" si="24"/>
        <v>0</v>
      </c>
    </row>
    <row r="36" spans="1:46">
      <c r="A36" s="204" t="str">
        <f>'N3.01'!A36</f>
        <v>Stage 3:With Intervention Risk Change</v>
      </c>
      <c r="B36" s="204" t="str">
        <f>'N3.01'!B36</f>
        <v>Non-Intervention Impacts</v>
      </c>
      <c r="C36" s="204" t="str">
        <f>'N3.01'!C36</f>
        <v>Manual Over-ride on PoF or CoF</v>
      </c>
      <c r="D36" s="204" t="str">
        <f>'N3.01'!D36</f>
        <v>Non-Intervention</v>
      </c>
      <c r="F36" s="212" t="s">
        <v>51</v>
      </c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253">
        <f t="shared" si="22"/>
        <v>0</v>
      </c>
      <c r="S36" s="199" t="str">
        <f t="shared" si="5"/>
        <v>Units:</v>
      </c>
      <c r="T36" s="120"/>
      <c r="V36" s="199" t="str">
        <f t="shared" si="6"/>
        <v>Units:</v>
      </c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253">
        <f t="shared" si="23"/>
        <v>0</v>
      </c>
      <c r="AI36" s="199" t="str">
        <f t="shared" si="8"/>
        <v>Units:</v>
      </c>
      <c r="AJ36" s="120"/>
      <c r="AK36" s="120"/>
      <c r="AL36" s="120"/>
      <c r="AM36" s="120"/>
      <c r="AN36" s="120"/>
      <c r="AO36" s="120"/>
      <c r="AP36" s="120"/>
      <c r="AQ36" s="120"/>
      <c r="AR36" s="120"/>
      <c r="AS36" s="120"/>
      <c r="AT36" s="253">
        <f t="shared" si="24"/>
        <v>0</v>
      </c>
    </row>
    <row r="37" spans="1:46">
      <c r="A37" s="204" t="str">
        <f>'N3.01'!A37</f>
        <v>Stage 3:With Intervention Risk Change</v>
      </c>
      <c r="B37" s="204" t="str">
        <f>'N3.01'!B37</f>
        <v>Non-Intervention Impacts</v>
      </c>
      <c r="C37" s="204" t="str">
        <f>'N3.01'!C37</f>
        <v>Extension of Expected Asset Life</v>
      </c>
      <c r="D37" s="204" t="str">
        <f>'N3.01'!D37</f>
        <v>Non-Intervention</v>
      </c>
      <c r="F37" s="212" t="s">
        <v>51</v>
      </c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253">
        <f t="shared" si="22"/>
        <v>0</v>
      </c>
      <c r="S37" s="199" t="str">
        <f t="shared" si="5"/>
        <v>Units:</v>
      </c>
      <c r="T37" s="120"/>
      <c r="V37" s="199" t="str">
        <f t="shared" si="6"/>
        <v>Units:</v>
      </c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253">
        <f t="shared" si="23"/>
        <v>0</v>
      </c>
      <c r="AI37" s="199" t="str">
        <f t="shared" si="8"/>
        <v>Units:</v>
      </c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253">
        <f t="shared" si="24"/>
        <v>0</v>
      </c>
    </row>
    <row r="38" spans="1:46">
      <c r="A38" s="204" t="str">
        <f>'N3.01'!A38</f>
        <v>Stage 3:With Intervention Risk Change</v>
      </c>
      <c r="B38" s="204" t="str">
        <f>'N3.01'!B38</f>
        <v>Non-Intervention Impacts</v>
      </c>
      <c r="C38" s="204" t="str">
        <f>'N3.01'!C38</f>
        <v>Consequential Interventions</v>
      </c>
      <c r="D38" s="204" t="str">
        <f>'N3.01'!D38</f>
        <v>Non-Intervention</v>
      </c>
      <c r="F38" s="212" t="s">
        <v>51</v>
      </c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253">
        <f t="shared" si="22"/>
        <v>0</v>
      </c>
      <c r="S38" s="199" t="str">
        <f t="shared" si="5"/>
        <v>Units:</v>
      </c>
      <c r="T38" s="120"/>
      <c r="V38" s="199" t="str">
        <f t="shared" si="6"/>
        <v>Units:</v>
      </c>
      <c r="W38" s="120"/>
      <c r="X38" s="120"/>
      <c r="Y38" s="120"/>
      <c r="Z38" s="120"/>
      <c r="AA38" s="120"/>
      <c r="AB38" s="120"/>
      <c r="AC38" s="120"/>
      <c r="AD38" s="120"/>
      <c r="AE38" s="120"/>
      <c r="AF38" s="120"/>
      <c r="AG38" s="253">
        <f t="shared" si="23"/>
        <v>0</v>
      </c>
      <c r="AI38" s="199" t="str">
        <f t="shared" si="8"/>
        <v>Units:</v>
      </c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253">
        <f t="shared" si="24"/>
        <v>0</v>
      </c>
    </row>
    <row r="39" spans="1:46">
      <c r="A39" s="204" t="str">
        <f>'N3.01'!A39</f>
        <v>Stage 3:With Intervention Risk Change</v>
      </c>
      <c r="B39" s="204" t="str">
        <f>'N3.01'!B39</f>
        <v>Asset Intervention Impacts</v>
      </c>
      <c r="C39" s="204" t="str">
        <f>'N3.01'!C39</f>
        <v>Asset Replacement (PoF Driven)</v>
      </c>
      <c r="D39" s="204" t="str">
        <f>'N3.01'!D39</f>
        <v>Replacement</v>
      </c>
      <c r="F39" s="212" t="s">
        <v>51</v>
      </c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253">
        <f t="shared" si="22"/>
        <v>0</v>
      </c>
      <c r="S39" s="199" t="str">
        <f t="shared" si="5"/>
        <v>Units:</v>
      </c>
      <c r="T39" s="120"/>
      <c r="V39" s="199" t="str">
        <f t="shared" si="6"/>
        <v>Units:</v>
      </c>
      <c r="W39" s="120"/>
      <c r="X39" s="120"/>
      <c r="Y39" s="120"/>
      <c r="Z39" s="120"/>
      <c r="AA39" s="120"/>
      <c r="AB39" s="120"/>
      <c r="AC39" s="120"/>
      <c r="AD39" s="120"/>
      <c r="AE39" s="120"/>
      <c r="AF39" s="120"/>
      <c r="AG39" s="253">
        <f t="shared" si="23"/>
        <v>0</v>
      </c>
      <c r="AI39" s="199" t="str">
        <f t="shared" si="8"/>
        <v>Units:</v>
      </c>
      <c r="AJ39" s="120"/>
      <c r="AK39" s="120"/>
      <c r="AL39" s="120"/>
      <c r="AM39" s="120"/>
      <c r="AN39" s="120"/>
      <c r="AO39" s="120"/>
      <c r="AP39" s="120"/>
      <c r="AQ39" s="120"/>
      <c r="AR39" s="120"/>
      <c r="AS39" s="120"/>
      <c r="AT39" s="253">
        <f t="shared" si="24"/>
        <v>0</v>
      </c>
    </row>
    <row r="40" spans="1:46">
      <c r="A40" s="204" t="str">
        <f>'N3.01'!A40</f>
        <v>Stage 3:With Intervention Risk Change</v>
      </c>
      <c r="B40" s="204" t="str">
        <f>'N3.01'!B40</f>
        <v>Asset Intervention Impacts</v>
      </c>
      <c r="C40" s="204" t="str">
        <f>'N3.01'!C40</f>
        <v>Asset Replacement (CoF Driven)</v>
      </c>
      <c r="D40" s="204" t="str">
        <f>'N3.01'!D40</f>
        <v>Replacement</v>
      </c>
      <c r="F40" s="212" t="s">
        <v>51</v>
      </c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253">
        <f t="shared" si="22"/>
        <v>0</v>
      </c>
      <c r="S40" s="199" t="str">
        <f t="shared" si="5"/>
        <v>Units:</v>
      </c>
      <c r="T40" s="120"/>
      <c r="V40" s="199" t="str">
        <f t="shared" si="6"/>
        <v>Units:</v>
      </c>
      <c r="W40" s="120"/>
      <c r="X40" s="120"/>
      <c r="Y40" s="120"/>
      <c r="Z40" s="120"/>
      <c r="AA40" s="120"/>
      <c r="AB40" s="120"/>
      <c r="AC40" s="120"/>
      <c r="AD40" s="120"/>
      <c r="AE40" s="120"/>
      <c r="AF40" s="120"/>
      <c r="AG40" s="253">
        <f t="shared" si="23"/>
        <v>0</v>
      </c>
      <c r="AI40" s="199" t="str">
        <f t="shared" si="8"/>
        <v>Units:</v>
      </c>
      <c r="AJ40" s="120"/>
      <c r="AK40" s="120"/>
      <c r="AL40" s="120"/>
      <c r="AM40" s="120"/>
      <c r="AN40" s="120"/>
      <c r="AO40" s="120"/>
      <c r="AP40" s="120"/>
      <c r="AQ40" s="120"/>
      <c r="AR40" s="120"/>
      <c r="AS40" s="120"/>
      <c r="AT40" s="253">
        <f t="shared" si="24"/>
        <v>0</v>
      </c>
    </row>
    <row r="41" spans="1:46">
      <c r="A41" s="204" t="str">
        <f>'N3.01'!A41</f>
        <v>Stage 3:With Intervention Risk Change</v>
      </c>
      <c r="B41" s="204" t="str">
        <f>'N3.01'!B41</f>
        <v>Asset Intervention Impacts</v>
      </c>
      <c r="C41" s="204" t="str">
        <f>'N3.01'!C41</f>
        <v>Asset Replacement (Other Driven)</v>
      </c>
      <c r="D41" s="204" t="str">
        <f>'N3.01'!D41</f>
        <v>Replacement</v>
      </c>
      <c r="F41" s="212" t="s">
        <v>51</v>
      </c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253">
        <f t="shared" si="22"/>
        <v>0</v>
      </c>
      <c r="S41" s="199" t="str">
        <f t="shared" si="5"/>
        <v>Units:</v>
      </c>
      <c r="T41" s="120"/>
      <c r="V41" s="199" t="str">
        <f t="shared" si="6"/>
        <v>Units:</v>
      </c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253">
        <f t="shared" si="23"/>
        <v>0</v>
      </c>
      <c r="AI41" s="199" t="str">
        <f t="shared" si="8"/>
        <v>Units:</v>
      </c>
      <c r="AJ41" s="120"/>
      <c r="AK41" s="120"/>
      <c r="AL41" s="120"/>
      <c r="AM41" s="120"/>
      <c r="AN41" s="120"/>
      <c r="AO41" s="120"/>
      <c r="AP41" s="120"/>
      <c r="AQ41" s="120"/>
      <c r="AR41" s="120"/>
      <c r="AS41" s="120"/>
      <c r="AT41" s="253">
        <f t="shared" si="24"/>
        <v>0</v>
      </c>
    </row>
    <row r="42" spans="1:46">
      <c r="A42" s="204" t="str">
        <f>'N3.01'!A42</f>
        <v>Stage 3:With Intervention Risk Change</v>
      </c>
      <c r="B42" s="204" t="str">
        <f>'N3.01'!B42</f>
        <v>Asset Intervention Impacts</v>
      </c>
      <c r="C42" s="204" t="str">
        <f>'N3.01'!C42</f>
        <v>Asset Refurbishment (PoF Driven)</v>
      </c>
      <c r="D42" s="204" t="str">
        <f>'N3.01'!D42</f>
        <v>Refurbishment</v>
      </c>
      <c r="F42" s="212" t="s">
        <v>51</v>
      </c>
      <c r="G42" s="120"/>
      <c r="H42" s="120"/>
      <c r="I42" s="120"/>
      <c r="J42" s="120"/>
      <c r="K42" s="120"/>
      <c r="L42" s="120"/>
      <c r="M42" s="120"/>
      <c r="N42" s="120"/>
      <c r="O42" s="120"/>
      <c r="P42" s="120"/>
      <c r="Q42" s="253">
        <f t="shared" si="22"/>
        <v>0</v>
      </c>
      <c r="S42" s="199" t="str">
        <f t="shared" si="5"/>
        <v>Units:</v>
      </c>
      <c r="T42" s="120"/>
      <c r="V42" s="199" t="str">
        <f t="shared" si="6"/>
        <v>Units:</v>
      </c>
      <c r="W42" s="120"/>
      <c r="X42" s="120"/>
      <c r="Y42" s="120"/>
      <c r="Z42" s="120"/>
      <c r="AA42" s="120"/>
      <c r="AB42" s="120"/>
      <c r="AC42" s="120"/>
      <c r="AD42" s="120"/>
      <c r="AE42" s="120"/>
      <c r="AF42" s="120"/>
      <c r="AG42" s="253">
        <f t="shared" si="23"/>
        <v>0</v>
      </c>
      <c r="AI42" s="199" t="str">
        <f t="shared" si="8"/>
        <v>Units:</v>
      </c>
      <c r="AJ42" s="120"/>
      <c r="AK42" s="120"/>
      <c r="AL42" s="120"/>
      <c r="AM42" s="120"/>
      <c r="AN42" s="120"/>
      <c r="AO42" s="120"/>
      <c r="AP42" s="120"/>
      <c r="AQ42" s="120"/>
      <c r="AR42" s="120"/>
      <c r="AS42" s="120"/>
      <c r="AT42" s="253">
        <f t="shared" si="24"/>
        <v>0</v>
      </c>
    </row>
    <row r="43" spans="1:46">
      <c r="A43" s="204" t="str">
        <f>'N3.01'!A43</f>
        <v>Stage 3:With Intervention Risk Change</v>
      </c>
      <c r="B43" s="204" t="str">
        <f>'N3.01'!B43</f>
        <v>Asset Intervention Impacts</v>
      </c>
      <c r="C43" s="204" t="str">
        <f>'N3.01'!C43</f>
        <v>Asset Refurbishment (CoF Driven)</v>
      </c>
      <c r="D43" s="204" t="str">
        <f>'N3.01'!D43</f>
        <v>Refurbishment</v>
      </c>
      <c r="F43" s="212" t="s">
        <v>51</v>
      </c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253">
        <f t="shared" si="22"/>
        <v>0</v>
      </c>
      <c r="S43" s="199" t="str">
        <f t="shared" si="5"/>
        <v>Units:</v>
      </c>
      <c r="T43" s="120"/>
      <c r="V43" s="199" t="str">
        <f t="shared" si="6"/>
        <v>Units:</v>
      </c>
      <c r="W43" s="120"/>
      <c r="X43" s="120"/>
      <c r="Y43" s="120"/>
      <c r="Z43" s="120"/>
      <c r="AA43" s="120"/>
      <c r="AB43" s="120"/>
      <c r="AC43" s="120"/>
      <c r="AD43" s="120"/>
      <c r="AE43" s="120"/>
      <c r="AF43" s="120"/>
      <c r="AG43" s="253">
        <f t="shared" si="23"/>
        <v>0</v>
      </c>
      <c r="AI43" s="199" t="str">
        <f t="shared" si="8"/>
        <v>Units:</v>
      </c>
      <c r="AJ43" s="120"/>
      <c r="AK43" s="120"/>
      <c r="AL43" s="120"/>
      <c r="AM43" s="120"/>
      <c r="AN43" s="120"/>
      <c r="AO43" s="120"/>
      <c r="AP43" s="120"/>
      <c r="AQ43" s="120"/>
      <c r="AR43" s="120"/>
      <c r="AS43" s="120"/>
      <c r="AT43" s="253">
        <f t="shared" si="24"/>
        <v>0</v>
      </c>
    </row>
    <row r="44" spans="1:46">
      <c r="A44" s="204" t="str">
        <f>'N3.01'!A44</f>
        <v>Stage 3:With Intervention Risk Change</v>
      </c>
      <c r="B44" s="204" t="str">
        <f>'N3.01'!B44</f>
        <v>Asset Intervention Impacts</v>
      </c>
      <c r="C44" s="204" t="str">
        <f>'N3.01'!C44</f>
        <v>Asset Refurbishment (Other Driven)</v>
      </c>
      <c r="D44" s="204" t="str">
        <f>'N3.01'!D44</f>
        <v>Refurbishment</v>
      </c>
      <c r="F44" s="212" t="s">
        <v>51</v>
      </c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253">
        <f t="shared" si="22"/>
        <v>0</v>
      </c>
      <c r="S44" s="199" t="str">
        <f t="shared" si="5"/>
        <v>Units:</v>
      </c>
      <c r="T44" s="120"/>
      <c r="V44" s="199" t="str">
        <f t="shared" si="6"/>
        <v>Units:</v>
      </c>
      <c r="W44" s="120"/>
      <c r="X44" s="120"/>
      <c r="Y44" s="120"/>
      <c r="Z44" s="120"/>
      <c r="AA44" s="120"/>
      <c r="AB44" s="120"/>
      <c r="AC44" s="120"/>
      <c r="AD44" s="120"/>
      <c r="AE44" s="120"/>
      <c r="AF44" s="120"/>
      <c r="AG44" s="253">
        <f t="shared" si="23"/>
        <v>0</v>
      </c>
      <c r="AI44" s="199" t="str">
        <f t="shared" si="8"/>
        <v>Units:</v>
      </c>
      <c r="AJ44" s="120"/>
      <c r="AK44" s="120"/>
      <c r="AL44" s="120"/>
      <c r="AM44" s="120"/>
      <c r="AN44" s="120"/>
      <c r="AO44" s="120"/>
      <c r="AP44" s="120"/>
      <c r="AQ44" s="120"/>
      <c r="AR44" s="120"/>
      <c r="AS44" s="120"/>
      <c r="AT44" s="253">
        <f t="shared" si="24"/>
        <v>0</v>
      </c>
    </row>
    <row r="45" spans="1:46">
      <c r="A45" s="204" t="str">
        <f>'N3.01'!A45</f>
        <v>Stage 3:With Intervention Risk Change</v>
      </c>
      <c r="B45" s="204" t="str">
        <f>'N3.01'!B45</f>
        <v>Asset Intervention Impacts</v>
      </c>
      <c r="C45" s="204" t="str">
        <f>'N3.01'!C45</f>
        <v>Asset Replacement Due To Early Life Failures</v>
      </c>
      <c r="D45" s="204" t="str">
        <f>'N3.01'!D45</f>
        <v>Other Interventions</v>
      </c>
      <c r="F45" s="212" t="s">
        <v>51</v>
      </c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253">
        <f t="shared" si="22"/>
        <v>0</v>
      </c>
      <c r="S45" s="199" t="str">
        <f t="shared" si="5"/>
        <v>Units:</v>
      </c>
      <c r="T45" s="120"/>
      <c r="V45" s="199" t="str">
        <f t="shared" si="6"/>
        <v>Units:</v>
      </c>
      <c r="W45" s="120"/>
      <c r="X45" s="120"/>
      <c r="Y45" s="120"/>
      <c r="Z45" s="120"/>
      <c r="AA45" s="120"/>
      <c r="AB45" s="120"/>
      <c r="AC45" s="120"/>
      <c r="AD45" s="120"/>
      <c r="AE45" s="120"/>
      <c r="AF45" s="120"/>
      <c r="AG45" s="253">
        <f t="shared" si="23"/>
        <v>0</v>
      </c>
      <c r="AI45" s="199" t="str">
        <f t="shared" si="8"/>
        <v>Units:</v>
      </c>
      <c r="AJ45" s="120"/>
      <c r="AK45" s="120"/>
      <c r="AL45" s="120"/>
      <c r="AM45" s="120"/>
      <c r="AN45" s="120"/>
      <c r="AO45" s="120"/>
      <c r="AP45" s="120"/>
      <c r="AQ45" s="120"/>
      <c r="AR45" s="120"/>
      <c r="AS45" s="120"/>
      <c r="AT45" s="253">
        <f t="shared" si="24"/>
        <v>0</v>
      </c>
    </row>
    <row r="46" spans="1:46">
      <c r="A46" s="204" t="str">
        <f>'N3.01'!A46</f>
        <v>Stage 3:With Intervention Risk Change</v>
      </c>
      <c r="B46" s="204" t="str">
        <f>'N3.01'!B46</f>
        <v>Risk Changes</v>
      </c>
      <c r="C46" s="248" t="str">
        <f>'N3.01'!C46</f>
        <v>Optional entry 4</v>
      </c>
      <c r="D46" s="204" t="str">
        <f>'N3.01'!D46</f>
        <v>N/A</v>
      </c>
      <c r="F46" s="212" t="s">
        <v>51</v>
      </c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53">
        <f t="shared" si="22"/>
        <v>0</v>
      </c>
      <c r="S46" s="199" t="str">
        <f t="shared" si="5"/>
        <v>Units:</v>
      </c>
      <c r="T46" s="120"/>
      <c r="V46" s="199" t="str">
        <f t="shared" si="6"/>
        <v>Units:</v>
      </c>
      <c r="W46" s="206"/>
      <c r="X46" s="206"/>
      <c r="Y46" s="206"/>
      <c r="Z46" s="206"/>
      <c r="AA46" s="206"/>
      <c r="AB46" s="206"/>
      <c r="AC46" s="206"/>
      <c r="AD46" s="206"/>
      <c r="AE46" s="206"/>
      <c r="AF46" s="206"/>
      <c r="AG46" s="253">
        <f t="shared" si="23"/>
        <v>0</v>
      </c>
      <c r="AI46" s="199" t="str">
        <f t="shared" si="8"/>
        <v>Units:</v>
      </c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53">
        <f t="shared" si="24"/>
        <v>0</v>
      </c>
    </row>
    <row r="47" spans="1:46">
      <c r="A47" s="247" t="str">
        <f>'N3.01'!A47</f>
        <v>Stage 3: RIIO-2 With Intervention Position 2025/26</v>
      </c>
      <c r="B47" s="247" t="str">
        <f>'N3.01'!B47</f>
        <v>Total Asset Category Risk</v>
      </c>
      <c r="C47" s="247" t="str">
        <f>'N3.01'!C47</f>
        <v>With Intervention Position</v>
      </c>
      <c r="D47" s="247" t="str">
        <f>'N3.01'!D47</f>
        <v>Total</v>
      </c>
      <c r="F47" s="212" t="s">
        <v>51</v>
      </c>
      <c r="G47" s="252">
        <f>SUM(G$33:G$46)</f>
        <v>0</v>
      </c>
      <c r="H47" s="252">
        <f t="shared" ref="H47:P47" si="25">SUM(H$33:H$46)</f>
        <v>0</v>
      </c>
      <c r="I47" s="252">
        <f t="shared" si="25"/>
        <v>0</v>
      </c>
      <c r="J47" s="252">
        <f t="shared" si="25"/>
        <v>0</v>
      </c>
      <c r="K47" s="252">
        <f t="shared" si="25"/>
        <v>0</v>
      </c>
      <c r="L47" s="252">
        <f t="shared" si="25"/>
        <v>0</v>
      </c>
      <c r="M47" s="252">
        <f t="shared" si="25"/>
        <v>0</v>
      </c>
      <c r="N47" s="252">
        <f t="shared" si="25"/>
        <v>0</v>
      </c>
      <c r="O47" s="252">
        <f t="shared" si="25"/>
        <v>0</v>
      </c>
      <c r="P47" s="252">
        <f t="shared" si="25"/>
        <v>0</v>
      </c>
      <c r="Q47" s="252">
        <f t="shared" si="22"/>
        <v>0</v>
      </c>
      <c r="S47" s="199" t="str">
        <f t="shared" si="5"/>
        <v>Units:</v>
      </c>
      <c r="T47" s="120"/>
      <c r="V47" s="199" t="str">
        <f t="shared" si="6"/>
        <v>Units:</v>
      </c>
      <c r="W47" s="252">
        <f t="shared" ref="W47:AF47" si="26">SUM(W$33:W$46)</f>
        <v>0</v>
      </c>
      <c r="X47" s="252">
        <f t="shared" si="26"/>
        <v>0</v>
      </c>
      <c r="Y47" s="252">
        <f t="shared" si="26"/>
        <v>0</v>
      </c>
      <c r="Z47" s="252">
        <f t="shared" si="26"/>
        <v>0</v>
      </c>
      <c r="AA47" s="252">
        <f t="shared" si="26"/>
        <v>0</v>
      </c>
      <c r="AB47" s="252">
        <f t="shared" si="26"/>
        <v>0</v>
      </c>
      <c r="AC47" s="252">
        <f t="shared" si="26"/>
        <v>0</v>
      </c>
      <c r="AD47" s="252">
        <f t="shared" si="26"/>
        <v>0</v>
      </c>
      <c r="AE47" s="252">
        <f t="shared" si="26"/>
        <v>0</v>
      </c>
      <c r="AF47" s="252">
        <f t="shared" si="26"/>
        <v>0</v>
      </c>
      <c r="AG47" s="252">
        <f t="shared" si="23"/>
        <v>0</v>
      </c>
      <c r="AI47" s="199" t="str">
        <f t="shared" si="8"/>
        <v>Units:</v>
      </c>
      <c r="AJ47" s="252">
        <f t="shared" ref="AJ47:AS47" si="27">SUM(AJ$33:AJ$46)</f>
        <v>0</v>
      </c>
      <c r="AK47" s="252">
        <f t="shared" si="27"/>
        <v>0</v>
      </c>
      <c r="AL47" s="252">
        <f t="shared" si="27"/>
        <v>0</v>
      </c>
      <c r="AM47" s="252">
        <f t="shared" si="27"/>
        <v>0</v>
      </c>
      <c r="AN47" s="252">
        <f t="shared" si="27"/>
        <v>0</v>
      </c>
      <c r="AO47" s="252">
        <f t="shared" si="27"/>
        <v>0</v>
      </c>
      <c r="AP47" s="252">
        <f t="shared" si="27"/>
        <v>0</v>
      </c>
      <c r="AQ47" s="252">
        <f t="shared" si="27"/>
        <v>0</v>
      </c>
      <c r="AR47" s="252">
        <f t="shared" si="27"/>
        <v>0</v>
      </c>
      <c r="AS47" s="252">
        <f t="shared" si="27"/>
        <v>0</v>
      </c>
      <c r="AT47" s="252">
        <f t="shared" si="24"/>
        <v>0</v>
      </c>
    </row>
    <row r="48" spans="1:46" s="207" customFormat="1" ht="5" customHeight="1">
      <c r="S48" s="208"/>
      <c r="V48" s="208"/>
      <c r="AI48" s="208"/>
    </row>
    <row r="49" spans="1:46">
      <c r="A49" s="204" t="str">
        <f>'N3.01'!A49</f>
        <v>Long Term Risk Benefit: RIIO-2</v>
      </c>
      <c r="B49" s="204" t="str">
        <f>'N3.01'!B49</f>
        <v>Asset Intervention Impacts</v>
      </c>
      <c r="C49" s="204" t="str">
        <f>'N3.01'!C49</f>
        <v>Asset Replacement (PoF Driven)</v>
      </c>
      <c r="D49" s="204" t="str">
        <f>'N3.01'!D49</f>
        <v>N/A</v>
      </c>
      <c r="F49" s="212" t="s">
        <v>51</v>
      </c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253">
        <f t="shared" ref="Q49:Q55" si="28">SUM(G49:P49)</f>
        <v>0</v>
      </c>
      <c r="S49" s="199" t="str">
        <f t="shared" si="5"/>
        <v>Units:</v>
      </c>
      <c r="T49" s="120"/>
      <c r="V49" s="199" t="str">
        <f t="shared" si="6"/>
        <v>Units:</v>
      </c>
      <c r="W49" s="120"/>
      <c r="X49" s="120"/>
      <c r="Y49" s="120"/>
      <c r="Z49" s="120"/>
      <c r="AA49" s="120"/>
      <c r="AB49" s="120"/>
      <c r="AC49" s="120"/>
      <c r="AD49" s="120"/>
      <c r="AE49" s="120"/>
      <c r="AF49" s="120"/>
      <c r="AG49" s="253">
        <f t="shared" ref="AG49:AG55" si="29">SUM(W49:AF49)</f>
        <v>0</v>
      </c>
      <c r="AI49" s="199" t="str">
        <f t="shared" si="8"/>
        <v>Units:</v>
      </c>
      <c r="AJ49" s="120"/>
      <c r="AK49" s="120"/>
      <c r="AL49" s="120"/>
      <c r="AM49" s="120"/>
      <c r="AN49" s="120"/>
      <c r="AO49" s="120"/>
      <c r="AP49" s="120"/>
      <c r="AQ49" s="120"/>
      <c r="AR49" s="120"/>
      <c r="AS49" s="120"/>
      <c r="AT49" s="253">
        <f t="shared" ref="AT49:AT55" si="30">SUM(AJ49:AS49)</f>
        <v>0</v>
      </c>
    </row>
    <row r="50" spans="1:46">
      <c r="A50" s="204" t="str">
        <f>'N3.01'!A50</f>
        <v>Long Term Risk Benefit: RIIO-2</v>
      </c>
      <c r="B50" s="204" t="str">
        <f>'N3.01'!B50</f>
        <v>Asset Intervention Impacts</v>
      </c>
      <c r="C50" s="204" t="str">
        <f>'N3.01'!C50</f>
        <v>Asset Replacement (CoF Driven)</v>
      </c>
      <c r="D50" s="204" t="str">
        <f>'N3.01'!D50</f>
        <v>N/A</v>
      </c>
      <c r="F50" s="212" t="s">
        <v>51</v>
      </c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253">
        <f t="shared" si="28"/>
        <v>0</v>
      </c>
      <c r="S50" s="199" t="str">
        <f t="shared" si="5"/>
        <v>Units:</v>
      </c>
      <c r="T50" s="120"/>
      <c r="V50" s="199" t="str">
        <f t="shared" si="6"/>
        <v>Units:</v>
      </c>
      <c r="W50" s="120"/>
      <c r="X50" s="120"/>
      <c r="Y50" s="120"/>
      <c r="Z50" s="120"/>
      <c r="AA50" s="120"/>
      <c r="AB50" s="120"/>
      <c r="AC50" s="120"/>
      <c r="AD50" s="120"/>
      <c r="AE50" s="120"/>
      <c r="AF50" s="120"/>
      <c r="AG50" s="253">
        <f t="shared" si="29"/>
        <v>0</v>
      </c>
      <c r="AI50" s="199" t="str">
        <f t="shared" si="8"/>
        <v>Units:</v>
      </c>
      <c r="AJ50" s="120"/>
      <c r="AK50" s="120"/>
      <c r="AL50" s="120"/>
      <c r="AM50" s="120"/>
      <c r="AN50" s="120"/>
      <c r="AO50" s="120"/>
      <c r="AP50" s="120"/>
      <c r="AQ50" s="120"/>
      <c r="AR50" s="120"/>
      <c r="AS50" s="120"/>
      <c r="AT50" s="253">
        <f t="shared" si="30"/>
        <v>0</v>
      </c>
    </row>
    <row r="51" spans="1:46">
      <c r="A51" s="204" t="str">
        <f>'N3.01'!A51</f>
        <v>Long Term Risk Benefit: RIIO-2</v>
      </c>
      <c r="B51" s="204" t="str">
        <f>'N3.01'!B51</f>
        <v>Asset Intervention Impacts</v>
      </c>
      <c r="C51" s="204" t="str">
        <f>'N3.01'!C51</f>
        <v>Asset Replacement (Other Driven)</v>
      </c>
      <c r="D51" s="204" t="str">
        <f>'N3.01'!D51</f>
        <v>N/A</v>
      </c>
      <c r="F51" s="212" t="s">
        <v>51</v>
      </c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253">
        <f t="shared" si="28"/>
        <v>0</v>
      </c>
      <c r="S51" s="199" t="str">
        <f t="shared" si="5"/>
        <v>Units:</v>
      </c>
      <c r="T51" s="120"/>
      <c r="V51" s="199" t="str">
        <f t="shared" si="6"/>
        <v>Units:</v>
      </c>
      <c r="W51" s="120"/>
      <c r="X51" s="120"/>
      <c r="Y51" s="120"/>
      <c r="Z51" s="120"/>
      <c r="AA51" s="120"/>
      <c r="AB51" s="120"/>
      <c r="AC51" s="120"/>
      <c r="AD51" s="120"/>
      <c r="AE51" s="120"/>
      <c r="AF51" s="120"/>
      <c r="AG51" s="253">
        <f t="shared" si="29"/>
        <v>0</v>
      </c>
      <c r="AI51" s="199" t="str">
        <f t="shared" si="8"/>
        <v>Units:</v>
      </c>
      <c r="AJ51" s="120"/>
      <c r="AK51" s="120"/>
      <c r="AL51" s="120"/>
      <c r="AM51" s="120"/>
      <c r="AN51" s="120"/>
      <c r="AO51" s="120"/>
      <c r="AP51" s="120"/>
      <c r="AQ51" s="120"/>
      <c r="AR51" s="120"/>
      <c r="AS51" s="120"/>
      <c r="AT51" s="253">
        <f t="shared" si="30"/>
        <v>0</v>
      </c>
    </row>
    <row r="52" spans="1:46">
      <c r="A52" s="204" t="str">
        <f>'N3.01'!A52</f>
        <v>Long Term Risk Benefit: RIIO-2</v>
      </c>
      <c r="B52" s="204" t="str">
        <f>'N3.01'!B52</f>
        <v>Asset Intervention Impacts</v>
      </c>
      <c r="C52" s="204" t="str">
        <f>'N3.01'!C52</f>
        <v>Asset Refurbishment (PoF Driven)</v>
      </c>
      <c r="D52" s="204" t="str">
        <f>'N3.01'!D52</f>
        <v>N/A</v>
      </c>
      <c r="F52" s="212" t="s">
        <v>51</v>
      </c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253">
        <f t="shared" si="28"/>
        <v>0</v>
      </c>
      <c r="S52" s="199" t="str">
        <f t="shared" si="5"/>
        <v>Units:</v>
      </c>
      <c r="T52" s="120"/>
      <c r="V52" s="199" t="str">
        <f t="shared" si="6"/>
        <v>Units:</v>
      </c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253">
        <f t="shared" si="29"/>
        <v>0</v>
      </c>
      <c r="AI52" s="199" t="str">
        <f t="shared" si="8"/>
        <v>Units:</v>
      </c>
      <c r="AJ52" s="120"/>
      <c r="AK52" s="120"/>
      <c r="AL52" s="120"/>
      <c r="AM52" s="120"/>
      <c r="AN52" s="120"/>
      <c r="AO52" s="120"/>
      <c r="AP52" s="120"/>
      <c r="AQ52" s="120"/>
      <c r="AR52" s="120"/>
      <c r="AS52" s="120"/>
      <c r="AT52" s="253">
        <f t="shared" si="30"/>
        <v>0</v>
      </c>
    </row>
    <row r="53" spans="1:46">
      <c r="A53" s="204" t="str">
        <f>'N3.01'!A53</f>
        <v>Long Term Risk Benefit: RIIO-2</v>
      </c>
      <c r="B53" s="204" t="str">
        <f>'N3.01'!B53</f>
        <v>Asset Intervention Impacts</v>
      </c>
      <c r="C53" s="204" t="str">
        <f>'N3.01'!C53</f>
        <v>Asset Refurbishment (CoF Driven)</v>
      </c>
      <c r="D53" s="204" t="str">
        <f>'N3.01'!D53</f>
        <v>N/A</v>
      </c>
      <c r="F53" s="212" t="s">
        <v>51</v>
      </c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253">
        <f t="shared" si="28"/>
        <v>0</v>
      </c>
      <c r="S53" s="199" t="str">
        <f t="shared" si="5"/>
        <v>Units:</v>
      </c>
      <c r="T53" s="120"/>
      <c r="V53" s="199" t="str">
        <f t="shared" si="6"/>
        <v>Units:</v>
      </c>
      <c r="W53" s="120"/>
      <c r="X53" s="120"/>
      <c r="Y53" s="120"/>
      <c r="Z53" s="120"/>
      <c r="AA53" s="120"/>
      <c r="AB53" s="120"/>
      <c r="AC53" s="120"/>
      <c r="AD53" s="120"/>
      <c r="AE53" s="120"/>
      <c r="AF53" s="120"/>
      <c r="AG53" s="253">
        <f t="shared" si="29"/>
        <v>0</v>
      </c>
      <c r="AI53" s="199" t="str">
        <f t="shared" si="8"/>
        <v>Units:</v>
      </c>
      <c r="AJ53" s="120"/>
      <c r="AK53" s="120"/>
      <c r="AL53" s="120"/>
      <c r="AM53" s="120"/>
      <c r="AN53" s="120"/>
      <c r="AO53" s="120"/>
      <c r="AP53" s="120"/>
      <c r="AQ53" s="120"/>
      <c r="AR53" s="120"/>
      <c r="AS53" s="120"/>
      <c r="AT53" s="253">
        <f t="shared" si="30"/>
        <v>0</v>
      </c>
    </row>
    <row r="54" spans="1:46">
      <c r="A54" s="204" t="str">
        <f>'N3.01'!A54</f>
        <v>Long Term Risk Benefit: RIIO-2</v>
      </c>
      <c r="B54" s="204" t="str">
        <f>'N3.01'!B54</f>
        <v>Asset Intervention Impacts</v>
      </c>
      <c r="C54" s="204" t="str">
        <f>'N3.01'!C54</f>
        <v>Asset Refurbishment (Other Driven)</v>
      </c>
      <c r="D54" s="204" t="str">
        <f>'N3.01'!D54</f>
        <v>N/A</v>
      </c>
      <c r="F54" s="212" t="s">
        <v>51</v>
      </c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253">
        <f t="shared" si="28"/>
        <v>0</v>
      </c>
      <c r="S54" s="199" t="str">
        <f t="shared" si="5"/>
        <v>Units:</v>
      </c>
      <c r="T54" s="120"/>
      <c r="V54" s="199" t="str">
        <f t="shared" si="6"/>
        <v>Units:</v>
      </c>
      <c r="W54" s="120"/>
      <c r="X54" s="120"/>
      <c r="Y54" s="120"/>
      <c r="Z54" s="120"/>
      <c r="AA54" s="120"/>
      <c r="AB54" s="120"/>
      <c r="AC54" s="120"/>
      <c r="AD54" s="120"/>
      <c r="AE54" s="120"/>
      <c r="AF54" s="120"/>
      <c r="AG54" s="253">
        <f t="shared" si="29"/>
        <v>0</v>
      </c>
      <c r="AI54" s="199" t="str">
        <f t="shared" si="8"/>
        <v>Units:</v>
      </c>
      <c r="AJ54" s="120"/>
      <c r="AK54" s="120"/>
      <c r="AL54" s="120"/>
      <c r="AM54" s="120"/>
      <c r="AN54" s="120"/>
      <c r="AO54" s="120"/>
      <c r="AP54" s="120"/>
      <c r="AQ54" s="120"/>
      <c r="AR54" s="120"/>
      <c r="AS54" s="120"/>
      <c r="AT54" s="253">
        <f t="shared" si="30"/>
        <v>0</v>
      </c>
    </row>
    <row r="55" spans="1:46">
      <c r="A55" s="204" t="str">
        <f>'N3.01'!A55</f>
        <v>Long Term Risk Benefit: RIIO-2</v>
      </c>
      <c r="B55" s="204" t="str">
        <f>'N3.01'!B55</f>
        <v>Asset Intervention Impacts</v>
      </c>
      <c r="C55" s="204" t="str">
        <f>'N3.01'!C55</f>
        <v>Total Long Term Risk Benefit</v>
      </c>
      <c r="D55" s="204" t="str">
        <f>'N3.01'!D55</f>
        <v>Sub-Total</v>
      </c>
      <c r="F55" s="212" t="s">
        <v>51</v>
      </c>
      <c r="G55" s="252">
        <f>SUM(G$49:G$54)</f>
        <v>0</v>
      </c>
      <c r="H55" s="252">
        <f t="shared" ref="H55:P55" si="31">SUM(H$49:H$54)</f>
        <v>0</v>
      </c>
      <c r="I55" s="252">
        <f t="shared" si="31"/>
        <v>0</v>
      </c>
      <c r="J55" s="252">
        <f t="shared" si="31"/>
        <v>0</v>
      </c>
      <c r="K55" s="252">
        <f t="shared" si="31"/>
        <v>0</v>
      </c>
      <c r="L55" s="252">
        <f t="shared" si="31"/>
        <v>0</v>
      </c>
      <c r="M55" s="252">
        <f t="shared" si="31"/>
        <v>0</v>
      </c>
      <c r="N55" s="252">
        <f t="shared" si="31"/>
        <v>0</v>
      </c>
      <c r="O55" s="252">
        <f t="shared" si="31"/>
        <v>0</v>
      </c>
      <c r="P55" s="252">
        <f t="shared" si="31"/>
        <v>0</v>
      </c>
      <c r="Q55" s="253">
        <f t="shared" si="28"/>
        <v>0</v>
      </c>
      <c r="S55" s="199" t="str">
        <f t="shared" si="5"/>
        <v>Units:</v>
      </c>
      <c r="T55" s="120"/>
      <c r="V55" s="199" t="str">
        <f t="shared" si="6"/>
        <v>Units:</v>
      </c>
      <c r="W55" s="252">
        <f t="shared" ref="W55:AF55" si="32">SUM(W$49:W$54)</f>
        <v>0</v>
      </c>
      <c r="X55" s="252">
        <f t="shared" si="32"/>
        <v>0</v>
      </c>
      <c r="Y55" s="252">
        <f t="shared" si="32"/>
        <v>0</v>
      </c>
      <c r="Z55" s="252">
        <f t="shared" si="32"/>
        <v>0</v>
      </c>
      <c r="AA55" s="252">
        <f t="shared" si="32"/>
        <v>0</v>
      </c>
      <c r="AB55" s="252">
        <f t="shared" si="32"/>
        <v>0</v>
      </c>
      <c r="AC55" s="252">
        <f t="shared" si="32"/>
        <v>0</v>
      </c>
      <c r="AD55" s="252">
        <f t="shared" si="32"/>
        <v>0</v>
      </c>
      <c r="AE55" s="252">
        <f t="shared" si="32"/>
        <v>0</v>
      </c>
      <c r="AF55" s="252">
        <f t="shared" si="32"/>
        <v>0</v>
      </c>
      <c r="AG55" s="253">
        <f t="shared" si="29"/>
        <v>0</v>
      </c>
      <c r="AI55" s="199" t="str">
        <f t="shared" si="8"/>
        <v>Units:</v>
      </c>
      <c r="AJ55" s="252">
        <f t="shared" ref="AJ55:AS55" si="33">SUM(AJ$49:AJ$54)</f>
        <v>0</v>
      </c>
      <c r="AK55" s="252">
        <f t="shared" si="33"/>
        <v>0</v>
      </c>
      <c r="AL55" s="252">
        <f t="shared" si="33"/>
        <v>0</v>
      </c>
      <c r="AM55" s="252">
        <f t="shared" si="33"/>
        <v>0</v>
      </c>
      <c r="AN55" s="252">
        <f t="shared" si="33"/>
        <v>0</v>
      </c>
      <c r="AO55" s="252">
        <f t="shared" si="33"/>
        <v>0</v>
      </c>
      <c r="AP55" s="252">
        <f t="shared" si="33"/>
        <v>0</v>
      </c>
      <c r="AQ55" s="252">
        <f t="shared" si="33"/>
        <v>0</v>
      </c>
      <c r="AR55" s="252">
        <f t="shared" si="33"/>
        <v>0</v>
      </c>
      <c r="AS55" s="252">
        <f t="shared" si="33"/>
        <v>0</v>
      </c>
      <c r="AT55" s="253">
        <f t="shared" si="30"/>
        <v>0</v>
      </c>
    </row>
    <row r="56" spans="1:46" s="207" customFormat="1" ht="5" customHeight="1">
      <c r="F56" s="208"/>
      <c r="S56" s="208"/>
      <c r="V56" s="208"/>
      <c r="AI56" s="208"/>
    </row>
    <row r="78" spans="5:5">
      <c r="E78" s="209"/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67CB22-1425-4499-AFDB-DA92F7BBCB3B}">
  <sheetPr codeName="Sheet71">
    <tabColor rgb="FF7030A0"/>
  </sheetPr>
  <dimension ref="A1:AV78"/>
  <sheetViews>
    <sheetView zoomScale="85" zoomScaleNormal="85" workbookViewId="0">
      <selection activeCell="G47" sqref="G47"/>
    </sheetView>
  </sheetViews>
  <sheetFormatPr defaultColWidth="9" defaultRowHeight="12.4"/>
  <cols>
    <col min="1" max="1" width="51.19921875" style="89" customWidth="1"/>
    <col min="2" max="2" width="48.796875" style="89" bestFit="1" customWidth="1"/>
    <col min="3" max="3" width="51.19921875" style="89" bestFit="1" customWidth="1"/>
    <col min="4" max="4" width="11.796875" style="89" customWidth="1"/>
    <col min="5" max="5" width="1" style="207" customWidth="1"/>
    <col min="6" max="6" width="6.19921875" style="90" customWidth="1"/>
    <col min="7" max="7" width="9.796875" style="89" bestFit="1" customWidth="1"/>
    <col min="8" max="14" width="9.1328125" style="89" bestFit="1" customWidth="1"/>
    <col min="15" max="17" width="9" style="89"/>
    <col min="18" max="18" width="1" style="207" customWidth="1"/>
    <col min="19" max="19" width="6.19921875" style="90" customWidth="1"/>
    <col min="20" max="20" width="9" style="89"/>
    <col min="21" max="21" width="1" style="207" customWidth="1"/>
    <col min="22" max="22" width="6.19921875" style="90" customWidth="1"/>
    <col min="23" max="33" width="9" style="89"/>
    <col min="34" max="34" width="1" style="207" customWidth="1"/>
    <col min="35" max="35" width="6.19921875" style="90" customWidth="1"/>
    <col min="36" max="46" width="9" style="89"/>
    <col min="47" max="47" width="9.33203125" style="89" bestFit="1" customWidth="1"/>
    <col min="48" max="16384" width="9" style="89"/>
  </cols>
  <sheetData>
    <row r="1" spans="1:48" ht="25.15">
      <c r="A1" s="1" t="str">
        <f>N0_Cover!A1</f>
        <v>RIIO-2 Regulatory Reporting Pack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</row>
    <row r="2" spans="1:48" ht="22.9">
      <c r="A2" s="1">
        <f>N0_Cover!$B$12</f>
        <v>0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</row>
    <row r="3" spans="1:48" ht="19.899999999999999">
      <c r="A3" s="5" t="str">
        <f>"Workbook " &amp; N0_Cover!$B$12</f>
        <v xml:space="preserve">Workbook 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48" ht="17.649999999999999">
      <c r="A4" s="7" t="str">
        <f>"Submission Version " &amp; N0_Cover!$B$15 &amp; " - Submitted on " &amp; TEXT(N0_Cover!$B$16,"dd mmm yyyy")</f>
        <v>Submission Version  - Submitted on 00 Jan 1900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</row>
    <row r="5" spans="1:48" ht="17.649999999999999">
      <c r="A5" s="7" t="str">
        <f>"Template Version: " &amp; N0_Cover!$B$11</f>
        <v>Template Version: v1.0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</row>
    <row r="6" spans="1:48" ht="19.899999999999999">
      <c r="A6" s="5" t="e">
        <f ca="1">"Sheet: " &amp;VLOOKUP(RIGHT(CELL("filename",A1),LEN(CELL("filename",A1))-FIND("]",CELL("filename",A1))),'N0.1_Contents'!$A$11:$B$98,2,FALSE)</f>
        <v>#N/A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</row>
    <row r="7" spans="1:48" ht="17.649999999999999">
      <c r="A7" s="7" t="str">
        <f>"Prices Base: " &amp; 'N0.5_Data_Constants'!C13</f>
        <v>Prices Base: 2018/19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</row>
    <row r="8" spans="1:48" s="137" customFormat="1">
      <c r="A8" s="140" t="str">
        <f>"Error Checks: " &amp; IF(ISERROR(MATCH("Error",$A$9:$AV$9,0)),"OK","Error")</f>
        <v>Error Checks: OK</v>
      </c>
      <c r="B8" s="141"/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1"/>
      <c r="AE8" s="141"/>
      <c r="AF8" s="141"/>
      <c r="AG8" s="141"/>
      <c r="AH8" s="141"/>
      <c r="AI8" s="141"/>
      <c r="AJ8" s="141"/>
      <c r="AK8" s="141"/>
      <c r="AL8" s="141"/>
      <c r="AM8" s="141"/>
      <c r="AN8" s="141"/>
      <c r="AO8" s="141"/>
      <c r="AP8" s="141"/>
      <c r="AQ8" s="141"/>
      <c r="AR8" s="141"/>
      <c r="AS8" s="141"/>
      <c r="AT8" s="141"/>
      <c r="AU8" s="141"/>
    </row>
    <row r="9" spans="1:48" s="137" customFormat="1">
      <c r="A9" s="142" t="str">
        <f t="shared" ref="A9:AV9" si="0">IF(ISERROR(MATCH("Error",A10:A12,0)),"-","Error")</f>
        <v>-</v>
      </c>
      <c r="B9" s="142" t="str">
        <f t="shared" si="0"/>
        <v>-</v>
      </c>
      <c r="C9" s="142" t="str">
        <f t="shared" si="0"/>
        <v>-</v>
      </c>
      <c r="D9" s="142"/>
      <c r="E9" s="142" t="str">
        <f t="shared" si="0"/>
        <v>-</v>
      </c>
      <c r="F9" s="142" t="str">
        <f t="shared" si="0"/>
        <v>-</v>
      </c>
      <c r="G9" s="142" t="str">
        <f t="shared" si="0"/>
        <v>-</v>
      </c>
      <c r="H9" s="142" t="str">
        <f t="shared" si="0"/>
        <v>-</v>
      </c>
      <c r="I9" s="142" t="str">
        <f t="shared" si="0"/>
        <v>-</v>
      </c>
      <c r="J9" s="142" t="str">
        <f t="shared" si="0"/>
        <v>-</v>
      </c>
      <c r="K9" s="142" t="str">
        <f t="shared" si="0"/>
        <v>-</v>
      </c>
      <c r="L9" s="142" t="str">
        <f t="shared" si="0"/>
        <v>-</v>
      </c>
      <c r="M9" s="142" t="str">
        <f t="shared" si="0"/>
        <v>-</v>
      </c>
      <c r="N9" s="142" t="str">
        <f t="shared" si="0"/>
        <v>-</v>
      </c>
      <c r="O9" s="142" t="str">
        <f t="shared" si="0"/>
        <v>-</v>
      </c>
      <c r="P9" s="142" t="str">
        <f t="shared" si="0"/>
        <v>-</v>
      </c>
      <c r="Q9" s="142" t="str">
        <f t="shared" si="0"/>
        <v>-</v>
      </c>
      <c r="R9" s="142" t="str">
        <f t="shared" si="0"/>
        <v>-</v>
      </c>
      <c r="S9" s="142" t="str">
        <f t="shared" si="0"/>
        <v>-</v>
      </c>
      <c r="T9" s="142" t="str">
        <f t="shared" si="0"/>
        <v>-</v>
      </c>
      <c r="U9" s="142" t="str">
        <f t="shared" si="0"/>
        <v>-</v>
      </c>
      <c r="V9" s="142" t="str">
        <f t="shared" si="0"/>
        <v>-</v>
      </c>
      <c r="W9" s="142" t="str">
        <f t="shared" si="0"/>
        <v>-</v>
      </c>
      <c r="X9" s="142" t="str">
        <f t="shared" si="0"/>
        <v>-</v>
      </c>
      <c r="Y9" s="142" t="str">
        <f t="shared" si="0"/>
        <v>-</v>
      </c>
      <c r="Z9" s="142" t="str">
        <f t="shared" si="0"/>
        <v>-</v>
      </c>
      <c r="AA9" s="142" t="str">
        <f t="shared" si="0"/>
        <v>-</v>
      </c>
      <c r="AB9" s="142" t="str">
        <f t="shared" si="0"/>
        <v>-</v>
      </c>
      <c r="AC9" s="142" t="str">
        <f t="shared" si="0"/>
        <v>-</v>
      </c>
      <c r="AD9" s="142" t="str">
        <f t="shared" si="0"/>
        <v>-</v>
      </c>
      <c r="AE9" s="142" t="str">
        <f t="shared" si="0"/>
        <v>-</v>
      </c>
      <c r="AF9" s="142" t="str">
        <f t="shared" si="0"/>
        <v>-</v>
      </c>
      <c r="AG9" s="142" t="str">
        <f t="shared" si="0"/>
        <v>-</v>
      </c>
      <c r="AH9" s="142" t="str">
        <f t="shared" si="0"/>
        <v>-</v>
      </c>
      <c r="AI9" s="142" t="str">
        <f t="shared" si="0"/>
        <v>-</v>
      </c>
      <c r="AJ9" s="142" t="str">
        <f t="shared" si="0"/>
        <v>-</v>
      </c>
      <c r="AK9" s="142" t="str">
        <f t="shared" si="0"/>
        <v>-</v>
      </c>
      <c r="AL9" s="142" t="str">
        <f t="shared" si="0"/>
        <v>-</v>
      </c>
      <c r="AM9" s="142" t="str">
        <f t="shared" si="0"/>
        <v>-</v>
      </c>
      <c r="AN9" s="142" t="str">
        <f t="shared" si="0"/>
        <v>-</v>
      </c>
      <c r="AO9" s="142" t="str">
        <f t="shared" si="0"/>
        <v>-</v>
      </c>
      <c r="AP9" s="142" t="str">
        <f t="shared" si="0"/>
        <v>-</v>
      </c>
      <c r="AQ9" s="142" t="str">
        <f t="shared" si="0"/>
        <v>-</v>
      </c>
      <c r="AR9" s="142" t="str">
        <f t="shared" si="0"/>
        <v>-</v>
      </c>
      <c r="AS9" s="142" t="str">
        <f t="shared" si="0"/>
        <v>-</v>
      </c>
      <c r="AT9" s="142" t="str">
        <f t="shared" si="0"/>
        <v>-</v>
      </c>
      <c r="AU9" s="142" t="str">
        <f t="shared" si="0"/>
        <v>-</v>
      </c>
      <c r="AV9" s="137" t="str">
        <f t="shared" si="0"/>
        <v>-</v>
      </c>
    </row>
    <row r="12" spans="1:48" ht="19.899999999999999">
      <c r="A12" s="14" t="e">
        <f>'N0.6_Lookup_References'!B38</f>
        <v>#N/A</v>
      </c>
      <c r="B12" s="14"/>
      <c r="F12" s="14"/>
      <c r="G12" s="89" t="s">
        <v>0</v>
      </c>
      <c r="S12" s="200"/>
      <c r="T12" s="89" t="s">
        <v>2</v>
      </c>
      <c r="W12" s="201"/>
      <c r="X12" s="202" t="s">
        <v>229</v>
      </c>
      <c r="Y12" s="89" t="e">
        <f>VLOOKUP(A12, 'N0.6_Lookup_References'!B14:C63, 2, FALSE)</f>
        <v>#N/A</v>
      </c>
    </row>
    <row r="13" spans="1:48">
      <c r="S13" s="99" t="s">
        <v>112</v>
      </c>
      <c r="V13" s="99" t="s">
        <v>110</v>
      </c>
      <c r="AI13" s="99" t="s">
        <v>111</v>
      </c>
    </row>
    <row r="14" spans="1:48" ht="12.75" thickBot="1">
      <c r="A14" s="203" t="s">
        <v>413</v>
      </c>
      <c r="B14" s="203" t="s">
        <v>414</v>
      </c>
      <c r="C14" s="203" t="s">
        <v>415</v>
      </c>
      <c r="D14" s="203" t="s">
        <v>615</v>
      </c>
      <c r="F14" s="92" t="s">
        <v>49</v>
      </c>
      <c r="G14" s="91" t="s">
        <v>13</v>
      </c>
      <c r="H14" s="21" t="s">
        <v>14</v>
      </c>
      <c r="I14" s="22" t="s">
        <v>15</v>
      </c>
      <c r="J14" s="23" t="s">
        <v>16</v>
      </c>
      <c r="K14" s="24" t="s">
        <v>17</v>
      </c>
      <c r="L14" s="25" t="s">
        <v>18</v>
      </c>
      <c r="M14" s="26" t="s">
        <v>19</v>
      </c>
      <c r="N14" s="29" t="s">
        <v>20</v>
      </c>
      <c r="O14" s="27" t="s">
        <v>21</v>
      </c>
      <c r="P14" s="31" t="s">
        <v>22</v>
      </c>
      <c r="Q14" s="198" t="s">
        <v>26</v>
      </c>
      <c r="S14" s="92" t="s">
        <v>49</v>
      </c>
      <c r="T14" s="92" t="s">
        <v>76</v>
      </c>
      <c r="V14" s="92" t="s">
        <v>49</v>
      </c>
      <c r="W14" s="91" t="s">
        <v>13</v>
      </c>
      <c r="X14" s="21" t="s">
        <v>14</v>
      </c>
      <c r="Y14" s="22" t="s">
        <v>15</v>
      </c>
      <c r="Z14" s="23" t="s">
        <v>16</v>
      </c>
      <c r="AA14" s="24" t="s">
        <v>17</v>
      </c>
      <c r="AB14" s="25" t="s">
        <v>18</v>
      </c>
      <c r="AC14" s="26" t="s">
        <v>19</v>
      </c>
      <c r="AD14" s="29" t="s">
        <v>20</v>
      </c>
      <c r="AE14" s="27" t="s">
        <v>21</v>
      </c>
      <c r="AF14" s="31" t="s">
        <v>22</v>
      </c>
      <c r="AG14" s="198" t="s">
        <v>26</v>
      </c>
      <c r="AI14" s="92" t="s">
        <v>49</v>
      </c>
      <c r="AJ14" s="91" t="s">
        <v>4</v>
      </c>
      <c r="AK14" s="21" t="s">
        <v>5</v>
      </c>
      <c r="AL14" s="22" t="s">
        <v>6</v>
      </c>
      <c r="AM14" s="23" t="s">
        <v>7</v>
      </c>
      <c r="AN14" s="24" t="s">
        <v>8</v>
      </c>
      <c r="AO14" s="25" t="s">
        <v>91</v>
      </c>
      <c r="AP14" s="26" t="s">
        <v>92</v>
      </c>
      <c r="AQ14" s="29" t="s">
        <v>93</v>
      </c>
      <c r="AR14" s="27" t="s">
        <v>94</v>
      </c>
      <c r="AS14" s="31" t="s">
        <v>95</v>
      </c>
      <c r="AT14" s="198" t="s">
        <v>26</v>
      </c>
    </row>
    <row r="15" spans="1:48">
      <c r="A15" s="247" t="str">
        <f>'N3.01'!A15</f>
        <v>Stage1: RIIO-1 Closeout Position</v>
      </c>
      <c r="B15" s="247" t="str">
        <f>'N3.01'!B15</f>
        <v>Total Asset Category Risk</v>
      </c>
      <c r="C15" s="247" t="str">
        <f>'N3.01'!C15</f>
        <v>Closeout Position</v>
      </c>
      <c r="D15" s="247" t="str">
        <f>'N3.01'!D15</f>
        <v>Total</v>
      </c>
      <c r="F15" s="212" t="s">
        <v>51</v>
      </c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253">
        <f t="shared" ref="Q15:Q22" si="1">SUM(G15:P15)</f>
        <v>0</v>
      </c>
      <c r="S15" s="199" t="str">
        <f>$X$12</f>
        <v>Units:</v>
      </c>
      <c r="T15" s="120"/>
      <c r="V15" s="199" t="str">
        <f>$X$12</f>
        <v>Units:</v>
      </c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253">
        <f t="shared" ref="AG15:AG20" si="2">SUM(W15:AF15)</f>
        <v>0</v>
      </c>
      <c r="AI15" s="199" t="str">
        <f>$X$12</f>
        <v>Units:</v>
      </c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253">
        <f t="shared" ref="AT15:AT20" si="3">SUM(AJ15:AS15)</f>
        <v>0</v>
      </c>
    </row>
    <row r="16" spans="1:48">
      <c r="A16" s="204" t="str">
        <f>'N3.01'!A16</f>
        <v>Stage1: RIIO-1 to RIIO-2</v>
      </c>
      <c r="B16" s="204" t="str">
        <f>'N3.01'!B16</f>
        <v>Normalisation: True-Up</v>
      </c>
      <c r="C16" s="204" t="str">
        <f>'N3.01'!C16</f>
        <v>Data Revision</v>
      </c>
      <c r="D16" s="204" t="str">
        <f>'N3.01'!D16</f>
        <v>N/A</v>
      </c>
      <c r="F16" s="212" t="s">
        <v>51</v>
      </c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253">
        <f t="shared" si="1"/>
        <v>0</v>
      </c>
      <c r="S16" s="199" t="str">
        <f>$X$12</f>
        <v>Units:</v>
      </c>
      <c r="T16" s="120"/>
      <c r="V16" s="199" t="str">
        <f>$X$12</f>
        <v>Units:</v>
      </c>
      <c r="W16" s="120"/>
      <c r="X16" s="120"/>
      <c r="Y16" s="120"/>
      <c r="Z16" s="120"/>
      <c r="AA16" s="120"/>
      <c r="AB16" s="120"/>
      <c r="AC16" s="120"/>
      <c r="AD16" s="120"/>
      <c r="AE16" s="120"/>
      <c r="AF16" s="120"/>
      <c r="AG16" s="253">
        <f t="shared" si="2"/>
        <v>0</v>
      </c>
      <c r="AI16" s="199" t="str">
        <f>$X$12</f>
        <v>Units:</v>
      </c>
      <c r="AJ16" s="120"/>
      <c r="AK16" s="120"/>
      <c r="AL16" s="120"/>
      <c r="AM16" s="120"/>
      <c r="AN16" s="120"/>
      <c r="AO16" s="120"/>
      <c r="AP16" s="120"/>
      <c r="AQ16" s="120"/>
      <c r="AR16" s="120"/>
      <c r="AS16" s="120"/>
      <c r="AT16" s="253">
        <f t="shared" si="3"/>
        <v>0</v>
      </c>
    </row>
    <row r="17" spans="1:46">
      <c r="A17" s="204" t="str">
        <f>'N3.01'!A17</f>
        <v>Stage1: RIIO-1 to RIIO-2</v>
      </c>
      <c r="B17" s="204" t="str">
        <f>'N3.01'!B17</f>
        <v>Normalisation: True-Up</v>
      </c>
      <c r="C17" s="204" t="str">
        <f>'N3.01'!C17</f>
        <v>Methodological Change</v>
      </c>
      <c r="D17" s="204" t="str">
        <f>'N3.01'!D17</f>
        <v>N/A</v>
      </c>
      <c r="F17" s="212" t="s">
        <v>51</v>
      </c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253">
        <f t="shared" si="1"/>
        <v>0</v>
      </c>
      <c r="S17" s="199" t="str">
        <f>$X$12</f>
        <v>Units:</v>
      </c>
      <c r="T17" s="120"/>
      <c r="V17" s="199" t="str">
        <f>$X$12</f>
        <v>Units:</v>
      </c>
      <c r="W17" s="120"/>
      <c r="X17" s="120"/>
      <c r="Y17" s="120"/>
      <c r="Z17" s="120"/>
      <c r="AA17" s="120"/>
      <c r="AB17" s="120"/>
      <c r="AC17" s="120"/>
      <c r="AD17" s="120"/>
      <c r="AE17" s="120"/>
      <c r="AF17" s="120"/>
      <c r="AG17" s="253">
        <f t="shared" si="2"/>
        <v>0</v>
      </c>
      <c r="AI17" s="199" t="str">
        <f>$X$12</f>
        <v>Units:</v>
      </c>
      <c r="AJ17" s="120"/>
      <c r="AK17" s="120"/>
      <c r="AL17" s="120"/>
      <c r="AM17" s="120"/>
      <c r="AN17" s="120"/>
      <c r="AO17" s="120"/>
      <c r="AP17" s="120"/>
      <c r="AQ17" s="120"/>
      <c r="AR17" s="120"/>
      <c r="AS17" s="120"/>
      <c r="AT17" s="253">
        <f t="shared" si="3"/>
        <v>0</v>
      </c>
    </row>
    <row r="18" spans="1:46">
      <c r="A18" s="204" t="str">
        <f>'N3.01'!A18</f>
        <v>Stage1: RIIO-1 to RIIO-2</v>
      </c>
      <c r="B18" s="204" t="str">
        <f>'N3.01'!B18</f>
        <v>Normalisation: True-Up</v>
      </c>
      <c r="C18" s="248" t="str">
        <f>'N3.01'!C18</f>
        <v>Optional entry 1</v>
      </c>
      <c r="D18" s="204" t="str">
        <f>'N3.01'!D18</f>
        <v>N/A</v>
      </c>
      <c r="F18" s="212" t="s">
        <v>51</v>
      </c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253">
        <f t="shared" si="1"/>
        <v>0</v>
      </c>
      <c r="S18" s="199" t="str">
        <f>$X$12</f>
        <v>Units:</v>
      </c>
      <c r="T18" s="120"/>
      <c r="V18" s="199" t="str">
        <f>$X$12</f>
        <v>Units:</v>
      </c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253">
        <f t="shared" si="2"/>
        <v>0</v>
      </c>
      <c r="AI18" s="199" t="str">
        <f>$X$12</f>
        <v>Units:</v>
      </c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253">
        <f t="shared" si="3"/>
        <v>0</v>
      </c>
    </row>
    <row r="19" spans="1:46">
      <c r="A19" s="204" t="str">
        <f>'N3.01'!A19</f>
        <v>Stage1: RIIO-1 to RIIO-2</v>
      </c>
      <c r="B19" s="204" t="str">
        <f>'N3.01'!B19</f>
        <v>Normalisation: True-Up</v>
      </c>
      <c r="C19" s="248" t="str">
        <f>'N3.01'!C19</f>
        <v>Optional entry 2</v>
      </c>
      <c r="D19" s="204" t="str">
        <f>'N3.01'!D19</f>
        <v>N/A</v>
      </c>
      <c r="F19" s="212" t="s">
        <v>51</v>
      </c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252">
        <f t="shared" si="1"/>
        <v>0</v>
      </c>
      <c r="S19" s="199" t="str">
        <f>$X$12</f>
        <v>Units:</v>
      </c>
      <c r="T19" s="120"/>
      <c r="V19" s="199" t="str">
        <f>$X$12</f>
        <v>Units:</v>
      </c>
      <c r="W19" s="120"/>
      <c r="X19" s="120"/>
      <c r="Y19" s="120"/>
      <c r="Z19" s="120"/>
      <c r="AA19" s="120"/>
      <c r="AB19" s="120"/>
      <c r="AC19" s="120"/>
      <c r="AD19" s="120"/>
      <c r="AE19" s="120"/>
      <c r="AF19" s="120"/>
      <c r="AG19" s="252">
        <f t="shared" si="2"/>
        <v>0</v>
      </c>
      <c r="AI19" s="199" t="str">
        <f>$X$12</f>
        <v>Units:</v>
      </c>
      <c r="AJ19" s="120"/>
      <c r="AK19" s="120"/>
      <c r="AL19" s="120"/>
      <c r="AM19" s="120"/>
      <c r="AN19" s="120"/>
      <c r="AO19" s="120"/>
      <c r="AP19" s="120"/>
      <c r="AQ19" s="120"/>
      <c r="AR19" s="120"/>
      <c r="AS19" s="120"/>
      <c r="AT19" s="252">
        <f t="shared" si="3"/>
        <v>0</v>
      </c>
    </row>
    <row r="20" spans="1:46">
      <c r="A20" s="247" t="str">
        <f>'N3.01'!A20</f>
        <v>Stage 2: RIIO-2 Start Position 2020/21</v>
      </c>
      <c r="B20" s="247" t="str">
        <f>'N3.01'!B20</f>
        <v>Total Asset Category Risk</v>
      </c>
      <c r="C20" s="247" t="str">
        <f>'N3.01'!C20</f>
        <v>Start Position</v>
      </c>
      <c r="D20" s="247" t="str">
        <f>'N3.01'!D20</f>
        <v>Total</v>
      </c>
      <c r="F20" s="212" t="s">
        <v>51</v>
      </c>
      <c r="G20" s="252">
        <f>SUM(G15:G19)</f>
        <v>0</v>
      </c>
      <c r="H20" s="252">
        <f t="shared" ref="H20:P20" si="4">SUM(H15:H19)</f>
        <v>0</v>
      </c>
      <c r="I20" s="252">
        <f t="shared" si="4"/>
        <v>0</v>
      </c>
      <c r="J20" s="252">
        <f t="shared" si="4"/>
        <v>0</v>
      </c>
      <c r="K20" s="252">
        <f t="shared" si="4"/>
        <v>0</v>
      </c>
      <c r="L20" s="252">
        <f t="shared" si="4"/>
        <v>0</v>
      </c>
      <c r="M20" s="252">
        <f t="shared" si="4"/>
        <v>0</v>
      </c>
      <c r="N20" s="252">
        <f t="shared" si="4"/>
        <v>0</v>
      </c>
      <c r="O20" s="252">
        <f t="shared" si="4"/>
        <v>0</v>
      </c>
      <c r="P20" s="252">
        <f t="shared" si="4"/>
        <v>0</v>
      </c>
      <c r="Q20" s="252">
        <f t="shared" si="1"/>
        <v>0</v>
      </c>
      <c r="S20" s="199" t="str">
        <f t="shared" ref="S20:S55" si="5">$X$12</f>
        <v>Units:</v>
      </c>
      <c r="T20" s="120"/>
      <c r="V20" s="199" t="str">
        <f t="shared" ref="V20:V55" si="6">$X$12</f>
        <v>Units:</v>
      </c>
      <c r="W20" s="252">
        <f t="shared" ref="W20:AF20" si="7">SUM(W15:W19)</f>
        <v>0</v>
      </c>
      <c r="X20" s="252">
        <f t="shared" si="7"/>
        <v>0</v>
      </c>
      <c r="Y20" s="252">
        <f t="shared" si="7"/>
        <v>0</v>
      </c>
      <c r="Z20" s="252">
        <f t="shared" si="7"/>
        <v>0</v>
      </c>
      <c r="AA20" s="252">
        <f t="shared" si="7"/>
        <v>0</v>
      </c>
      <c r="AB20" s="252">
        <f t="shared" si="7"/>
        <v>0</v>
      </c>
      <c r="AC20" s="252">
        <f t="shared" si="7"/>
        <v>0</v>
      </c>
      <c r="AD20" s="252">
        <f t="shared" si="7"/>
        <v>0</v>
      </c>
      <c r="AE20" s="252">
        <f t="shared" si="7"/>
        <v>0</v>
      </c>
      <c r="AF20" s="252">
        <f t="shared" si="7"/>
        <v>0</v>
      </c>
      <c r="AG20" s="252">
        <f t="shared" si="2"/>
        <v>0</v>
      </c>
      <c r="AI20" s="199" t="str">
        <f t="shared" ref="AI20:AI55" si="8">$X$12</f>
        <v>Units:</v>
      </c>
      <c r="AJ20" s="252">
        <f t="shared" ref="AJ20:AS20" si="9">SUM(AJ15:AJ19)</f>
        <v>0</v>
      </c>
      <c r="AK20" s="252">
        <f t="shared" si="9"/>
        <v>0</v>
      </c>
      <c r="AL20" s="252">
        <f t="shared" si="9"/>
        <v>0</v>
      </c>
      <c r="AM20" s="252">
        <f t="shared" si="9"/>
        <v>0</v>
      </c>
      <c r="AN20" s="252">
        <f t="shared" si="9"/>
        <v>0</v>
      </c>
      <c r="AO20" s="252">
        <f t="shared" si="9"/>
        <v>0</v>
      </c>
      <c r="AP20" s="252">
        <f t="shared" si="9"/>
        <v>0</v>
      </c>
      <c r="AQ20" s="252">
        <f t="shared" si="9"/>
        <v>0</v>
      </c>
      <c r="AR20" s="252">
        <f t="shared" si="9"/>
        <v>0</v>
      </c>
      <c r="AS20" s="252">
        <f t="shared" si="9"/>
        <v>0</v>
      </c>
      <c r="AT20" s="252">
        <f t="shared" si="3"/>
        <v>0</v>
      </c>
    </row>
    <row r="21" spans="1:46">
      <c r="A21" s="204" t="str">
        <f>'N3.01'!A21</f>
        <v>Stage 2: Without Intervention Risk Change</v>
      </c>
      <c r="B21" s="204" t="str">
        <f>'N3.01'!B21</f>
        <v>Deterioration</v>
      </c>
      <c r="C21" s="204" t="str">
        <f>'N3.01'!C21</f>
        <v>Original Forecast Deterioration</v>
      </c>
      <c r="D21" s="204" t="str">
        <f>'N3.01'!D21</f>
        <v>N/A</v>
      </c>
      <c r="F21" s="212" t="s">
        <v>51</v>
      </c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253">
        <f t="shared" si="1"/>
        <v>0</v>
      </c>
      <c r="S21" s="199" t="str">
        <f t="shared" si="5"/>
        <v>Units:</v>
      </c>
      <c r="T21" s="120"/>
      <c r="V21" s="199" t="str">
        <f t="shared" si="6"/>
        <v>Units:</v>
      </c>
      <c r="W21" s="120"/>
      <c r="X21" s="120"/>
      <c r="Y21" s="120"/>
      <c r="Z21" s="120"/>
      <c r="AA21" s="120"/>
      <c r="AB21" s="120"/>
      <c r="AC21" s="120"/>
      <c r="AD21" s="120"/>
      <c r="AE21" s="120"/>
      <c r="AF21" s="120"/>
      <c r="AG21" s="253">
        <f t="shared" ref="AG21:AG32" si="10">SUM(W21:AF21)</f>
        <v>0</v>
      </c>
      <c r="AI21" s="199" t="str">
        <f t="shared" si="8"/>
        <v>Units:</v>
      </c>
      <c r="AJ21" s="120"/>
      <c r="AK21" s="120"/>
      <c r="AL21" s="120"/>
      <c r="AM21" s="120"/>
      <c r="AN21" s="120"/>
      <c r="AO21" s="120"/>
      <c r="AP21" s="120"/>
      <c r="AQ21" s="120"/>
      <c r="AR21" s="120"/>
      <c r="AS21" s="120"/>
      <c r="AT21" s="253">
        <f t="shared" ref="AT21:AT32" si="11">SUM(AJ21:AS21)</f>
        <v>0</v>
      </c>
    </row>
    <row r="22" spans="1:46">
      <c r="A22" s="204" t="str">
        <f>'N3.01'!A22</f>
        <v>Stage 2: Without Intervention Risk Change</v>
      </c>
      <c r="B22" s="204" t="str">
        <f>'N3.01'!B22</f>
        <v>Non-Intervention Impacts</v>
      </c>
      <c r="C22" s="204" t="str">
        <f>'N3.01'!C22</f>
        <v>Revised Forecast Deterioration</v>
      </c>
      <c r="D22" s="204" t="str">
        <f>'N3.01'!D22</f>
        <v>N/A</v>
      </c>
      <c r="F22" s="212" t="s">
        <v>51</v>
      </c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253">
        <f t="shared" si="1"/>
        <v>0</v>
      </c>
      <c r="S22" s="199" t="str">
        <f t="shared" si="5"/>
        <v>Units:</v>
      </c>
      <c r="T22" s="120"/>
      <c r="V22" s="199" t="str">
        <f t="shared" si="6"/>
        <v>Units:</v>
      </c>
      <c r="W22" s="120"/>
      <c r="X22" s="120"/>
      <c r="Y22" s="120"/>
      <c r="Z22" s="120"/>
      <c r="AA22" s="120"/>
      <c r="AB22" s="120"/>
      <c r="AC22" s="120"/>
      <c r="AD22" s="120"/>
      <c r="AE22" s="120"/>
      <c r="AF22" s="120"/>
      <c r="AG22" s="253">
        <f t="shared" si="10"/>
        <v>0</v>
      </c>
      <c r="AI22" s="199" t="str">
        <f t="shared" si="8"/>
        <v>Units:</v>
      </c>
      <c r="AJ22" s="120"/>
      <c r="AK22" s="120"/>
      <c r="AL22" s="120"/>
      <c r="AM22" s="120"/>
      <c r="AN22" s="120"/>
      <c r="AO22" s="120"/>
      <c r="AP22" s="120"/>
      <c r="AQ22" s="120"/>
      <c r="AR22" s="120"/>
      <c r="AS22" s="120"/>
      <c r="AT22" s="253">
        <f t="shared" si="11"/>
        <v>0</v>
      </c>
    </row>
    <row r="23" spans="1:46">
      <c r="A23" s="204" t="str">
        <f>'N3.01'!A23</f>
        <v>Stage 2: Without Intervention Risk Change</v>
      </c>
      <c r="B23" s="204" t="str">
        <f>'N3.01'!B23</f>
        <v>Non-Intervention Impacts</v>
      </c>
      <c r="C23" s="204" t="str">
        <f>'N3.01'!C23</f>
        <v>Deterioration Change Impact</v>
      </c>
      <c r="D23" s="204" t="str">
        <f>'N3.01'!D23</f>
        <v>Non-Intervention</v>
      </c>
      <c r="F23" s="212" t="s">
        <v>51</v>
      </c>
      <c r="G23" s="254">
        <f t="shared" ref="G23:P23" si="12">G$22-G$21</f>
        <v>0</v>
      </c>
      <c r="H23" s="254">
        <f t="shared" si="12"/>
        <v>0</v>
      </c>
      <c r="I23" s="254">
        <f t="shared" si="12"/>
        <v>0</v>
      </c>
      <c r="J23" s="254">
        <f t="shared" si="12"/>
        <v>0</v>
      </c>
      <c r="K23" s="254">
        <f t="shared" si="12"/>
        <v>0</v>
      </c>
      <c r="L23" s="254">
        <f t="shared" si="12"/>
        <v>0</v>
      </c>
      <c r="M23" s="254">
        <f t="shared" si="12"/>
        <v>0</v>
      </c>
      <c r="N23" s="254">
        <f t="shared" si="12"/>
        <v>0</v>
      </c>
      <c r="O23" s="254">
        <f t="shared" si="12"/>
        <v>0</v>
      </c>
      <c r="P23" s="254">
        <f t="shared" si="12"/>
        <v>0</v>
      </c>
      <c r="Q23" s="253">
        <f t="shared" ref="Q23:Q32" si="13">SUM(G23:P23)</f>
        <v>0</v>
      </c>
      <c r="S23" s="199" t="str">
        <f t="shared" si="5"/>
        <v>Units:</v>
      </c>
      <c r="T23" s="120"/>
      <c r="V23" s="199" t="str">
        <f t="shared" si="6"/>
        <v>Units:</v>
      </c>
      <c r="W23" s="254">
        <f t="shared" ref="W23:AF23" si="14">W$22-W$21</f>
        <v>0</v>
      </c>
      <c r="X23" s="254">
        <f t="shared" si="14"/>
        <v>0</v>
      </c>
      <c r="Y23" s="254">
        <f t="shared" si="14"/>
        <v>0</v>
      </c>
      <c r="Z23" s="254">
        <f t="shared" si="14"/>
        <v>0</v>
      </c>
      <c r="AA23" s="254">
        <f t="shared" si="14"/>
        <v>0</v>
      </c>
      <c r="AB23" s="254">
        <f t="shared" si="14"/>
        <v>0</v>
      </c>
      <c r="AC23" s="254">
        <f t="shared" si="14"/>
        <v>0</v>
      </c>
      <c r="AD23" s="254">
        <f t="shared" si="14"/>
        <v>0</v>
      </c>
      <c r="AE23" s="254">
        <f t="shared" si="14"/>
        <v>0</v>
      </c>
      <c r="AF23" s="254">
        <f t="shared" si="14"/>
        <v>0</v>
      </c>
      <c r="AG23" s="253">
        <f t="shared" si="10"/>
        <v>0</v>
      </c>
      <c r="AI23" s="199" t="str">
        <f t="shared" si="8"/>
        <v>Units:</v>
      </c>
      <c r="AJ23" s="254">
        <f t="shared" ref="AJ23:AS23" si="15">AJ$22-AJ$21</f>
        <v>0</v>
      </c>
      <c r="AK23" s="254">
        <f t="shared" si="15"/>
        <v>0</v>
      </c>
      <c r="AL23" s="254">
        <f t="shared" si="15"/>
        <v>0</v>
      </c>
      <c r="AM23" s="254">
        <f t="shared" si="15"/>
        <v>0</v>
      </c>
      <c r="AN23" s="254">
        <f t="shared" si="15"/>
        <v>0</v>
      </c>
      <c r="AO23" s="254">
        <f t="shared" si="15"/>
        <v>0</v>
      </c>
      <c r="AP23" s="254">
        <f t="shared" si="15"/>
        <v>0</v>
      </c>
      <c r="AQ23" s="254">
        <f t="shared" si="15"/>
        <v>0</v>
      </c>
      <c r="AR23" s="254">
        <f t="shared" si="15"/>
        <v>0</v>
      </c>
      <c r="AS23" s="254">
        <f t="shared" si="15"/>
        <v>0</v>
      </c>
      <c r="AT23" s="253">
        <f t="shared" si="11"/>
        <v>0</v>
      </c>
    </row>
    <row r="24" spans="1:46">
      <c r="A24" s="204" t="str">
        <f>'N3.01'!A24</f>
        <v>Stage 2: Without Intervention Risk Change</v>
      </c>
      <c r="B24" s="204" t="str">
        <f>'N3.01'!B24</f>
        <v>Non-Intervention Impacts</v>
      </c>
      <c r="C24" s="204" t="str">
        <f>'N3.01'!C24</f>
        <v>Revised Forecast Methodology Change</v>
      </c>
      <c r="D24" s="204" t="str">
        <f>'N3.01'!D24</f>
        <v>N/A</v>
      </c>
      <c r="F24" s="212" t="s">
        <v>51</v>
      </c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253">
        <f>SUM(G24:P24)</f>
        <v>0</v>
      </c>
      <c r="S24" s="199" t="str">
        <f t="shared" si="5"/>
        <v>Units:</v>
      </c>
      <c r="T24" s="120"/>
      <c r="V24" s="199" t="str">
        <f t="shared" si="6"/>
        <v>Units:</v>
      </c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253">
        <f t="shared" si="10"/>
        <v>0</v>
      </c>
      <c r="AI24" s="199" t="str">
        <f t="shared" si="8"/>
        <v>Units:</v>
      </c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253">
        <f t="shared" si="11"/>
        <v>0</v>
      </c>
    </row>
    <row r="25" spans="1:46">
      <c r="A25" s="204" t="str">
        <f>'N3.01'!A25</f>
        <v>Stage 2: Without Intervention Risk Change</v>
      </c>
      <c r="B25" s="204" t="str">
        <f>'N3.01'!B25</f>
        <v>Non-Intervention Impacts</v>
      </c>
      <c r="C25" s="204" t="str">
        <f>'N3.01'!C25</f>
        <v>Methodology Change Impact</v>
      </c>
      <c r="D25" s="204" t="str">
        <f>'N3.01'!D25</f>
        <v>Non-Intervention</v>
      </c>
      <c r="F25" s="212" t="s">
        <v>51</v>
      </c>
      <c r="G25" s="254">
        <f t="shared" ref="G25:P25" si="16">G$24-G$22</f>
        <v>0</v>
      </c>
      <c r="H25" s="254">
        <f t="shared" si="16"/>
        <v>0</v>
      </c>
      <c r="I25" s="254">
        <f t="shared" si="16"/>
        <v>0</v>
      </c>
      <c r="J25" s="254">
        <f t="shared" si="16"/>
        <v>0</v>
      </c>
      <c r="K25" s="254">
        <f t="shared" si="16"/>
        <v>0</v>
      </c>
      <c r="L25" s="254">
        <f t="shared" si="16"/>
        <v>0</v>
      </c>
      <c r="M25" s="254">
        <f t="shared" si="16"/>
        <v>0</v>
      </c>
      <c r="N25" s="254">
        <f t="shared" si="16"/>
        <v>0</v>
      </c>
      <c r="O25" s="254">
        <f t="shared" si="16"/>
        <v>0</v>
      </c>
      <c r="P25" s="254">
        <f t="shared" si="16"/>
        <v>0</v>
      </c>
      <c r="Q25" s="253">
        <f t="shared" si="13"/>
        <v>0</v>
      </c>
      <c r="S25" s="199" t="str">
        <f t="shared" si="5"/>
        <v>Units:</v>
      </c>
      <c r="T25" s="120"/>
      <c r="V25" s="199" t="str">
        <f t="shared" si="6"/>
        <v>Units:</v>
      </c>
      <c r="W25" s="254">
        <f t="shared" ref="W25:AF25" si="17">W$24-W$22</f>
        <v>0</v>
      </c>
      <c r="X25" s="254">
        <f t="shared" si="17"/>
        <v>0</v>
      </c>
      <c r="Y25" s="254">
        <f t="shared" si="17"/>
        <v>0</v>
      </c>
      <c r="Z25" s="254">
        <f t="shared" si="17"/>
        <v>0</v>
      </c>
      <c r="AA25" s="254">
        <f t="shared" si="17"/>
        <v>0</v>
      </c>
      <c r="AB25" s="254">
        <f t="shared" si="17"/>
        <v>0</v>
      </c>
      <c r="AC25" s="254">
        <f t="shared" si="17"/>
        <v>0</v>
      </c>
      <c r="AD25" s="254">
        <f t="shared" si="17"/>
        <v>0</v>
      </c>
      <c r="AE25" s="254">
        <f t="shared" si="17"/>
        <v>0</v>
      </c>
      <c r="AF25" s="254">
        <f t="shared" si="17"/>
        <v>0</v>
      </c>
      <c r="AG25" s="253">
        <f t="shared" si="10"/>
        <v>0</v>
      </c>
      <c r="AI25" s="199" t="str">
        <f t="shared" si="8"/>
        <v>Units:</v>
      </c>
      <c r="AJ25" s="254">
        <f t="shared" ref="AJ25:AS25" si="18">AJ$24-AJ$22</f>
        <v>0</v>
      </c>
      <c r="AK25" s="254">
        <f t="shared" si="18"/>
        <v>0</v>
      </c>
      <c r="AL25" s="254">
        <f t="shared" si="18"/>
        <v>0</v>
      </c>
      <c r="AM25" s="254">
        <f t="shared" si="18"/>
        <v>0</v>
      </c>
      <c r="AN25" s="254">
        <f t="shared" si="18"/>
        <v>0</v>
      </c>
      <c r="AO25" s="254">
        <f t="shared" si="18"/>
        <v>0</v>
      </c>
      <c r="AP25" s="254">
        <f t="shared" si="18"/>
        <v>0</v>
      </c>
      <c r="AQ25" s="254">
        <f t="shared" si="18"/>
        <v>0</v>
      </c>
      <c r="AR25" s="254">
        <f t="shared" si="18"/>
        <v>0</v>
      </c>
      <c r="AS25" s="254">
        <f t="shared" si="18"/>
        <v>0</v>
      </c>
      <c r="AT25" s="253">
        <f t="shared" si="11"/>
        <v>0</v>
      </c>
    </row>
    <row r="26" spans="1:46">
      <c r="A26" s="204" t="str">
        <f>'N3.01'!A26</f>
        <v>Stage 2: Without Intervention Risk Change</v>
      </c>
      <c r="B26" s="204" t="str">
        <f>'N3.01'!B26</f>
        <v>Load Related Work</v>
      </c>
      <c r="C26" s="204" t="str">
        <f>'N3.01'!C26</f>
        <v>Asset Additions (not part of replace or refurb)</v>
      </c>
      <c r="D26" s="204" t="str">
        <f>'N3.01'!D26</f>
        <v>Other Interventions</v>
      </c>
      <c r="F26" s="212" t="s">
        <v>51</v>
      </c>
      <c r="G26" s="120"/>
      <c r="H26" s="120"/>
      <c r="I26" s="120"/>
      <c r="J26" s="120"/>
      <c r="K26" s="120"/>
      <c r="L26" s="120"/>
      <c r="M26" s="120"/>
      <c r="N26" s="120"/>
      <c r="O26" s="120"/>
      <c r="P26" s="120"/>
      <c r="Q26" s="253">
        <f t="shared" si="13"/>
        <v>0</v>
      </c>
      <c r="S26" s="199" t="str">
        <f t="shared" si="5"/>
        <v>Units:</v>
      </c>
      <c r="T26" s="120"/>
      <c r="V26" s="199" t="str">
        <f t="shared" si="6"/>
        <v>Units:</v>
      </c>
      <c r="W26" s="120"/>
      <c r="X26" s="120"/>
      <c r="Y26" s="120"/>
      <c r="Z26" s="120"/>
      <c r="AA26" s="120"/>
      <c r="AB26" s="120"/>
      <c r="AC26" s="120"/>
      <c r="AD26" s="120"/>
      <c r="AE26" s="120"/>
      <c r="AF26" s="120"/>
      <c r="AG26" s="253">
        <f t="shared" si="10"/>
        <v>0</v>
      </c>
      <c r="AI26" s="199" t="str">
        <f t="shared" si="8"/>
        <v>Units:</v>
      </c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253">
        <f t="shared" si="11"/>
        <v>0</v>
      </c>
    </row>
    <row r="27" spans="1:46">
      <c r="A27" s="204" t="str">
        <f>'N3.01'!A27</f>
        <v>Stage 2: Without Intervention Risk Change</v>
      </c>
      <c r="B27" s="204" t="str">
        <f>'N3.01'!B27</f>
        <v>Load Related Work</v>
      </c>
      <c r="C27" s="204" t="str">
        <f>'N3.01'!C27</f>
        <v>Asset Disposals  (not part of replace or refurb)</v>
      </c>
      <c r="D27" s="204" t="str">
        <f>'N3.01'!D27</f>
        <v>Other Interventions</v>
      </c>
      <c r="F27" s="212" t="s">
        <v>51</v>
      </c>
      <c r="G27" s="120"/>
      <c r="H27" s="120"/>
      <c r="I27" s="120"/>
      <c r="J27" s="120"/>
      <c r="K27" s="120"/>
      <c r="L27" s="120"/>
      <c r="M27" s="120"/>
      <c r="N27" s="120"/>
      <c r="O27" s="120"/>
      <c r="P27" s="120"/>
      <c r="Q27" s="253">
        <f t="shared" si="13"/>
        <v>0</v>
      </c>
      <c r="S27" s="199" t="str">
        <f t="shared" si="5"/>
        <v>Units:</v>
      </c>
      <c r="T27" s="120"/>
      <c r="V27" s="199" t="str">
        <f t="shared" si="6"/>
        <v>Units:</v>
      </c>
      <c r="W27" s="120"/>
      <c r="X27" s="120"/>
      <c r="Y27" s="120"/>
      <c r="Z27" s="120"/>
      <c r="AA27" s="120"/>
      <c r="AB27" s="120"/>
      <c r="AC27" s="120"/>
      <c r="AD27" s="120"/>
      <c r="AE27" s="120"/>
      <c r="AF27" s="120"/>
      <c r="AG27" s="253">
        <f t="shared" si="10"/>
        <v>0</v>
      </c>
      <c r="AI27" s="199" t="str">
        <f t="shared" si="8"/>
        <v>Units:</v>
      </c>
      <c r="AJ27" s="120"/>
      <c r="AK27" s="120"/>
      <c r="AL27" s="120"/>
      <c r="AM27" s="120"/>
      <c r="AN27" s="120"/>
      <c r="AO27" s="120"/>
      <c r="AP27" s="120"/>
      <c r="AQ27" s="120"/>
      <c r="AR27" s="120"/>
      <c r="AS27" s="120"/>
      <c r="AT27" s="253">
        <f t="shared" si="11"/>
        <v>0</v>
      </c>
    </row>
    <row r="28" spans="1:46">
      <c r="A28" s="204" t="str">
        <f>'N3.01'!A28</f>
        <v>Stage 2: Without Intervention Risk Change</v>
      </c>
      <c r="B28" s="204" t="str">
        <f>'N3.01'!B28</f>
        <v>Risk Changes</v>
      </c>
      <c r="C28" s="204" t="str">
        <f>'N3.01'!C28</f>
        <v>Changes in Maintenance Programme</v>
      </c>
      <c r="D28" s="204" t="str">
        <f>'N3.01'!D28</f>
        <v>Other Interventions</v>
      </c>
      <c r="F28" s="212" t="s">
        <v>51</v>
      </c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253">
        <f t="shared" si="13"/>
        <v>0</v>
      </c>
      <c r="S28" s="199" t="str">
        <f t="shared" si="5"/>
        <v>Units:</v>
      </c>
      <c r="T28" s="120"/>
      <c r="V28" s="199" t="str">
        <f t="shared" si="6"/>
        <v>Units:</v>
      </c>
      <c r="W28" s="120"/>
      <c r="X28" s="120"/>
      <c r="Y28" s="120"/>
      <c r="Z28" s="120"/>
      <c r="AA28" s="120"/>
      <c r="AB28" s="120"/>
      <c r="AC28" s="120"/>
      <c r="AD28" s="120"/>
      <c r="AE28" s="120"/>
      <c r="AF28" s="120"/>
      <c r="AG28" s="253">
        <f t="shared" si="10"/>
        <v>0</v>
      </c>
      <c r="AI28" s="199" t="str">
        <f t="shared" si="8"/>
        <v>Units:</v>
      </c>
      <c r="AJ28" s="120"/>
      <c r="AK28" s="120"/>
      <c r="AL28" s="120"/>
      <c r="AM28" s="120"/>
      <c r="AN28" s="120"/>
      <c r="AO28" s="120"/>
      <c r="AP28" s="120"/>
      <c r="AQ28" s="120"/>
      <c r="AR28" s="120"/>
      <c r="AS28" s="120"/>
      <c r="AT28" s="253">
        <f t="shared" si="11"/>
        <v>0</v>
      </c>
    </row>
    <row r="29" spans="1:46">
      <c r="A29" s="204" t="str">
        <f>'N3.01'!A29</f>
        <v>Stage 2: Without Intervention Risk Change</v>
      </c>
      <c r="B29" s="204" t="str">
        <f>'N3.01'!B29</f>
        <v>Risk Changes</v>
      </c>
      <c r="C29" s="204" t="str">
        <f>'N3.01'!C29</f>
        <v>Manual Over-ride on PoF or CoF</v>
      </c>
      <c r="D29" s="204" t="str">
        <f>'N3.01'!D29</f>
        <v>Non-Intervention</v>
      </c>
      <c r="F29" s="212" t="s">
        <v>51</v>
      </c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253">
        <f t="shared" si="13"/>
        <v>0</v>
      </c>
      <c r="S29" s="199" t="str">
        <f t="shared" si="5"/>
        <v>Units:</v>
      </c>
      <c r="T29" s="120"/>
      <c r="V29" s="199" t="str">
        <f t="shared" si="6"/>
        <v>Units:</v>
      </c>
      <c r="W29" s="120"/>
      <c r="X29" s="120"/>
      <c r="Y29" s="120"/>
      <c r="Z29" s="120"/>
      <c r="AA29" s="120"/>
      <c r="AB29" s="120"/>
      <c r="AC29" s="120"/>
      <c r="AD29" s="120"/>
      <c r="AE29" s="120"/>
      <c r="AF29" s="120"/>
      <c r="AG29" s="253">
        <f t="shared" si="10"/>
        <v>0</v>
      </c>
      <c r="AI29" s="199" t="str">
        <f t="shared" si="8"/>
        <v>Units:</v>
      </c>
      <c r="AJ29" s="120"/>
      <c r="AK29" s="120"/>
      <c r="AL29" s="120"/>
      <c r="AM29" s="120"/>
      <c r="AN29" s="120"/>
      <c r="AO29" s="120"/>
      <c r="AP29" s="120"/>
      <c r="AQ29" s="120"/>
      <c r="AR29" s="120"/>
      <c r="AS29" s="120"/>
      <c r="AT29" s="253">
        <f t="shared" si="11"/>
        <v>0</v>
      </c>
    </row>
    <row r="30" spans="1:46">
      <c r="A30" s="204" t="str">
        <f>'N3.01'!A30</f>
        <v>Stage 2: Without Intervention Risk Change</v>
      </c>
      <c r="B30" s="204" t="str">
        <f>'N3.01'!B30</f>
        <v>Risk Changes</v>
      </c>
      <c r="C30" s="204" t="str">
        <f>'N3.01'!C30</f>
        <v>Extension of Expected Asset Life</v>
      </c>
      <c r="D30" s="204" t="str">
        <f>'N3.01'!D30</f>
        <v>Non-Intervention</v>
      </c>
      <c r="F30" s="212" t="s">
        <v>51</v>
      </c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253">
        <f t="shared" si="13"/>
        <v>0</v>
      </c>
      <c r="S30" s="199" t="str">
        <f t="shared" si="5"/>
        <v>Units:</v>
      </c>
      <c r="T30" s="120"/>
      <c r="V30" s="199" t="str">
        <f t="shared" si="6"/>
        <v>Units:</v>
      </c>
      <c r="W30" s="120"/>
      <c r="X30" s="120"/>
      <c r="Y30" s="120"/>
      <c r="Z30" s="120"/>
      <c r="AA30" s="120"/>
      <c r="AB30" s="120"/>
      <c r="AC30" s="120"/>
      <c r="AD30" s="120"/>
      <c r="AE30" s="120"/>
      <c r="AF30" s="120"/>
      <c r="AG30" s="253">
        <f t="shared" si="10"/>
        <v>0</v>
      </c>
      <c r="AI30" s="199" t="str">
        <f t="shared" si="8"/>
        <v>Units:</v>
      </c>
      <c r="AJ30" s="120"/>
      <c r="AK30" s="120"/>
      <c r="AL30" s="120"/>
      <c r="AM30" s="120"/>
      <c r="AN30" s="120"/>
      <c r="AO30" s="120"/>
      <c r="AP30" s="120"/>
      <c r="AQ30" s="120"/>
      <c r="AR30" s="120"/>
      <c r="AS30" s="120"/>
      <c r="AT30" s="253">
        <f t="shared" si="11"/>
        <v>0</v>
      </c>
    </row>
    <row r="31" spans="1:46">
      <c r="A31" s="204" t="str">
        <f>'N3.01'!A31</f>
        <v>Stage 2: Without Intervention Risk Change</v>
      </c>
      <c r="B31" s="204" t="str">
        <f>'N3.01'!B31</f>
        <v>Risk Changes</v>
      </c>
      <c r="C31" s="204" t="str">
        <f>'N3.01'!C31</f>
        <v>Consequential Interventions</v>
      </c>
      <c r="D31" s="204" t="str">
        <f>'N3.01'!D31</f>
        <v>Non-Intervention</v>
      </c>
      <c r="F31" s="212" t="s">
        <v>51</v>
      </c>
      <c r="G31" s="120"/>
      <c r="H31" s="120"/>
      <c r="I31" s="120"/>
      <c r="J31" s="120"/>
      <c r="K31" s="120"/>
      <c r="L31" s="120"/>
      <c r="M31" s="120"/>
      <c r="N31" s="120"/>
      <c r="O31" s="120"/>
      <c r="P31" s="120"/>
      <c r="Q31" s="253">
        <f t="shared" si="13"/>
        <v>0</v>
      </c>
      <c r="S31" s="199" t="str">
        <f t="shared" si="5"/>
        <v>Units:</v>
      </c>
      <c r="T31" s="120"/>
      <c r="V31" s="199" t="str">
        <f t="shared" si="6"/>
        <v>Units:</v>
      </c>
      <c r="W31" s="120"/>
      <c r="X31" s="120"/>
      <c r="Y31" s="120"/>
      <c r="Z31" s="120"/>
      <c r="AA31" s="120"/>
      <c r="AB31" s="120"/>
      <c r="AC31" s="120"/>
      <c r="AD31" s="120"/>
      <c r="AE31" s="120"/>
      <c r="AF31" s="120"/>
      <c r="AG31" s="253">
        <f t="shared" si="10"/>
        <v>0</v>
      </c>
      <c r="AI31" s="199" t="str">
        <f t="shared" si="8"/>
        <v>Units:</v>
      </c>
      <c r="AJ31" s="120"/>
      <c r="AK31" s="120"/>
      <c r="AL31" s="120"/>
      <c r="AM31" s="120"/>
      <c r="AN31" s="120"/>
      <c r="AO31" s="120"/>
      <c r="AP31" s="120"/>
      <c r="AQ31" s="120"/>
      <c r="AR31" s="120"/>
      <c r="AS31" s="120"/>
      <c r="AT31" s="253">
        <f t="shared" si="11"/>
        <v>0</v>
      </c>
    </row>
    <row r="32" spans="1:46">
      <c r="A32" s="204" t="str">
        <f>'N3.01'!A32</f>
        <v>Stage 2: Without Intervention Risk Change</v>
      </c>
      <c r="B32" s="204" t="str">
        <f>'N3.01'!B32</f>
        <v>Risk Changes</v>
      </c>
      <c r="C32" s="248" t="str">
        <f>'N3.01'!C32</f>
        <v>Optional entry 3</v>
      </c>
      <c r="D32" s="204" t="str">
        <f>'N3.01'!D32</f>
        <v>N/A</v>
      </c>
      <c r="F32" s="212" t="s">
        <v>51</v>
      </c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253">
        <f t="shared" si="13"/>
        <v>0</v>
      </c>
      <c r="S32" s="199" t="str">
        <f t="shared" si="5"/>
        <v>Units:</v>
      </c>
      <c r="T32" s="120"/>
      <c r="V32" s="199" t="str">
        <f t="shared" si="6"/>
        <v>Units:</v>
      </c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253">
        <f t="shared" si="10"/>
        <v>0</v>
      </c>
      <c r="AI32" s="199" t="str">
        <f t="shared" si="8"/>
        <v>Units:</v>
      </c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253">
        <f t="shared" si="11"/>
        <v>0</v>
      </c>
    </row>
    <row r="33" spans="1:46">
      <c r="A33" s="247" t="str">
        <f>'N3.01'!A33</f>
        <v>Stage 3: RIIO-2 Without Intervention Position 2025/26</v>
      </c>
      <c r="B33" s="247" t="str">
        <f>'N3.01'!B33</f>
        <v>Total Asset Category Risk</v>
      </c>
      <c r="C33" s="247" t="str">
        <f>'N3.01'!C33</f>
        <v>Without Intervention Position</v>
      </c>
      <c r="D33" s="247" t="str">
        <f>'N3.01'!D33</f>
        <v>Total</v>
      </c>
      <c r="F33" s="212" t="s">
        <v>51</v>
      </c>
      <c r="G33" s="252">
        <f>SUM(G$20:G$21)+G$23+SUM(G$25:G$32)</f>
        <v>0</v>
      </c>
      <c r="H33" s="252">
        <f t="shared" ref="H33:P33" si="19">SUM(H$20:H$21)+H$23+SUM(H$25:H$32)</f>
        <v>0</v>
      </c>
      <c r="I33" s="252">
        <f t="shared" si="19"/>
        <v>0</v>
      </c>
      <c r="J33" s="252">
        <f t="shared" si="19"/>
        <v>0</v>
      </c>
      <c r="K33" s="252">
        <f t="shared" si="19"/>
        <v>0</v>
      </c>
      <c r="L33" s="252">
        <f t="shared" si="19"/>
        <v>0</v>
      </c>
      <c r="M33" s="252">
        <f t="shared" si="19"/>
        <v>0</v>
      </c>
      <c r="N33" s="252">
        <f t="shared" si="19"/>
        <v>0</v>
      </c>
      <c r="O33" s="252">
        <f t="shared" si="19"/>
        <v>0</v>
      </c>
      <c r="P33" s="252">
        <f t="shared" si="19"/>
        <v>0</v>
      </c>
      <c r="Q33" s="252">
        <f>SUM(G33:P33)</f>
        <v>0</v>
      </c>
      <c r="S33" s="199" t="str">
        <f t="shared" si="5"/>
        <v>Units:</v>
      </c>
      <c r="T33" s="120"/>
      <c r="V33" s="199" t="str">
        <f t="shared" si="6"/>
        <v>Units:</v>
      </c>
      <c r="W33" s="252">
        <f t="shared" ref="W33:AF33" si="20">SUM(W$20:W$21)+W$23+SUM(W$25:W$32)</f>
        <v>0</v>
      </c>
      <c r="X33" s="252">
        <f t="shared" si="20"/>
        <v>0</v>
      </c>
      <c r="Y33" s="252">
        <f t="shared" si="20"/>
        <v>0</v>
      </c>
      <c r="Z33" s="252">
        <f t="shared" si="20"/>
        <v>0</v>
      </c>
      <c r="AA33" s="252">
        <f t="shared" si="20"/>
        <v>0</v>
      </c>
      <c r="AB33" s="252">
        <f t="shared" si="20"/>
        <v>0</v>
      </c>
      <c r="AC33" s="252">
        <f t="shared" si="20"/>
        <v>0</v>
      </c>
      <c r="AD33" s="252">
        <f t="shared" si="20"/>
        <v>0</v>
      </c>
      <c r="AE33" s="252">
        <f t="shared" si="20"/>
        <v>0</v>
      </c>
      <c r="AF33" s="252">
        <f t="shared" si="20"/>
        <v>0</v>
      </c>
      <c r="AG33" s="252">
        <f>SUM(W33:AF33)</f>
        <v>0</v>
      </c>
      <c r="AI33" s="199" t="str">
        <f t="shared" si="8"/>
        <v>Units:</v>
      </c>
      <c r="AJ33" s="252">
        <f t="shared" ref="AJ33:AS33" si="21">SUM(AJ$20:AJ$21)+AJ$23+SUM(AJ$25:AJ$32)</f>
        <v>0</v>
      </c>
      <c r="AK33" s="252">
        <f t="shared" si="21"/>
        <v>0</v>
      </c>
      <c r="AL33" s="252">
        <f t="shared" si="21"/>
        <v>0</v>
      </c>
      <c r="AM33" s="252">
        <f t="shared" si="21"/>
        <v>0</v>
      </c>
      <c r="AN33" s="252">
        <f t="shared" si="21"/>
        <v>0</v>
      </c>
      <c r="AO33" s="252">
        <f t="shared" si="21"/>
        <v>0</v>
      </c>
      <c r="AP33" s="252">
        <f t="shared" si="21"/>
        <v>0</v>
      </c>
      <c r="AQ33" s="252">
        <f t="shared" si="21"/>
        <v>0</v>
      </c>
      <c r="AR33" s="252">
        <f t="shared" si="21"/>
        <v>0</v>
      </c>
      <c r="AS33" s="252">
        <f t="shared" si="21"/>
        <v>0</v>
      </c>
      <c r="AT33" s="252">
        <f>SUM(AJ33:AS33)</f>
        <v>0</v>
      </c>
    </row>
    <row r="34" spans="1:46">
      <c r="A34" s="204" t="str">
        <f>'N3.01'!A34</f>
        <v>Stage 3:With Intervention Risk Change</v>
      </c>
      <c r="B34" s="204" t="str">
        <f>'N3.01'!B34</f>
        <v>Non-Intervention Impacts</v>
      </c>
      <c r="C34" s="204" t="str">
        <f>'N3.01'!C34</f>
        <v>Methodology Change Impact</v>
      </c>
      <c r="D34" s="204" t="str">
        <f>'N3.01'!D34</f>
        <v>Non-Intervention</v>
      </c>
      <c r="F34" s="212" t="s">
        <v>51</v>
      </c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253">
        <f t="shared" ref="Q34:Q47" si="22">SUM(G34:P34)</f>
        <v>0</v>
      </c>
      <c r="S34" s="199" t="str">
        <f t="shared" si="5"/>
        <v>Units:</v>
      </c>
      <c r="T34" s="120"/>
      <c r="V34" s="199" t="str">
        <f t="shared" si="6"/>
        <v>Units:</v>
      </c>
      <c r="W34" s="120"/>
      <c r="X34" s="120"/>
      <c r="Y34" s="120"/>
      <c r="Z34" s="120"/>
      <c r="AA34" s="120"/>
      <c r="AB34" s="120"/>
      <c r="AC34" s="120"/>
      <c r="AD34" s="120"/>
      <c r="AE34" s="120"/>
      <c r="AF34" s="120"/>
      <c r="AG34" s="253">
        <f t="shared" ref="AG34:AG47" si="23">SUM(W34:AF34)</f>
        <v>0</v>
      </c>
      <c r="AI34" s="199" t="str">
        <f t="shared" si="8"/>
        <v>Units:</v>
      </c>
      <c r="AJ34" s="120"/>
      <c r="AK34" s="120"/>
      <c r="AL34" s="120"/>
      <c r="AM34" s="120"/>
      <c r="AN34" s="120"/>
      <c r="AO34" s="120"/>
      <c r="AP34" s="120"/>
      <c r="AQ34" s="120"/>
      <c r="AR34" s="120"/>
      <c r="AS34" s="120"/>
      <c r="AT34" s="253">
        <f t="shared" ref="AT34:AT47" si="24">SUM(AJ34:AS34)</f>
        <v>0</v>
      </c>
    </row>
    <row r="35" spans="1:46">
      <c r="A35" s="204" t="str">
        <f>'N3.01'!A35</f>
        <v>Stage 3:With Intervention Risk Change</v>
      </c>
      <c r="B35" s="204" t="str">
        <f>'N3.01'!B35</f>
        <v>Non-Intervention Impacts</v>
      </c>
      <c r="C35" s="204" t="str">
        <f>'N3.01'!C35</f>
        <v>Data Revision Impact</v>
      </c>
      <c r="D35" s="204" t="str">
        <f>'N3.01'!D35</f>
        <v>Non-Intervention</v>
      </c>
      <c r="F35" s="212" t="s">
        <v>51</v>
      </c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253">
        <f t="shared" si="22"/>
        <v>0</v>
      </c>
      <c r="S35" s="199" t="str">
        <f t="shared" si="5"/>
        <v>Units:</v>
      </c>
      <c r="T35" s="120"/>
      <c r="V35" s="199" t="str">
        <f t="shared" si="6"/>
        <v>Units:</v>
      </c>
      <c r="W35" s="120"/>
      <c r="X35" s="120"/>
      <c r="Y35" s="120"/>
      <c r="Z35" s="120"/>
      <c r="AA35" s="120"/>
      <c r="AB35" s="120"/>
      <c r="AC35" s="120"/>
      <c r="AD35" s="120"/>
      <c r="AE35" s="120"/>
      <c r="AF35" s="120"/>
      <c r="AG35" s="253">
        <f t="shared" si="23"/>
        <v>0</v>
      </c>
      <c r="AI35" s="199" t="str">
        <f t="shared" si="8"/>
        <v>Units:</v>
      </c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253">
        <f t="shared" si="24"/>
        <v>0</v>
      </c>
    </row>
    <row r="36" spans="1:46">
      <c r="A36" s="204" t="str">
        <f>'N3.01'!A36</f>
        <v>Stage 3:With Intervention Risk Change</v>
      </c>
      <c r="B36" s="204" t="str">
        <f>'N3.01'!B36</f>
        <v>Non-Intervention Impacts</v>
      </c>
      <c r="C36" s="204" t="str">
        <f>'N3.01'!C36</f>
        <v>Manual Over-ride on PoF or CoF</v>
      </c>
      <c r="D36" s="204" t="str">
        <f>'N3.01'!D36</f>
        <v>Non-Intervention</v>
      </c>
      <c r="F36" s="212" t="s">
        <v>51</v>
      </c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253">
        <f t="shared" si="22"/>
        <v>0</v>
      </c>
      <c r="S36" s="199" t="str">
        <f t="shared" si="5"/>
        <v>Units:</v>
      </c>
      <c r="T36" s="120"/>
      <c r="V36" s="199" t="str">
        <f t="shared" si="6"/>
        <v>Units:</v>
      </c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253">
        <f t="shared" si="23"/>
        <v>0</v>
      </c>
      <c r="AI36" s="199" t="str">
        <f t="shared" si="8"/>
        <v>Units:</v>
      </c>
      <c r="AJ36" s="120"/>
      <c r="AK36" s="120"/>
      <c r="AL36" s="120"/>
      <c r="AM36" s="120"/>
      <c r="AN36" s="120"/>
      <c r="AO36" s="120"/>
      <c r="AP36" s="120"/>
      <c r="AQ36" s="120"/>
      <c r="AR36" s="120"/>
      <c r="AS36" s="120"/>
      <c r="AT36" s="253">
        <f t="shared" si="24"/>
        <v>0</v>
      </c>
    </row>
    <row r="37" spans="1:46">
      <c r="A37" s="204" t="str">
        <f>'N3.01'!A37</f>
        <v>Stage 3:With Intervention Risk Change</v>
      </c>
      <c r="B37" s="204" t="str">
        <f>'N3.01'!B37</f>
        <v>Non-Intervention Impacts</v>
      </c>
      <c r="C37" s="204" t="str">
        <f>'N3.01'!C37</f>
        <v>Extension of Expected Asset Life</v>
      </c>
      <c r="D37" s="204" t="str">
        <f>'N3.01'!D37</f>
        <v>Non-Intervention</v>
      </c>
      <c r="F37" s="212" t="s">
        <v>51</v>
      </c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253">
        <f t="shared" si="22"/>
        <v>0</v>
      </c>
      <c r="S37" s="199" t="str">
        <f t="shared" si="5"/>
        <v>Units:</v>
      </c>
      <c r="T37" s="120"/>
      <c r="V37" s="199" t="str">
        <f t="shared" si="6"/>
        <v>Units:</v>
      </c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253">
        <f t="shared" si="23"/>
        <v>0</v>
      </c>
      <c r="AI37" s="199" t="str">
        <f t="shared" si="8"/>
        <v>Units:</v>
      </c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253">
        <f t="shared" si="24"/>
        <v>0</v>
      </c>
    </row>
    <row r="38" spans="1:46">
      <c r="A38" s="204" t="str">
        <f>'N3.01'!A38</f>
        <v>Stage 3:With Intervention Risk Change</v>
      </c>
      <c r="B38" s="204" t="str">
        <f>'N3.01'!B38</f>
        <v>Non-Intervention Impacts</v>
      </c>
      <c r="C38" s="204" t="str">
        <f>'N3.01'!C38</f>
        <v>Consequential Interventions</v>
      </c>
      <c r="D38" s="204" t="str">
        <f>'N3.01'!D38</f>
        <v>Non-Intervention</v>
      </c>
      <c r="F38" s="212" t="s">
        <v>51</v>
      </c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253">
        <f t="shared" si="22"/>
        <v>0</v>
      </c>
      <c r="S38" s="199" t="str">
        <f t="shared" si="5"/>
        <v>Units:</v>
      </c>
      <c r="T38" s="120"/>
      <c r="V38" s="199" t="str">
        <f t="shared" si="6"/>
        <v>Units:</v>
      </c>
      <c r="W38" s="120"/>
      <c r="X38" s="120"/>
      <c r="Y38" s="120"/>
      <c r="Z38" s="120"/>
      <c r="AA38" s="120"/>
      <c r="AB38" s="120"/>
      <c r="AC38" s="120"/>
      <c r="AD38" s="120"/>
      <c r="AE38" s="120"/>
      <c r="AF38" s="120"/>
      <c r="AG38" s="253">
        <f t="shared" si="23"/>
        <v>0</v>
      </c>
      <c r="AI38" s="199" t="str">
        <f t="shared" si="8"/>
        <v>Units:</v>
      </c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253">
        <f t="shared" si="24"/>
        <v>0</v>
      </c>
    </row>
    <row r="39" spans="1:46">
      <c r="A39" s="204" t="str">
        <f>'N3.01'!A39</f>
        <v>Stage 3:With Intervention Risk Change</v>
      </c>
      <c r="B39" s="204" t="str">
        <f>'N3.01'!B39</f>
        <v>Asset Intervention Impacts</v>
      </c>
      <c r="C39" s="204" t="str">
        <f>'N3.01'!C39</f>
        <v>Asset Replacement (PoF Driven)</v>
      </c>
      <c r="D39" s="204" t="str">
        <f>'N3.01'!D39</f>
        <v>Replacement</v>
      </c>
      <c r="F39" s="212" t="s">
        <v>51</v>
      </c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253">
        <f t="shared" si="22"/>
        <v>0</v>
      </c>
      <c r="S39" s="199" t="str">
        <f t="shared" si="5"/>
        <v>Units:</v>
      </c>
      <c r="T39" s="120"/>
      <c r="V39" s="199" t="str">
        <f t="shared" si="6"/>
        <v>Units:</v>
      </c>
      <c r="W39" s="120"/>
      <c r="X39" s="120"/>
      <c r="Y39" s="120"/>
      <c r="Z39" s="120"/>
      <c r="AA39" s="120"/>
      <c r="AB39" s="120"/>
      <c r="AC39" s="120"/>
      <c r="AD39" s="120"/>
      <c r="AE39" s="120"/>
      <c r="AF39" s="120"/>
      <c r="AG39" s="253">
        <f t="shared" si="23"/>
        <v>0</v>
      </c>
      <c r="AI39" s="199" t="str">
        <f t="shared" si="8"/>
        <v>Units:</v>
      </c>
      <c r="AJ39" s="120"/>
      <c r="AK39" s="120"/>
      <c r="AL39" s="120"/>
      <c r="AM39" s="120"/>
      <c r="AN39" s="120"/>
      <c r="AO39" s="120"/>
      <c r="AP39" s="120"/>
      <c r="AQ39" s="120"/>
      <c r="AR39" s="120"/>
      <c r="AS39" s="120"/>
      <c r="AT39" s="253">
        <f t="shared" si="24"/>
        <v>0</v>
      </c>
    </row>
    <row r="40" spans="1:46">
      <c r="A40" s="204" t="str">
        <f>'N3.01'!A40</f>
        <v>Stage 3:With Intervention Risk Change</v>
      </c>
      <c r="B40" s="204" t="str">
        <f>'N3.01'!B40</f>
        <v>Asset Intervention Impacts</v>
      </c>
      <c r="C40" s="204" t="str">
        <f>'N3.01'!C40</f>
        <v>Asset Replacement (CoF Driven)</v>
      </c>
      <c r="D40" s="204" t="str">
        <f>'N3.01'!D40</f>
        <v>Replacement</v>
      </c>
      <c r="F40" s="212" t="s">
        <v>51</v>
      </c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253">
        <f t="shared" si="22"/>
        <v>0</v>
      </c>
      <c r="S40" s="199" t="str">
        <f t="shared" si="5"/>
        <v>Units:</v>
      </c>
      <c r="T40" s="120"/>
      <c r="V40" s="199" t="str">
        <f t="shared" si="6"/>
        <v>Units:</v>
      </c>
      <c r="W40" s="120"/>
      <c r="X40" s="120"/>
      <c r="Y40" s="120"/>
      <c r="Z40" s="120"/>
      <c r="AA40" s="120"/>
      <c r="AB40" s="120"/>
      <c r="AC40" s="120"/>
      <c r="AD40" s="120"/>
      <c r="AE40" s="120"/>
      <c r="AF40" s="120"/>
      <c r="AG40" s="253">
        <f t="shared" si="23"/>
        <v>0</v>
      </c>
      <c r="AI40" s="199" t="str">
        <f t="shared" si="8"/>
        <v>Units:</v>
      </c>
      <c r="AJ40" s="120"/>
      <c r="AK40" s="120"/>
      <c r="AL40" s="120"/>
      <c r="AM40" s="120"/>
      <c r="AN40" s="120"/>
      <c r="AO40" s="120"/>
      <c r="AP40" s="120"/>
      <c r="AQ40" s="120"/>
      <c r="AR40" s="120"/>
      <c r="AS40" s="120"/>
      <c r="AT40" s="253">
        <f t="shared" si="24"/>
        <v>0</v>
      </c>
    </row>
    <row r="41" spans="1:46">
      <c r="A41" s="204" t="str">
        <f>'N3.01'!A41</f>
        <v>Stage 3:With Intervention Risk Change</v>
      </c>
      <c r="B41" s="204" t="str">
        <f>'N3.01'!B41</f>
        <v>Asset Intervention Impacts</v>
      </c>
      <c r="C41" s="204" t="str">
        <f>'N3.01'!C41</f>
        <v>Asset Replacement (Other Driven)</v>
      </c>
      <c r="D41" s="204" t="str">
        <f>'N3.01'!D41</f>
        <v>Replacement</v>
      </c>
      <c r="F41" s="212" t="s">
        <v>51</v>
      </c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253">
        <f t="shared" si="22"/>
        <v>0</v>
      </c>
      <c r="S41" s="199" t="str">
        <f t="shared" si="5"/>
        <v>Units:</v>
      </c>
      <c r="T41" s="120"/>
      <c r="V41" s="199" t="str">
        <f t="shared" si="6"/>
        <v>Units:</v>
      </c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253">
        <f t="shared" si="23"/>
        <v>0</v>
      </c>
      <c r="AI41" s="199" t="str">
        <f t="shared" si="8"/>
        <v>Units:</v>
      </c>
      <c r="AJ41" s="120"/>
      <c r="AK41" s="120"/>
      <c r="AL41" s="120"/>
      <c r="AM41" s="120"/>
      <c r="AN41" s="120"/>
      <c r="AO41" s="120"/>
      <c r="AP41" s="120"/>
      <c r="AQ41" s="120"/>
      <c r="AR41" s="120"/>
      <c r="AS41" s="120"/>
      <c r="AT41" s="253">
        <f t="shared" si="24"/>
        <v>0</v>
      </c>
    </row>
    <row r="42" spans="1:46">
      <c r="A42" s="204" t="str">
        <f>'N3.01'!A42</f>
        <v>Stage 3:With Intervention Risk Change</v>
      </c>
      <c r="B42" s="204" t="str">
        <f>'N3.01'!B42</f>
        <v>Asset Intervention Impacts</v>
      </c>
      <c r="C42" s="204" t="str">
        <f>'N3.01'!C42</f>
        <v>Asset Refurbishment (PoF Driven)</v>
      </c>
      <c r="D42" s="204" t="str">
        <f>'N3.01'!D42</f>
        <v>Refurbishment</v>
      </c>
      <c r="F42" s="212" t="s">
        <v>51</v>
      </c>
      <c r="G42" s="120"/>
      <c r="H42" s="120"/>
      <c r="I42" s="120"/>
      <c r="J42" s="120"/>
      <c r="K42" s="120"/>
      <c r="L42" s="120"/>
      <c r="M42" s="120"/>
      <c r="N42" s="120"/>
      <c r="O42" s="120"/>
      <c r="P42" s="120"/>
      <c r="Q42" s="253">
        <f t="shared" si="22"/>
        <v>0</v>
      </c>
      <c r="S42" s="199" t="str">
        <f t="shared" si="5"/>
        <v>Units:</v>
      </c>
      <c r="T42" s="120"/>
      <c r="V42" s="199" t="str">
        <f t="shared" si="6"/>
        <v>Units:</v>
      </c>
      <c r="W42" s="120"/>
      <c r="X42" s="120"/>
      <c r="Y42" s="120"/>
      <c r="Z42" s="120"/>
      <c r="AA42" s="120"/>
      <c r="AB42" s="120"/>
      <c r="AC42" s="120"/>
      <c r="AD42" s="120"/>
      <c r="AE42" s="120"/>
      <c r="AF42" s="120"/>
      <c r="AG42" s="253">
        <f t="shared" si="23"/>
        <v>0</v>
      </c>
      <c r="AI42" s="199" t="str">
        <f t="shared" si="8"/>
        <v>Units:</v>
      </c>
      <c r="AJ42" s="120"/>
      <c r="AK42" s="120"/>
      <c r="AL42" s="120"/>
      <c r="AM42" s="120"/>
      <c r="AN42" s="120"/>
      <c r="AO42" s="120"/>
      <c r="AP42" s="120"/>
      <c r="AQ42" s="120"/>
      <c r="AR42" s="120"/>
      <c r="AS42" s="120"/>
      <c r="AT42" s="253">
        <f t="shared" si="24"/>
        <v>0</v>
      </c>
    </row>
    <row r="43" spans="1:46">
      <c r="A43" s="204" t="str">
        <f>'N3.01'!A43</f>
        <v>Stage 3:With Intervention Risk Change</v>
      </c>
      <c r="B43" s="204" t="str">
        <f>'N3.01'!B43</f>
        <v>Asset Intervention Impacts</v>
      </c>
      <c r="C43" s="204" t="str">
        <f>'N3.01'!C43</f>
        <v>Asset Refurbishment (CoF Driven)</v>
      </c>
      <c r="D43" s="204" t="str">
        <f>'N3.01'!D43</f>
        <v>Refurbishment</v>
      </c>
      <c r="F43" s="212" t="s">
        <v>51</v>
      </c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253">
        <f t="shared" si="22"/>
        <v>0</v>
      </c>
      <c r="S43" s="199" t="str">
        <f t="shared" si="5"/>
        <v>Units:</v>
      </c>
      <c r="T43" s="120"/>
      <c r="V43" s="199" t="str">
        <f t="shared" si="6"/>
        <v>Units:</v>
      </c>
      <c r="W43" s="120"/>
      <c r="X43" s="120"/>
      <c r="Y43" s="120"/>
      <c r="Z43" s="120"/>
      <c r="AA43" s="120"/>
      <c r="AB43" s="120"/>
      <c r="AC43" s="120"/>
      <c r="AD43" s="120"/>
      <c r="AE43" s="120"/>
      <c r="AF43" s="120"/>
      <c r="AG43" s="253">
        <f t="shared" si="23"/>
        <v>0</v>
      </c>
      <c r="AI43" s="199" t="str">
        <f t="shared" si="8"/>
        <v>Units:</v>
      </c>
      <c r="AJ43" s="120"/>
      <c r="AK43" s="120"/>
      <c r="AL43" s="120"/>
      <c r="AM43" s="120"/>
      <c r="AN43" s="120"/>
      <c r="AO43" s="120"/>
      <c r="AP43" s="120"/>
      <c r="AQ43" s="120"/>
      <c r="AR43" s="120"/>
      <c r="AS43" s="120"/>
      <c r="AT43" s="253">
        <f t="shared" si="24"/>
        <v>0</v>
      </c>
    </row>
    <row r="44" spans="1:46">
      <c r="A44" s="204" t="str">
        <f>'N3.01'!A44</f>
        <v>Stage 3:With Intervention Risk Change</v>
      </c>
      <c r="B44" s="204" t="str">
        <f>'N3.01'!B44</f>
        <v>Asset Intervention Impacts</v>
      </c>
      <c r="C44" s="204" t="str">
        <f>'N3.01'!C44</f>
        <v>Asset Refurbishment (Other Driven)</v>
      </c>
      <c r="D44" s="204" t="str">
        <f>'N3.01'!D44</f>
        <v>Refurbishment</v>
      </c>
      <c r="F44" s="212" t="s">
        <v>51</v>
      </c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253">
        <f t="shared" si="22"/>
        <v>0</v>
      </c>
      <c r="S44" s="199" t="str">
        <f t="shared" si="5"/>
        <v>Units:</v>
      </c>
      <c r="T44" s="120"/>
      <c r="V44" s="199" t="str">
        <f t="shared" si="6"/>
        <v>Units:</v>
      </c>
      <c r="W44" s="120"/>
      <c r="X44" s="120"/>
      <c r="Y44" s="120"/>
      <c r="Z44" s="120"/>
      <c r="AA44" s="120"/>
      <c r="AB44" s="120"/>
      <c r="AC44" s="120"/>
      <c r="AD44" s="120"/>
      <c r="AE44" s="120"/>
      <c r="AF44" s="120"/>
      <c r="AG44" s="253">
        <f t="shared" si="23"/>
        <v>0</v>
      </c>
      <c r="AI44" s="199" t="str">
        <f t="shared" si="8"/>
        <v>Units:</v>
      </c>
      <c r="AJ44" s="120"/>
      <c r="AK44" s="120"/>
      <c r="AL44" s="120"/>
      <c r="AM44" s="120"/>
      <c r="AN44" s="120"/>
      <c r="AO44" s="120"/>
      <c r="AP44" s="120"/>
      <c r="AQ44" s="120"/>
      <c r="AR44" s="120"/>
      <c r="AS44" s="120"/>
      <c r="AT44" s="253">
        <f t="shared" si="24"/>
        <v>0</v>
      </c>
    </row>
    <row r="45" spans="1:46">
      <c r="A45" s="204" t="str">
        <f>'N3.01'!A45</f>
        <v>Stage 3:With Intervention Risk Change</v>
      </c>
      <c r="B45" s="204" t="str">
        <f>'N3.01'!B45</f>
        <v>Asset Intervention Impacts</v>
      </c>
      <c r="C45" s="204" t="str">
        <f>'N3.01'!C45</f>
        <v>Asset Replacement Due To Early Life Failures</v>
      </c>
      <c r="D45" s="204" t="str">
        <f>'N3.01'!D45</f>
        <v>Other Interventions</v>
      </c>
      <c r="F45" s="212" t="s">
        <v>51</v>
      </c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253">
        <f t="shared" si="22"/>
        <v>0</v>
      </c>
      <c r="S45" s="199" t="str">
        <f t="shared" si="5"/>
        <v>Units:</v>
      </c>
      <c r="T45" s="120"/>
      <c r="V45" s="199" t="str">
        <f t="shared" si="6"/>
        <v>Units:</v>
      </c>
      <c r="W45" s="120"/>
      <c r="X45" s="120"/>
      <c r="Y45" s="120"/>
      <c r="Z45" s="120"/>
      <c r="AA45" s="120"/>
      <c r="AB45" s="120"/>
      <c r="AC45" s="120"/>
      <c r="AD45" s="120"/>
      <c r="AE45" s="120"/>
      <c r="AF45" s="120"/>
      <c r="AG45" s="253">
        <f t="shared" si="23"/>
        <v>0</v>
      </c>
      <c r="AI45" s="199" t="str">
        <f t="shared" si="8"/>
        <v>Units:</v>
      </c>
      <c r="AJ45" s="120"/>
      <c r="AK45" s="120"/>
      <c r="AL45" s="120"/>
      <c r="AM45" s="120"/>
      <c r="AN45" s="120"/>
      <c r="AO45" s="120"/>
      <c r="AP45" s="120"/>
      <c r="AQ45" s="120"/>
      <c r="AR45" s="120"/>
      <c r="AS45" s="120"/>
      <c r="AT45" s="253">
        <f t="shared" si="24"/>
        <v>0</v>
      </c>
    </row>
    <row r="46" spans="1:46">
      <c r="A46" s="204" t="str">
        <f>'N3.01'!A46</f>
        <v>Stage 3:With Intervention Risk Change</v>
      </c>
      <c r="B46" s="204" t="str">
        <f>'N3.01'!B46</f>
        <v>Risk Changes</v>
      </c>
      <c r="C46" s="248" t="str">
        <f>'N3.01'!C46</f>
        <v>Optional entry 4</v>
      </c>
      <c r="D46" s="204" t="str">
        <f>'N3.01'!D46</f>
        <v>N/A</v>
      </c>
      <c r="F46" s="212" t="s">
        <v>51</v>
      </c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53">
        <f t="shared" si="22"/>
        <v>0</v>
      </c>
      <c r="S46" s="199" t="str">
        <f t="shared" si="5"/>
        <v>Units:</v>
      </c>
      <c r="T46" s="120"/>
      <c r="V46" s="199" t="str">
        <f t="shared" si="6"/>
        <v>Units:</v>
      </c>
      <c r="W46" s="206"/>
      <c r="X46" s="206"/>
      <c r="Y46" s="206"/>
      <c r="Z46" s="206"/>
      <c r="AA46" s="206"/>
      <c r="AB46" s="206"/>
      <c r="AC46" s="206"/>
      <c r="AD46" s="206"/>
      <c r="AE46" s="206"/>
      <c r="AF46" s="206"/>
      <c r="AG46" s="253">
        <f t="shared" si="23"/>
        <v>0</v>
      </c>
      <c r="AI46" s="199" t="str">
        <f t="shared" si="8"/>
        <v>Units:</v>
      </c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53">
        <f t="shared" si="24"/>
        <v>0</v>
      </c>
    </row>
    <row r="47" spans="1:46">
      <c r="A47" s="247" t="str">
        <f>'N3.01'!A47</f>
        <v>Stage 3: RIIO-2 With Intervention Position 2025/26</v>
      </c>
      <c r="B47" s="247" t="str">
        <f>'N3.01'!B47</f>
        <v>Total Asset Category Risk</v>
      </c>
      <c r="C47" s="247" t="str">
        <f>'N3.01'!C47</f>
        <v>With Intervention Position</v>
      </c>
      <c r="D47" s="247" t="str">
        <f>'N3.01'!D47</f>
        <v>Total</v>
      </c>
      <c r="F47" s="212" t="s">
        <v>51</v>
      </c>
      <c r="G47" s="252">
        <f>SUM(G$33:G$46)</f>
        <v>0</v>
      </c>
      <c r="H47" s="252">
        <f t="shared" ref="H47:P47" si="25">SUM(H$33:H$46)</f>
        <v>0</v>
      </c>
      <c r="I47" s="252">
        <f t="shared" si="25"/>
        <v>0</v>
      </c>
      <c r="J47" s="252">
        <f t="shared" si="25"/>
        <v>0</v>
      </c>
      <c r="K47" s="252">
        <f t="shared" si="25"/>
        <v>0</v>
      </c>
      <c r="L47" s="252">
        <f t="shared" si="25"/>
        <v>0</v>
      </c>
      <c r="M47" s="252">
        <f t="shared" si="25"/>
        <v>0</v>
      </c>
      <c r="N47" s="252">
        <f t="shared" si="25"/>
        <v>0</v>
      </c>
      <c r="O47" s="252">
        <f t="shared" si="25"/>
        <v>0</v>
      </c>
      <c r="P47" s="252">
        <f t="shared" si="25"/>
        <v>0</v>
      </c>
      <c r="Q47" s="252">
        <f t="shared" si="22"/>
        <v>0</v>
      </c>
      <c r="S47" s="199" t="str">
        <f t="shared" si="5"/>
        <v>Units:</v>
      </c>
      <c r="T47" s="120"/>
      <c r="V47" s="199" t="str">
        <f t="shared" si="6"/>
        <v>Units:</v>
      </c>
      <c r="W47" s="252">
        <f t="shared" ref="W47:AF47" si="26">SUM(W$33:W$46)</f>
        <v>0</v>
      </c>
      <c r="X47" s="252">
        <f t="shared" si="26"/>
        <v>0</v>
      </c>
      <c r="Y47" s="252">
        <f t="shared" si="26"/>
        <v>0</v>
      </c>
      <c r="Z47" s="252">
        <f t="shared" si="26"/>
        <v>0</v>
      </c>
      <c r="AA47" s="252">
        <f t="shared" si="26"/>
        <v>0</v>
      </c>
      <c r="AB47" s="252">
        <f t="shared" si="26"/>
        <v>0</v>
      </c>
      <c r="AC47" s="252">
        <f t="shared" si="26"/>
        <v>0</v>
      </c>
      <c r="AD47" s="252">
        <f t="shared" si="26"/>
        <v>0</v>
      </c>
      <c r="AE47" s="252">
        <f t="shared" si="26"/>
        <v>0</v>
      </c>
      <c r="AF47" s="252">
        <f t="shared" si="26"/>
        <v>0</v>
      </c>
      <c r="AG47" s="252">
        <f t="shared" si="23"/>
        <v>0</v>
      </c>
      <c r="AI47" s="199" t="str">
        <f t="shared" si="8"/>
        <v>Units:</v>
      </c>
      <c r="AJ47" s="252">
        <f t="shared" ref="AJ47:AS47" si="27">SUM(AJ$33:AJ$46)</f>
        <v>0</v>
      </c>
      <c r="AK47" s="252">
        <f t="shared" si="27"/>
        <v>0</v>
      </c>
      <c r="AL47" s="252">
        <f t="shared" si="27"/>
        <v>0</v>
      </c>
      <c r="AM47" s="252">
        <f t="shared" si="27"/>
        <v>0</v>
      </c>
      <c r="AN47" s="252">
        <f t="shared" si="27"/>
        <v>0</v>
      </c>
      <c r="AO47" s="252">
        <f t="shared" si="27"/>
        <v>0</v>
      </c>
      <c r="AP47" s="252">
        <f t="shared" si="27"/>
        <v>0</v>
      </c>
      <c r="AQ47" s="252">
        <f t="shared" si="27"/>
        <v>0</v>
      </c>
      <c r="AR47" s="252">
        <f t="shared" si="27"/>
        <v>0</v>
      </c>
      <c r="AS47" s="252">
        <f t="shared" si="27"/>
        <v>0</v>
      </c>
      <c r="AT47" s="252">
        <f t="shared" si="24"/>
        <v>0</v>
      </c>
    </row>
    <row r="48" spans="1:46" s="207" customFormat="1" ht="5" customHeight="1">
      <c r="S48" s="208"/>
      <c r="V48" s="208"/>
      <c r="AI48" s="208"/>
    </row>
    <row r="49" spans="1:46">
      <c r="A49" s="204" t="str">
        <f>'N3.01'!A49</f>
        <v>Long Term Risk Benefit: RIIO-2</v>
      </c>
      <c r="B49" s="204" t="str">
        <f>'N3.01'!B49</f>
        <v>Asset Intervention Impacts</v>
      </c>
      <c r="C49" s="204" t="str">
        <f>'N3.01'!C49</f>
        <v>Asset Replacement (PoF Driven)</v>
      </c>
      <c r="D49" s="204" t="str">
        <f>'N3.01'!D49</f>
        <v>N/A</v>
      </c>
      <c r="F49" s="212" t="s">
        <v>51</v>
      </c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253">
        <f t="shared" ref="Q49:Q55" si="28">SUM(G49:P49)</f>
        <v>0</v>
      </c>
      <c r="S49" s="199" t="str">
        <f t="shared" si="5"/>
        <v>Units:</v>
      </c>
      <c r="T49" s="120"/>
      <c r="V49" s="199" t="str">
        <f t="shared" si="6"/>
        <v>Units:</v>
      </c>
      <c r="W49" s="120"/>
      <c r="X49" s="120"/>
      <c r="Y49" s="120"/>
      <c r="Z49" s="120"/>
      <c r="AA49" s="120"/>
      <c r="AB49" s="120"/>
      <c r="AC49" s="120"/>
      <c r="AD49" s="120"/>
      <c r="AE49" s="120"/>
      <c r="AF49" s="120"/>
      <c r="AG49" s="253">
        <f t="shared" ref="AG49:AG55" si="29">SUM(W49:AF49)</f>
        <v>0</v>
      </c>
      <c r="AI49" s="199" t="str">
        <f t="shared" si="8"/>
        <v>Units:</v>
      </c>
      <c r="AJ49" s="120"/>
      <c r="AK49" s="120"/>
      <c r="AL49" s="120"/>
      <c r="AM49" s="120"/>
      <c r="AN49" s="120"/>
      <c r="AO49" s="120"/>
      <c r="AP49" s="120"/>
      <c r="AQ49" s="120"/>
      <c r="AR49" s="120"/>
      <c r="AS49" s="120"/>
      <c r="AT49" s="253">
        <f t="shared" ref="AT49:AT55" si="30">SUM(AJ49:AS49)</f>
        <v>0</v>
      </c>
    </row>
    <row r="50" spans="1:46">
      <c r="A50" s="204" t="str">
        <f>'N3.01'!A50</f>
        <v>Long Term Risk Benefit: RIIO-2</v>
      </c>
      <c r="B50" s="204" t="str">
        <f>'N3.01'!B50</f>
        <v>Asset Intervention Impacts</v>
      </c>
      <c r="C50" s="204" t="str">
        <f>'N3.01'!C50</f>
        <v>Asset Replacement (CoF Driven)</v>
      </c>
      <c r="D50" s="204" t="str">
        <f>'N3.01'!D50</f>
        <v>N/A</v>
      </c>
      <c r="F50" s="212" t="s">
        <v>51</v>
      </c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253">
        <f t="shared" si="28"/>
        <v>0</v>
      </c>
      <c r="S50" s="199" t="str">
        <f t="shared" si="5"/>
        <v>Units:</v>
      </c>
      <c r="T50" s="120"/>
      <c r="V50" s="199" t="str">
        <f t="shared" si="6"/>
        <v>Units:</v>
      </c>
      <c r="W50" s="120"/>
      <c r="X50" s="120"/>
      <c r="Y50" s="120"/>
      <c r="Z50" s="120"/>
      <c r="AA50" s="120"/>
      <c r="AB50" s="120"/>
      <c r="AC50" s="120"/>
      <c r="AD50" s="120"/>
      <c r="AE50" s="120"/>
      <c r="AF50" s="120"/>
      <c r="AG50" s="253">
        <f t="shared" si="29"/>
        <v>0</v>
      </c>
      <c r="AI50" s="199" t="str">
        <f t="shared" si="8"/>
        <v>Units:</v>
      </c>
      <c r="AJ50" s="120"/>
      <c r="AK50" s="120"/>
      <c r="AL50" s="120"/>
      <c r="AM50" s="120"/>
      <c r="AN50" s="120"/>
      <c r="AO50" s="120"/>
      <c r="AP50" s="120"/>
      <c r="AQ50" s="120"/>
      <c r="AR50" s="120"/>
      <c r="AS50" s="120"/>
      <c r="AT50" s="253">
        <f t="shared" si="30"/>
        <v>0</v>
      </c>
    </row>
    <row r="51" spans="1:46">
      <c r="A51" s="204" t="str">
        <f>'N3.01'!A51</f>
        <v>Long Term Risk Benefit: RIIO-2</v>
      </c>
      <c r="B51" s="204" t="str">
        <f>'N3.01'!B51</f>
        <v>Asset Intervention Impacts</v>
      </c>
      <c r="C51" s="204" t="str">
        <f>'N3.01'!C51</f>
        <v>Asset Replacement (Other Driven)</v>
      </c>
      <c r="D51" s="204" t="str">
        <f>'N3.01'!D51</f>
        <v>N/A</v>
      </c>
      <c r="F51" s="212" t="s">
        <v>51</v>
      </c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253">
        <f t="shared" si="28"/>
        <v>0</v>
      </c>
      <c r="S51" s="199" t="str">
        <f t="shared" si="5"/>
        <v>Units:</v>
      </c>
      <c r="T51" s="120"/>
      <c r="V51" s="199" t="str">
        <f t="shared" si="6"/>
        <v>Units:</v>
      </c>
      <c r="W51" s="120"/>
      <c r="X51" s="120"/>
      <c r="Y51" s="120"/>
      <c r="Z51" s="120"/>
      <c r="AA51" s="120"/>
      <c r="AB51" s="120"/>
      <c r="AC51" s="120"/>
      <c r="AD51" s="120"/>
      <c r="AE51" s="120"/>
      <c r="AF51" s="120"/>
      <c r="AG51" s="253">
        <f t="shared" si="29"/>
        <v>0</v>
      </c>
      <c r="AI51" s="199" t="str">
        <f t="shared" si="8"/>
        <v>Units:</v>
      </c>
      <c r="AJ51" s="120"/>
      <c r="AK51" s="120"/>
      <c r="AL51" s="120"/>
      <c r="AM51" s="120"/>
      <c r="AN51" s="120"/>
      <c r="AO51" s="120"/>
      <c r="AP51" s="120"/>
      <c r="AQ51" s="120"/>
      <c r="AR51" s="120"/>
      <c r="AS51" s="120"/>
      <c r="AT51" s="253">
        <f t="shared" si="30"/>
        <v>0</v>
      </c>
    </row>
    <row r="52" spans="1:46">
      <c r="A52" s="204" t="str">
        <f>'N3.01'!A52</f>
        <v>Long Term Risk Benefit: RIIO-2</v>
      </c>
      <c r="B52" s="204" t="str">
        <f>'N3.01'!B52</f>
        <v>Asset Intervention Impacts</v>
      </c>
      <c r="C52" s="204" t="str">
        <f>'N3.01'!C52</f>
        <v>Asset Refurbishment (PoF Driven)</v>
      </c>
      <c r="D52" s="204" t="str">
        <f>'N3.01'!D52</f>
        <v>N/A</v>
      </c>
      <c r="F52" s="212" t="s">
        <v>51</v>
      </c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253">
        <f t="shared" si="28"/>
        <v>0</v>
      </c>
      <c r="S52" s="199" t="str">
        <f t="shared" si="5"/>
        <v>Units:</v>
      </c>
      <c r="T52" s="120"/>
      <c r="V52" s="199" t="str">
        <f t="shared" si="6"/>
        <v>Units:</v>
      </c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253">
        <f t="shared" si="29"/>
        <v>0</v>
      </c>
      <c r="AI52" s="199" t="str">
        <f t="shared" si="8"/>
        <v>Units:</v>
      </c>
      <c r="AJ52" s="120"/>
      <c r="AK52" s="120"/>
      <c r="AL52" s="120"/>
      <c r="AM52" s="120"/>
      <c r="AN52" s="120"/>
      <c r="AO52" s="120"/>
      <c r="AP52" s="120"/>
      <c r="AQ52" s="120"/>
      <c r="AR52" s="120"/>
      <c r="AS52" s="120"/>
      <c r="AT52" s="253">
        <f t="shared" si="30"/>
        <v>0</v>
      </c>
    </row>
    <row r="53" spans="1:46">
      <c r="A53" s="204" t="str">
        <f>'N3.01'!A53</f>
        <v>Long Term Risk Benefit: RIIO-2</v>
      </c>
      <c r="B53" s="204" t="str">
        <f>'N3.01'!B53</f>
        <v>Asset Intervention Impacts</v>
      </c>
      <c r="C53" s="204" t="str">
        <f>'N3.01'!C53</f>
        <v>Asset Refurbishment (CoF Driven)</v>
      </c>
      <c r="D53" s="204" t="str">
        <f>'N3.01'!D53</f>
        <v>N/A</v>
      </c>
      <c r="F53" s="212" t="s">
        <v>51</v>
      </c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253">
        <f t="shared" si="28"/>
        <v>0</v>
      </c>
      <c r="S53" s="199" t="str">
        <f t="shared" si="5"/>
        <v>Units:</v>
      </c>
      <c r="T53" s="120"/>
      <c r="V53" s="199" t="str">
        <f t="shared" si="6"/>
        <v>Units:</v>
      </c>
      <c r="W53" s="120"/>
      <c r="X53" s="120"/>
      <c r="Y53" s="120"/>
      <c r="Z53" s="120"/>
      <c r="AA53" s="120"/>
      <c r="AB53" s="120"/>
      <c r="AC53" s="120"/>
      <c r="AD53" s="120"/>
      <c r="AE53" s="120"/>
      <c r="AF53" s="120"/>
      <c r="AG53" s="253">
        <f t="shared" si="29"/>
        <v>0</v>
      </c>
      <c r="AI53" s="199" t="str">
        <f t="shared" si="8"/>
        <v>Units:</v>
      </c>
      <c r="AJ53" s="120"/>
      <c r="AK53" s="120"/>
      <c r="AL53" s="120"/>
      <c r="AM53" s="120"/>
      <c r="AN53" s="120"/>
      <c r="AO53" s="120"/>
      <c r="AP53" s="120"/>
      <c r="AQ53" s="120"/>
      <c r="AR53" s="120"/>
      <c r="AS53" s="120"/>
      <c r="AT53" s="253">
        <f t="shared" si="30"/>
        <v>0</v>
      </c>
    </row>
    <row r="54" spans="1:46">
      <c r="A54" s="204" t="str">
        <f>'N3.01'!A54</f>
        <v>Long Term Risk Benefit: RIIO-2</v>
      </c>
      <c r="B54" s="204" t="str">
        <f>'N3.01'!B54</f>
        <v>Asset Intervention Impacts</v>
      </c>
      <c r="C54" s="204" t="str">
        <f>'N3.01'!C54</f>
        <v>Asset Refurbishment (Other Driven)</v>
      </c>
      <c r="D54" s="204" t="str">
        <f>'N3.01'!D54</f>
        <v>N/A</v>
      </c>
      <c r="F54" s="212" t="s">
        <v>51</v>
      </c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253">
        <f t="shared" si="28"/>
        <v>0</v>
      </c>
      <c r="S54" s="199" t="str">
        <f t="shared" si="5"/>
        <v>Units:</v>
      </c>
      <c r="T54" s="120"/>
      <c r="V54" s="199" t="str">
        <f t="shared" si="6"/>
        <v>Units:</v>
      </c>
      <c r="W54" s="120"/>
      <c r="X54" s="120"/>
      <c r="Y54" s="120"/>
      <c r="Z54" s="120"/>
      <c r="AA54" s="120"/>
      <c r="AB54" s="120"/>
      <c r="AC54" s="120"/>
      <c r="AD54" s="120"/>
      <c r="AE54" s="120"/>
      <c r="AF54" s="120"/>
      <c r="AG54" s="253">
        <f t="shared" si="29"/>
        <v>0</v>
      </c>
      <c r="AI54" s="199" t="str">
        <f t="shared" si="8"/>
        <v>Units:</v>
      </c>
      <c r="AJ54" s="120"/>
      <c r="AK54" s="120"/>
      <c r="AL54" s="120"/>
      <c r="AM54" s="120"/>
      <c r="AN54" s="120"/>
      <c r="AO54" s="120"/>
      <c r="AP54" s="120"/>
      <c r="AQ54" s="120"/>
      <c r="AR54" s="120"/>
      <c r="AS54" s="120"/>
      <c r="AT54" s="253">
        <f t="shared" si="30"/>
        <v>0</v>
      </c>
    </row>
    <row r="55" spans="1:46">
      <c r="A55" s="204" t="str">
        <f>'N3.01'!A55</f>
        <v>Long Term Risk Benefit: RIIO-2</v>
      </c>
      <c r="B55" s="204" t="str">
        <f>'N3.01'!B55</f>
        <v>Asset Intervention Impacts</v>
      </c>
      <c r="C55" s="204" t="str">
        <f>'N3.01'!C55</f>
        <v>Total Long Term Risk Benefit</v>
      </c>
      <c r="D55" s="204" t="str">
        <f>'N3.01'!D55</f>
        <v>Sub-Total</v>
      </c>
      <c r="F55" s="212" t="s">
        <v>51</v>
      </c>
      <c r="G55" s="252">
        <f>SUM(G$49:G$54)</f>
        <v>0</v>
      </c>
      <c r="H55" s="252">
        <f t="shared" ref="H55:P55" si="31">SUM(H$49:H$54)</f>
        <v>0</v>
      </c>
      <c r="I55" s="252">
        <f t="shared" si="31"/>
        <v>0</v>
      </c>
      <c r="J55" s="252">
        <f t="shared" si="31"/>
        <v>0</v>
      </c>
      <c r="K55" s="252">
        <f t="shared" si="31"/>
        <v>0</v>
      </c>
      <c r="L55" s="252">
        <f t="shared" si="31"/>
        <v>0</v>
      </c>
      <c r="M55" s="252">
        <f t="shared" si="31"/>
        <v>0</v>
      </c>
      <c r="N55" s="252">
        <f t="shared" si="31"/>
        <v>0</v>
      </c>
      <c r="O55" s="252">
        <f t="shared" si="31"/>
        <v>0</v>
      </c>
      <c r="P55" s="252">
        <f t="shared" si="31"/>
        <v>0</v>
      </c>
      <c r="Q55" s="253">
        <f t="shared" si="28"/>
        <v>0</v>
      </c>
      <c r="S55" s="199" t="str">
        <f t="shared" si="5"/>
        <v>Units:</v>
      </c>
      <c r="T55" s="120"/>
      <c r="V55" s="199" t="str">
        <f t="shared" si="6"/>
        <v>Units:</v>
      </c>
      <c r="W55" s="252">
        <f t="shared" ref="W55:AF55" si="32">SUM(W$49:W$54)</f>
        <v>0</v>
      </c>
      <c r="X55" s="252">
        <f t="shared" si="32"/>
        <v>0</v>
      </c>
      <c r="Y55" s="252">
        <f t="shared" si="32"/>
        <v>0</v>
      </c>
      <c r="Z55" s="252">
        <f t="shared" si="32"/>
        <v>0</v>
      </c>
      <c r="AA55" s="252">
        <f t="shared" si="32"/>
        <v>0</v>
      </c>
      <c r="AB55" s="252">
        <f t="shared" si="32"/>
        <v>0</v>
      </c>
      <c r="AC55" s="252">
        <f t="shared" si="32"/>
        <v>0</v>
      </c>
      <c r="AD55" s="252">
        <f t="shared" si="32"/>
        <v>0</v>
      </c>
      <c r="AE55" s="252">
        <f t="shared" si="32"/>
        <v>0</v>
      </c>
      <c r="AF55" s="252">
        <f t="shared" si="32"/>
        <v>0</v>
      </c>
      <c r="AG55" s="253">
        <f t="shared" si="29"/>
        <v>0</v>
      </c>
      <c r="AI55" s="199" t="str">
        <f t="shared" si="8"/>
        <v>Units:</v>
      </c>
      <c r="AJ55" s="252">
        <f t="shared" ref="AJ55:AS55" si="33">SUM(AJ$49:AJ$54)</f>
        <v>0</v>
      </c>
      <c r="AK55" s="252">
        <f t="shared" si="33"/>
        <v>0</v>
      </c>
      <c r="AL55" s="252">
        <f t="shared" si="33"/>
        <v>0</v>
      </c>
      <c r="AM55" s="252">
        <f t="shared" si="33"/>
        <v>0</v>
      </c>
      <c r="AN55" s="252">
        <f t="shared" si="33"/>
        <v>0</v>
      </c>
      <c r="AO55" s="252">
        <f t="shared" si="33"/>
        <v>0</v>
      </c>
      <c r="AP55" s="252">
        <f t="shared" si="33"/>
        <v>0</v>
      </c>
      <c r="AQ55" s="252">
        <f t="shared" si="33"/>
        <v>0</v>
      </c>
      <c r="AR55" s="252">
        <f t="shared" si="33"/>
        <v>0</v>
      </c>
      <c r="AS55" s="252">
        <f t="shared" si="33"/>
        <v>0</v>
      </c>
      <c r="AT55" s="253">
        <f t="shared" si="30"/>
        <v>0</v>
      </c>
    </row>
    <row r="56" spans="1:46" s="207" customFormat="1" ht="5" customHeight="1">
      <c r="F56" s="208"/>
      <c r="S56" s="208"/>
      <c r="V56" s="208"/>
      <c r="AI56" s="208"/>
    </row>
    <row r="78" spans="5:5">
      <c r="E78" s="209"/>
    </row>
  </sheetData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8E5BD0-58A8-435E-B3A1-1E820DC281E6}">
  <sheetPr codeName="Sheet72">
    <tabColor rgb="FF7030A0"/>
  </sheetPr>
  <dimension ref="A1:AV78"/>
  <sheetViews>
    <sheetView zoomScale="85" zoomScaleNormal="85" workbookViewId="0">
      <selection activeCell="G47" sqref="G47"/>
    </sheetView>
  </sheetViews>
  <sheetFormatPr defaultColWidth="9" defaultRowHeight="12.4"/>
  <cols>
    <col min="1" max="1" width="51.19921875" style="89" customWidth="1"/>
    <col min="2" max="2" width="48.796875" style="89" bestFit="1" customWidth="1"/>
    <col min="3" max="3" width="51.19921875" style="89" bestFit="1" customWidth="1"/>
    <col min="4" max="4" width="11.796875" style="89" customWidth="1"/>
    <col min="5" max="5" width="1" style="207" customWidth="1"/>
    <col min="6" max="6" width="6.19921875" style="90" customWidth="1"/>
    <col min="7" max="7" width="9.796875" style="89" bestFit="1" customWidth="1"/>
    <col min="8" max="14" width="9.1328125" style="89" bestFit="1" customWidth="1"/>
    <col min="15" max="17" width="9" style="89"/>
    <col min="18" max="18" width="1" style="207" customWidth="1"/>
    <col min="19" max="19" width="6.19921875" style="90" customWidth="1"/>
    <col min="20" max="20" width="9" style="89"/>
    <col min="21" max="21" width="1" style="207" customWidth="1"/>
    <col min="22" max="22" width="6.19921875" style="90" customWidth="1"/>
    <col min="23" max="33" width="9" style="89"/>
    <col min="34" max="34" width="1" style="207" customWidth="1"/>
    <col min="35" max="35" width="6.19921875" style="90" customWidth="1"/>
    <col min="36" max="46" width="9" style="89"/>
    <col min="47" max="47" width="9.33203125" style="89" bestFit="1" customWidth="1"/>
    <col min="48" max="16384" width="9" style="89"/>
  </cols>
  <sheetData>
    <row r="1" spans="1:48" ht="25.15">
      <c r="A1" s="1" t="str">
        <f>N0_Cover!A1</f>
        <v>RIIO-2 Regulatory Reporting Pack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</row>
    <row r="2" spans="1:48" ht="22.9">
      <c r="A2" s="1">
        <f>N0_Cover!$B$12</f>
        <v>0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</row>
    <row r="3" spans="1:48" ht="19.899999999999999">
      <c r="A3" s="5" t="str">
        <f>"Workbook " &amp; N0_Cover!$B$12</f>
        <v xml:space="preserve">Workbook 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48" ht="17.649999999999999">
      <c r="A4" s="7" t="str">
        <f>"Submission Version " &amp; N0_Cover!$B$15 &amp; " - Submitted on " &amp; TEXT(N0_Cover!$B$16,"dd mmm yyyy")</f>
        <v>Submission Version  - Submitted on 00 Jan 1900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</row>
    <row r="5" spans="1:48" ht="17.649999999999999">
      <c r="A5" s="7" t="str">
        <f>"Template Version: " &amp; N0_Cover!$B$11</f>
        <v>Template Version: v1.0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</row>
    <row r="6" spans="1:48" ht="19.899999999999999">
      <c r="A6" s="5" t="e">
        <f ca="1">"Sheet: " &amp;VLOOKUP(RIGHT(CELL("filename",A1),LEN(CELL("filename",A1))-FIND("]",CELL("filename",A1))),'N0.1_Contents'!$A$11:$B$98,2,FALSE)</f>
        <v>#N/A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</row>
    <row r="7" spans="1:48" ht="17.649999999999999">
      <c r="A7" s="7" t="str">
        <f>"Prices Base: " &amp; 'N0.5_Data_Constants'!C13</f>
        <v>Prices Base: 2018/19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</row>
    <row r="8" spans="1:48" s="137" customFormat="1">
      <c r="A8" s="140" t="str">
        <f>"Error Checks: " &amp; IF(ISERROR(MATCH("Error",$A$9:$AV$9,0)),"OK","Error")</f>
        <v>Error Checks: OK</v>
      </c>
      <c r="B8" s="141"/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1"/>
      <c r="AE8" s="141"/>
      <c r="AF8" s="141"/>
      <c r="AG8" s="141"/>
      <c r="AH8" s="141"/>
      <c r="AI8" s="141"/>
      <c r="AJ8" s="141"/>
      <c r="AK8" s="141"/>
      <c r="AL8" s="141"/>
      <c r="AM8" s="141"/>
      <c r="AN8" s="141"/>
      <c r="AO8" s="141"/>
      <c r="AP8" s="141"/>
      <c r="AQ8" s="141"/>
      <c r="AR8" s="141"/>
      <c r="AS8" s="141"/>
      <c r="AT8" s="141"/>
      <c r="AU8" s="141"/>
    </row>
    <row r="9" spans="1:48" s="137" customFormat="1">
      <c r="A9" s="142" t="str">
        <f t="shared" ref="A9:AV9" si="0">IF(ISERROR(MATCH("Error",A10:A12,0)),"-","Error")</f>
        <v>-</v>
      </c>
      <c r="B9" s="142" t="str">
        <f t="shared" si="0"/>
        <v>-</v>
      </c>
      <c r="C9" s="142" t="str">
        <f t="shared" si="0"/>
        <v>-</v>
      </c>
      <c r="D9" s="142"/>
      <c r="E9" s="142" t="str">
        <f t="shared" si="0"/>
        <v>-</v>
      </c>
      <c r="F9" s="142" t="str">
        <f t="shared" si="0"/>
        <v>-</v>
      </c>
      <c r="G9" s="142" t="str">
        <f t="shared" si="0"/>
        <v>-</v>
      </c>
      <c r="H9" s="142" t="str">
        <f t="shared" si="0"/>
        <v>-</v>
      </c>
      <c r="I9" s="142" t="str">
        <f t="shared" si="0"/>
        <v>-</v>
      </c>
      <c r="J9" s="142" t="str">
        <f t="shared" si="0"/>
        <v>-</v>
      </c>
      <c r="K9" s="142" t="str">
        <f t="shared" si="0"/>
        <v>-</v>
      </c>
      <c r="L9" s="142" t="str">
        <f t="shared" si="0"/>
        <v>-</v>
      </c>
      <c r="M9" s="142" t="str">
        <f t="shared" si="0"/>
        <v>-</v>
      </c>
      <c r="N9" s="142" t="str">
        <f t="shared" si="0"/>
        <v>-</v>
      </c>
      <c r="O9" s="142" t="str">
        <f t="shared" si="0"/>
        <v>-</v>
      </c>
      <c r="P9" s="142" t="str">
        <f t="shared" si="0"/>
        <v>-</v>
      </c>
      <c r="Q9" s="142" t="str">
        <f t="shared" si="0"/>
        <v>-</v>
      </c>
      <c r="R9" s="142" t="str">
        <f t="shared" si="0"/>
        <v>-</v>
      </c>
      <c r="S9" s="142" t="str">
        <f t="shared" si="0"/>
        <v>-</v>
      </c>
      <c r="T9" s="142" t="str">
        <f t="shared" si="0"/>
        <v>-</v>
      </c>
      <c r="U9" s="142" t="str">
        <f t="shared" si="0"/>
        <v>-</v>
      </c>
      <c r="V9" s="142" t="str">
        <f t="shared" si="0"/>
        <v>-</v>
      </c>
      <c r="W9" s="142" t="str">
        <f t="shared" si="0"/>
        <v>-</v>
      </c>
      <c r="X9" s="142" t="str">
        <f t="shared" si="0"/>
        <v>-</v>
      </c>
      <c r="Y9" s="142" t="str">
        <f t="shared" si="0"/>
        <v>-</v>
      </c>
      <c r="Z9" s="142" t="str">
        <f t="shared" si="0"/>
        <v>-</v>
      </c>
      <c r="AA9" s="142" t="str">
        <f t="shared" si="0"/>
        <v>-</v>
      </c>
      <c r="AB9" s="142" t="str">
        <f t="shared" si="0"/>
        <v>-</v>
      </c>
      <c r="AC9" s="142" t="str">
        <f t="shared" si="0"/>
        <v>-</v>
      </c>
      <c r="AD9" s="142" t="str">
        <f t="shared" si="0"/>
        <v>-</v>
      </c>
      <c r="AE9" s="142" t="str">
        <f t="shared" si="0"/>
        <v>-</v>
      </c>
      <c r="AF9" s="142" t="str">
        <f t="shared" si="0"/>
        <v>-</v>
      </c>
      <c r="AG9" s="142" t="str">
        <f t="shared" si="0"/>
        <v>-</v>
      </c>
      <c r="AH9" s="142" t="str">
        <f t="shared" si="0"/>
        <v>-</v>
      </c>
      <c r="AI9" s="142" t="str">
        <f t="shared" si="0"/>
        <v>-</v>
      </c>
      <c r="AJ9" s="142" t="str">
        <f t="shared" si="0"/>
        <v>-</v>
      </c>
      <c r="AK9" s="142" t="str">
        <f t="shared" si="0"/>
        <v>-</v>
      </c>
      <c r="AL9" s="142" t="str">
        <f t="shared" si="0"/>
        <v>-</v>
      </c>
      <c r="AM9" s="142" t="str">
        <f t="shared" si="0"/>
        <v>-</v>
      </c>
      <c r="AN9" s="142" t="str">
        <f t="shared" si="0"/>
        <v>-</v>
      </c>
      <c r="AO9" s="142" t="str">
        <f t="shared" si="0"/>
        <v>-</v>
      </c>
      <c r="AP9" s="142" t="str">
        <f t="shared" si="0"/>
        <v>-</v>
      </c>
      <c r="AQ9" s="142" t="str">
        <f t="shared" si="0"/>
        <v>-</v>
      </c>
      <c r="AR9" s="142" t="str">
        <f t="shared" si="0"/>
        <v>-</v>
      </c>
      <c r="AS9" s="142" t="str">
        <f t="shared" si="0"/>
        <v>-</v>
      </c>
      <c r="AT9" s="142" t="str">
        <f t="shared" si="0"/>
        <v>-</v>
      </c>
      <c r="AU9" s="142" t="str">
        <f t="shared" si="0"/>
        <v>-</v>
      </c>
      <c r="AV9" s="137" t="str">
        <f t="shared" si="0"/>
        <v>-</v>
      </c>
    </row>
    <row r="12" spans="1:48" ht="19.899999999999999">
      <c r="A12" s="14" t="e">
        <f>'N0.6_Lookup_References'!B39</f>
        <v>#N/A</v>
      </c>
      <c r="B12" s="14"/>
      <c r="F12" s="14"/>
      <c r="G12" s="89" t="s">
        <v>0</v>
      </c>
      <c r="S12" s="200"/>
      <c r="T12" s="89" t="s">
        <v>2</v>
      </c>
      <c r="W12" s="201"/>
      <c r="X12" s="202" t="s">
        <v>229</v>
      </c>
      <c r="Y12" s="89" t="e">
        <f>VLOOKUP(A12, 'N0.6_Lookup_References'!B14:C63, 2, FALSE)</f>
        <v>#N/A</v>
      </c>
    </row>
    <row r="13" spans="1:48">
      <c r="S13" s="99" t="s">
        <v>112</v>
      </c>
      <c r="V13" s="99" t="s">
        <v>110</v>
      </c>
      <c r="AI13" s="99" t="s">
        <v>111</v>
      </c>
    </row>
    <row r="14" spans="1:48" ht="12.75" thickBot="1">
      <c r="A14" s="203" t="s">
        <v>413</v>
      </c>
      <c r="B14" s="203" t="s">
        <v>414</v>
      </c>
      <c r="C14" s="203" t="s">
        <v>415</v>
      </c>
      <c r="D14" s="203" t="s">
        <v>615</v>
      </c>
      <c r="F14" s="92" t="s">
        <v>49</v>
      </c>
      <c r="G14" s="91" t="s">
        <v>13</v>
      </c>
      <c r="H14" s="21" t="s">
        <v>14</v>
      </c>
      <c r="I14" s="22" t="s">
        <v>15</v>
      </c>
      <c r="J14" s="23" t="s">
        <v>16</v>
      </c>
      <c r="K14" s="24" t="s">
        <v>17</v>
      </c>
      <c r="L14" s="25" t="s">
        <v>18</v>
      </c>
      <c r="M14" s="26" t="s">
        <v>19</v>
      </c>
      <c r="N14" s="29" t="s">
        <v>20</v>
      </c>
      <c r="O14" s="27" t="s">
        <v>21</v>
      </c>
      <c r="P14" s="31" t="s">
        <v>22</v>
      </c>
      <c r="Q14" s="198" t="s">
        <v>26</v>
      </c>
      <c r="S14" s="92" t="s">
        <v>49</v>
      </c>
      <c r="T14" s="92" t="s">
        <v>76</v>
      </c>
      <c r="V14" s="92" t="s">
        <v>49</v>
      </c>
      <c r="W14" s="91" t="s">
        <v>13</v>
      </c>
      <c r="X14" s="21" t="s">
        <v>14</v>
      </c>
      <c r="Y14" s="22" t="s">
        <v>15</v>
      </c>
      <c r="Z14" s="23" t="s">
        <v>16</v>
      </c>
      <c r="AA14" s="24" t="s">
        <v>17</v>
      </c>
      <c r="AB14" s="25" t="s">
        <v>18</v>
      </c>
      <c r="AC14" s="26" t="s">
        <v>19</v>
      </c>
      <c r="AD14" s="29" t="s">
        <v>20</v>
      </c>
      <c r="AE14" s="27" t="s">
        <v>21</v>
      </c>
      <c r="AF14" s="31" t="s">
        <v>22</v>
      </c>
      <c r="AG14" s="198" t="s">
        <v>26</v>
      </c>
      <c r="AI14" s="92" t="s">
        <v>49</v>
      </c>
      <c r="AJ14" s="91" t="s">
        <v>4</v>
      </c>
      <c r="AK14" s="21" t="s">
        <v>5</v>
      </c>
      <c r="AL14" s="22" t="s">
        <v>6</v>
      </c>
      <c r="AM14" s="23" t="s">
        <v>7</v>
      </c>
      <c r="AN14" s="24" t="s">
        <v>8</v>
      </c>
      <c r="AO14" s="25" t="s">
        <v>91</v>
      </c>
      <c r="AP14" s="26" t="s">
        <v>92</v>
      </c>
      <c r="AQ14" s="29" t="s">
        <v>93</v>
      </c>
      <c r="AR14" s="27" t="s">
        <v>94</v>
      </c>
      <c r="AS14" s="31" t="s">
        <v>95</v>
      </c>
      <c r="AT14" s="198" t="s">
        <v>26</v>
      </c>
    </row>
    <row r="15" spans="1:48">
      <c r="A15" s="247" t="str">
        <f>'N3.01'!A15</f>
        <v>Stage1: RIIO-1 Closeout Position</v>
      </c>
      <c r="B15" s="247" t="str">
        <f>'N3.01'!B15</f>
        <v>Total Asset Category Risk</v>
      </c>
      <c r="C15" s="247" t="str">
        <f>'N3.01'!C15</f>
        <v>Closeout Position</v>
      </c>
      <c r="D15" s="247" t="str">
        <f>'N3.01'!D15</f>
        <v>Total</v>
      </c>
      <c r="F15" s="212" t="s">
        <v>51</v>
      </c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253">
        <f t="shared" ref="Q15:Q22" si="1">SUM(G15:P15)</f>
        <v>0</v>
      </c>
      <c r="S15" s="199" t="str">
        <f>$X$12</f>
        <v>Units:</v>
      </c>
      <c r="T15" s="120"/>
      <c r="V15" s="199" t="str">
        <f>$X$12</f>
        <v>Units:</v>
      </c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253">
        <f t="shared" ref="AG15:AG20" si="2">SUM(W15:AF15)</f>
        <v>0</v>
      </c>
      <c r="AI15" s="199" t="str">
        <f>$X$12</f>
        <v>Units:</v>
      </c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253">
        <f t="shared" ref="AT15:AT20" si="3">SUM(AJ15:AS15)</f>
        <v>0</v>
      </c>
    </row>
    <row r="16" spans="1:48">
      <c r="A16" s="204" t="str">
        <f>'N3.01'!A16</f>
        <v>Stage1: RIIO-1 to RIIO-2</v>
      </c>
      <c r="B16" s="204" t="str">
        <f>'N3.01'!B16</f>
        <v>Normalisation: True-Up</v>
      </c>
      <c r="C16" s="204" t="str">
        <f>'N3.01'!C16</f>
        <v>Data Revision</v>
      </c>
      <c r="D16" s="204" t="str">
        <f>'N3.01'!D16</f>
        <v>N/A</v>
      </c>
      <c r="F16" s="212" t="s">
        <v>51</v>
      </c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253">
        <f t="shared" si="1"/>
        <v>0</v>
      </c>
      <c r="S16" s="199" t="str">
        <f>$X$12</f>
        <v>Units:</v>
      </c>
      <c r="T16" s="120"/>
      <c r="V16" s="199" t="str">
        <f>$X$12</f>
        <v>Units:</v>
      </c>
      <c r="W16" s="120"/>
      <c r="X16" s="120"/>
      <c r="Y16" s="120"/>
      <c r="Z16" s="120"/>
      <c r="AA16" s="120"/>
      <c r="AB16" s="120"/>
      <c r="AC16" s="120"/>
      <c r="AD16" s="120"/>
      <c r="AE16" s="120"/>
      <c r="AF16" s="120"/>
      <c r="AG16" s="253">
        <f t="shared" si="2"/>
        <v>0</v>
      </c>
      <c r="AI16" s="199" t="str">
        <f>$X$12</f>
        <v>Units:</v>
      </c>
      <c r="AJ16" s="120"/>
      <c r="AK16" s="120"/>
      <c r="AL16" s="120"/>
      <c r="AM16" s="120"/>
      <c r="AN16" s="120"/>
      <c r="AO16" s="120"/>
      <c r="AP16" s="120"/>
      <c r="AQ16" s="120"/>
      <c r="AR16" s="120"/>
      <c r="AS16" s="120"/>
      <c r="AT16" s="253">
        <f t="shared" si="3"/>
        <v>0</v>
      </c>
    </row>
    <row r="17" spans="1:46">
      <c r="A17" s="204" t="str">
        <f>'N3.01'!A17</f>
        <v>Stage1: RIIO-1 to RIIO-2</v>
      </c>
      <c r="B17" s="204" t="str">
        <f>'N3.01'!B17</f>
        <v>Normalisation: True-Up</v>
      </c>
      <c r="C17" s="204" t="str">
        <f>'N3.01'!C17</f>
        <v>Methodological Change</v>
      </c>
      <c r="D17" s="204" t="str">
        <f>'N3.01'!D17</f>
        <v>N/A</v>
      </c>
      <c r="F17" s="212" t="s">
        <v>51</v>
      </c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253">
        <f t="shared" si="1"/>
        <v>0</v>
      </c>
      <c r="S17" s="199" t="str">
        <f>$X$12</f>
        <v>Units:</v>
      </c>
      <c r="T17" s="120"/>
      <c r="V17" s="199" t="str">
        <f>$X$12</f>
        <v>Units:</v>
      </c>
      <c r="W17" s="120"/>
      <c r="X17" s="120"/>
      <c r="Y17" s="120"/>
      <c r="Z17" s="120"/>
      <c r="AA17" s="120"/>
      <c r="AB17" s="120"/>
      <c r="AC17" s="120"/>
      <c r="AD17" s="120"/>
      <c r="AE17" s="120"/>
      <c r="AF17" s="120"/>
      <c r="AG17" s="253">
        <f t="shared" si="2"/>
        <v>0</v>
      </c>
      <c r="AI17" s="199" t="str">
        <f>$X$12</f>
        <v>Units:</v>
      </c>
      <c r="AJ17" s="120"/>
      <c r="AK17" s="120"/>
      <c r="AL17" s="120"/>
      <c r="AM17" s="120"/>
      <c r="AN17" s="120"/>
      <c r="AO17" s="120"/>
      <c r="AP17" s="120"/>
      <c r="AQ17" s="120"/>
      <c r="AR17" s="120"/>
      <c r="AS17" s="120"/>
      <c r="AT17" s="253">
        <f t="shared" si="3"/>
        <v>0</v>
      </c>
    </row>
    <row r="18" spans="1:46">
      <c r="A18" s="204" t="str">
        <f>'N3.01'!A18</f>
        <v>Stage1: RIIO-1 to RIIO-2</v>
      </c>
      <c r="B18" s="204" t="str">
        <f>'N3.01'!B18</f>
        <v>Normalisation: True-Up</v>
      </c>
      <c r="C18" s="248" t="str">
        <f>'N3.01'!C18</f>
        <v>Optional entry 1</v>
      </c>
      <c r="D18" s="204" t="str">
        <f>'N3.01'!D18</f>
        <v>N/A</v>
      </c>
      <c r="F18" s="212" t="s">
        <v>51</v>
      </c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253">
        <f t="shared" si="1"/>
        <v>0</v>
      </c>
      <c r="S18" s="199" t="str">
        <f>$X$12</f>
        <v>Units:</v>
      </c>
      <c r="T18" s="120"/>
      <c r="V18" s="199" t="str">
        <f>$X$12</f>
        <v>Units:</v>
      </c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253">
        <f t="shared" si="2"/>
        <v>0</v>
      </c>
      <c r="AI18" s="199" t="str">
        <f>$X$12</f>
        <v>Units:</v>
      </c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253">
        <f t="shared" si="3"/>
        <v>0</v>
      </c>
    </row>
    <row r="19" spans="1:46">
      <c r="A19" s="204" t="str">
        <f>'N3.01'!A19</f>
        <v>Stage1: RIIO-1 to RIIO-2</v>
      </c>
      <c r="B19" s="204" t="str">
        <f>'N3.01'!B19</f>
        <v>Normalisation: True-Up</v>
      </c>
      <c r="C19" s="248" t="str">
        <f>'N3.01'!C19</f>
        <v>Optional entry 2</v>
      </c>
      <c r="D19" s="204" t="str">
        <f>'N3.01'!D19</f>
        <v>N/A</v>
      </c>
      <c r="F19" s="212" t="s">
        <v>51</v>
      </c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252">
        <f t="shared" si="1"/>
        <v>0</v>
      </c>
      <c r="S19" s="199" t="str">
        <f>$X$12</f>
        <v>Units:</v>
      </c>
      <c r="T19" s="120"/>
      <c r="V19" s="199" t="str">
        <f>$X$12</f>
        <v>Units:</v>
      </c>
      <c r="W19" s="120"/>
      <c r="X19" s="120"/>
      <c r="Y19" s="120"/>
      <c r="Z19" s="120"/>
      <c r="AA19" s="120"/>
      <c r="AB19" s="120"/>
      <c r="AC19" s="120"/>
      <c r="AD19" s="120"/>
      <c r="AE19" s="120"/>
      <c r="AF19" s="120"/>
      <c r="AG19" s="252">
        <f t="shared" si="2"/>
        <v>0</v>
      </c>
      <c r="AI19" s="199" t="str">
        <f>$X$12</f>
        <v>Units:</v>
      </c>
      <c r="AJ19" s="120"/>
      <c r="AK19" s="120"/>
      <c r="AL19" s="120"/>
      <c r="AM19" s="120"/>
      <c r="AN19" s="120"/>
      <c r="AO19" s="120"/>
      <c r="AP19" s="120"/>
      <c r="AQ19" s="120"/>
      <c r="AR19" s="120"/>
      <c r="AS19" s="120"/>
      <c r="AT19" s="252">
        <f t="shared" si="3"/>
        <v>0</v>
      </c>
    </row>
    <row r="20" spans="1:46">
      <c r="A20" s="247" t="str">
        <f>'N3.01'!A20</f>
        <v>Stage 2: RIIO-2 Start Position 2020/21</v>
      </c>
      <c r="B20" s="247" t="str">
        <f>'N3.01'!B20</f>
        <v>Total Asset Category Risk</v>
      </c>
      <c r="C20" s="247" t="str">
        <f>'N3.01'!C20</f>
        <v>Start Position</v>
      </c>
      <c r="D20" s="247" t="str">
        <f>'N3.01'!D20</f>
        <v>Total</v>
      </c>
      <c r="F20" s="212" t="s">
        <v>51</v>
      </c>
      <c r="G20" s="252">
        <f>SUM(G15:G19)</f>
        <v>0</v>
      </c>
      <c r="H20" s="252">
        <f t="shared" ref="H20:P20" si="4">SUM(H15:H19)</f>
        <v>0</v>
      </c>
      <c r="I20" s="252">
        <f t="shared" si="4"/>
        <v>0</v>
      </c>
      <c r="J20" s="252">
        <f t="shared" si="4"/>
        <v>0</v>
      </c>
      <c r="K20" s="252">
        <f t="shared" si="4"/>
        <v>0</v>
      </c>
      <c r="L20" s="252">
        <f t="shared" si="4"/>
        <v>0</v>
      </c>
      <c r="M20" s="252">
        <f t="shared" si="4"/>
        <v>0</v>
      </c>
      <c r="N20" s="252">
        <f t="shared" si="4"/>
        <v>0</v>
      </c>
      <c r="O20" s="252">
        <f t="shared" si="4"/>
        <v>0</v>
      </c>
      <c r="P20" s="252">
        <f t="shared" si="4"/>
        <v>0</v>
      </c>
      <c r="Q20" s="252">
        <f t="shared" si="1"/>
        <v>0</v>
      </c>
      <c r="S20" s="199" t="str">
        <f t="shared" ref="S20:S55" si="5">$X$12</f>
        <v>Units:</v>
      </c>
      <c r="T20" s="120"/>
      <c r="V20" s="199" t="str">
        <f t="shared" ref="V20:V55" si="6">$X$12</f>
        <v>Units:</v>
      </c>
      <c r="W20" s="252">
        <f t="shared" ref="W20:AF20" si="7">SUM(W15:W19)</f>
        <v>0</v>
      </c>
      <c r="X20" s="252">
        <f t="shared" si="7"/>
        <v>0</v>
      </c>
      <c r="Y20" s="252">
        <f t="shared" si="7"/>
        <v>0</v>
      </c>
      <c r="Z20" s="252">
        <f t="shared" si="7"/>
        <v>0</v>
      </c>
      <c r="AA20" s="252">
        <f t="shared" si="7"/>
        <v>0</v>
      </c>
      <c r="AB20" s="252">
        <f t="shared" si="7"/>
        <v>0</v>
      </c>
      <c r="AC20" s="252">
        <f t="shared" si="7"/>
        <v>0</v>
      </c>
      <c r="AD20" s="252">
        <f t="shared" si="7"/>
        <v>0</v>
      </c>
      <c r="AE20" s="252">
        <f t="shared" si="7"/>
        <v>0</v>
      </c>
      <c r="AF20" s="252">
        <f t="shared" si="7"/>
        <v>0</v>
      </c>
      <c r="AG20" s="252">
        <f t="shared" si="2"/>
        <v>0</v>
      </c>
      <c r="AI20" s="199" t="str">
        <f t="shared" ref="AI20:AI55" si="8">$X$12</f>
        <v>Units:</v>
      </c>
      <c r="AJ20" s="252">
        <f t="shared" ref="AJ20:AS20" si="9">SUM(AJ15:AJ19)</f>
        <v>0</v>
      </c>
      <c r="AK20" s="252">
        <f t="shared" si="9"/>
        <v>0</v>
      </c>
      <c r="AL20" s="252">
        <f t="shared" si="9"/>
        <v>0</v>
      </c>
      <c r="AM20" s="252">
        <f t="shared" si="9"/>
        <v>0</v>
      </c>
      <c r="AN20" s="252">
        <f t="shared" si="9"/>
        <v>0</v>
      </c>
      <c r="AO20" s="252">
        <f t="shared" si="9"/>
        <v>0</v>
      </c>
      <c r="AP20" s="252">
        <f t="shared" si="9"/>
        <v>0</v>
      </c>
      <c r="AQ20" s="252">
        <f t="shared" si="9"/>
        <v>0</v>
      </c>
      <c r="AR20" s="252">
        <f t="shared" si="9"/>
        <v>0</v>
      </c>
      <c r="AS20" s="252">
        <f t="shared" si="9"/>
        <v>0</v>
      </c>
      <c r="AT20" s="252">
        <f t="shared" si="3"/>
        <v>0</v>
      </c>
    </row>
    <row r="21" spans="1:46">
      <c r="A21" s="204" t="str">
        <f>'N3.01'!A21</f>
        <v>Stage 2: Without Intervention Risk Change</v>
      </c>
      <c r="B21" s="204" t="str">
        <f>'N3.01'!B21</f>
        <v>Deterioration</v>
      </c>
      <c r="C21" s="204" t="str">
        <f>'N3.01'!C21</f>
        <v>Original Forecast Deterioration</v>
      </c>
      <c r="D21" s="204" t="str">
        <f>'N3.01'!D21</f>
        <v>N/A</v>
      </c>
      <c r="F21" s="212" t="s">
        <v>51</v>
      </c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253">
        <f t="shared" si="1"/>
        <v>0</v>
      </c>
      <c r="S21" s="199" t="str">
        <f t="shared" si="5"/>
        <v>Units:</v>
      </c>
      <c r="T21" s="120"/>
      <c r="V21" s="199" t="str">
        <f t="shared" si="6"/>
        <v>Units:</v>
      </c>
      <c r="W21" s="120"/>
      <c r="X21" s="120"/>
      <c r="Y21" s="120"/>
      <c r="Z21" s="120"/>
      <c r="AA21" s="120"/>
      <c r="AB21" s="120"/>
      <c r="AC21" s="120"/>
      <c r="AD21" s="120"/>
      <c r="AE21" s="120"/>
      <c r="AF21" s="120"/>
      <c r="AG21" s="253">
        <f t="shared" ref="AG21:AG32" si="10">SUM(W21:AF21)</f>
        <v>0</v>
      </c>
      <c r="AI21" s="199" t="str">
        <f t="shared" si="8"/>
        <v>Units:</v>
      </c>
      <c r="AJ21" s="120"/>
      <c r="AK21" s="120"/>
      <c r="AL21" s="120"/>
      <c r="AM21" s="120"/>
      <c r="AN21" s="120"/>
      <c r="AO21" s="120"/>
      <c r="AP21" s="120"/>
      <c r="AQ21" s="120"/>
      <c r="AR21" s="120"/>
      <c r="AS21" s="120"/>
      <c r="AT21" s="253">
        <f t="shared" ref="AT21:AT32" si="11">SUM(AJ21:AS21)</f>
        <v>0</v>
      </c>
    </row>
    <row r="22" spans="1:46">
      <c r="A22" s="204" t="str">
        <f>'N3.01'!A22</f>
        <v>Stage 2: Without Intervention Risk Change</v>
      </c>
      <c r="B22" s="204" t="str">
        <f>'N3.01'!B22</f>
        <v>Non-Intervention Impacts</v>
      </c>
      <c r="C22" s="204" t="str">
        <f>'N3.01'!C22</f>
        <v>Revised Forecast Deterioration</v>
      </c>
      <c r="D22" s="204" t="str">
        <f>'N3.01'!D22</f>
        <v>N/A</v>
      </c>
      <c r="F22" s="212" t="s">
        <v>51</v>
      </c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253">
        <f t="shared" si="1"/>
        <v>0</v>
      </c>
      <c r="S22" s="199" t="str">
        <f t="shared" si="5"/>
        <v>Units:</v>
      </c>
      <c r="T22" s="120"/>
      <c r="V22" s="199" t="str">
        <f t="shared" si="6"/>
        <v>Units:</v>
      </c>
      <c r="W22" s="120"/>
      <c r="X22" s="120"/>
      <c r="Y22" s="120"/>
      <c r="Z22" s="120"/>
      <c r="AA22" s="120"/>
      <c r="AB22" s="120"/>
      <c r="AC22" s="120"/>
      <c r="AD22" s="120"/>
      <c r="AE22" s="120"/>
      <c r="AF22" s="120"/>
      <c r="AG22" s="253">
        <f t="shared" si="10"/>
        <v>0</v>
      </c>
      <c r="AI22" s="199" t="str">
        <f t="shared" si="8"/>
        <v>Units:</v>
      </c>
      <c r="AJ22" s="120"/>
      <c r="AK22" s="120"/>
      <c r="AL22" s="120"/>
      <c r="AM22" s="120"/>
      <c r="AN22" s="120"/>
      <c r="AO22" s="120"/>
      <c r="AP22" s="120"/>
      <c r="AQ22" s="120"/>
      <c r="AR22" s="120"/>
      <c r="AS22" s="120"/>
      <c r="AT22" s="253">
        <f t="shared" si="11"/>
        <v>0</v>
      </c>
    </row>
    <row r="23" spans="1:46">
      <c r="A23" s="204" t="str">
        <f>'N3.01'!A23</f>
        <v>Stage 2: Without Intervention Risk Change</v>
      </c>
      <c r="B23" s="204" t="str">
        <f>'N3.01'!B23</f>
        <v>Non-Intervention Impacts</v>
      </c>
      <c r="C23" s="204" t="str">
        <f>'N3.01'!C23</f>
        <v>Deterioration Change Impact</v>
      </c>
      <c r="D23" s="204" t="str">
        <f>'N3.01'!D23</f>
        <v>Non-Intervention</v>
      </c>
      <c r="F23" s="212" t="s">
        <v>51</v>
      </c>
      <c r="G23" s="254">
        <f t="shared" ref="G23:P23" si="12">G$22-G$21</f>
        <v>0</v>
      </c>
      <c r="H23" s="254">
        <f t="shared" si="12"/>
        <v>0</v>
      </c>
      <c r="I23" s="254">
        <f t="shared" si="12"/>
        <v>0</v>
      </c>
      <c r="J23" s="254">
        <f t="shared" si="12"/>
        <v>0</v>
      </c>
      <c r="K23" s="254">
        <f t="shared" si="12"/>
        <v>0</v>
      </c>
      <c r="L23" s="254">
        <f t="shared" si="12"/>
        <v>0</v>
      </c>
      <c r="M23" s="254">
        <f t="shared" si="12"/>
        <v>0</v>
      </c>
      <c r="N23" s="254">
        <f t="shared" si="12"/>
        <v>0</v>
      </c>
      <c r="O23" s="254">
        <f t="shared" si="12"/>
        <v>0</v>
      </c>
      <c r="P23" s="254">
        <f t="shared" si="12"/>
        <v>0</v>
      </c>
      <c r="Q23" s="253">
        <f t="shared" ref="Q23:Q32" si="13">SUM(G23:P23)</f>
        <v>0</v>
      </c>
      <c r="S23" s="199" t="str">
        <f t="shared" si="5"/>
        <v>Units:</v>
      </c>
      <c r="T23" s="120"/>
      <c r="V23" s="199" t="str">
        <f t="shared" si="6"/>
        <v>Units:</v>
      </c>
      <c r="W23" s="254">
        <f t="shared" ref="W23:AF23" si="14">W$22-W$21</f>
        <v>0</v>
      </c>
      <c r="X23" s="254">
        <f t="shared" si="14"/>
        <v>0</v>
      </c>
      <c r="Y23" s="254">
        <f t="shared" si="14"/>
        <v>0</v>
      </c>
      <c r="Z23" s="254">
        <f t="shared" si="14"/>
        <v>0</v>
      </c>
      <c r="AA23" s="254">
        <f t="shared" si="14"/>
        <v>0</v>
      </c>
      <c r="AB23" s="254">
        <f t="shared" si="14"/>
        <v>0</v>
      </c>
      <c r="AC23" s="254">
        <f t="shared" si="14"/>
        <v>0</v>
      </c>
      <c r="AD23" s="254">
        <f t="shared" si="14"/>
        <v>0</v>
      </c>
      <c r="AE23" s="254">
        <f t="shared" si="14"/>
        <v>0</v>
      </c>
      <c r="AF23" s="254">
        <f t="shared" si="14"/>
        <v>0</v>
      </c>
      <c r="AG23" s="253">
        <f t="shared" si="10"/>
        <v>0</v>
      </c>
      <c r="AI23" s="199" t="str">
        <f t="shared" si="8"/>
        <v>Units:</v>
      </c>
      <c r="AJ23" s="254">
        <f t="shared" ref="AJ23:AS23" si="15">AJ$22-AJ$21</f>
        <v>0</v>
      </c>
      <c r="AK23" s="254">
        <f t="shared" si="15"/>
        <v>0</v>
      </c>
      <c r="AL23" s="254">
        <f t="shared" si="15"/>
        <v>0</v>
      </c>
      <c r="AM23" s="254">
        <f t="shared" si="15"/>
        <v>0</v>
      </c>
      <c r="AN23" s="254">
        <f t="shared" si="15"/>
        <v>0</v>
      </c>
      <c r="AO23" s="254">
        <f t="shared" si="15"/>
        <v>0</v>
      </c>
      <c r="AP23" s="254">
        <f t="shared" si="15"/>
        <v>0</v>
      </c>
      <c r="AQ23" s="254">
        <f t="shared" si="15"/>
        <v>0</v>
      </c>
      <c r="AR23" s="254">
        <f t="shared" si="15"/>
        <v>0</v>
      </c>
      <c r="AS23" s="254">
        <f t="shared" si="15"/>
        <v>0</v>
      </c>
      <c r="AT23" s="253">
        <f t="shared" si="11"/>
        <v>0</v>
      </c>
    </row>
    <row r="24" spans="1:46">
      <c r="A24" s="204" t="str">
        <f>'N3.01'!A24</f>
        <v>Stage 2: Without Intervention Risk Change</v>
      </c>
      <c r="B24" s="204" t="str">
        <f>'N3.01'!B24</f>
        <v>Non-Intervention Impacts</v>
      </c>
      <c r="C24" s="204" t="str">
        <f>'N3.01'!C24</f>
        <v>Revised Forecast Methodology Change</v>
      </c>
      <c r="D24" s="204" t="str">
        <f>'N3.01'!D24</f>
        <v>N/A</v>
      </c>
      <c r="F24" s="212" t="s">
        <v>51</v>
      </c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253">
        <f>SUM(G24:P24)</f>
        <v>0</v>
      </c>
      <c r="S24" s="199" t="str">
        <f t="shared" si="5"/>
        <v>Units:</v>
      </c>
      <c r="T24" s="120"/>
      <c r="V24" s="199" t="str">
        <f t="shared" si="6"/>
        <v>Units:</v>
      </c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253">
        <f t="shared" si="10"/>
        <v>0</v>
      </c>
      <c r="AI24" s="199" t="str">
        <f t="shared" si="8"/>
        <v>Units:</v>
      </c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253">
        <f t="shared" si="11"/>
        <v>0</v>
      </c>
    </row>
    <row r="25" spans="1:46">
      <c r="A25" s="204" t="str">
        <f>'N3.01'!A25</f>
        <v>Stage 2: Without Intervention Risk Change</v>
      </c>
      <c r="B25" s="204" t="str">
        <f>'N3.01'!B25</f>
        <v>Non-Intervention Impacts</v>
      </c>
      <c r="C25" s="204" t="str">
        <f>'N3.01'!C25</f>
        <v>Methodology Change Impact</v>
      </c>
      <c r="D25" s="204" t="str">
        <f>'N3.01'!D25</f>
        <v>Non-Intervention</v>
      </c>
      <c r="F25" s="212" t="s">
        <v>51</v>
      </c>
      <c r="G25" s="254">
        <f t="shared" ref="G25:P25" si="16">G$24-G$22</f>
        <v>0</v>
      </c>
      <c r="H25" s="254">
        <f t="shared" si="16"/>
        <v>0</v>
      </c>
      <c r="I25" s="254">
        <f t="shared" si="16"/>
        <v>0</v>
      </c>
      <c r="J25" s="254">
        <f t="shared" si="16"/>
        <v>0</v>
      </c>
      <c r="K25" s="254">
        <f t="shared" si="16"/>
        <v>0</v>
      </c>
      <c r="L25" s="254">
        <f t="shared" si="16"/>
        <v>0</v>
      </c>
      <c r="M25" s="254">
        <f t="shared" si="16"/>
        <v>0</v>
      </c>
      <c r="N25" s="254">
        <f t="shared" si="16"/>
        <v>0</v>
      </c>
      <c r="O25" s="254">
        <f t="shared" si="16"/>
        <v>0</v>
      </c>
      <c r="P25" s="254">
        <f t="shared" si="16"/>
        <v>0</v>
      </c>
      <c r="Q25" s="253">
        <f t="shared" si="13"/>
        <v>0</v>
      </c>
      <c r="S25" s="199" t="str">
        <f t="shared" si="5"/>
        <v>Units:</v>
      </c>
      <c r="T25" s="120"/>
      <c r="V25" s="199" t="str">
        <f t="shared" si="6"/>
        <v>Units:</v>
      </c>
      <c r="W25" s="254">
        <f t="shared" ref="W25:AF25" si="17">W$24-W$22</f>
        <v>0</v>
      </c>
      <c r="X25" s="254">
        <f t="shared" si="17"/>
        <v>0</v>
      </c>
      <c r="Y25" s="254">
        <f t="shared" si="17"/>
        <v>0</v>
      </c>
      <c r="Z25" s="254">
        <f t="shared" si="17"/>
        <v>0</v>
      </c>
      <c r="AA25" s="254">
        <f t="shared" si="17"/>
        <v>0</v>
      </c>
      <c r="AB25" s="254">
        <f t="shared" si="17"/>
        <v>0</v>
      </c>
      <c r="AC25" s="254">
        <f t="shared" si="17"/>
        <v>0</v>
      </c>
      <c r="AD25" s="254">
        <f t="shared" si="17"/>
        <v>0</v>
      </c>
      <c r="AE25" s="254">
        <f t="shared" si="17"/>
        <v>0</v>
      </c>
      <c r="AF25" s="254">
        <f t="shared" si="17"/>
        <v>0</v>
      </c>
      <c r="AG25" s="253">
        <f t="shared" si="10"/>
        <v>0</v>
      </c>
      <c r="AI25" s="199" t="str">
        <f t="shared" si="8"/>
        <v>Units:</v>
      </c>
      <c r="AJ25" s="254">
        <f t="shared" ref="AJ25:AS25" si="18">AJ$24-AJ$22</f>
        <v>0</v>
      </c>
      <c r="AK25" s="254">
        <f t="shared" si="18"/>
        <v>0</v>
      </c>
      <c r="AL25" s="254">
        <f t="shared" si="18"/>
        <v>0</v>
      </c>
      <c r="AM25" s="254">
        <f t="shared" si="18"/>
        <v>0</v>
      </c>
      <c r="AN25" s="254">
        <f t="shared" si="18"/>
        <v>0</v>
      </c>
      <c r="AO25" s="254">
        <f t="shared" si="18"/>
        <v>0</v>
      </c>
      <c r="AP25" s="254">
        <f t="shared" si="18"/>
        <v>0</v>
      </c>
      <c r="AQ25" s="254">
        <f t="shared" si="18"/>
        <v>0</v>
      </c>
      <c r="AR25" s="254">
        <f t="shared" si="18"/>
        <v>0</v>
      </c>
      <c r="AS25" s="254">
        <f t="shared" si="18"/>
        <v>0</v>
      </c>
      <c r="AT25" s="253">
        <f t="shared" si="11"/>
        <v>0</v>
      </c>
    </row>
    <row r="26" spans="1:46">
      <c r="A26" s="204" t="str">
        <f>'N3.01'!A26</f>
        <v>Stage 2: Without Intervention Risk Change</v>
      </c>
      <c r="B26" s="204" t="str">
        <f>'N3.01'!B26</f>
        <v>Load Related Work</v>
      </c>
      <c r="C26" s="204" t="str">
        <f>'N3.01'!C26</f>
        <v>Asset Additions (not part of replace or refurb)</v>
      </c>
      <c r="D26" s="204" t="str">
        <f>'N3.01'!D26</f>
        <v>Other Interventions</v>
      </c>
      <c r="F26" s="212" t="s">
        <v>51</v>
      </c>
      <c r="G26" s="120"/>
      <c r="H26" s="120"/>
      <c r="I26" s="120"/>
      <c r="J26" s="120"/>
      <c r="K26" s="120"/>
      <c r="L26" s="120"/>
      <c r="M26" s="120"/>
      <c r="N26" s="120"/>
      <c r="O26" s="120"/>
      <c r="P26" s="120"/>
      <c r="Q26" s="253">
        <f t="shared" si="13"/>
        <v>0</v>
      </c>
      <c r="S26" s="199" t="str">
        <f t="shared" si="5"/>
        <v>Units:</v>
      </c>
      <c r="T26" s="120"/>
      <c r="V26" s="199" t="str">
        <f t="shared" si="6"/>
        <v>Units:</v>
      </c>
      <c r="W26" s="120"/>
      <c r="X26" s="120"/>
      <c r="Y26" s="120"/>
      <c r="Z26" s="120"/>
      <c r="AA26" s="120"/>
      <c r="AB26" s="120"/>
      <c r="AC26" s="120"/>
      <c r="AD26" s="120"/>
      <c r="AE26" s="120"/>
      <c r="AF26" s="120"/>
      <c r="AG26" s="253">
        <f t="shared" si="10"/>
        <v>0</v>
      </c>
      <c r="AI26" s="199" t="str">
        <f t="shared" si="8"/>
        <v>Units:</v>
      </c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253">
        <f t="shared" si="11"/>
        <v>0</v>
      </c>
    </row>
    <row r="27" spans="1:46">
      <c r="A27" s="204" t="str">
        <f>'N3.01'!A27</f>
        <v>Stage 2: Without Intervention Risk Change</v>
      </c>
      <c r="B27" s="204" t="str">
        <f>'N3.01'!B27</f>
        <v>Load Related Work</v>
      </c>
      <c r="C27" s="204" t="str">
        <f>'N3.01'!C27</f>
        <v>Asset Disposals  (not part of replace or refurb)</v>
      </c>
      <c r="D27" s="204" t="str">
        <f>'N3.01'!D27</f>
        <v>Other Interventions</v>
      </c>
      <c r="F27" s="212" t="s">
        <v>51</v>
      </c>
      <c r="G27" s="120"/>
      <c r="H27" s="120"/>
      <c r="I27" s="120"/>
      <c r="J27" s="120"/>
      <c r="K27" s="120"/>
      <c r="L27" s="120"/>
      <c r="M27" s="120"/>
      <c r="N27" s="120"/>
      <c r="O27" s="120"/>
      <c r="P27" s="120"/>
      <c r="Q27" s="253">
        <f t="shared" si="13"/>
        <v>0</v>
      </c>
      <c r="S27" s="199" t="str">
        <f t="shared" si="5"/>
        <v>Units:</v>
      </c>
      <c r="T27" s="120"/>
      <c r="V27" s="199" t="str">
        <f t="shared" si="6"/>
        <v>Units:</v>
      </c>
      <c r="W27" s="120"/>
      <c r="X27" s="120"/>
      <c r="Y27" s="120"/>
      <c r="Z27" s="120"/>
      <c r="AA27" s="120"/>
      <c r="AB27" s="120"/>
      <c r="AC27" s="120"/>
      <c r="AD27" s="120"/>
      <c r="AE27" s="120"/>
      <c r="AF27" s="120"/>
      <c r="AG27" s="253">
        <f t="shared" si="10"/>
        <v>0</v>
      </c>
      <c r="AI27" s="199" t="str">
        <f t="shared" si="8"/>
        <v>Units:</v>
      </c>
      <c r="AJ27" s="120"/>
      <c r="AK27" s="120"/>
      <c r="AL27" s="120"/>
      <c r="AM27" s="120"/>
      <c r="AN27" s="120"/>
      <c r="AO27" s="120"/>
      <c r="AP27" s="120"/>
      <c r="AQ27" s="120"/>
      <c r="AR27" s="120"/>
      <c r="AS27" s="120"/>
      <c r="AT27" s="253">
        <f t="shared" si="11"/>
        <v>0</v>
      </c>
    </row>
    <row r="28" spans="1:46">
      <c r="A28" s="204" t="str">
        <f>'N3.01'!A28</f>
        <v>Stage 2: Without Intervention Risk Change</v>
      </c>
      <c r="B28" s="204" t="str">
        <f>'N3.01'!B28</f>
        <v>Risk Changes</v>
      </c>
      <c r="C28" s="204" t="str">
        <f>'N3.01'!C28</f>
        <v>Changes in Maintenance Programme</v>
      </c>
      <c r="D28" s="204" t="str">
        <f>'N3.01'!D28</f>
        <v>Other Interventions</v>
      </c>
      <c r="F28" s="212" t="s">
        <v>51</v>
      </c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253">
        <f t="shared" si="13"/>
        <v>0</v>
      </c>
      <c r="S28" s="199" t="str">
        <f t="shared" si="5"/>
        <v>Units:</v>
      </c>
      <c r="T28" s="120"/>
      <c r="V28" s="199" t="str">
        <f t="shared" si="6"/>
        <v>Units:</v>
      </c>
      <c r="W28" s="120"/>
      <c r="X28" s="120"/>
      <c r="Y28" s="120"/>
      <c r="Z28" s="120"/>
      <c r="AA28" s="120"/>
      <c r="AB28" s="120"/>
      <c r="AC28" s="120"/>
      <c r="AD28" s="120"/>
      <c r="AE28" s="120"/>
      <c r="AF28" s="120"/>
      <c r="AG28" s="253">
        <f t="shared" si="10"/>
        <v>0</v>
      </c>
      <c r="AI28" s="199" t="str">
        <f t="shared" si="8"/>
        <v>Units:</v>
      </c>
      <c r="AJ28" s="120"/>
      <c r="AK28" s="120"/>
      <c r="AL28" s="120"/>
      <c r="AM28" s="120"/>
      <c r="AN28" s="120"/>
      <c r="AO28" s="120"/>
      <c r="AP28" s="120"/>
      <c r="AQ28" s="120"/>
      <c r="AR28" s="120"/>
      <c r="AS28" s="120"/>
      <c r="AT28" s="253">
        <f t="shared" si="11"/>
        <v>0</v>
      </c>
    </row>
    <row r="29" spans="1:46">
      <c r="A29" s="204" t="str">
        <f>'N3.01'!A29</f>
        <v>Stage 2: Without Intervention Risk Change</v>
      </c>
      <c r="B29" s="204" t="str">
        <f>'N3.01'!B29</f>
        <v>Risk Changes</v>
      </c>
      <c r="C29" s="204" t="str">
        <f>'N3.01'!C29</f>
        <v>Manual Over-ride on PoF or CoF</v>
      </c>
      <c r="D29" s="204" t="str">
        <f>'N3.01'!D29</f>
        <v>Non-Intervention</v>
      </c>
      <c r="F29" s="212" t="s">
        <v>51</v>
      </c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253">
        <f t="shared" si="13"/>
        <v>0</v>
      </c>
      <c r="S29" s="199" t="str">
        <f t="shared" si="5"/>
        <v>Units:</v>
      </c>
      <c r="T29" s="120"/>
      <c r="V29" s="199" t="str">
        <f t="shared" si="6"/>
        <v>Units:</v>
      </c>
      <c r="W29" s="120"/>
      <c r="X29" s="120"/>
      <c r="Y29" s="120"/>
      <c r="Z29" s="120"/>
      <c r="AA29" s="120"/>
      <c r="AB29" s="120"/>
      <c r="AC29" s="120"/>
      <c r="AD29" s="120"/>
      <c r="AE29" s="120"/>
      <c r="AF29" s="120"/>
      <c r="AG29" s="253">
        <f t="shared" si="10"/>
        <v>0</v>
      </c>
      <c r="AI29" s="199" t="str">
        <f t="shared" si="8"/>
        <v>Units:</v>
      </c>
      <c r="AJ29" s="120"/>
      <c r="AK29" s="120"/>
      <c r="AL29" s="120"/>
      <c r="AM29" s="120"/>
      <c r="AN29" s="120"/>
      <c r="AO29" s="120"/>
      <c r="AP29" s="120"/>
      <c r="AQ29" s="120"/>
      <c r="AR29" s="120"/>
      <c r="AS29" s="120"/>
      <c r="AT29" s="253">
        <f t="shared" si="11"/>
        <v>0</v>
      </c>
    </row>
    <row r="30" spans="1:46">
      <c r="A30" s="204" t="str">
        <f>'N3.01'!A30</f>
        <v>Stage 2: Without Intervention Risk Change</v>
      </c>
      <c r="B30" s="204" t="str">
        <f>'N3.01'!B30</f>
        <v>Risk Changes</v>
      </c>
      <c r="C30" s="204" t="str">
        <f>'N3.01'!C30</f>
        <v>Extension of Expected Asset Life</v>
      </c>
      <c r="D30" s="204" t="str">
        <f>'N3.01'!D30</f>
        <v>Non-Intervention</v>
      </c>
      <c r="F30" s="212" t="s">
        <v>51</v>
      </c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253">
        <f t="shared" si="13"/>
        <v>0</v>
      </c>
      <c r="S30" s="199" t="str">
        <f t="shared" si="5"/>
        <v>Units:</v>
      </c>
      <c r="T30" s="120"/>
      <c r="V30" s="199" t="str">
        <f t="shared" si="6"/>
        <v>Units:</v>
      </c>
      <c r="W30" s="120"/>
      <c r="X30" s="120"/>
      <c r="Y30" s="120"/>
      <c r="Z30" s="120"/>
      <c r="AA30" s="120"/>
      <c r="AB30" s="120"/>
      <c r="AC30" s="120"/>
      <c r="AD30" s="120"/>
      <c r="AE30" s="120"/>
      <c r="AF30" s="120"/>
      <c r="AG30" s="253">
        <f t="shared" si="10"/>
        <v>0</v>
      </c>
      <c r="AI30" s="199" t="str">
        <f t="shared" si="8"/>
        <v>Units:</v>
      </c>
      <c r="AJ30" s="120"/>
      <c r="AK30" s="120"/>
      <c r="AL30" s="120"/>
      <c r="AM30" s="120"/>
      <c r="AN30" s="120"/>
      <c r="AO30" s="120"/>
      <c r="AP30" s="120"/>
      <c r="AQ30" s="120"/>
      <c r="AR30" s="120"/>
      <c r="AS30" s="120"/>
      <c r="AT30" s="253">
        <f t="shared" si="11"/>
        <v>0</v>
      </c>
    </row>
    <row r="31" spans="1:46">
      <c r="A31" s="204" t="str">
        <f>'N3.01'!A31</f>
        <v>Stage 2: Without Intervention Risk Change</v>
      </c>
      <c r="B31" s="204" t="str">
        <f>'N3.01'!B31</f>
        <v>Risk Changes</v>
      </c>
      <c r="C31" s="204" t="str">
        <f>'N3.01'!C31</f>
        <v>Consequential Interventions</v>
      </c>
      <c r="D31" s="204" t="str">
        <f>'N3.01'!D31</f>
        <v>Non-Intervention</v>
      </c>
      <c r="F31" s="212" t="s">
        <v>51</v>
      </c>
      <c r="G31" s="120"/>
      <c r="H31" s="120"/>
      <c r="I31" s="120"/>
      <c r="J31" s="120"/>
      <c r="K31" s="120"/>
      <c r="L31" s="120"/>
      <c r="M31" s="120"/>
      <c r="N31" s="120"/>
      <c r="O31" s="120"/>
      <c r="P31" s="120"/>
      <c r="Q31" s="253">
        <f t="shared" si="13"/>
        <v>0</v>
      </c>
      <c r="S31" s="199" t="str">
        <f t="shared" si="5"/>
        <v>Units:</v>
      </c>
      <c r="T31" s="120"/>
      <c r="V31" s="199" t="str">
        <f t="shared" si="6"/>
        <v>Units:</v>
      </c>
      <c r="W31" s="120"/>
      <c r="X31" s="120"/>
      <c r="Y31" s="120"/>
      <c r="Z31" s="120"/>
      <c r="AA31" s="120"/>
      <c r="AB31" s="120"/>
      <c r="AC31" s="120"/>
      <c r="AD31" s="120"/>
      <c r="AE31" s="120"/>
      <c r="AF31" s="120"/>
      <c r="AG31" s="253">
        <f t="shared" si="10"/>
        <v>0</v>
      </c>
      <c r="AI31" s="199" t="str">
        <f t="shared" si="8"/>
        <v>Units:</v>
      </c>
      <c r="AJ31" s="120"/>
      <c r="AK31" s="120"/>
      <c r="AL31" s="120"/>
      <c r="AM31" s="120"/>
      <c r="AN31" s="120"/>
      <c r="AO31" s="120"/>
      <c r="AP31" s="120"/>
      <c r="AQ31" s="120"/>
      <c r="AR31" s="120"/>
      <c r="AS31" s="120"/>
      <c r="AT31" s="253">
        <f t="shared" si="11"/>
        <v>0</v>
      </c>
    </row>
    <row r="32" spans="1:46">
      <c r="A32" s="204" t="str">
        <f>'N3.01'!A32</f>
        <v>Stage 2: Without Intervention Risk Change</v>
      </c>
      <c r="B32" s="204" t="str">
        <f>'N3.01'!B32</f>
        <v>Risk Changes</v>
      </c>
      <c r="C32" s="248" t="str">
        <f>'N3.01'!C32</f>
        <v>Optional entry 3</v>
      </c>
      <c r="D32" s="204" t="str">
        <f>'N3.01'!D32</f>
        <v>N/A</v>
      </c>
      <c r="F32" s="212" t="s">
        <v>51</v>
      </c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253">
        <f t="shared" si="13"/>
        <v>0</v>
      </c>
      <c r="S32" s="199" t="str">
        <f t="shared" si="5"/>
        <v>Units:</v>
      </c>
      <c r="T32" s="120"/>
      <c r="V32" s="199" t="str">
        <f t="shared" si="6"/>
        <v>Units:</v>
      </c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253">
        <f t="shared" si="10"/>
        <v>0</v>
      </c>
      <c r="AI32" s="199" t="str">
        <f t="shared" si="8"/>
        <v>Units:</v>
      </c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253">
        <f t="shared" si="11"/>
        <v>0</v>
      </c>
    </row>
    <row r="33" spans="1:46">
      <c r="A33" s="247" t="str">
        <f>'N3.01'!A33</f>
        <v>Stage 3: RIIO-2 Without Intervention Position 2025/26</v>
      </c>
      <c r="B33" s="247" t="str">
        <f>'N3.01'!B33</f>
        <v>Total Asset Category Risk</v>
      </c>
      <c r="C33" s="247" t="str">
        <f>'N3.01'!C33</f>
        <v>Without Intervention Position</v>
      </c>
      <c r="D33" s="247" t="str">
        <f>'N3.01'!D33</f>
        <v>Total</v>
      </c>
      <c r="F33" s="212" t="s">
        <v>51</v>
      </c>
      <c r="G33" s="252">
        <f>SUM(G$20:G$21)+G$23+SUM(G$25:G$32)</f>
        <v>0</v>
      </c>
      <c r="H33" s="252">
        <f t="shared" ref="H33:P33" si="19">SUM(H$20:H$21)+H$23+SUM(H$25:H$32)</f>
        <v>0</v>
      </c>
      <c r="I33" s="252">
        <f t="shared" si="19"/>
        <v>0</v>
      </c>
      <c r="J33" s="252">
        <f t="shared" si="19"/>
        <v>0</v>
      </c>
      <c r="K33" s="252">
        <f t="shared" si="19"/>
        <v>0</v>
      </c>
      <c r="L33" s="252">
        <f t="shared" si="19"/>
        <v>0</v>
      </c>
      <c r="M33" s="252">
        <f t="shared" si="19"/>
        <v>0</v>
      </c>
      <c r="N33" s="252">
        <f t="shared" si="19"/>
        <v>0</v>
      </c>
      <c r="O33" s="252">
        <f t="shared" si="19"/>
        <v>0</v>
      </c>
      <c r="P33" s="252">
        <f t="shared" si="19"/>
        <v>0</v>
      </c>
      <c r="Q33" s="252">
        <f>SUM(G33:P33)</f>
        <v>0</v>
      </c>
      <c r="S33" s="199" t="str">
        <f t="shared" si="5"/>
        <v>Units:</v>
      </c>
      <c r="T33" s="120"/>
      <c r="V33" s="199" t="str">
        <f t="shared" si="6"/>
        <v>Units:</v>
      </c>
      <c r="W33" s="252">
        <f t="shared" ref="W33:AF33" si="20">SUM(W$20:W$21)+W$23+SUM(W$25:W$32)</f>
        <v>0</v>
      </c>
      <c r="X33" s="252">
        <f t="shared" si="20"/>
        <v>0</v>
      </c>
      <c r="Y33" s="252">
        <f t="shared" si="20"/>
        <v>0</v>
      </c>
      <c r="Z33" s="252">
        <f t="shared" si="20"/>
        <v>0</v>
      </c>
      <c r="AA33" s="252">
        <f t="shared" si="20"/>
        <v>0</v>
      </c>
      <c r="AB33" s="252">
        <f t="shared" si="20"/>
        <v>0</v>
      </c>
      <c r="AC33" s="252">
        <f t="shared" si="20"/>
        <v>0</v>
      </c>
      <c r="AD33" s="252">
        <f t="shared" si="20"/>
        <v>0</v>
      </c>
      <c r="AE33" s="252">
        <f t="shared" si="20"/>
        <v>0</v>
      </c>
      <c r="AF33" s="252">
        <f t="shared" si="20"/>
        <v>0</v>
      </c>
      <c r="AG33" s="252">
        <f>SUM(W33:AF33)</f>
        <v>0</v>
      </c>
      <c r="AI33" s="199" t="str">
        <f t="shared" si="8"/>
        <v>Units:</v>
      </c>
      <c r="AJ33" s="252">
        <f t="shared" ref="AJ33:AS33" si="21">SUM(AJ$20:AJ$21)+AJ$23+SUM(AJ$25:AJ$32)</f>
        <v>0</v>
      </c>
      <c r="AK33" s="252">
        <f t="shared" si="21"/>
        <v>0</v>
      </c>
      <c r="AL33" s="252">
        <f t="shared" si="21"/>
        <v>0</v>
      </c>
      <c r="AM33" s="252">
        <f t="shared" si="21"/>
        <v>0</v>
      </c>
      <c r="AN33" s="252">
        <f t="shared" si="21"/>
        <v>0</v>
      </c>
      <c r="AO33" s="252">
        <f t="shared" si="21"/>
        <v>0</v>
      </c>
      <c r="AP33" s="252">
        <f t="shared" si="21"/>
        <v>0</v>
      </c>
      <c r="AQ33" s="252">
        <f t="shared" si="21"/>
        <v>0</v>
      </c>
      <c r="AR33" s="252">
        <f t="shared" si="21"/>
        <v>0</v>
      </c>
      <c r="AS33" s="252">
        <f t="shared" si="21"/>
        <v>0</v>
      </c>
      <c r="AT33" s="252">
        <f>SUM(AJ33:AS33)</f>
        <v>0</v>
      </c>
    </row>
    <row r="34" spans="1:46">
      <c r="A34" s="204" t="str">
        <f>'N3.01'!A34</f>
        <v>Stage 3:With Intervention Risk Change</v>
      </c>
      <c r="B34" s="204" t="str">
        <f>'N3.01'!B34</f>
        <v>Non-Intervention Impacts</v>
      </c>
      <c r="C34" s="204" t="str">
        <f>'N3.01'!C34</f>
        <v>Methodology Change Impact</v>
      </c>
      <c r="D34" s="204" t="str">
        <f>'N3.01'!D34</f>
        <v>Non-Intervention</v>
      </c>
      <c r="F34" s="212" t="s">
        <v>51</v>
      </c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253">
        <f t="shared" ref="Q34:Q47" si="22">SUM(G34:P34)</f>
        <v>0</v>
      </c>
      <c r="S34" s="199" t="str">
        <f t="shared" si="5"/>
        <v>Units:</v>
      </c>
      <c r="T34" s="120"/>
      <c r="V34" s="199" t="str">
        <f t="shared" si="6"/>
        <v>Units:</v>
      </c>
      <c r="W34" s="120"/>
      <c r="X34" s="120"/>
      <c r="Y34" s="120"/>
      <c r="Z34" s="120"/>
      <c r="AA34" s="120"/>
      <c r="AB34" s="120"/>
      <c r="AC34" s="120"/>
      <c r="AD34" s="120"/>
      <c r="AE34" s="120"/>
      <c r="AF34" s="120"/>
      <c r="AG34" s="253">
        <f t="shared" ref="AG34:AG47" si="23">SUM(W34:AF34)</f>
        <v>0</v>
      </c>
      <c r="AI34" s="199" t="str">
        <f t="shared" si="8"/>
        <v>Units:</v>
      </c>
      <c r="AJ34" s="120"/>
      <c r="AK34" s="120"/>
      <c r="AL34" s="120"/>
      <c r="AM34" s="120"/>
      <c r="AN34" s="120"/>
      <c r="AO34" s="120"/>
      <c r="AP34" s="120"/>
      <c r="AQ34" s="120"/>
      <c r="AR34" s="120"/>
      <c r="AS34" s="120"/>
      <c r="AT34" s="253">
        <f t="shared" ref="AT34:AT47" si="24">SUM(AJ34:AS34)</f>
        <v>0</v>
      </c>
    </row>
    <row r="35" spans="1:46">
      <c r="A35" s="204" t="str">
        <f>'N3.01'!A35</f>
        <v>Stage 3:With Intervention Risk Change</v>
      </c>
      <c r="B35" s="204" t="str">
        <f>'N3.01'!B35</f>
        <v>Non-Intervention Impacts</v>
      </c>
      <c r="C35" s="204" t="str">
        <f>'N3.01'!C35</f>
        <v>Data Revision Impact</v>
      </c>
      <c r="D35" s="204" t="str">
        <f>'N3.01'!D35</f>
        <v>Non-Intervention</v>
      </c>
      <c r="F35" s="212" t="s">
        <v>51</v>
      </c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253">
        <f t="shared" si="22"/>
        <v>0</v>
      </c>
      <c r="S35" s="199" t="str">
        <f t="shared" si="5"/>
        <v>Units:</v>
      </c>
      <c r="T35" s="120"/>
      <c r="V35" s="199" t="str">
        <f t="shared" si="6"/>
        <v>Units:</v>
      </c>
      <c r="W35" s="120"/>
      <c r="X35" s="120"/>
      <c r="Y35" s="120"/>
      <c r="Z35" s="120"/>
      <c r="AA35" s="120"/>
      <c r="AB35" s="120"/>
      <c r="AC35" s="120"/>
      <c r="AD35" s="120"/>
      <c r="AE35" s="120"/>
      <c r="AF35" s="120"/>
      <c r="AG35" s="253">
        <f t="shared" si="23"/>
        <v>0</v>
      </c>
      <c r="AI35" s="199" t="str">
        <f t="shared" si="8"/>
        <v>Units:</v>
      </c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253">
        <f t="shared" si="24"/>
        <v>0</v>
      </c>
    </row>
    <row r="36" spans="1:46">
      <c r="A36" s="204" t="str">
        <f>'N3.01'!A36</f>
        <v>Stage 3:With Intervention Risk Change</v>
      </c>
      <c r="B36" s="204" t="str">
        <f>'N3.01'!B36</f>
        <v>Non-Intervention Impacts</v>
      </c>
      <c r="C36" s="204" t="str">
        <f>'N3.01'!C36</f>
        <v>Manual Over-ride on PoF or CoF</v>
      </c>
      <c r="D36" s="204" t="str">
        <f>'N3.01'!D36</f>
        <v>Non-Intervention</v>
      </c>
      <c r="F36" s="212" t="s">
        <v>51</v>
      </c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253">
        <f t="shared" si="22"/>
        <v>0</v>
      </c>
      <c r="S36" s="199" t="str">
        <f t="shared" si="5"/>
        <v>Units:</v>
      </c>
      <c r="T36" s="120"/>
      <c r="V36" s="199" t="str">
        <f t="shared" si="6"/>
        <v>Units:</v>
      </c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253">
        <f t="shared" si="23"/>
        <v>0</v>
      </c>
      <c r="AI36" s="199" t="str">
        <f t="shared" si="8"/>
        <v>Units:</v>
      </c>
      <c r="AJ36" s="120"/>
      <c r="AK36" s="120"/>
      <c r="AL36" s="120"/>
      <c r="AM36" s="120"/>
      <c r="AN36" s="120"/>
      <c r="AO36" s="120"/>
      <c r="AP36" s="120"/>
      <c r="AQ36" s="120"/>
      <c r="AR36" s="120"/>
      <c r="AS36" s="120"/>
      <c r="AT36" s="253">
        <f t="shared" si="24"/>
        <v>0</v>
      </c>
    </row>
    <row r="37" spans="1:46">
      <c r="A37" s="204" t="str">
        <f>'N3.01'!A37</f>
        <v>Stage 3:With Intervention Risk Change</v>
      </c>
      <c r="B37" s="204" t="str">
        <f>'N3.01'!B37</f>
        <v>Non-Intervention Impacts</v>
      </c>
      <c r="C37" s="204" t="str">
        <f>'N3.01'!C37</f>
        <v>Extension of Expected Asset Life</v>
      </c>
      <c r="D37" s="204" t="str">
        <f>'N3.01'!D37</f>
        <v>Non-Intervention</v>
      </c>
      <c r="F37" s="212" t="s">
        <v>51</v>
      </c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253">
        <f t="shared" si="22"/>
        <v>0</v>
      </c>
      <c r="S37" s="199" t="str">
        <f t="shared" si="5"/>
        <v>Units:</v>
      </c>
      <c r="T37" s="120"/>
      <c r="V37" s="199" t="str">
        <f t="shared" si="6"/>
        <v>Units:</v>
      </c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253">
        <f t="shared" si="23"/>
        <v>0</v>
      </c>
      <c r="AI37" s="199" t="str">
        <f t="shared" si="8"/>
        <v>Units:</v>
      </c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253">
        <f t="shared" si="24"/>
        <v>0</v>
      </c>
    </row>
    <row r="38" spans="1:46">
      <c r="A38" s="204" t="str">
        <f>'N3.01'!A38</f>
        <v>Stage 3:With Intervention Risk Change</v>
      </c>
      <c r="B38" s="204" t="str">
        <f>'N3.01'!B38</f>
        <v>Non-Intervention Impacts</v>
      </c>
      <c r="C38" s="204" t="str">
        <f>'N3.01'!C38</f>
        <v>Consequential Interventions</v>
      </c>
      <c r="D38" s="204" t="str">
        <f>'N3.01'!D38</f>
        <v>Non-Intervention</v>
      </c>
      <c r="F38" s="212" t="s">
        <v>51</v>
      </c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253">
        <f t="shared" si="22"/>
        <v>0</v>
      </c>
      <c r="S38" s="199" t="str">
        <f t="shared" si="5"/>
        <v>Units:</v>
      </c>
      <c r="T38" s="120"/>
      <c r="V38" s="199" t="str">
        <f t="shared" si="6"/>
        <v>Units:</v>
      </c>
      <c r="W38" s="120"/>
      <c r="X38" s="120"/>
      <c r="Y38" s="120"/>
      <c r="Z38" s="120"/>
      <c r="AA38" s="120"/>
      <c r="AB38" s="120"/>
      <c r="AC38" s="120"/>
      <c r="AD38" s="120"/>
      <c r="AE38" s="120"/>
      <c r="AF38" s="120"/>
      <c r="AG38" s="253">
        <f t="shared" si="23"/>
        <v>0</v>
      </c>
      <c r="AI38" s="199" t="str">
        <f t="shared" si="8"/>
        <v>Units:</v>
      </c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253">
        <f t="shared" si="24"/>
        <v>0</v>
      </c>
    </row>
    <row r="39" spans="1:46">
      <c r="A39" s="204" t="str">
        <f>'N3.01'!A39</f>
        <v>Stage 3:With Intervention Risk Change</v>
      </c>
      <c r="B39" s="204" t="str">
        <f>'N3.01'!B39</f>
        <v>Asset Intervention Impacts</v>
      </c>
      <c r="C39" s="204" t="str">
        <f>'N3.01'!C39</f>
        <v>Asset Replacement (PoF Driven)</v>
      </c>
      <c r="D39" s="204" t="str">
        <f>'N3.01'!D39</f>
        <v>Replacement</v>
      </c>
      <c r="F39" s="212" t="s">
        <v>51</v>
      </c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253">
        <f t="shared" si="22"/>
        <v>0</v>
      </c>
      <c r="S39" s="199" t="str">
        <f t="shared" si="5"/>
        <v>Units:</v>
      </c>
      <c r="T39" s="120"/>
      <c r="V39" s="199" t="str">
        <f t="shared" si="6"/>
        <v>Units:</v>
      </c>
      <c r="W39" s="120"/>
      <c r="X39" s="120"/>
      <c r="Y39" s="120"/>
      <c r="Z39" s="120"/>
      <c r="AA39" s="120"/>
      <c r="AB39" s="120"/>
      <c r="AC39" s="120"/>
      <c r="AD39" s="120"/>
      <c r="AE39" s="120"/>
      <c r="AF39" s="120"/>
      <c r="AG39" s="253">
        <f t="shared" si="23"/>
        <v>0</v>
      </c>
      <c r="AI39" s="199" t="str">
        <f t="shared" si="8"/>
        <v>Units:</v>
      </c>
      <c r="AJ39" s="120"/>
      <c r="AK39" s="120"/>
      <c r="AL39" s="120"/>
      <c r="AM39" s="120"/>
      <c r="AN39" s="120"/>
      <c r="AO39" s="120"/>
      <c r="AP39" s="120"/>
      <c r="AQ39" s="120"/>
      <c r="AR39" s="120"/>
      <c r="AS39" s="120"/>
      <c r="AT39" s="253">
        <f t="shared" si="24"/>
        <v>0</v>
      </c>
    </row>
    <row r="40" spans="1:46">
      <c r="A40" s="204" t="str">
        <f>'N3.01'!A40</f>
        <v>Stage 3:With Intervention Risk Change</v>
      </c>
      <c r="B40" s="204" t="str">
        <f>'N3.01'!B40</f>
        <v>Asset Intervention Impacts</v>
      </c>
      <c r="C40" s="204" t="str">
        <f>'N3.01'!C40</f>
        <v>Asset Replacement (CoF Driven)</v>
      </c>
      <c r="D40" s="204" t="str">
        <f>'N3.01'!D40</f>
        <v>Replacement</v>
      </c>
      <c r="F40" s="212" t="s">
        <v>51</v>
      </c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253">
        <f t="shared" si="22"/>
        <v>0</v>
      </c>
      <c r="S40" s="199" t="str">
        <f t="shared" si="5"/>
        <v>Units:</v>
      </c>
      <c r="T40" s="120"/>
      <c r="V40" s="199" t="str">
        <f t="shared" si="6"/>
        <v>Units:</v>
      </c>
      <c r="W40" s="120"/>
      <c r="X40" s="120"/>
      <c r="Y40" s="120"/>
      <c r="Z40" s="120"/>
      <c r="AA40" s="120"/>
      <c r="AB40" s="120"/>
      <c r="AC40" s="120"/>
      <c r="AD40" s="120"/>
      <c r="AE40" s="120"/>
      <c r="AF40" s="120"/>
      <c r="AG40" s="253">
        <f t="shared" si="23"/>
        <v>0</v>
      </c>
      <c r="AI40" s="199" t="str">
        <f t="shared" si="8"/>
        <v>Units:</v>
      </c>
      <c r="AJ40" s="120"/>
      <c r="AK40" s="120"/>
      <c r="AL40" s="120"/>
      <c r="AM40" s="120"/>
      <c r="AN40" s="120"/>
      <c r="AO40" s="120"/>
      <c r="AP40" s="120"/>
      <c r="AQ40" s="120"/>
      <c r="AR40" s="120"/>
      <c r="AS40" s="120"/>
      <c r="AT40" s="253">
        <f t="shared" si="24"/>
        <v>0</v>
      </c>
    </row>
    <row r="41" spans="1:46">
      <c r="A41" s="204" t="str">
        <f>'N3.01'!A41</f>
        <v>Stage 3:With Intervention Risk Change</v>
      </c>
      <c r="B41" s="204" t="str">
        <f>'N3.01'!B41</f>
        <v>Asset Intervention Impacts</v>
      </c>
      <c r="C41" s="204" t="str">
        <f>'N3.01'!C41</f>
        <v>Asset Replacement (Other Driven)</v>
      </c>
      <c r="D41" s="204" t="str">
        <f>'N3.01'!D41</f>
        <v>Replacement</v>
      </c>
      <c r="F41" s="212" t="s">
        <v>51</v>
      </c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253">
        <f t="shared" si="22"/>
        <v>0</v>
      </c>
      <c r="S41" s="199" t="str">
        <f t="shared" si="5"/>
        <v>Units:</v>
      </c>
      <c r="T41" s="120"/>
      <c r="V41" s="199" t="str">
        <f t="shared" si="6"/>
        <v>Units:</v>
      </c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253">
        <f t="shared" si="23"/>
        <v>0</v>
      </c>
      <c r="AI41" s="199" t="str">
        <f t="shared" si="8"/>
        <v>Units:</v>
      </c>
      <c r="AJ41" s="120"/>
      <c r="AK41" s="120"/>
      <c r="AL41" s="120"/>
      <c r="AM41" s="120"/>
      <c r="AN41" s="120"/>
      <c r="AO41" s="120"/>
      <c r="AP41" s="120"/>
      <c r="AQ41" s="120"/>
      <c r="AR41" s="120"/>
      <c r="AS41" s="120"/>
      <c r="AT41" s="253">
        <f t="shared" si="24"/>
        <v>0</v>
      </c>
    </row>
    <row r="42" spans="1:46">
      <c r="A42" s="204" t="str">
        <f>'N3.01'!A42</f>
        <v>Stage 3:With Intervention Risk Change</v>
      </c>
      <c r="B42" s="204" t="str">
        <f>'N3.01'!B42</f>
        <v>Asset Intervention Impacts</v>
      </c>
      <c r="C42" s="204" t="str">
        <f>'N3.01'!C42</f>
        <v>Asset Refurbishment (PoF Driven)</v>
      </c>
      <c r="D42" s="204" t="str">
        <f>'N3.01'!D42</f>
        <v>Refurbishment</v>
      </c>
      <c r="F42" s="212" t="s">
        <v>51</v>
      </c>
      <c r="G42" s="120"/>
      <c r="H42" s="120"/>
      <c r="I42" s="120"/>
      <c r="J42" s="120"/>
      <c r="K42" s="120"/>
      <c r="L42" s="120"/>
      <c r="M42" s="120"/>
      <c r="N42" s="120"/>
      <c r="O42" s="120"/>
      <c r="P42" s="120"/>
      <c r="Q42" s="253">
        <f t="shared" si="22"/>
        <v>0</v>
      </c>
      <c r="S42" s="199" t="str">
        <f t="shared" si="5"/>
        <v>Units:</v>
      </c>
      <c r="T42" s="120"/>
      <c r="V42" s="199" t="str">
        <f t="shared" si="6"/>
        <v>Units:</v>
      </c>
      <c r="W42" s="120"/>
      <c r="X42" s="120"/>
      <c r="Y42" s="120"/>
      <c r="Z42" s="120"/>
      <c r="AA42" s="120"/>
      <c r="AB42" s="120"/>
      <c r="AC42" s="120"/>
      <c r="AD42" s="120"/>
      <c r="AE42" s="120"/>
      <c r="AF42" s="120"/>
      <c r="AG42" s="253">
        <f t="shared" si="23"/>
        <v>0</v>
      </c>
      <c r="AI42" s="199" t="str">
        <f t="shared" si="8"/>
        <v>Units:</v>
      </c>
      <c r="AJ42" s="120"/>
      <c r="AK42" s="120"/>
      <c r="AL42" s="120"/>
      <c r="AM42" s="120"/>
      <c r="AN42" s="120"/>
      <c r="AO42" s="120"/>
      <c r="AP42" s="120"/>
      <c r="AQ42" s="120"/>
      <c r="AR42" s="120"/>
      <c r="AS42" s="120"/>
      <c r="AT42" s="253">
        <f t="shared" si="24"/>
        <v>0</v>
      </c>
    </row>
    <row r="43" spans="1:46">
      <c r="A43" s="204" t="str">
        <f>'N3.01'!A43</f>
        <v>Stage 3:With Intervention Risk Change</v>
      </c>
      <c r="B43" s="204" t="str">
        <f>'N3.01'!B43</f>
        <v>Asset Intervention Impacts</v>
      </c>
      <c r="C43" s="204" t="str">
        <f>'N3.01'!C43</f>
        <v>Asset Refurbishment (CoF Driven)</v>
      </c>
      <c r="D43" s="204" t="str">
        <f>'N3.01'!D43</f>
        <v>Refurbishment</v>
      </c>
      <c r="F43" s="212" t="s">
        <v>51</v>
      </c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253">
        <f t="shared" si="22"/>
        <v>0</v>
      </c>
      <c r="S43" s="199" t="str">
        <f t="shared" si="5"/>
        <v>Units:</v>
      </c>
      <c r="T43" s="120"/>
      <c r="V43" s="199" t="str">
        <f t="shared" si="6"/>
        <v>Units:</v>
      </c>
      <c r="W43" s="120"/>
      <c r="X43" s="120"/>
      <c r="Y43" s="120"/>
      <c r="Z43" s="120"/>
      <c r="AA43" s="120"/>
      <c r="AB43" s="120"/>
      <c r="AC43" s="120"/>
      <c r="AD43" s="120"/>
      <c r="AE43" s="120"/>
      <c r="AF43" s="120"/>
      <c r="AG43" s="253">
        <f t="shared" si="23"/>
        <v>0</v>
      </c>
      <c r="AI43" s="199" t="str">
        <f t="shared" si="8"/>
        <v>Units:</v>
      </c>
      <c r="AJ43" s="120"/>
      <c r="AK43" s="120"/>
      <c r="AL43" s="120"/>
      <c r="AM43" s="120"/>
      <c r="AN43" s="120"/>
      <c r="AO43" s="120"/>
      <c r="AP43" s="120"/>
      <c r="AQ43" s="120"/>
      <c r="AR43" s="120"/>
      <c r="AS43" s="120"/>
      <c r="AT43" s="253">
        <f t="shared" si="24"/>
        <v>0</v>
      </c>
    </row>
    <row r="44" spans="1:46">
      <c r="A44" s="204" t="str">
        <f>'N3.01'!A44</f>
        <v>Stage 3:With Intervention Risk Change</v>
      </c>
      <c r="B44" s="204" t="str">
        <f>'N3.01'!B44</f>
        <v>Asset Intervention Impacts</v>
      </c>
      <c r="C44" s="204" t="str">
        <f>'N3.01'!C44</f>
        <v>Asset Refurbishment (Other Driven)</v>
      </c>
      <c r="D44" s="204" t="str">
        <f>'N3.01'!D44</f>
        <v>Refurbishment</v>
      </c>
      <c r="F44" s="212" t="s">
        <v>51</v>
      </c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253">
        <f t="shared" si="22"/>
        <v>0</v>
      </c>
      <c r="S44" s="199" t="str">
        <f t="shared" si="5"/>
        <v>Units:</v>
      </c>
      <c r="T44" s="120"/>
      <c r="V44" s="199" t="str">
        <f t="shared" si="6"/>
        <v>Units:</v>
      </c>
      <c r="W44" s="120"/>
      <c r="X44" s="120"/>
      <c r="Y44" s="120"/>
      <c r="Z44" s="120"/>
      <c r="AA44" s="120"/>
      <c r="AB44" s="120"/>
      <c r="AC44" s="120"/>
      <c r="AD44" s="120"/>
      <c r="AE44" s="120"/>
      <c r="AF44" s="120"/>
      <c r="AG44" s="253">
        <f t="shared" si="23"/>
        <v>0</v>
      </c>
      <c r="AI44" s="199" t="str">
        <f t="shared" si="8"/>
        <v>Units:</v>
      </c>
      <c r="AJ44" s="120"/>
      <c r="AK44" s="120"/>
      <c r="AL44" s="120"/>
      <c r="AM44" s="120"/>
      <c r="AN44" s="120"/>
      <c r="AO44" s="120"/>
      <c r="AP44" s="120"/>
      <c r="AQ44" s="120"/>
      <c r="AR44" s="120"/>
      <c r="AS44" s="120"/>
      <c r="AT44" s="253">
        <f t="shared" si="24"/>
        <v>0</v>
      </c>
    </row>
    <row r="45" spans="1:46">
      <c r="A45" s="204" t="str">
        <f>'N3.01'!A45</f>
        <v>Stage 3:With Intervention Risk Change</v>
      </c>
      <c r="B45" s="204" t="str">
        <f>'N3.01'!B45</f>
        <v>Asset Intervention Impacts</v>
      </c>
      <c r="C45" s="204" t="str">
        <f>'N3.01'!C45</f>
        <v>Asset Replacement Due To Early Life Failures</v>
      </c>
      <c r="D45" s="204" t="str">
        <f>'N3.01'!D45</f>
        <v>Other Interventions</v>
      </c>
      <c r="F45" s="212" t="s">
        <v>51</v>
      </c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253">
        <f t="shared" si="22"/>
        <v>0</v>
      </c>
      <c r="S45" s="199" t="str">
        <f t="shared" si="5"/>
        <v>Units:</v>
      </c>
      <c r="T45" s="120"/>
      <c r="V45" s="199" t="str">
        <f t="shared" si="6"/>
        <v>Units:</v>
      </c>
      <c r="W45" s="120"/>
      <c r="X45" s="120"/>
      <c r="Y45" s="120"/>
      <c r="Z45" s="120"/>
      <c r="AA45" s="120"/>
      <c r="AB45" s="120"/>
      <c r="AC45" s="120"/>
      <c r="AD45" s="120"/>
      <c r="AE45" s="120"/>
      <c r="AF45" s="120"/>
      <c r="AG45" s="253">
        <f t="shared" si="23"/>
        <v>0</v>
      </c>
      <c r="AI45" s="199" t="str">
        <f t="shared" si="8"/>
        <v>Units:</v>
      </c>
      <c r="AJ45" s="120"/>
      <c r="AK45" s="120"/>
      <c r="AL45" s="120"/>
      <c r="AM45" s="120"/>
      <c r="AN45" s="120"/>
      <c r="AO45" s="120"/>
      <c r="AP45" s="120"/>
      <c r="AQ45" s="120"/>
      <c r="AR45" s="120"/>
      <c r="AS45" s="120"/>
      <c r="AT45" s="253">
        <f t="shared" si="24"/>
        <v>0</v>
      </c>
    </row>
    <row r="46" spans="1:46">
      <c r="A46" s="204" t="str">
        <f>'N3.01'!A46</f>
        <v>Stage 3:With Intervention Risk Change</v>
      </c>
      <c r="B46" s="204" t="str">
        <f>'N3.01'!B46</f>
        <v>Risk Changes</v>
      </c>
      <c r="C46" s="248" t="str">
        <f>'N3.01'!C46</f>
        <v>Optional entry 4</v>
      </c>
      <c r="D46" s="204" t="str">
        <f>'N3.01'!D46</f>
        <v>N/A</v>
      </c>
      <c r="F46" s="212" t="s">
        <v>51</v>
      </c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53">
        <f t="shared" si="22"/>
        <v>0</v>
      </c>
      <c r="S46" s="199" t="str">
        <f t="shared" si="5"/>
        <v>Units:</v>
      </c>
      <c r="T46" s="120"/>
      <c r="V46" s="199" t="str">
        <f t="shared" si="6"/>
        <v>Units:</v>
      </c>
      <c r="W46" s="206"/>
      <c r="X46" s="206"/>
      <c r="Y46" s="206"/>
      <c r="Z46" s="206"/>
      <c r="AA46" s="206"/>
      <c r="AB46" s="206"/>
      <c r="AC46" s="206"/>
      <c r="AD46" s="206"/>
      <c r="AE46" s="206"/>
      <c r="AF46" s="206"/>
      <c r="AG46" s="253">
        <f t="shared" si="23"/>
        <v>0</v>
      </c>
      <c r="AI46" s="199" t="str">
        <f t="shared" si="8"/>
        <v>Units:</v>
      </c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53">
        <f t="shared" si="24"/>
        <v>0</v>
      </c>
    </row>
    <row r="47" spans="1:46">
      <c r="A47" s="247" t="str">
        <f>'N3.01'!A47</f>
        <v>Stage 3: RIIO-2 With Intervention Position 2025/26</v>
      </c>
      <c r="B47" s="247" t="str">
        <f>'N3.01'!B47</f>
        <v>Total Asset Category Risk</v>
      </c>
      <c r="C47" s="247" t="str">
        <f>'N3.01'!C47</f>
        <v>With Intervention Position</v>
      </c>
      <c r="D47" s="247" t="str">
        <f>'N3.01'!D47</f>
        <v>Total</v>
      </c>
      <c r="F47" s="212" t="s">
        <v>51</v>
      </c>
      <c r="G47" s="252">
        <f>SUM(G$33:G$46)</f>
        <v>0</v>
      </c>
      <c r="H47" s="252">
        <f t="shared" ref="H47:P47" si="25">SUM(H$33:H$46)</f>
        <v>0</v>
      </c>
      <c r="I47" s="252">
        <f t="shared" si="25"/>
        <v>0</v>
      </c>
      <c r="J47" s="252">
        <f t="shared" si="25"/>
        <v>0</v>
      </c>
      <c r="K47" s="252">
        <f t="shared" si="25"/>
        <v>0</v>
      </c>
      <c r="L47" s="252">
        <f t="shared" si="25"/>
        <v>0</v>
      </c>
      <c r="M47" s="252">
        <f t="shared" si="25"/>
        <v>0</v>
      </c>
      <c r="N47" s="252">
        <f t="shared" si="25"/>
        <v>0</v>
      </c>
      <c r="O47" s="252">
        <f t="shared" si="25"/>
        <v>0</v>
      </c>
      <c r="P47" s="252">
        <f t="shared" si="25"/>
        <v>0</v>
      </c>
      <c r="Q47" s="252">
        <f t="shared" si="22"/>
        <v>0</v>
      </c>
      <c r="S47" s="199" t="str">
        <f t="shared" si="5"/>
        <v>Units:</v>
      </c>
      <c r="T47" s="120"/>
      <c r="V47" s="199" t="str">
        <f t="shared" si="6"/>
        <v>Units:</v>
      </c>
      <c r="W47" s="252">
        <f t="shared" ref="W47:AF47" si="26">SUM(W$33:W$46)</f>
        <v>0</v>
      </c>
      <c r="X47" s="252">
        <f t="shared" si="26"/>
        <v>0</v>
      </c>
      <c r="Y47" s="252">
        <f t="shared" si="26"/>
        <v>0</v>
      </c>
      <c r="Z47" s="252">
        <f t="shared" si="26"/>
        <v>0</v>
      </c>
      <c r="AA47" s="252">
        <f t="shared" si="26"/>
        <v>0</v>
      </c>
      <c r="AB47" s="252">
        <f t="shared" si="26"/>
        <v>0</v>
      </c>
      <c r="AC47" s="252">
        <f t="shared" si="26"/>
        <v>0</v>
      </c>
      <c r="AD47" s="252">
        <f t="shared" si="26"/>
        <v>0</v>
      </c>
      <c r="AE47" s="252">
        <f t="shared" si="26"/>
        <v>0</v>
      </c>
      <c r="AF47" s="252">
        <f t="shared" si="26"/>
        <v>0</v>
      </c>
      <c r="AG47" s="252">
        <f t="shared" si="23"/>
        <v>0</v>
      </c>
      <c r="AI47" s="199" t="str">
        <f t="shared" si="8"/>
        <v>Units:</v>
      </c>
      <c r="AJ47" s="252">
        <f t="shared" ref="AJ47:AS47" si="27">SUM(AJ$33:AJ$46)</f>
        <v>0</v>
      </c>
      <c r="AK47" s="252">
        <f t="shared" si="27"/>
        <v>0</v>
      </c>
      <c r="AL47" s="252">
        <f t="shared" si="27"/>
        <v>0</v>
      </c>
      <c r="AM47" s="252">
        <f t="shared" si="27"/>
        <v>0</v>
      </c>
      <c r="AN47" s="252">
        <f t="shared" si="27"/>
        <v>0</v>
      </c>
      <c r="AO47" s="252">
        <f t="shared" si="27"/>
        <v>0</v>
      </c>
      <c r="AP47" s="252">
        <f t="shared" si="27"/>
        <v>0</v>
      </c>
      <c r="AQ47" s="252">
        <f t="shared" si="27"/>
        <v>0</v>
      </c>
      <c r="AR47" s="252">
        <f t="shared" si="27"/>
        <v>0</v>
      </c>
      <c r="AS47" s="252">
        <f t="shared" si="27"/>
        <v>0</v>
      </c>
      <c r="AT47" s="252">
        <f t="shared" si="24"/>
        <v>0</v>
      </c>
    </row>
    <row r="48" spans="1:46" s="207" customFormat="1" ht="5" customHeight="1">
      <c r="S48" s="208"/>
      <c r="V48" s="208"/>
      <c r="AI48" s="208"/>
    </row>
    <row r="49" spans="1:46">
      <c r="A49" s="204" t="str">
        <f>'N3.01'!A49</f>
        <v>Long Term Risk Benefit: RIIO-2</v>
      </c>
      <c r="B49" s="204" t="str">
        <f>'N3.01'!B49</f>
        <v>Asset Intervention Impacts</v>
      </c>
      <c r="C49" s="204" t="str">
        <f>'N3.01'!C49</f>
        <v>Asset Replacement (PoF Driven)</v>
      </c>
      <c r="D49" s="204" t="str">
        <f>'N3.01'!D49</f>
        <v>N/A</v>
      </c>
      <c r="F49" s="212" t="s">
        <v>51</v>
      </c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253">
        <f t="shared" ref="Q49:Q55" si="28">SUM(G49:P49)</f>
        <v>0</v>
      </c>
      <c r="S49" s="199" t="str">
        <f t="shared" si="5"/>
        <v>Units:</v>
      </c>
      <c r="T49" s="120"/>
      <c r="V49" s="199" t="str">
        <f t="shared" si="6"/>
        <v>Units:</v>
      </c>
      <c r="W49" s="120"/>
      <c r="X49" s="120"/>
      <c r="Y49" s="120"/>
      <c r="Z49" s="120"/>
      <c r="AA49" s="120"/>
      <c r="AB49" s="120"/>
      <c r="AC49" s="120"/>
      <c r="AD49" s="120"/>
      <c r="AE49" s="120"/>
      <c r="AF49" s="120"/>
      <c r="AG49" s="253">
        <f t="shared" ref="AG49:AG55" si="29">SUM(W49:AF49)</f>
        <v>0</v>
      </c>
      <c r="AI49" s="199" t="str">
        <f t="shared" si="8"/>
        <v>Units:</v>
      </c>
      <c r="AJ49" s="120"/>
      <c r="AK49" s="120"/>
      <c r="AL49" s="120"/>
      <c r="AM49" s="120"/>
      <c r="AN49" s="120"/>
      <c r="AO49" s="120"/>
      <c r="AP49" s="120"/>
      <c r="AQ49" s="120"/>
      <c r="AR49" s="120"/>
      <c r="AS49" s="120"/>
      <c r="AT49" s="253">
        <f t="shared" ref="AT49:AT55" si="30">SUM(AJ49:AS49)</f>
        <v>0</v>
      </c>
    </row>
    <row r="50" spans="1:46">
      <c r="A50" s="204" t="str">
        <f>'N3.01'!A50</f>
        <v>Long Term Risk Benefit: RIIO-2</v>
      </c>
      <c r="B50" s="204" t="str">
        <f>'N3.01'!B50</f>
        <v>Asset Intervention Impacts</v>
      </c>
      <c r="C50" s="204" t="str">
        <f>'N3.01'!C50</f>
        <v>Asset Replacement (CoF Driven)</v>
      </c>
      <c r="D50" s="204" t="str">
        <f>'N3.01'!D50</f>
        <v>N/A</v>
      </c>
      <c r="F50" s="212" t="s">
        <v>51</v>
      </c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253">
        <f t="shared" si="28"/>
        <v>0</v>
      </c>
      <c r="S50" s="199" t="str">
        <f t="shared" si="5"/>
        <v>Units:</v>
      </c>
      <c r="T50" s="120"/>
      <c r="V50" s="199" t="str">
        <f t="shared" si="6"/>
        <v>Units:</v>
      </c>
      <c r="W50" s="120"/>
      <c r="X50" s="120"/>
      <c r="Y50" s="120"/>
      <c r="Z50" s="120"/>
      <c r="AA50" s="120"/>
      <c r="AB50" s="120"/>
      <c r="AC50" s="120"/>
      <c r="AD50" s="120"/>
      <c r="AE50" s="120"/>
      <c r="AF50" s="120"/>
      <c r="AG50" s="253">
        <f t="shared" si="29"/>
        <v>0</v>
      </c>
      <c r="AI50" s="199" t="str">
        <f t="shared" si="8"/>
        <v>Units:</v>
      </c>
      <c r="AJ50" s="120"/>
      <c r="AK50" s="120"/>
      <c r="AL50" s="120"/>
      <c r="AM50" s="120"/>
      <c r="AN50" s="120"/>
      <c r="AO50" s="120"/>
      <c r="AP50" s="120"/>
      <c r="AQ50" s="120"/>
      <c r="AR50" s="120"/>
      <c r="AS50" s="120"/>
      <c r="AT50" s="253">
        <f t="shared" si="30"/>
        <v>0</v>
      </c>
    </row>
    <row r="51" spans="1:46">
      <c r="A51" s="204" t="str">
        <f>'N3.01'!A51</f>
        <v>Long Term Risk Benefit: RIIO-2</v>
      </c>
      <c r="B51" s="204" t="str">
        <f>'N3.01'!B51</f>
        <v>Asset Intervention Impacts</v>
      </c>
      <c r="C51" s="204" t="str">
        <f>'N3.01'!C51</f>
        <v>Asset Replacement (Other Driven)</v>
      </c>
      <c r="D51" s="204" t="str">
        <f>'N3.01'!D51</f>
        <v>N/A</v>
      </c>
      <c r="F51" s="212" t="s">
        <v>51</v>
      </c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253">
        <f t="shared" si="28"/>
        <v>0</v>
      </c>
      <c r="S51" s="199" t="str">
        <f t="shared" si="5"/>
        <v>Units:</v>
      </c>
      <c r="T51" s="120"/>
      <c r="V51" s="199" t="str">
        <f t="shared" si="6"/>
        <v>Units:</v>
      </c>
      <c r="W51" s="120"/>
      <c r="X51" s="120"/>
      <c r="Y51" s="120"/>
      <c r="Z51" s="120"/>
      <c r="AA51" s="120"/>
      <c r="AB51" s="120"/>
      <c r="AC51" s="120"/>
      <c r="AD51" s="120"/>
      <c r="AE51" s="120"/>
      <c r="AF51" s="120"/>
      <c r="AG51" s="253">
        <f t="shared" si="29"/>
        <v>0</v>
      </c>
      <c r="AI51" s="199" t="str">
        <f t="shared" si="8"/>
        <v>Units:</v>
      </c>
      <c r="AJ51" s="120"/>
      <c r="AK51" s="120"/>
      <c r="AL51" s="120"/>
      <c r="AM51" s="120"/>
      <c r="AN51" s="120"/>
      <c r="AO51" s="120"/>
      <c r="AP51" s="120"/>
      <c r="AQ51" s="120"/>
      <c r="AR51" s="120"/>
      <c r="AS51" s="120"/>
      <c r="AT51" s="253">
        <f t="shared" si="30"/>
        <v>0</v>
      </c>
    </row>
    <row r="52" spans="1:46">
      <c r="A52" s="204" t="str">
        <f>'N3.01'!A52</f>
        <v>Long Term Risk Benefit: RIIO-2</v>
      </c>
      <c r="B52" s="204" t="str">
        <f>'N3.01'!B52</f>
        <v>Asset Intervention Impacts</v>
      </c>
      <c r="C52" s="204" t="str">
        <f>'N3.01'!C52</f>
        <v>Asset Refurbishment (PoF Driven)</v>
      </c>
      <c r="D52" s="204" t="str">
        <f>'N3.01'!D52</f>
        <v>N/A</v>
      </c>
      <c r="F52" s="212" t="s">
        <v>51</v>
      </c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253">
        <f t="shared" si="28"/>
        <v>0</v>
      </c>
      <c r="S52" s="199" t="str">
        <f t="shared" si="5"/>
        <v>Units:</v>
      </c>
      <c r="T52" s="120"/>
      <c r="V52" s="199" t="str">
        <f t="shared" si="6"/>
        <v>Units:</v>
      </c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253">
        <f t="shared" si="29"/>
        <v>0</v>
      </c>
      <c r="AI52" s="199" t="str">
        <f t="shared" si="8"/>
        <v>Units:</v>
      </c>
      <c r="AJ52" s="120"/>
      <c r="AK52" s="120"/>
      <c r="AL52" s="120"/>
      <c r="AM52" s="120"/>
      <c r="AN52" s="120"/>
      <c r="AO52" s="120"/>
      <c r="AP52" s="120"/>
      <c r="AQ52" s="120"/>
      <c r="AR52" s="120"/>
      <c r="AS52" s="120"/>
      <c r="AT52" s="253">
        <f t="shared" si="30"/>
        <v>0</v>
      </c>
    </row>
    <row r="53" spans="1:46">
      <c r="A53" s="204" t="str">
        <f>'N3.01'!A53</f>
        <v>Long Term Risk Benefit: RIIO-2</v>
      </c>
      <c r="B53" s="204" t="str">
        <f>'N3.01'!B53</f>
        <v>Asset Intervention Impacts</v>
      </c>
      <c r="C53" s="204" t="str">
        <f>'N3.01'!C53</f>
        <v>Asset Refurbishment (CoF Driven)</v>
      </c>
      <c r="D53" s="204" t="str">
        <f>'N3.01'!D53</f>
        <v>N/A</v>
      </c>
      <c r="F53" s="212" t="s">
        <v>51</v>
      </c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253">
        <f t="shared" si="28"/>
        <v>0</v>
      </c>
      <c r="S53" s="199" t="str">
        <f t="shared" si="5"/>
        <v>Units:</v>
      </c>
      <c r="T53" s="120"/>
      <c r="V53" s="199" t="str">
        <f t="shared" si="6"/>
        <v>Units:</v>
      </c>
      <c r="W53" s="120"/>
      <c r="X53" s="120"/>
      <c r="Y53" s="120"/>
      <c r="Z53" s="120"/>
      <c r="AA53" s="120"/>
      <c r="AB53" s="120"/>
      <c r="AC53" s="120"/>
      <c r="AD53" s="120"/>
      <c r="AE53" s="120"/>
      <c r="AF53" s="120"/>
      <c r="AG53" s="253">
        <f t="shared" si="29"/>
        <v>0</v>
      </c>
      <c r="AI53" s="199" t="str">
        <f t="shared" si="8"/>
        <v>Units:</v>
      </c>
      <c r="AJ53" s="120"/>
      <c r="AK53" s="120"/>
      <c r="AL53" s="120"/>
      <c r="AM53" s="120"/>
      <c r="AN53" s="120"/>
      <c r="AO53" s="120"/>
      <c r="AP53" s="120"/>
      <c r="AQ53" s="120"/>
      <c r="AR53" s="120"/>
      <c r="AS53" s="120"/>
      <c r="AT53" s="253">
        <f t="shared" si="30"/>
        <v>0</v>
      </c>
    </row>
    <row r="54" spans="1:46">
      <c r="A54" s="204" t="str">
        <f>'N3.01'!A54</f>
        <v>Long Term Risk Benefit: RIIO-2</v>
      </c>
      <c r="B54" s="204" t="str">
        <f>'N3.01'!B54</f>
        <v>Asset Intervention Impacts</v>
      </c>
      <c r="C54" s="204" t="str">
        <f>'N3.01'!C54</f>
        <v>Asset Refurbishment (Other Driven)</v>
      </c>
      <c r="D54" s="204" t="str">
        <f>'N3.01'!D54</f>
        <v>N/A</v>
      </c>
      <c r="F54" s="212" t="s">
        <v>51</v>
      </c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253">
        <f t="shared" si="28"/>
        <v>0</v>
      </c>
      <c r="S54" s="199" t="str">
        <f t="shared" si="5"/>
        <v>Units:</v>
      </c>
      <c r="T54" s="120"/>
      <c r="V54" s="199" t="str">
        <f t="shared" si="6"/>
        <v>Units:</v>
      </c>
      <c r="W54" s="120"/>
      <c r="X54" s="120"/>
      <c r="Y54" s="120"/>
      <c r="Z54" s="120"/>
      <c r="AA54" s="120"/>
      <c r="AB54" s="120"/>
      <c r="AC54" s="120"/>
      <c r="AD54" s="120"/>
      <c r="AE54" s="120"/>
      <c r="AF54" s="120"/>
      <c r="AG54" s="253">
        <f t="shared" si="29"/>
        <v>0</v>
      </c>
      <c r="AI54" s="199" t="str">
        <f t="shared" si="8"/>
        <v>Units:</v>
      </c>
      <c r="AJ54" s="120"/>
      <c r="AK54" s="120"/>
      <c r="AL54" s="120"/>
      <c r="AM54" s="120"/>
      <c r="AN54" s="120"/>
      <c r="AO54" s="120"/>
      <c r="AP54" s="120"/>
      <c r="AQ54" s="120"/>
      <c r="AR54" s="120"/>
      <c r="AS54" s="120"/>
      <c r="AT54" s="253">
        <f t="shared" si="30"/>
        <v>0</v>
      </c>
    </row>
    <row r="55" spans="1:46">
      <c r="A55" s="204" t="str">
        <f>'N3.01'!A55</f>
        <v>Long Term Risk Benefit: RIIO-2</v>
      </c>
      <c r="B55" s="204" t="str">
        <f>'N3.01'!B55</f>
        <v>Asset Intervention Impacts</v>
      </c>
      <c r="C55" s="204" t="str">
        <f>'N3.01'!C55</f>
        <v>Total Long Term Risk Benefit</v>
      </c>
      <c r="D55" s="204" t="str">
        <f>'N3.01'!D55</f>
        <v>Sub-Total</v>
      </c>
      <c r="F55" s="212" t="s">
        <v>51</v>
      </c>
      <c r="G55" s="252">
        <f>SUM(G$49:G$54)</f>
        <v>0</v>
      </c>
      <c r="H55" s="252">
        <f t="shared" ref="H55:P55" si="31">SUM(H$49:H$54)</f>
        <v>0</v>
      </c>
      <c r="I55" s="252">
        <f t="shared" si="31"/>
        <v>0</v>
      </c>
      <c r="J55" s="252">
        <f t="shared" si="31"/>
        <v>0</v>
      </c>
      <c r="K55" s="252">
        <f t="shared" si="31"/>
        <v>0</v>
      </c>
      <c r="L55" s="252">
        <f t="shared" si="31"/>
        <v>0</v>
      </c>
      <c r="M55" s="252">
        <f t="shared" si="31"/>
        <v>0</v>
      </c>
      <c r="N55" s="252">
        <f t="shared" si="31"/>
        <v>0</v>
      </c>
      <c r="O55" s="252">
        <f t="shared" si="31"/>
        <v>0</v>
      </c>
      <c r="P55" s="252">
        <f t="shared" si="31"/>
        <v>0</v>
      </c>
      <c r="Q55" s="253">
        <f t="shared" si="28"/>
        <v>0</v>
      </c>
      <c r="S55" s="199" t="str">
        <f t="shared" si="5"/>
        <v>Units:</v>
      </c>
      <c r="T55" s="120"/>
      <c r="V55" s="199" t="str">
        <f t="shared" si="6"/>
        <v>Units:</v>
      </c>
      <c r="W55" s="252">
        <f t="shared" ref="W55:AF55" si="32">SUM(W$49:W$54)</f>
        <v>0</v>
      </c>
      <c r="X55" s="252">
        <f t="shared" si="32"/>
        <v>0</v>
      </c>
      <c r="Y55" s="252">
        <f t="shared" si="32"/>
        <v>0</v>
      </c>
      <c r="Z55" s="252">
        <f t="shared" si="32"/>
        <v>0</v>
      </c>
      <c r="AA55" s="252">
        <f t="shared" si="32"/>
        <v>0</v>
      </c>
      <c r="AB55" s="252">
        <f t="shared" si="32"/>
        <v>0</v>
      </c>
      <c r="AC55" s="252">
        <f t="shared" si="32"/>
        <v>0</v>
      </c>
      <c r="AD55" s="252">
        <f t="shared" si="32"/>
        <v>0</v>
      </c>
      <c r="AE55" s="252">
        <f t="shared" si="32"/>
        <v>0</v>
      </c>
      <c r="AF55" s="252">
        <f t="shared" si="32"/>
        <v>0</v>
      </c>
      <c r="AG55" s="253">
        <f t="shared" si="29"/>
        <v>0</v>
      </c>
      <c r="AI55" s="199" t="str">
        <f t="shared" si="8"/>
        <v>Units:</v>
      </c>
      <c r="AJ55" s="252">
        <f t="shared" ref="AJ55:AS55" si="33">SUM(AJ$49:AJ$54)</f>
        <v>0</v>
      </c>
      <c r="AK55" s="252">
        <f t="shared" si="33"/>
        <v>0</v>
      </c>
      <c r="AL55" s="252">
        <f t="shared" si="33"/>
        <v>0</v>
      </c>
      <c r="AM55" s="252">
        <f t="shared" si="33"/>
        <v>0</v>
      </c>
      <c r="AN55" s="252">
        <f t="shared" si="33"/>
        <v>0</v>
      </c>
      <c r="AO55" s="252">
        <f t="shared" si="33"/>
        <v>0</v>
      </c>
      <c r="AP55" s="252">
        <f t="shared" si="33"/>
        <v>0</v>
      </c>
      <c r="AQ55" s="252">
        <f t="shared" si="33"/>
        <v>0</v>
      </c>
      <c r="AR55" s="252">
        <f t="shared" si="33"/>
        <v>0</v>
      </c>
      <c r="AS55" s="252">
        <f t="shared" si="33"/>
        <v>0</v>
      </c>
      <c r="AT55" s="253">
        <f t="shared" si="30"/>
        <v>0</v>
      </c>
    </row>
    <row r="56" spans="1:46" s="207" customFormat="1" ht="5" customHeight="1">
      <c r="F56" s="208"/>
      <c r="S56" s="208"/>
      <c r="V56" s="208"/>
      <c r="AI56" s="208"/>
    </row>
    <row r="78" spans="5:5">
      <c r="E78" s="209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8" tint="-0.249977111117893"/>
  </sheetPr>
  <dimension ref="A1:G96"/>
  <sheetViews>
    <sheetView workbookViewId="0">
      <selection activeCell="E23" sqref="E23"/>
    </sheetView>
  </sheetViews>
  <sheetFormatPr defaultColWidth="9" defaultRowHeight="12.4"/>
  <cols>
    <col min="1" max="1" width="12" style="48" customWidth="1"/>
    <col min="2" max="2" width="53" style="48" customWidth="1"/>
    <col min="3" max="3" width="16" style="49" bestFit="1" customWidth="1"/>
    <col min="4" max="4" width="9.19921875" style="49" customWidth="1"/>
    <col min="5" max="5" width="16" style="48" customWidth="1"/>
    <col min="6" max="6" width="53" style="48" customWidth="1"/>
    <col min="7" max="7" width="19.1328125" style="48" customWidth="1"/>
    <col min="8" max="46" width="9" style="48"/>
    <col min="47" max="47" width="9.33203125" style="48" bestFit="1" customWidth="1"/>
    <col min="48" max="16384" width="9" style="48"/>
  </cols>
  <sheetData>
    <row r="1" spans="1:7" ht="25.15">
      <c r="A1" s="1" t="str">
        <f>N0_Cover!A1</f>
        <v>RIIO-2 Regulatory Reporting Pack</v>
      </c>
      <c r="B1" s="2"/>
      <c r="C1" s="2"/>
      <c r="D1" s="2"/>
      <c r="E1" s="2"/>
      <c r="F1" s="71"/>
      <c r="G1" s="2"/>
    </row>
    <row r="2" spans="1:7" s="61" customFormat="1" ht="22.9">
      <c r="A2" s="1">
        <f>N0_Cover!$B$12</f>
        <v>0</v>
      </c>
      <c r="B2" s="4"/>
      <c r="C2" s="4"/>
      <c r="D2" s="4"/>
      <c r="E2" s="4"/>
      <c r="F2" s="4"/>
      <c r="G2" s="4"/>
    </row>
    <row r="3" spans="1:7" s="47" customFormat="1" ht="19.899999999999999">
      <c r="A3" s="5" t="str">
        <f>"Workbook " &amp; N0_Cover!$B$14</f>
        <v>Workbook N: NARM</v>
      </c>
      <c r="B3" s="6"/>
      <c r="C3" s="6"/>
      <c r="D3" s="6"/>
      <c r="E3" s="6"/>
      <c r="F3" s="6"/>
      <c r="G3" s="6"/>
    </row>
    <row r="4" spans="1:7" s="47" customFormat="1" ht="19.899999999999999">
      <c r="A4" s="7" t="str">
        <f>"Submission Version " &amp; N0_Cover!$B$15 &amp; " - Submitted on " &amp; TEXT(N0_Cover!$B$16,"dd mmm yyyy")</f>
        <v>Submission Version  - Submitted on 00 Jan 1900</v>
      </c>
      <c r="B4" s="8"/>
      <c r="C4" s="8"/>
      <c r="D4" s="8"/>
      <c r="E4" s="8"/>
      <c r="F4" s="8"/>
      <c r="G4" s="8"/>
    </row>
    <row r="5" spans="1:7" s="47" customFormat="1" ht="19.899999999999999">
      <c r="A5" s="7" t="str">
        <f>"Template Version: " &amp; N0_Cover!$B$11</f>
        <v>Template Version: v1.0</v>
      </c>
      <c r="B5" s="8"/>
      <c r="C5" s="8"/>
      <c r="D5" s="8"/>
      <c r="E5" s="8"/>
      <c r="F5" s="8"/>
      <c r="G5" s="8"/>
    </row>
    <row r="6" spans="1:7" s="46" customFormat="1" ht="19.899999999999999">
      <c r="A6" s="5" t="str">
        <f ca="1">"Sheet: " &amp;VLOOKUP(RIGHT(CELL("filename",A1),LEN(CELL("filename",A1))-FIND("]",CELL("filename",A1))),'N0.1_Contents'!$A$11:$B$98,2,FALSE)</f>
        <v>Sheet: N0.3 Template Version History</v>
      </c>
      <c r="B6" s="6"/>
      <c r="C6" s="6"/>
      <c r="D6" s="6"/>
      <c r="E6" s="6"/>
      <c r="F6" s="6"/>
      <c r="G6" s="6"/>
    </row>
    <row r="7" spans="1:7" ht="17.649999999999999">
      <c r="A7" s="7" t="str">
        <f>"Prices Base: " &amp; 'N0.5_Data_Constants'!C13</f>
        <v>Prices Base: 2018/19</v>
      </c>
      <c r="B7" s="8"/>
      <c r="C7" s="8"/>
      <c r="D7" s="8"/>
      <c r="E7" s="8"/>
      <c r="F7" s="8"/>
      <c r="G7" s="8"/>
    </row>
    <row r="8" spans="1:7" s="129" customFormat="1">
      <c r="A8" s="140" t="str">
        <f>"Error Checks: " &amp; IF(ISERROR(MATCH("Error",$A$9:$G$9,0)),"OK","Error")</f>
        <v>Error Checks: OK</v>
      </c>
      <c r="B8" s="141"/>
      <c r="C8" s="141"/>
      <c r="D8" s="141"/>
      <c r="E8" s="141"/>
      <c r="F8" s="141"/>
      <c r="G8" s="141"/>
    </row>
    <row r="9" spans="1:7" s="129" customFormat="1">
      <c r="A9" s="146" t="str">
        <f t="shared" ref="A9:G9" si="0">IF(ISERROR(MATCH("Error",A10:A171,0)),"-","Error")</f>
        <v>-</v>
      </c>
      <c r="B9" s="146" t="str">
        <f t="shared" si="0"/>
        <v>-</v>
      </c>
      <c r="C9" s="146" t="str">
        <f t="shared" si="0"/>
        <v>-</v>
      </c>
      <c r="D9" s="146" t="str">
        <f t="shared" si="0"/>
        <v>-</v>
      </c>
      <c r="E9" s="146" t="str">
        <f t="shared" si="0"/>
        <v>-</v>
      </c>
      <c r="F9" s="146" t="str">
        <f t="shared" si="0"/>
        <v>-</v>
      </c>
      <c r="G9" s="146" t="str">
        <f t="shared" si="0"/>
        <v>-</v>
      </c>
    </row>
    <row r="12" spans="1:7" ht="14.25" customHeight="1">
      <c r="A12" s="278" t="s">
        <v>137</v>
      </c>
      <c r="B12" s="278"/>
      <c r="C12" s="279"/>
      <c r="D12" s="280" t="s">
        <v>138</v>
      </c>
      <c r="E12" s="278"/>
      <c r="F12" s="278"/>
      <c r="G12" s="278"/>
    </row>
    <row r="13" spans="1:7" ht="28.5" customHeight="1">
      <c r="A13" s="113" t="s">
        <v>131</v>
      </c>
      <c r="B13" s="113" t="s">
        <v>132</v>
      </c>
      <c r="C13" s="117" t="s">
        <v>136</v>
      </c>
      <c r="D13" s="115" t="s">
        <v>134</v>
      </c>
      <c r="E13" s="114" t="s">
        <v>133</v>
      </c>
      <c r="F13" s="113" t="s">
        <v>135</v>
      </c>
      <c r="G13" s="113" t="s">
        <v>139</v>
      </c>
    </row>
    <row r="14" spans="1:7" ht="14.25">
      <c r="A14" s="110"/>
      <c r="B14" s="111"/>
      <c r="C14" s="118"/>
      <c r="D14" s="116"/>
      <c r="E14" s="110"/>
      <c r="F14" s="111"/>
      <c r="G14" s="112"/>
    </row>
    <row r="15" spans="1:7" ht="14.25">
      <c r="A15" s="110"/>
      <c r="B15" s="111"/>
      <c r="C15" s="118"/>
      <c r="D15" s="116"/>
      <c r="E15" s="110"/>
      <c r="F15" s="111"/>
      <c r="G15" s="112"/>
    </row>
    <row r="16" spans="1:7" ht="14.25">
      <c r="A16" s="110"/>
      <c r="B16" s="111"/>
      <c r="C16" s="118"/>
      <c r="D16" s="116"/>
      <c r="E16" s="110"/>
      <c r="F16" s="111"/>
      <c r="G16" s="112"/>
    </row>
    <row r="17" spans="1:7" ht="14.25">
      <c r="A17" s="110"/>
      <c r="B17" s="111"/>
      <c r="C17" s="118"/>
      <c r="D17" s="116"/>
      <c r="E17" s="110"/>
      <c r="F17" s="111"/>
      <c r="G17" s="112"/>
    </row>
    <row r="18" spans="1:7" ht="14.25">
      <c r="A18" s="110"/>
      <c r="B18" s="111"/>
      <c r="C18" s="118"/>
      <c r="D18" s="116"/>
      <c r="E18" s="110"/>
      <c r="F18" s="111"/>
      <c r="G18" s="112"/>
    </row>
    <row r="19" spans="1:7" ht="14.25">
      <c r="A19" s="110"/>
      <c r="B19" s="111"/>
      <c r="C19" s="118"/>
      <c r="D19" s="116"/>
      <c r="E19" s="110"/>
      <c r="F19" s="111"/>
      <c r="G19" s="112"/>
    </row>
    <row r="20" spans="1:7" ht="14.25">
      <c r="A20" s="110"/>
      <c r="B20" s="111"/>
      <c r="C20" s="118"/>
      <c r="D20" s="116"/>
      <c r="E20" s="110"/>
      <c r="F20" s="111"/>
      <c r="G20" s="112"/>
    </row>
    <row r="21" spans="1:7" ht="14.25">
      <c r="A21" s="110"/>
      <c r="B21" s="111"/>
      <c r="C21" s="118"/>
      <c r="D21" s="116"/>
      <c r="E21" s="110"/>
      <c r="F21" s="111"/>
      <c r="G21" s="112"/>
    </row>
    <row r="22" spans="1:7" ht="14.25">
      <c r="A22" s="110"/>
      <c r="B22" s="111"/>
      <c r="C22" s="118"/>
      <c r="D22" s="116"/>
      <c r="E22" s="110"/>
      <c r="F22" s="111"/>
      <c r="G22" s="112"/>
    </row>
    <row r="23" spans="1:7" ht="14.25">
      <c r="A23" s="110"/>
      <c r="B23" s="111"/>
      <c r="C23" s="118"/>
      <c r="D23" s="116"/>
      <c r="E23" s="110"/>
      <c r="F23" s="111"/>
      <c r="G23" s="112"/>
    </row>
    <row r="24" spans="1:7" ht="14.25">
      <c r="A24" s="110"/>
      <c r="B24" s="111"/>
      <c r="C24" s="118"/>
      <c r="D24" s="116"/>
      <c r="E24" s="110"/>
      <c r="F24" s="111"/>
      <c r="G24" s="112"/>
    </row>
    <row r="25" spans="1:7" ht="14.25">
      <c r="A25" s="110"/>
      <c r="B25" s="111"/>
      <c r="C25" s="118"/>
      <c r="D25" s="116"/>
      <c r="E25" s="110"/>
      <c r="F25" s="111"/>
      <c r="G25" s="112"/>
    </row>
    <row r="26" spans="1:7" ht="14.25">
      <c r="A26" s="110"/>
      <c r="B26" s="111"/>
      <c r="C26" s="118"/>
      <c r="D26" s="116"/>
      <c r="E26" s="110"/>
      <c r="F26" s="111"/>
      <c r="G26" s="112"/>
    </row>
    <row r="27" spans="1:7" ht="14.25">
      <c r="A27" s="110"/>
      <c r="B27" s="111"/>
      <c r="C27" s="118"/>
      <c r="D27" s="116"/>
      <c r="E27" s="110"/>
      <c r="F27" s="111"/>
      <c r="G27" s="112"/>
    </row>
    <row r="28" spans="1:7" ht="14.25">
      <c r="A28" s="110"/>
      <c r="B28" s="111"/>
      <c r="C28" s="118"/>
      <c r="D28" s="116"/>
      <c r="E28" s="110"/>
      <c r="F28" s="111"/>
      <c r="G28" s="112"/>
    </row>
    <row r="29" spans="1:7" ht="14.25">
      <c r="A29" s="110"/>
      <c r="B29" s="111"/>
      <c r="C29" s="118"/>
      <c r="D29" s="116"/>
      <c r="E29" s="110"/>
      <c r="F29" s="111"/>
      <c r="G29" s="112"/>
    </row>
    <row r="30" spans="1:7" ht="14.25">
      <c r="A30" s="110"/>
      <c r="B30" s="111"/>
      <c r="C30" s="118"/>
      <c r="D30" s="116"/>
      <c r="E30" s="110"/>
      <c r="F30" s="111"/>
      <c r="G30" s="112"/>
    </row>
    <row r="31" spans="1:7" ht="14.25">
      <c r="A31" s="110"/>
      <c r="B31" s="111"/>
      <c r="C31" s="118"/>
      <c r="D31" s="116"/>
      <c r="E31" s="110"/>
      <c r="F31" s="111"/>
      <c r="G31" s="112"/>
    </row>
    <row r="32" spans="1:7" ht="14.25">
      <c r="A32" s="110"/>
      <c r="B32" s="111"/>
      <c r="C32" s="118"/>
      <c r="D32" s="116"/>
      <c r="E32" s="110"/>
      <c r="F32" s="111"/>
      <c r="G32" s="112"/>
    </row>
    <row r="33" spans="1:7" ht="14.25">
      <c r="A33" s="110"/>
      <c r="B33" s="111"/>
      <c r="C33" s="118"/>
      <c r="D33" s="116"/>
      <c r="E33" s="110"/>
      <c r="F33" s="111"/>
      <c r="G33" s="112"/>
    </row>
    <row r="34" spans="1:7" ht="14.25">
      <c r="A34" s="110"/>
      <c r="B34" s="111"/>
      <c r="C34" s="118"/>
      <c r="D34" s="116"/>
      <c r="E34" s="110"/>
      <c r="F34" s="111"/>
      <c r="G34" s="112"/>
    </row>
    <row r="35" spans="1:7" ht="14.25">
      <c r="A35" s="110"/>
      <c r="B35" s="111"/>
      <c r="C35" s="118"/>
      <c r="D35" s="116"/>
      <c r="E35" s="110"/>
      <c r="F35" s="111"/>
      <c r="G35" s="112"/>
    </row>
    <row r="36" spans="1:7" ht="14.25">
      <c r="A36" s="110"/>
      <c r="B36" s="111"/>
      <c r="C36" s="118"/>
      <c r="D36" s="116"/>
      <c r="E36" s="110"/>
      <c r="F36" s="111"/>
      <c r="G36" s="112"/>
    </row>
    <row r="37" spans="1:7" ht="14.25">
      <c r="A37" s="110"/>
      <c r="B37" s="111"/>
      <c r="C37" s="118"/>
      <c r="D37" s="116"/>
      <c r="E37" s="110"/>
      <c r="F37" s="111"/>
      <c r="G37" s="112"/>
    </row>
    <row r="38" spans="1:7" ht="14.25">
      <c r="A38" s="110"/>
      <c r="B38" s="111"/>
      <c r="C38" s="118"/>
      <c r="D38" s="116"/>
      <c r="E38" s="110"/>
      <c r="F38" s="111"/>
      <c r="G38" s="112"/>
    </row>
    <row r="39" spans="1:7" ht="14.25">
      <c r="A39" s="110"/>
      <c r="B39" s="111"/>
      <c r="C39" s="118"/>
      <c r="D39" s="116"/>
      <c r="E39" s="110"/>
      <c r="F39" s="111"/>
      <c r="G39" s="112"/>
    </row>
    <row r="40" spans="1:7" ht="14.25">
      <c r="A40" s="110"/>
      <c r="B40" s="111"/>
      <c r="C40" s="118"/>
      <c r="D40" s="116"/>
      <c r="E40" s="110"/>
      <c r="F40" s="111"/>
      <c r="G40" s="112"/>
    </row>
    <row r="41" spans="1:7" ht="14.25">
      <c r="A41" s="110"/>
      <c r="B41" s="111"/>
      <c r="C41" s="118"/>
      <c r="D41" s="116"/>
      <c r="E41" s="110"/>
      <c r="F41" s="111"/>
      <c r="G41" s="112"/>
    </row>
    <row r="42" spans="1:7" ht="14.25">
      <c r="A42" s="110"/>
      <c r="B42" s="111"/>
      <c r="C42" s="118"/>
      <c r="D42" s="116"/>
      <c r="E42" s="110"/>
      <c r="F42" s="111"/>
      <c r="G42" s="112"/>
    </row>
    <row r="43" spans="1:7" ht="14.25">
      <c r="A43" s="110"/>
      <c r="B43" s="111"/>
      <c r="C43" s="118"/>
      <c r="D43" s="116"/>
      <c r="E43" s="110"/>
      <c r="F43" s="111"/>
      <c r="G43" s="112"/>
    </row>
    <row r="44" spans="1:7" ht="14.25">
      <c r="A44" s="110"/>
      <c r="B44" s="111"/>
      <c r="C44" s="118"/>
      <c r="D44" s="116"/>
      <c r="E44" s="110"/>
      <c r="F44" s="111"/>
      <c r="G44" s="112"/>
    </row>
    <row r="45" spans="1:7" ht="14.25">
      <c r="A45" s="110"/>
      <c r="B45" s="111"/>
      <c r="C45" s="118"/>
      <c r="D45" s="116"/>
      <c r="E45" s="110"/>
      <c r="F45" s="111"/>
      <c r="G45" s="112"/>
    </row>
    <row r="46" spans="1:7" ht="14.25">
      <c r="A46" s="110"/>
      <c r="B46" s="111"/>
      <c r="C46" s="118"/>
      <c r="D46" s="116"/>
      <c r="E46" s="110"/>
      <c r="F46" s="111"/>
      <c r="G46" s="112"/>
    </row>
    <row r="47" spans="1:7" ht="14.25">
      <c r="A47" s="110"/>
      <c r="B47" s="111"/>
      <c r="C47" s="118"/>
      <c r="D47" s="116"/>
      <c r="E47" s="110"/>
      <c r="F47" s="111"/>
      <c r="G47" s="112"/>
    </row>
    <row r="48" spans="1:7" ht="14.25">
      <c r="A48" s="110"/>
      <c r="B48" s="111"/>
      <c r="C48" s="118"/>
      <c r="D48" s="116"/>
      <c r="E48" s="110"/>
      <c r="F48" s="111"/>
      <c r="G48" s="112"/>
    </row>
    <row r="49" spans="1:7" ht="14.25">
      <c r="A49" s="110"/>
      <c r="B49" s="111"/>
      <c r="C49" s="118"/>
      <c r="D49" s="116"/>
      <c r="E49" s="110"/>
      <c r="F49" s="111"/>
      <c r="G49" s="112"/>
    </row>
    <row r="50" spans="1:7" ht="14.25">
      <c r="A50" s="110"/>
      <c r="B50" s="111"/>
      <c r="C50" s="118"/>
      <c r="D50" s="116"/>
      <c r="E50" s="110"/>
      <c r="F50" s="111"/>
      <c r="G50" s="112"/>
    </row>
    <row r="51" spans="1:7" ht="14.25">
      <c r="A51" s="110"/>
      <c r="B51" s="111"/>
      <c r="C51" s="118"/>
      <c r="D51" s="116"/>
      <c r="E51" s="110"/>
      <c r="F51" s="111"/>
      <c r="G51" s="112"/>
    </row>
    <row r="52" spans="1:7" ht="14.25">
      <c r="A52" s="110"/>
      <c r="B52" s="111"/>
      <c r="C52" s="118"/>
      <c r="D52" s="116"/>
      <c r="E52" s="110"/>
      <c r="F52" s="111"/>
      <c r="G52" s="112"/>
    </row>
    <row r="53" spans="1:7" ht="14.25">
      <c r="A53" s="110"/>
      <c r="B53" s="111"/>
      <c r="C53" s="118"/>
      <c r="D53" s="116"/>
      <c r="E53" s="110"/>
      <c r="F53" s="111"/>
      <c r="G53" s="112"/>
    </row>
    <row r="54" spans="1:7" ht="14.25">
      <c r="A54" s="110"/>
      <c r="B54" s="111"/>
      <c r="C54" s="118"/>
      <c r="D54" s="116"/>
      <c r="E54" s="110"/>
      <c r="F54" s="111"/>
      <c r="G54" s="112"/>
    </row>
    <row r="55" spans="1:7" ht="14.25">
      <c r="A55" s="110"/>
      <c r="B55" s="111"/>
      <c r="C55" s="118"/>
      <c r="D55" s="116"/>
      <c r="E55" s="110"/>
      <c r="F55" s="111"/>
      <c r="G55" s="112"/>
    </row>
    <row r="56" spans="1:7" ht="14.25">
      <c r="A56" s="110"/>
      <c r="B56" s="111"/>
      <c r="C56" s="118"/>
      <c r="D56" s="116"/>
      <c r="E56" s="110"/>
      <c r="F56" s="111"/>
      <c r="G56" s="112"/>
    </row>
    <row r="57" spans="1:7" ht="14.25">
      <c r="A57" s="110"/>
      <c r="B57" s="111"/>
      <c r="C57" s="118"/>
      <c r="D57" s="116"/>
      <c r="E57" s="110"/>
      <c r="F57" s="111"/>
      <c r="G57" s="112"/>
    </row>
    <row r="58" spans="1:7" ht="14.25">
      <c r="A58" s="110"/>
      <c r="B58" s="111"/>
      <c r="C58" s="118"/>
      <c r="D58" s="116"/>
      <c r="E58" s="110"/>
      <c r="F58" s="111"/>
      <c r="G58" s="112"/>
    </row>
    <row r="59" spans="1:7" ht="14.25">
      <c r="A59" s="110"/>
      <c r="B59" s="111"/>
      <c r="C59" s="118"/>
      <c r="D59" s="116"/>
      <c r="E59" s="110"/>
      <c r="F59" s="111"/>
      <c r="G59" s="112"/>
    </row>
    <row r="60" spans="1:7" ht="14.25">
      <c r="A60" s="110"/>
      <c r="B60" s="111"/>
      <c r="C60" s="118"/>
      <c r="D60" s="116"/>
      <c r="E60" s="110"/>
      <c r="F60" s="111"/>
      <c r="G60" s="112"/>
    </row>
    <row r="61" spans="1:7" ht="14.25">
      <c r="A61" s="110"/>
      <c r="B61" s="111"/>
      <c r="C61" s="118"/>
      <c r="D61" s="116"/>
      <c r="E61" s="110"/>
      <c r="F61" s="111"/>
      <c r="G61" s="112"/>
    </row>
    <row r="62" spans="1:7" ht="14.25">
      <c r="A62" s="110"/>
      <c r="B62" s="111"/>
      <c r="C62" s="118"/>
      <c r="D62" s="116"/>
      <c r="E62" s="110"/>
      <c r="F62" s="111"/>
      <c r="G62" s="112"/>
    </row>
    <row r="63" spans="1:7" ht="14.25">
      <c r="A63" s="110"/>
      <c r="B63" s="111"/>
      <c r="C63" s="118"/>
      <c r="D63" s="116"/>
      <c r="E63" s="110"/>
      <c r="F63" s="111"/>
      <c r="G63" s="112"/>
    </row>
    <row r="64" spans="1:7" ht="14.25">
      <c r="A64" s="110"/>
      <c r="B64" s="111"/>
      <c r="C64" s="118"/>
      <c r="D64" s="116"/>
      <c r="E64" s="110"/>
      <c r="F64" s="111"/>
      <c r="G64" s="112"/>
    </row>
    <row r="65" spans="1:7" ht="14.25">
      <c r="A65" s="110"/>
      <c r="B65" s="111"/>
      <c r="C65" s="118"/>
      <c r="D65" s="116"/>
      <c r="E65" s="110"/>
      <c r="F65" s="111"/>
      <c r="G65" s="112"/>
    </row>
    <row r="66" spans="1:7" ht="14.25">
      <c r="A66" s="110"/>
      <c r="B66" s="111"/>
      <c r="C66" s="118"/>
      <c r="D66" s="116"/>
      <c r="E66" s="110"/>
      <c r="F66" s="111"/>
      <c r="G66" s="112"/>
    </row>
    <row r="67" spans="1:7" ht="14.25">
      <c r="A67" s="110"/>
      <c r="B67" s="111"/>
      <c r="C67" s="118"/>
      <c r="D67" s="116"/>
      <c r="E67" s="110"/>
      <c r="F67" s="111"/>
      <c r="G67" s="112"/>
    </row>
    <row r="68" spans="1:7" ht="14.25">
      <c r="A68" s="110"/>
      <c r="B68" s="111"/>
      <c r="C68" s="118"/>
      <c r="D68" s="116"/>
      <c r="E68" s="110"/>
      <c r="F68" s="111"/>
      <c r="G68" s="112"/>
    </row>
    <row r="69" spans="1:7" s="176" customFormat="1" ht="14.25">
      <c r="A69" s="110"/>
      <c r="B69" s="111"/>
      <c r="C69" s="118"/>
      <c r="D69" s="116"/>
      <c r="E69" s="110"/>
      <c r="F69" s="111"/>
      <c r="G69" s="112"/>
    </row>
    <row r="70" spans="1:7" ht="14.25">
      <c r="A70" s="110"/>
      <c r="B70" s="111"/>
      <c r="C70" s="118"/>
      <c r="D70" s="116"/>
      <c r="E70" s="110"/>
      <c r="F70" s="111"/>
      <c r="G70" s="112"/>
    </row>
    <row r="71" spans="1:7" ht="14.25">
      <c r="A71" s="110"/>
      <c r="B71" s="111"/>
      <c r="C71" s="118"/>
      <c r="D71" s="116"/>
      <c r="E71" s="110"/>
      <c r="F71" s="111"/>
      <c r="G71" s="112"/>
    </row>
    <row r="72" spans="1:7" ht="14.25">
      <c r="A72" s="110"/>
      <c r="B72" s="111"/>
      <c r="C72" s="118"/>
      <c r="D72" s="116"/>
      <c r="E72" s="110"/>
      <c r="F72" s="111"/>
      <c r="G72" s="112"/>
    </row>
    <row r="73" spans="1:7" ht="14.25">
      <c r="A73" s="110"/>
      <c r="B73" s="111"/>
      <c r="C73" s="118"/>
      <c r="D73" s="116"/>
      <c r="E73" s="110"/>
      <c r="F73" s="111"/>
      <c r="G73" s="112"/>
    </row>
    <row r="74" spans="1:7" ht="14.25">
      <c r="A74" s="110"/>
      <c r="B74" s="111"/>
      <c r="C74" s="118"/>
      <c r="D74" s="116"/>
      <c r="E74" s="110"/>
      <c r="F74" s="111"/>
      <c r="G74" s="112"/>
    </row>
    <row r="75" spans="1:7" ht="14.25">
      <c r="A75" s="110"/>
      <c r="B75" s="111"/>
      <c r="C75" s="118"/>
      <c r="D75" s="116"/>
      <c r="E75" s="110"/>
      <c r="F75" s="111"/>
      <c r="G75" s="112"/>
    </row>
    <row r="76" spans="1:7" ht="14.25">
      <c r="A76" s="110"/>
      <c r="B76" s="111"/>
      <c r="C76" s="118"/>
      <c r="D76" s="116"/>
      <c r="E76" s="110"/>
      <c r="F76" s="111"/>
      <c r="G76" s="112"/>
    </row>
    <row r="77" spans="1:7" ht="14.25">
      <c r="A77" s="110"/>
      <c r="B77" s="111"/>
      <c r="C77" s="118"/>
      <c r="D77" s="116"/>
      <c r="E77" s="110"/>
      <c r="F77" s="111"/>
      <c r="G77" s="112"/>
    </row>
    <row r="78" spans="1:7" ht="14.25">
      <c r="A78" s="110"/>
      <c r="B78" s="111"/>
      <c r="C78" s="118"/>
      <c r="D78" s="116"/>
      <c r="E78" s="110"/>
      <c r="F78" s="111"/>
      <c r="G78" s="112"/>
    </row>
    <row r="79" spans="1:7" ht="14.25">
      <c r="A79" s="110"/>
      <c r="B79" s="111"/>
      <c r="C79" s="118"/>
      <c r="D79" s="116"/>
      <c r="E79" s="110"/>
      <c r="F79" s="111"/>
      <c r="G79" s="112"/>
    </row>
    <row r="80" spans="1:7" ht="14.25">
      <c r="A80" s="110"/>
      <c r="B80" s="111"/>
      <c r="C80" s="118"/>
      <c r="D80" s="116"/>
      <c r="E80" s="110"/>
      <c r="F80" s="111"/>
      <c r="G80" s="112"/>
    </row>
    <row r="81" spans="1:7" ht="14.25">
      <c r="A81" s="110"/>
      <c r="B81" s="111"/>
      <c r="C81" s="118"/>
      <c r="D81" s="116"/>
      <c r="E81" s="110"/>
      <c r="F81" s="111"/>
      <c r="G81" s="112"/>
    </row>
    <row r="82" spans="1:7" ht="14.25">
      <c r="A82" s="110"/>
      <c r="B82" s="111"/>
      <c r="C82" s="118"/>
      <c r="D82" s="116"/>
      <c r="E82" s="110"/>
      <c r="F82" s="111"/>
      <c r="G82" s="112"/>
    </row>
    <row r="83" spans="1:7" ht="14.25">
      <c r="A83" s="110"/>
      <c r="B83" s="111"/>
      <c r="C83" s="118"/>
      <c r="D83" s="116"/>
      <c r="E83" s="110"/>
      <c r="F83" s="111"/>
      <c r="G83" s="112"/>
    </row>
    <row r="84" spans="1:7" ht="14.25">
      <c r="A84" s="110"/>
      <c r="B84" s="111"/>
      <c r="C84" s="118"/>
      <c r="D84" s="116"/>
      <c r="E84" s="110"/>
      <c r="F84" s="111"/>
      <c r="G84" s="112"/>
    </row>
    <row r="85" spans="1:7" ht="14.25">
      <c r="A85" s="110"/>
      <c r="B85" s="111"/>
      <c r="C85" s="118"/>
      <c r="D85" s="116"/>
      <c r="E85" s="110"/>
      <c r="F85" s="111"/>
      <c r="G85" s="112"/>
    </row>
    <row r="86" spans="1:7" ht="33" customHeight="1">
      <c r="A86" s="110"/>
      <c r="B86" s="111"/>
      <c r="C86" s="118"/>
      <c r="D86" s="116"/>
      <c r="E86" s="110"/>
      <c r="F86" s="111"/>
      <c r="G86" s="112"/>
    </row>
    <row r="87" spans="1:7" ht="14.25">
      <c r="A87" s="110"/>
      <c r="B87" s="111"/>
      <c r="C87" s="118"/>
      <c r="D87" s="116"/>
      <c r="E87" s="110"/>
      <c r="F87" s="111"/>
      <c r="G87" s="112"/>
    </row>
    <row r="88" spans="1:7" ht="14.25">
      <c r="A88" s="110"/>
      <c r="B88" s="111"/>
      <c r="C88" s="118"/>
      <c r="D88" s="116"/>
      <c r="E88" s="110"/>
      <c r="F88" s="111"/>
      <c r="G88" s="112"/>
    </row>
    <row r="89" spans="1:7" ht="14.25">
      <c r="A89" s="110"/>
      <c r="B89" s="111"/>
      <c r="C89" s="118"/>
      <c r="D89" s="116"/>
      <c r="E89" s="110"/>
      <c r="F89" s="111"/>
      <c r="G89" s="112"/>
    </row>
    <row r="90" spans="1:7" ht="14.25">
      <c r="A90" s="110"/>
      <c r="B90" s="111"/>
      <c r="C90" s="118"/>
      <c r="D90" s="116"/>
      <c r="E90" s="110"/>
      <c r="F90" s="111"/>
      <c r="G90" s="112"/>
    </row>
    <row r="91" spans="1:7" ht="14.25">
      <c r="A91" s="110"/>
      <c r="B91" s="111"/>
      <c r="C91" s="118"/>
      <c r="D91" s="116"/>
      <c r="E91" s="110"/>
      <c r="F91" s="111"/>
      <c r="G91" s="112"/>
    </row>
    <row r="92" spans="1:7" ht="14.25">
      <c r="A92" s="110"/>
      <c r="B92" s="111"/>
      <c r="C92" s="118"/>
      <c r="D92" s="116"/>
      <c r="E92" s="110"/>
      <c r="F92" s="111"/>
      <c r="G92" s="112"/>
    </row>
    <row r="93" spans="1:7" ht="14.25">
      <c r="A93" s="110"/>
      <c r="B93" s="111"/>
      <c r="C93" s="118"/>
      <c r="D93" s="116"/>
      <c r="E93" s="110"/>
      <c r="F93" s="111"/>
      <c r="G93" s="112"/>
    </row>
    <row r="94" spans="1:7" ht="14.25">
      <c r="A94" s="110"/>
      <c r="B94" s="111"/>
      <c r="C94" s="118"/>
      <c r="D94" s="116"/>
      <c r="E94" s="110"/>
      <c r="F94" s="111"/>
      <c r="G94" s="112"/>
    </row>
    <row r="95" spans="1:7" ht="14.25">
      <c r="A95" s="110"/>
      <c r="B95" s="111"/>
      <c r="C95" s="118"/>
      <c r="D95" s="116"/>
      <c r="E95" s="110"/>
      <c r="F95" s="111"/>
      <c r="G95" s="112"/>
    </row>
    <row r="96" spans="1:7" ht="14.25">
      <c r="A96" s="110"/>
      <c r="B96" s="111"/>
      <c r="C96" s="118"/>
      <c r="D96" s="116"/>
      <c r="E96" s="110"/>
      <c r="F96" s="111"/>
      <c r="G96" s="112"/>
    </row>
  </sheetData>
  <mergeCells count="2">
    <mergeCell ref="A12:C12"/>
    <mergeCell ref="D12:G12"/>
  </mergeCells>
  <phoneticPr fontId="56" type="noConversion"/>
  <pageMargins left="0.7" right="0.7" top="0.75" bottom="0.75" header="0.3" footer="0.3"/>
  <pageSetup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>
    <tabColor rgb="FF7030A0"/>
  </sheetPr>
  <dimension ref="A1:AV78"/>
  <sheetViews>
    <sheetView zoomScale="85" zoomScaleNormal="85" workbookViewId="0">
      <selection activeCell="G47" sqref="G47"/>
    </sheetView>
  </sheetViews>
  <sheetFormatPr defaultColWidth="9" defaultRowHeight="12.4"/>
  <cols>
    <col min="1" max="1" width="51.19921875" style="89" customWidth="1"/>
    <col min="2" max="2" width="48.796875" style="89" bestFit="1" customWidth="1"/>
    <col min="3" max="3" width="51.19921875" style="89" bestFit="1" customWidth="1"/>
    <col min="4" max="4" width="11.796875" style="89" customWidth="1"/>
    <col min="5" max="5" width="1" style="207" customWidth="1"/>
    <col min="6" max="6" width="6.19921875" style="90" customWidth="1"/>
    <col min="7" max="7" width="9.796875" style="89" bestFit="1" customWidth="1"/>
    <col min="8" max="14" width="9.1328125" style="89" bestFit="1" customWidth="1"/>
    <col min="15" max="17" width="9" style="89"/>
    <col min="18" max="18" width="1" style="207" customWidth="1"/>
    <col min="19" max="19" width="6.19921875" style="90" customWidth="1"/>
    <col min="20" max="20" width="9" style="89"/>
    <col min="21" max="21" width="1" style="207" customWidth="1"/>
    <col min="22" max="22" width="6.19921875" style="90" customWidth="1"/>
    <col min="23" max="33" width="9" style="89"/>
    <col min="34" max="34" width="1" style="207" customWidth="1"/>
    <col min="35" max="35" width="6.19921875" style="90" customWidth="1"/>
    <col min="36" max="46" width="9" style="89"/>
    <col min="47" max="47" width="9.33203125" style="89" bestFit="1" customWidth="1"/>
    <col min="48" max="16384" width="9" style="89"/>
  </cols>
  <sheetData>
    <row r="1" spans="1:48" ht="25.15">
      <c r="A1" s="1" t="str">
        <f>N0_Cover!A1</f>
        <v>RIIO-2 Regulatory Reporting Pack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</row>
    <row r="2" spans="1:48" ht="22.9">
      <c r="A2" s="1">
        <f>N0_Cover!$B$12</f>
        <v>0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</row>
    <row r="3" spans="1:48" ht="19.899999999999999">
      <c r="A3" s="5" t="str">
        <f>"Workbook " &amp; N0_Cover!$B$12</f>
        <v xml:space="preserve">Workbook 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48" ht="17.649999999999999">
      <c r="A4" s="7" t="str">
        <f>"Submission Version " &amp; N0_Cover!$B$15 &amp; " - Submitted on " &amp; TEXT(N0_Cover!$B$16,"dd mmm yyyy")</f>
        <v>Submission Version  - Submitted on 00 Jan 1900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</row>
    <row r="5" spans="1:48" ht="17.649999999999999">
      <c r="A5" s="7" t="str">
        <f>"Template Version: " &amp; N0_Cover!$B$11</f>
        <v>Template Version: v1.0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</row>
    <row r="6" spans="1:48" ht="19.899999999999999">
      <c r="A6" s="5" t="e">
        <f ca="1">"Sheet: " &amp;VLOOKUP(RIGHT(CELL("filename",A1),LEN(CELL("filename",A1))-FIND("]",CELL("filename",A1))),'N0.1_Contents'!$A$11:$B$98,2,FALSE)</f>
        <v>#N/A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</row>
    <row r="7" spans="1:48" ht="17.649999999999999">
      <c r="A7" s="7" t="str">
        <f>"Prices Base: " &amp; 'N0.5_Data_Constants'!C13</f>
        <v>Prices Base: 2018/19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</row>
    <row r="8" spans="1:48" s="137" customFormat="1">
      <c r="A8" s="140" t="str">
        <f>"Error Checks: " &amp; IF(ISERROR(MATCH("Error",$A$9:$AV$9,0)),"OK","Error")</f>
        <v>Error Checks: OK</v>
      </c>
      <c r="B8" s="141"/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1"/>
      <c r="AE8" s="141"/>
      <c r="AF8" s="141"/>
      <c r="AG8" s="141"/>
      <c r="AH8" s="141"/>
      <c r="AI8" s="141"/>
      <c r="AJ8" s="141"/>
      <c r="AK8" s="141"/>
      <c r="AL8" s="141"/>
      <c r="AM8" s="141"/>
      <c r="AN8" s="141"/>
      <c r="AO8" s="141"/>
      <c r="AP8" s="141"/>
      <c r="AQ8" s="141"/>
      <c r="AR8" s="141"/>
      <c r="AS8" s="141"/>
      <c r="AT8" s="141"/>
      <c r="AU8" s="141"/>
    </row>
    <row r="9" spans="1:48" s="137" customFormat="1">
      <c r="A9" s="142" t="str">
        <f t="shared" ref="A9:AV9" si="0">IF(ISERROR(MATCH("Error",A10:A12,0)),"-","Error")</f>
        <v>-</v>
      </c>
      <c r="B9" s="142" t="str">
        <f t="shared" si="0"/>
        <v>-</v>
      </c>
      <c r="C9" s="142" t="str">
        <f t="shared" si="0"/>
        <v>-</v>
      </c>
      <c r="D9" s="142"/>
      <c r="E9" s="142" t="str">
        <f t="shared" si="0"/>
        <v>-</v>
      </c>
      <c r="F9" s="142" t="str">
        <f t="shared" si="0"/>
        <v>-</v>
      </c>
      <c r="G9" s="142" t="str">
        <f t="shared" si="0"/>
        <v>-</v>
      </c>
      <c r="H9" s="142" t="str">
        <f t="shared" si="0"/>
        <v>-</v>
      </c>
      <c r="I9" s="142" t="str">
        <f t="shared" si="0"/>
        <v>-</v>
      </c>
      <c r="J9" s="142" t="str">
        <f t="shared" si="0"/>
        <v>-</v>
      </c>
      <c r="K9" s="142" t="str">
        <f t="shared" si="0"/>
        <v>-</v>
      </c>
      <c r="L9" s="142" t="str">
        <f t="shared" si="0"/>
        <v>-</v>
      </c>
      <c r="M9" s="142" t="str">
        <f t="shared" si="0"/>
        <v>-</v>
      </c>
      <c r="N9" s="142" t="str">
        <f t="shared" si="0"/>
        <v>-</v>
      </c>
      <c r="O9" s="142" t="str">
        <f t="shared" si="0"/>
        <v>-</v>
      </c>
      <c r="P9" s="142" t="str">
        <f t="shared" si="0"/>
        <v>-</v>
      </c>
      <c r="Q9" s="142" t="str">
        <f t="shared" si="0"/>
        <v>-</v>
      </c>
      <c r="R9" s="142" t="str">
        <f t="shared" si="0"/>
        <v>-</v>
      </c>
      <c r="S9" s="142" t="str">
        <f t="shared" si="0"/>
        <v>-</v>
      </c>
      <c r="T9" s="142" t="str">
        <f t="shared" si="0"/>
        <v>-</v>
      </c>
      <c r="U9" s="142" t="str">
        <f t="shared" si="0"/>
        <v>-</v>
      </c>
      <c r="V9" s="142" t="str">
        <f t="shared" si="0"/>
        <v>-</v>
      </c>
      <c r="W9" s="142" t="str">
        <f t="shared" si="0"/>
        <v>-</v>
      </c>
      <c r="X9" s="142" t="str">
        <f t="shared" si="0"/>
        <v>-</v>
      </c>
      <c r="Y9" s="142" t="str">
        <f t="shared" si="0"/>
        <v>-</v>
      </c>
      <c r="Z9" s="142" t="str">
        <f t="shared" si="0"/>
        <v>-</v>
      </c>
      <c r="AA9" s="142" t="str">
        <f t="shared" si="0"/>
        <v>-</v>
      </c>
      <c r="AB9" s="142" t="str">
        <f t="shared" si="0"/>
        <v>-</v>
      </c>
      <c r="AC9" s="142" t="str">
        <f t="shared" si="0"/>
        <v>-</v>
      </c>
      <c r="AD9" s="142" t="str">
        <f t="shared" si="0"/>
        <v>-</v>
      </c>
      <c r="AE9" s="142" t="str">
        <f t="shared" si="0"/>
        <v>-</v>
      </c>
      <c r="AF9" s="142" t="str">
        <f t="shared" si="0"/>
        <v>-</v>
      </c>
      <c r="AG9" s="142" t="str">
        <f t="shared" si="0"/>
        <v>-</v>
      </c>
      <c r="AH9" s="142" t="str">
        <f t="shared" si="0"/>
        <v>-</v>
      </c>
      <c r="AI9" s="142" t="str">
        <f t="shared" si="0"/>
        <v>-</v>
      </c>
      <c r="AJ9" s="142" t="str">
        <f t="shared" si="0"/>
        <v>-</v>
      </c>
      <c r="AK9" s="142" t="str">
        <f t="shared" si="0"/>
        <v>-</v>
      </c>
      <c r="AL9" s="142" t="str">
        <f t="shared" si="0"/>
        <v>-</v>
      </c>
      <c r="AM9" s="142" t="str">
        <f t="shared" si="0"/>
        <v>-</v>
      </c>
      <c r="AN9" s="142" t="str">
        <f t="shared" si="0"/>
        <v>-</v>
      </c>
      <c r="AO9" s="142" t="str">
        <f t="shared" si="0"/>
        <v>-</v>
      </c>
      <c r="AP9" s="142" t="str">
        <f t="shared" si="0"/>
        <v>-</v>
      </c>
      <c r="AQ9" s="142" t="str">
        <f t="shared" si="0"/>
        <v>-</v>
      </c>
      <c r="AR9" s="142" t="str">
        <f t="shared" si="0"/>
        <v>-</v>
      </c>
      <c r="AS9" s="142" t="str">
        <f t="shared" si="0"/>
        <v>-</v>
      </c>
      <c r="AT9" s="142" t="str">
        <f t="shared" si="0"/>
        <v>-</v>
      </c>
      <c r="AU9" s="142" t="str">
        <f t="shared" si="0"/>
        <v>-</v>
      </c>
      <c r="AV9" s="137" t="str">
        <f t="shared" si="0"/>
        <v>-</v>
      </c>
    </row>
    <row r="12" spans="1:48" ht="19.899999999999999">
      <c r="A12" s="14" t="e">
        <f>'N0.6_Lookup_References'!B40</f>
        <v>#N/A</v>
      </c>
      <c r="B12" s="14"/>
      <c r="F12" s="14"/>
      <c r="G12" s="89" t="s">
        <v>0</v>
      </c>
      <c r="S12" s="200"/>
      <c r="T12" s="89" t="s">
        <v>2</v>
      </c>
      <c r="W12" s="201"/>
      <c r="X12" s="202" t="s">
        <v>229</v>
      </c>
      <c r="Y12" s="89" t="e">
        <f>VLOOKUP(A12, 'N0.6_Lookup_References'!B14:C63, 2, FALSE)</f>
        <v>#N/A</v>
      </c>
    </row>
    <row r="13" spans="1:48">
      <c r="S13" s="99" t="s">
        <v>112</v>
      </c>
      <c r="V13" s="99" t="s">
        <v>110</v>
      </c>
      <c r="AI13" s="99" t="s">
        <v>111</v>
      </c>
    </row>
    <row r="14" spans="1:48" ht="12.75" thickBot="1">
      <c r="A14" s="203" t="s">
        <v>413</v>
      </c>
      <c r="B14" s="203" t="s">
        <v>414</v>
      </c>
      <c r="C14" s="203" t="s">
        <v>415</v>
      </c>
      <c r="D14" s="203" t="s">
        <v>615</v>
      </c>
      <c r="F14" s="92" t="s">
        <v>49</v>
      </c>
      <c r="G14" s="91" t="s">
        <v>13</v>
      </c>
      <c r="H14" s="21" t="s">
        <v>14</v>
      </c>
      <c r="I14" s="22" t="s">
        <v>15</v>
      </c>
      <c r="J14" s="23" t="s">
        <v>16</v>
      </c>
      <c r="K14" s="24" t="s">
        <v>17</v>
      </c>
      <c r="L14" s="25" t="s">
        <v>18</v>
      </c>
      <c r="M14" s="26" t="s">
        <v>19</v>
      </c>
      <c r="N14" s="29" t="s">
        <v>20</v>
      </c>
      <c r="O14" s="27" t="s">
        <v>21</v>
      </c>
      <c r="P14" s="31" t="s">
        <v>22</v>
      </c>
      <c r="Q14" s="198" t="s">
        <v>26</v>
      </c>
      <c r="S14" s="92" t="s">
        <v>49</v>
      </c>
      <c r="T14" s="92" t="s">
        <v>76</v>
      </c>
      <c r="V14" s="92" t="s">
        <v>49</v>
      </c>
      <c r="W14" s="91" t="s">
        <v>13</v>
      </c>
      <c r="X14" s="21" t="s">
        <v>14</v>
      </c>
      <c r="Y14" s="22" t="s">
        <v>15</v>
      </c>
      <c r="Z14" s="23" t="s">
        <v>16</v>
      </c>
      <c r="AA14" s="24" t="s">
        <v>17</v>
      </c>
      <c r="AB14" s="25" t="s">
        <v>18</v>
      </c>
      <c r="AC14" s="26" t="s">
        <v>19</v>
      </c>
      <c r="AD14" s="29" t="s">
        <v>20</v>
      </c>
      <c r="AE14" s="27" t="s">
        <v>21</v>
      </c>
      <c r="AF14" s="31" t="s">
        <v>22</v>
      </c>
      <c r="AG14" s="198" t="s">
        <v>26</v>
      </c>
      <c r="AI14" s="92" t="s">
        <v>49</v>
      </c>
      <c r="AJ14" s="91" t="s">
        <v>4</v>
      </c>
      <c r="AK14" s="21" t="s">
        <v>5</v>
      </c>
      <c r="AL14" s="22" t="s">
        <v>6</v>
      </c>
      <c r="AM14" s="23" t="s">
        <v>7</v>
      </c>
      <c r="AN14" s="24" t="s">
        <v>8</v>
      </c>
      <c r="AO14" s="25" t="s">
        <v>91</v>
      </c>
      <c r="AP14" s="26" t="s">
        <v>92</v>
      </c>
      <c r="AQ14" s="29" t="s">
        <v>93</v>
      </c>
      <c r="AR14" s="27" t="s">
        <v>94</v>
      </c>
      <c r="AS14" s="31" t="s">
        <v>95</v>
      </c>
      <c r="AT14" s="198" t="s">
        <v>26</v>
      </c>
    </row>
    <row r="15" spans="1:48">
      <c r="A15" s="247" t="str">
        <f>'N3.01'!A15</f>
        <v>Stage1: RIIO-1 Closeout Position</v>
      </c>
      <c r="B15" s="247" t="str">
        <f>'N3.01'!B15</f>
        <v>Total Asset Category Risk</v>
      </c>
      <c r="C15" s="247" t="str">
        <f>'N3.01'!C15</f>
        <v>Closeout Position</v>
      </c>
      <c r="D15" s="247" t="str">
        <f>'N3.01'!D15</f>
        <v>Total</v>
      </c>
      <c r="F15" s="212" t="s">
        <v>51</v>
      </c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253">
        <f t="shared" ref="Q15:Q22" si="1">SUM(G15:P15)</f>
        <v>0</v>
      </c>
      <c r="S15" s="199" t="str">
        <f>$X$12</f>
        <v>Units:</v>
      </c>
      <c r="T15" s="120"/>
      <c r="V15" s="199" t="str">
        <f>$X$12</f>
        <v>Units:</v>
      </c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253">
        <f t="shared" ref="AG15:AG20" si="2">SUM(W15:AF15)</f>
        <v>0</v>
      </c>
      <c r="AI15" s="199" t="str">
        <f>$X$12</f>
        <v>Units:</v>
      </c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253">
        <f t="shared" ref="AT15:AT20" si="3">SUM(AJ15:AS15)</f>
        <v>0</v>
      </c>
    </row>
    <row r="16" spans="1:48">
      <c r="A16" s="204" t="str">
        <f>'N3.01'!A16</f>
        <v>Stage1: RIIO-1 to RIIO-2</v>
      </c>
      <c r="B16" s="204" t="str">
        <f>'N3.01'!B16</f>
        <v>Normalisation: True-Up</v>
      </c>
      <c r="C16" s="204" t="str">
        <f>'N3.01'!C16</f>
        <v>Data Revision</v>
      </c>
      <c r="D16" s="204" t="str">
        <f>'N3.01'!D16</f>
        <v>N/A</v>
      </c>
      <c r="F16" s="212" t="s">
        <v>51</v>
      </c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253">
        <f t="shared" si="1"/>
        <v>0</v>
      </c>
      <c r="S16" s="199" t="str">
        <f>$X$12</f>
        <v>Units:</v>
      </c>
      <c r="T16" s="120"/>
      <c r="V16" s="199" t="str">
        <f>$X$12</f>
        <v>Units:</v>
      </c>
      <c r="W16" s="120"/>
      <c r="X16" s="120"/>
      <c r="Y16" s="120"/>
      <c r="Z16" s="120"/>
      <c r="AA16" s="120"/>
      <c r="AB16" s="120"/>
      <c r="AC16" s="120"/>
      <c r="AD16" s="120"/>
      <c r="AE16" s="120"/>
      <c r="AF16" s="120"/>
      <c r="AG16" s="253">
        <f t="shared" si="2"/>
        <v>0</v>
      </c>
      <c r="AI16" s="199" t="str">
        <f>$X$12</f>
        <v>Units:</v>
      </c>
      <c r="AJ16" s="120"/>
      <c r="AK16" s="120"/>
      <c r="AL16" s="120"/>
      <c r="AM16" s="120"/>
      <c r="AN16" s="120"/>
      <c r="AO16" s="120"/>
      <c r="AP16" s="120"/>
      <c r="AQ16" s="120"/>
      <c r="AR16" s="120"/>
      <c r="AS16" s="120"/>
      <c r="AT16" s="253">
        <f t="shared" si="3"/>
        <v>0</v>
      </c>
    </row>
    <row r="17" spans="1:46">
      <c r="A17" s="204" t="str">
        <f>'N3.01'!A17</f>
        <v>Stage1: RIIO-1 to RIIO-2</v>
      </c>
      <c r="B17" s="204" t="str">
        <f>'N3.01'!B17</f>
        <v>Normalisation: True-Up</v>
      </c>
      <c r="C17" s="204" t="str">
        <f>'N3.01'!C17</f>
        <v>Methodological Change</v>
      </c>
      <c r="D17" s="204" t="str">
        <f>'N3.01'!D17</f>
        <v>N/A</v>
      </c>
      <c r="F17" s="212" t="s">
        <v>51</v>
      </c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253">
        <f t="shared" si="1"/>
        <v>0</v>
      </c>
      <c r="S17" s="199" t="str">
        <f>$X$12</f>
        <v>Units:</v>
      </c>
      <c r="T17" s="120"/>
      <c r="V17" s="199" t="str">
        <f>$X$12</f>
        <v>Units:</v>
      </c>
      <c r="W17" s="120"/>
      <c r="X17" s="120"/>
      <c r="Y17" s="120"/>
      <c r="Z17" s="120"/>
      <c r="AA17" s="120"/>
      <c r="AB17" s="120"/>
      <c r="AC17" s="120"/>
      <c r="AD17" s="120"/>
      <c r="AE17" s="120"/>
      <c r="AF17" s="120"/>
      <c r="AG17" s="253">
        <f t="shared" si="2"/>
        <v>0</v>
      </c>
      <c r="AI17" s="199" t="str">
        <f>$X$12</f>
        <v>Units:</v>
      </c>
      <c r="AJ17" s="120"/>
      <c r="AK17" s="120"/>
      <c r="AL17" s="120"/>
      <c r="AM17" s="120"/>
      <c r="AN17" s="120"/>
      <c r="AO17" s="120"/>
      <c r="AP17" s="120"/>
      <c r="AQ17" s="120"/>
      <c r="AR17" s="120"/>
      <c r="AS17" s="120"/>
      <c r="AT17" s="253">
        <f t="shared" si="3"/>
        <v>0</v>
      </c>
    </row>
    <row r="18" spans="1:46">
      <c r="A18" s="204" t="str">
        <f>'N3.01'!A18</f>
        <v>Stage1: RIIO-1 to RIIO-2</v>
      </c>
      <c r="B18" s="204" t="str">
        <f>'N3.01'!B18</f>
        <v>Normalisation: True-Up</v>
      </c>
      <c r="C18" s="248" t="str">
        <f>'N3.01'!C18</f>
        <v>Optional entry 1</v>
      </c>
      <c r="D18" s="204" t="str">
        <f>'N3.01'!D18</f>
        <v>N/A</v>
      </c>
      <c r="F18" s="212" t="s">
        <v>51</v>
      </c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253">
        <f t="shared" si="1"/>
        <v>0</v>
      </c>
      <c r="S18" s="199" t="str">
        <f>$X$12</f>
        <v>Units:</v>
      </c>
      <c r="T18" s="120"/>
      <c r="V18" s="199" t="str">
        <f>$X$12</f>
        <v>Units:</v>
      </c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253">
        <f t="shared" si="2"/>
        <v>0</v>
      </c>
      <c r="AI18" s="199" t="str">
        <f>$X$12</f>
        <v>Units:</v>
      </c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253">
        <f t="shared" si="3"/>
        <v>0</v>
      </c>
    </row>
    <row r="19" spans="1:46">
      <c r="A19" s="204" t="str">
        <f>'N3.01'!A19</f>
        <v>Stage1: RIIO-1 to RIIO-2</v>
      </c>
      <c r="B19" s="204" t="str">
        <f>'N3.01'!B19</f>
        <v>Normalisation: True-Up</v>
      </c>
      <c r="C19" s="248" t="str">
        <f>'N3.01'!C19</f>
        <v>Optional entry 2</v>
      </c>
      <c r="D19" s="204" t="str">
        <f>'N3.01'!D19</f>
        <v>N/A</v>
      </c>
      <c r="F19" s="212" t="s">
        <v>51</v>
      </c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252">
        <f t="shared" si="1"/>
        <v>0</v>
      </c>
      <c r="S19" s="199" t="str">
        <f>$X$12</f>
        <v>Units:</v>
      </c>
      <c r="T19" s="120"/>
      <c r="V19" s="199" t="str">
        <f>$X$12</f>
        <v>Units:</v>
      </c>
      <c r="W19" s="120"/>
      <c r="X19" s="120"/>
      <c r="Y19" s="120"/>
      <c r="Z19" s="120"/>
      <c r="AA19" s="120"/>
      <c r="AB19" s="120"/>
      <c r="AC19" s="120"/>
      <c r="AD19" s="120"/>
      <c r="AE19" s="120"/>
      <c r="AF19" s="120"/>
      <c r="AG19" s="252">
        <f t="shared" si="2"/>
        <v>0</v>
      </c>
      <c r="AI19" s="199" t="str">
        <f>$X$12</f>
        <v>Units:</v>
      </c>
      <c r="AJ19" s="120"/>
      <c r="AK19" s="120"/>
      <c r="AL19" s="120"/>
      <c r="AM19" s="120"/>
      <c r="AN19" s="120"/>
      <c r="AO19" s="120"/>
      <c r="AP19" s="120"/>
      <c r="AQ19" s="120"/>
      <c r="AR19" s="120"/>
      <c r="AS19" s="120"/>
      <c r="AT19" s="252">
        <f t="shared" si="3"/>
        <v>0</v>
      </c>
    </row>
    <row r="20" spans="1:46">
      <c r="A20" s="247" t="str">
        <f>'N3.01'!A20</f>
        <v>Stage 2: RIIO-2 Start Position 2020/21</v>
      </c>
      <c r="B20" s="247" t="str">
        <f>'N3.01'!B20</f>
        <v>Total Asset Category Risk</v>
      </c>
      <c r="C20" s="247" t="str">
        <f>'N3.01'!C20</f>
        <v>Start Position</v>
      </c>
      <c r="D20" s="247" t="str">
        <f>'N3.01'!D20</f>
        <v>Total</v>
      </c>
      <c r="F20" s="212" t="s">
        <v>51</v>
      </c>
      <c r="G20" s="252">
        <f>SUM(G15:G19)</f>
        <v>0</v>
      </c>
      <c r="H20" s="252">
        <f t="shared" ref="H20:P20" si="4">SUM(H15:H19)</f>
        <v>0</v>
      </c>
      <c r="I20" s="252">
        <f t="shared" si="4"/>
        <v>0</v>
      </c>
      <c r="J20" s="252">
        <f t="shared" si="4"/>
        <v>0</v>
      </c>
      <c r="K20" s="252">
        <f t="shared" si="4"/>
        <v>0</v>
      </c>
      <c r="L20" s="252">
        <f t="shared" si="4"/>
        <v>0</v>
      </c>
      <c r="M20" s="252">
        <f t="shared" si="4"/>
        <v>0</v>
      </c>
      <c r="N20" s="252">
        <f t="shared" si="4"/>
        <v>0</v>
      </c>
      <c r="O20" s="252">
        <f t="shared" si="4"/>
        <v>0</v>
      </c>
      <c r="P20" s="252">
        <f t="shared" si="4"/>
        <v>0</v>
      </c>
      <c r="Q20" s="252">
        <f t="shared" si="1"/>
        <v>0</v>
      </c>
      <c r="S20" s="199" t="str">
        <f t="shared" ref="S20:S55" si="5">$X$12</f>
        <v>Units:</v>
      </c>
      <c r="T20" s="120"/>
      <c r="V20" s="199" t="str">
        <f t="shared" ref="V20:V55" si="6">$X$12</f>
        <v>Units:</v>
      </c>
      <c r="W20" s="252">
        <f t="shared" ref="W20:AF20" si="7">SUM(W15:W19)</f>
        <v>0</v>
      </c>
      <c r="X20" s="252">
        <f t="shared" si="7"/>
        <v>0</v>
      </c>
      <c r="Y20" s="252">
        <f t="shared" si="7"/>
        <v>0</v>
      </c>
      <c r="Z20" s="252">
        <f t="shared" si="7"/>
        <v>0</v>
      </c>
      <c r="AA20" s="252">
        <f t="shared" si="7"/>
        <v>0</v>
      </c>
      <c r="AB20" s="252">
        <f t="shared" si="7"/>
        <v>0</v>
      </c>
      <c r="AC20" s="252">
        <f t="shared" si="7"/>
        <v>0</v>
      </c>
      <c r="AD20" s="252">
        <f t="shared" si="7"/>
        <v>0</v>
      </c>
      <c r="AE20" s="252">
        <f t="shared" si="7"/>
        <v>0</v>
      </c>
      <c r="AF20" s="252">
        <f t="shared" si="7"/>
        <v>0</v>
      </c>
      <c r="AG20" s="252">
        <f t="shared" si="2"/>
        <v>0</v>
      </c>
      <c r="AI20" s="199" t="str">
        <f t="shared" ref="AI20:AI55" si="8">$X$12</f>
        <v>Units:</v>
      </c>
      <c r="AJ20" s="252">
        <f t="shared" ref="AJ20:AS20" si="9">SUM(AJ15:AJ19)</f>
        <v>0</v>
      </c>
      <c r="AK20" s="252">
        <f t="shared" si="9"/>
        <v>0</v>
      </c>
      <c r="AL20" s="252">
        <f t="shared" si="9"/>
        <v>0</v>
      </c>
      <c r="AM20" s="252">
        <f t="shared" si="9"/>
        <v>0</v>
      </c>
      <c r="AN20" s="252">
        <f t="shared" si="9"/>
        <v>0</v>
      </c>
      <c r="AO20" s="252">
        <f t="shared" si="9"/>
        <v>0</v>
      </c>
      <c r="AP20" s="252">
        <f t="shared" si="9"/>
        <v>0</v>
      </c>
      <c r="AQ20" s="252">
        <f t="shared" si="9"/>
        <v>0</v>
      </c>
      <c r="AR20" s="252">
        <f t="shared" si="9"/>
        <v>0</v>
      </c>
      <c r="AS20" s="252">
        <f t="shared" si="9"/>
        <v>0</v>
      </c>
      <c r="AT20" s="252">
        <f t="shared" si="3"/>
        <v>0</v>
      </c>
    </row>
    <row r="21" spans="1:46">
      <c r="A21" s="204" t="str">
        <f>'N3.01'!A21</f>
        <v>Stage 2: Without Intervention Risk Change</v>
      </c>
      <c r="B21" s="204" t="str">
        <f>'N3.01'!B21</f>
        <v>Deterioration</v>
      </c>
      <c r="C21" s="204" t="str">
        <f>'N3.01'!C21</f>
        <v>Original Forecast Deterioration</v>
      </c>
      <c r="D21" s="204" t="str">
        <f>'N3.01'!D21</f>
        <v>N/A</v>
      </c>
      <c r="F21" s="212" t="s">
        <v>51</v>
      </c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253">
        <f t="shared" si="1"/>
        <v>0</v>
      </c>
      <c r="S21" s="199" t="str">
        <f t="shared" si="5"/>
        <v>Units:</v>
      </c>
      <c r="T21" s="120"/>
      <c r="V21" s="199" t="str">
        <f t="shared" si="6"/>
        <v>Units:</v>
      </c>
      <c r="W21" s="120"/>
      <c r="X21" s="120"/>
      <c r="Y21" s="120"/>
      <c r="Z21" s="120"/>
      <c r="AA21" s="120"/>
      <c r="AB21" s="120"/>
      <c r="AC21" s="120"/>
      <c r="AD21" s="120"/>
      <c r="AE21" s="120"/>
      <c r="AF21" s="120"/>
      <c r="AG21" s="253">
        <f t="shared" ref="AG21:AG32" si="10">SUM(W21:AF21)</f>
        <v>0</v>
      </c>
      <c r="AI21" s="199" t="str">
        <f t="shared" si="8"/>
        <v>Units:</v>
      </c>
      <c r="AJ21" s="120"/>
      <c r="AK21" s="120"/>
      <c r="AL21" s="120"/>
      <c r="AM21" s="120"/>
      <c r="AN21" s="120"/>
      <c r="AO21" s="120"/>
      <c r="AP21" s="120"/>
      <c r="AQ21" s="120"/>
      <c r="AR21" s="120"/>
      <c r="AS21" s="120"/>
      <c r="AT21" s="253">
        <f t="shared" ref="AT21:AT32" si="11">SUM(AJ21:AS21)</f>
        <v>0</v>
      </c>
    </row>
    <row r="22" spans="1:46">
      <c r="A22" s="204" t="str">
        <f>'N3.01'!A22</f>
        <v>Stage 2: Without Intervention Risk Change</v>
      </c>
      <c r="B22" s="204" t="str">
        <f>'N3.01'!B22</f>
        <v>Non-Intervention Impacts</v>
      </c>
      <c r="C22" s="204" t="str">
        <f>'N3.01'!C22</f>
        <v>Revised Forecast Deterioration</v>
      </c>
      <c r="D22" s="204" t="str">
        <f>'N3.01'!D22</f>
        <v>N/A</v>
      </c>
      <c r="F22" s="212" t="s">
        <v>51</v>
      </c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253">
        <f t="shared" si="1"/>
        <v>0</v>
      </c>
      <c r="S22" s="199" t="str">
        <f t="shared" si="5"/>
        <v>Units:</v>
      </c>
      <c r="T22" s="120"/>
      <c r="V22" s="199" t="str">
        <f t="shared" si="6"/>
        <v>Units:</v>
      </c>
      <c r="W22" s="120"/>
      <c r="X22" s="120"/>
      <c r="Y22" s="120"/>
      <c r="Z22" s="120"/>
      <c r="AA22" s="120"/>
      <c r="AB22" s="120"/>
      <c r="AC22" s="120"/>
      <c r="AD22" s="120"/>
      <c r="AE22" s="120"/>
      <c r="AF22" s="120"/>
      <c r="AG22" s="253">
        <f t="shared" si="10"/>
        <v>0</v>
      </c>
      <c r="AI22" s="199" t="str">
        <f t="shared" si="8"/>
        <v>Units:</v>
      </c>
      <c r="AJ22" s="120"/>
      <c r="AK22" s="120"/>
      <c r="AL22" s="120"/>
      <c r="AM22" s="120"/>
      <c r="AN22" s="120"/>
      <c r="AO22" s="120"/>
      <c r="AP22" s="120"/>
      <c r="AQ22" s="120"/>
      <c r="AR22" s="120"/>
      <c r="AS22" s="120"/>
      <c r="AT22" s="253">
        <f t="shared" si="11"/>
        <v>0</v>
      </c>
    </row>
    <row r="23" spans="1:46">
      <c r="A23" s="204" t="str">
        <f>'N3.01'!A23</f>
        <v>Stage 2: Without Intervention Risk Change</v>
      </c>
      <c r="B23" s="204" t="str">
        <f>'N3.01'!B23</f>
        <v>Non-Intervention Impacts</v>
      </c>
      <c r="C23" s="204" t="str">
        <f>'N3.01'!C23</f>
        <v>Deterioration Change Impact</v>
      </c>
      <c r="D23" s="204" t="str">
        <f>'N3.01'!D23</f>
        <v>Non-Intervention</v>
      </c>
      <c r="F23" s="212" t="s">
        <v>51</v>
      </c>
      <c r="G23" s="254">
        <f t="shared" ref="G23:P23" si="12">G$22-G$21</f>
        <v>0</v>
      </c>
      <c r="H23" s="254">
        <f t="shared" si="12"/>
        <v>0</v>
      </c>
      <c r="I23" s="254">
        <f t="shared" si="12"/>
        <v>0</v>
      </c>
      <c r="J23" s="254">
        <f t="shared" si="12"/>
        <v>0</v>
      </c>
      <c r="K23" s="254">
        <f t="shared" si="12"/>
        <v>0</v>
      </c>
      <c r="L23" s="254">
        <f t="shared" si="12"/>
        <v>0</v>
      </c>
      <c r="M23" s="254">
        <f t="shared" si="12"/>
        <v>0</v>
      </c>
      <c r="N23" s="254">
        <f t="shared" si="12"/>
        <v>0</v>
      </c>
      <c r="O23" s="254">
        <f t="shared" si="12"/>
        <v>0</v>
      </c>
      <c r="P23" s="254">
        <f t="shared" si="12"/>
        <v>0</v>
      </c>
      <c r="Q23" s="253">
        <f t="shared" ref="Q23:Q32" si="13">SUM(G23:P23)</f>
        <v>0</v>
      </c>
      <c r="S23" s="199" t="str">
        <f t="shared" si="5"/>
        <v>Units:</v>
      </c>
      <c r="T23" s="120"/>
      <c r="V23" s="199" t="str">
        <f t="shared" si="6"/>
        <v>Units:</v>
      </c>
      <c r="W23" s="254">
        <f t="shared" ref="W23:AF23" si="14">W$22-W$21</f>
        <v>0</v>
      </c>
      <c r="X23" s="254">
        <f t="shared" si="14"/>
        <v>0</v>
      </c>
      <c r="Y23" s="254">
        <f t="shared" si="14"/>
        <v>0</v>
      </c>
      <c r="Z23" s="254">
        <f t="shared" si="14"/>
        <v>0</v>
      </c>
      <c r="AA23" s="254">
        <f t="shared" si="14"/>
        <v>0</v>
      </c>
      <c r="AB23" s="254">
        <f t="shared" si="14"/>
        <v>0</v>
      </c>
      <c r="AC23" s="254">
        <f t="shared" si="14"/>
        <v>0</v>
      </c>
      <c r="AD23" s="254">
        <f t="shared" si="14"/>
        <v>0</v>
      </c>
      <c r="AE23" s="254">
        <f t="shared" si="14"/>
        <v>0</v>
      </c>
      <c r="AF23" s="254">
        <f t="shared" si="14"/>
        <v>0</v>
      </c>
      <c r="AG23" s="253">
        <f t="shared" si="10"/>
        <v>0</v>
      </c>
      <c r="AI23" s="199" t="str">
        <f t="shared" si="8"/>
        <v>Units:</v>
      </c>
      <c r="AJ23" s="254">
        <f t="shared" ref="AJ23:AS23" si="15">AJ$22-AJ$21</f>
        <v>0</v>
      </c>
      <c r="AK23" s="254">
        <f t="shared" si="15"/>
        <v>0</v>
      </c>
      <c r="AL23" s="254">
        <f t="shared" si="15"/>
        <v>0</v>
      </c>
      <c r="AM23" s="254">
        <f t="shared" si="15"/>
        <v>0</v>
      </c>
      <c r="AN23" s="254">
        <f t="shared" si="15"/>
        <v>0</v>
      </c>
      <c r="AO23" s="254">
        <f t="shared" si="15"/>
        <v>0</v>
      </c>
      <c r="AP23" s="254">
        <f t="shared" si="15"/>
        <v>0</v>
      </c>
      <c r="AQ23" s="254">
        <f t="shared" si="15"/>
        <v>0</v>
      </c>
      <c r="AR23" s="254">
        <f t="shared" si="15"/>
        <v>0</v>
      </c>
      <c r="AS23" s="254">
        <f t="shared" si="15"/>
        <v>0</v>
      </c>
      <c r="AT23" s="253">
        <f t="shared" si="11"/>
        <v>0</v>
      </c>
    </row>
    <row r="24" spans="1:46">
      <c r="A24" s="204" t="str">
        <f>'N3.01'!A24</f>
        <v>Stage 2: Without Intervention Risk Change</v>
      </c>
      <c r="B24" s="204" t="str">
        <f>'N3.01'!B24</f>
        <v>Non-Intervention Impacts</v>
      </c>
      <c r="C24" s="204" t="str">
        <f>'N3.01'!C24</f>
        <v>Revised Forecast Methodology Change</v>
      </c>
      <c r="D24" s="204" t="str">
        <f>'N3.01'!D24</f>
        <v>N/A</v>
      </c>
      <c r="F24" s="212" t="s">
        <v>51</v>
      </c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253">
        <f>SUM(G24:P24)</f>
        <v>0</v>
      </c>
      <c r="S24" s="199" t="str">
        <f t="shared" si="5"/>
        <v>Units:</v>
      </c>
      <c r="T24" s="120"/>
      <c r="V24" s="199" t="str">
        <f t="shared" si="6"/>
        <v>Units:</v>
      </c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253">
        <f t="shared" si="10"/>
        <v>0</v>
      </c>
      <c r="AI24" s="199" t="str">
        <f t="shared" si="8"/>
        <v>Units:</v>
      </c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253">
        <f t="shared" si="11"/>
        <v>0</v>
      </c>
    </row>
    <row r="25" spans="1:46">
      <c r="A25" s="204" t="str">
        <f>'N3.01'!A25</f>
        <v>Stage 2: Without Intervention Risk Change</v>
      </c>
      <c r="B25" s="204" t="str">
        <f>'N3.01'!B25</f>
        <v>Non-Intervention Impacts</v>
      </c>
      <c r="C25" s="204" t="str">
        <f>'N3.01'!C25</f>
        <v>Methodology Change Impact</v>
      </c>
      <c r="D25" s="204" t="str">
        <f>'N3.01'!D25</f>
        <v>Non-Intervention</v>
      </c>
      <c r="F25" s="212" t="s">
        <v>51</v>
      </c>
      <c r="G25" s="254">
        <f t="shared" ref="G25:P25" si="16">G$24-G$22</f>
        <v>0</v>
      </c>
      <c r="H25" s="254">
        <f t="shared" si="16"/>
        <v>0</v>
      </c>
      <c r="I25" s="254">
        <f t="shared" si="16"/>
        <v>0</v>
      </c>
      <c r="J25" s="254">
        <f t="shared" si="16"/>
        <v>0</v>
      </c>
      <c r="K25" s="254">
        <f t="shared" si="16"/>
        <v>0</v>
      </c>
      <c r="L25" s="254">
        <f t="shared" si="16"/>
        <v>0</v>
      </c>
      <c r="M25" s="254">
        <f t="shared" si="16"/>
        <v>0</v>
      </c>
      <c r="N25" s="254">
        <f t="shared" si="16"/>
        <v>0</v>
      </c>
      <c r="O25" s="254">
        <f t="shared" si="16"/>
        <v>0</v>
      </c>
      <c r="P25" s="254">
        <f t="shared" si="16"/>
        <v>0</v>
      </c>
      <c r="Q25" s="253">
        <f t="shared" si="13"/>
        <v>0</v>
      </c>
      <c r="S25" s="199" t="str">
        <f t="shared" si="5"/>
        <v>Units:</v>
      </c>
      <c r="T25" s="120"/>
      <c r="V25" s="199" t="str">
        <f t="shared" si="6"/>
        <v>Units:</v>
      </c>
      <c r="W25" s="254">
        <f t="shared" ref="W25:AF25" si="17">W$24-W$22</f>
        <v>0</v>
      </c>
      <c r="X25" s="254">
        <f t="shared" si="17"/>
        <v>0</v>
      </c>
      <c r="Y25" s="254">
        <f t="shared" si="17"/>
        <v>0</v>
      </c>
      <c r="Z25" s="254">
        <f t="shared" si="17"/>
        <v>0</v>
      </c>
      <c r="AA25" s="254">
        <f t="shared" si="17"/>
        <v>0</v>
      </c>
      <c r="AB25" s="254">
        <f t="shared" si="17"/>
        <v>0</v>
      </c>
      <c r="AC25" s="254">
        <f t="shared" si="17"/>
        <v>0</v>
      </c>
      <c r="AD25" s="254">
        <f t="shared" si="17"/>
        <v>0</v>
      </c>
      <c r="AE25" s="254">
        <f t="shared" si="17"/>
        <v>0</v>
      </c>
      <c r="AF25" s="254">
        <f t="shared" si="17"/>
        <v>0</v>
      </c>
      <c r="AG25" s="253">
        <f t="shared" si="10"/>
        <v>0</v>
      </c>
      <c r="AI25" s="199" t="str">
        <f t="shared" si="8"/>
        <v>Units:</v>
      </c>
      <c r="AJ25" s="254">
        <f t="shared" ref="AJ25:AS25" si="18">AJ$24-AJ$22</f>
        <v>0</v>
      </c>
      <c r="AK25" s="254">
        <f t="shared" si="18"/>
        <v>0</v>
      </c>
      <c r="AL25" s="254">
        <f t="shared" si="18"/>
        <v>0</v>
      </c>
      <c r="AM25" s="254">
        <f t="shared" si="18"/>
        <v>0</v>
      </c>
      <c r="AN25" s="254">
        <f t="shared" si="18"/>
        <v>0</v>
      </c>
      <c r="AO25" s="254">
        <f t="shared" si="18"/>
        <v>0</v>
      </c>
      <c r="AP25" s="254">
        <f t="shared" si="18"/>
        <v>0</v>
      </c>
      <c r="AQ25" s="254">
        <f t="shared" si="18"/>
        <v>0</v>
      </c>
      <c r="AR25" s="254">
        <f t="shared" si="18"/>
        <v>0</v>
      </c>
      <c r="AS25" s="254">
        <f t="shared" si="18"/>
        <v>0</v>
      </c>
      <c r="AT25" s="253">
        <f t="shared" si="11"/>
        <v>0</v>
      </c>
    </row>
    <row r="26" spans="1:46">
      <c r="A26" s="204" t="str">
        <f>'N3.01'!A26</f>
        <v>Stage 2: Without Intervention Risk Change</v>
      </c>
      <c r="B26" s="204" t="str">
        <f>'N3.01'!B26</f>
        <v>Load Related Work</v>
      </c>
      <c r="C26" s="204" t="str">
        <f>'N3.01'!C26</f>
        <v>Asset Additions (not part of replace or refurb)</v>
      </c>
      <c r="D26" s="204" t="str">
        <f>'N3.01'!D26</f>
        <v>Other Interventions</v>
      </c>
      <c r="F26" s="212" t="s">
        <v>51</v>
      </c>
      <c r="G26" s="120"/>
      <c r="H26" s="120"/>
      <c r="I26" s="120"/>
      <c r="J26" s="120"/>
      <c r="K26" s="120"/>
      <c r="L26" s="120"/>
      <c r="M26" s="120"/>
      <c r="N26" s="120"/>
      <c r="O26" s="120"/>
      <c r="P26" s="120"/>
      <c r="Q26" s="253">
        <f t="shared" si="13"/>
        <v>0</v>
      </c>
      <c r="S26" s="199" t="str">
        <f t="shared" si="5"/>
        <v>Units:</v>
      </c>
      <c r="T26" s="120"/>
      <c r="V26" s="199" t="str">
        <f t="shared" si="6"/>
        <v>Units:</v>
      </c>
      <c r="W26" s="120"/>
      <c r="X26" s="120"/>
      <c r="Y26" s="120"/>
      <c r="Z26" s="120"/>
      <c r="AA26" s="120"/>
      <c r="AB26" s="120"/>
      <c r="AC26" s="120"/>
      <c r="AD26" s="120"/>
      <c r="AE26" s="120"/>
      <c r="AF26" s="120"/>
      <c r="AG26" s="253">
        <f t="shared" si="10"/>
        <v>0</v>
      </c>
      <c r="AI26" s="199" t="str">
        <f t="shared" si="8"/>
        <v>Units:</v>
      </c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253">
        <f t="shared" si="11"/>
        <v>0</v>
      </c>
    </row>
    <row r="27" spans="1:46">
      <c r="A27" s="204" t="str">
        <f>'N3.01'!A27</f>
        <v>Stage 2: Without Intervention Risk Change</v>
      </c>
      <c r="B27" s="204" t="str">
        <f>'N3.01'!B27</f>
        <v>Load Related Work</v>
      </c>
      <c r="C27" s="204" t="str">
        <f>'N3.01'!C27</f>
        <v>Asset Disposals  (not part of replace or refurb)</v>
      </c>
      <c r="D27" s="204" t="str">
        <f>'N3.01'!D27</f>
        <v>Other Interventions</v>
      </c>
      <c r="F27" s="212" t="s">
        <v>51</v>
      </c>
      <c r="G27" s="120"/>
      <c r="H27" s="120"/>
      <c r="I27" s="120"/>
      <c r="J27" s="120"/>
      <c r="K27" s="120"/>
      <c r="L27" s="120"/>
      <c r="M27" s="120"/>
      <c r="N27" s="120"/>
      <c r="O27" s="120"/>
      <c r="P27" s="120"/>
      <c r="Q27" s="253">
        <f t="shared" si="13"/>
        <v>0</v>
      </c>
      <c r="S27" s="199" t="str">
        <f t="shared" si="5"/>
        <v>Units:</v>
      </c>
      <c r="T27" s="120"/>
      <c r="V27" s="199" t="str">
        <f t="shared" si="6"/>
        <v>Units:</v>
      </c>
      <c r="W27" s="120"/>
      <c r="X27" s="120"/>
      <c r="Y27" s="120"/>
      <c r="Z27" s="120"/>
      <c r="AA27" s="120"/>
      <c r="AB27" s="120"/>
      <c r="AC27" s="120"/>
      <c r="AD27" s="120"/>
      <c r="AE27" s="120"/>
      <c r="AF27" s="120"/>
      <c r="AG27" s="253">
        <f t="shared" si="10"/>
        <v>0</v>
      </c>
      <c r="AI27" s="199" t="str">
        <f t="shared" si="8"/>
        <v>Units:</v>
      </c>
      <c r="AJ27" s="120"/>
      <c r="AK27" s="120"/>
      <c r="AL27" s="120"/>
      <c r="AM27" s="120"/>
      <c r="AN27" s="120"/>
      <c r="AO27" s="120"/>
      <c r="AP27" s="120"/>
      <c r="AQ27" s="120"/>
      <c r="AR27" s="120"/>
      <c r="AS27" s="120"/>
      <c r="AT27" s="253">
        <f t="shared" si="11"/>
        <v>0</v>
      </c>
    </row>
    <row r="28" spans="1:46">
      <c r="A28" s="204" t="str">
        <f>'N3.01'!A28</f>
        <v>Stage 2: Without Intervention Risk Change</v>
      </c>
      <c r="B28" s="204" t="str">
        <f>'N3.01'!B28</f>
        <v>Risk Changes</v>
      </c>
      <c r="C28" s="204" t="str">
        <f>'N3.01'!C28</f>
        <v>Changes in Maintenance Programme</v>
      </c>
      <c r="D28" s="204" t="str">
        <f>'N3.01'!D28</f>
        <v>Other Interventions</v>
      </c>
      <c r="F28" s="212" t="s">
        <v>51</v>
      </c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253">
        <f t="shared" si="13"/>
        <v>0</v>
      </c>
      <c r="S28" s="199" t="str">
        <f t="shared" si="5"/>
        <v>Units:</v>
      </c>
      <c r="T28" s="120"/>
      <c r="V28" s="199" t="str">
        <f t="shared" si="6"/>
        <v>Units:</v>
      </c>
      <c r="W28" s="120"/>
      <c r="X28" s="120"/>
      <c r="Y28" s="120"/>
      <c r="Z28" s="120"/>
      <c r="AA28" s="120"/>
      <c r="AB28" s="120"/>
      <c r="AC28" s="120"/>
      <c r="AD28" s="120"/>
      <c r="AE28" s="120"/>
      <c r="AF28" s="120"/>
      <c r="AG28" s="253">
        <f t="shared" si="10"/>
        <v>0</v>
      </c>
      <c r="AI28" s="199" t="str">
        <f t="shared" si="8"/>
        <v>Units:</v>
      </c>
      <c r="AJ28" s="120"/>
      <c r="AK28" s="120"/>
      <c r="AL28" s="120"/>
      <c r="AM28" s="120"/>
      <c r="AN28" s="120"/>
      <c r="AO28" s="120"/>
      <c r="AP28" s="120"/>
      <c r="AQ28" s="120"/>
      <c r="AR28" s="120"/>
      <c r="AS28" s="120"/>
      <c r="AT28" s="253">
        <f t="shared" si="11"/>
        <v>0</v>
      </c>
    </row>
    <row r="29" spans="1:46">
      <c r="A29" s="204" t="str">
        <f>'N3.01'!A29</f>
        <v>Stage 2: Without Intervention Risk Change</v>
      </c>
      <c r="B29" s="204" t="str">
        <f>'N3.01'!B29</f>
        <v>Risk Changes</v>
      </c>
      <c r="C29" s="204" t="str">
        <f>'N3.01'!C29</f>
        <v>Manual Over-ride on PoF or CoF</v>
      </c>
      <c r="D29" s="204" t="str">
        <f>'N3.01'!D29</f>
        <v>Non-Intervention</v>
      </c>
      <c r="F29" s="212" t="s">
        <v>51</v>
      </c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253">
        <f t="shared" si="13"/>
        <v>0</v>
      </c>
      <c r="S29" s="199" t="str">
        <f t="shared" si="5"/>
        <v>Units:</v>
      </c>
      <c r="T29" s="120"/>
      <c r="V29" s="199" t="str">
        <f t="shared" si="6"/>
        <v>Units:</v>
      </c>
      <c r="W29" s="120"/>
      <c r="X29" s="120"/>
      <c r="Y29" s="120"/>
      <c r="Z29" s="120"/>
      <c r="AA29" s="120"/>
      <c r="AB29" s="120"/>
      <c r="AC29" s="120"/>
      <c r="AD29" s="120"/>
      <c r="AE29" s="120"/>
      <c r="AF29" s="120"/>
      <c r="AG29" s="253">
        <f t="shared" si="10"/>
        <v>0</v>
      </c>
      <c r="AI29" s="199" t="str">
        <f t="shared" si="8"/>
        <v>Units:</v>
      </c>
      <c r="AJ29" s="120"/>
      <c r="AK29" s="120"/>
      <c r="AL29" s="120"/>
      <c r="AM29" s="120"/>
      <c r="AN29" s="120"/>
      <c r="AO29" s="120"/>
      <c r="AP29" s="120"/>
      <c r="AQ29" s="120"/>
      <c r="AR29" s="120"/>
      <c r="AS29" s="120"/>
      <c r="AT29" s="253">
        <f t="shared" si="11"/>
        <v>0</v>
      </c>
    </row>
    <row r="30" spans="1:46">
      <c r="A30" s="204" t="str">
        <f>'N3.01'!A30</f>
        <v>Stage 2: Without Intervention Risk Change</v>
      </c>
      <c r="B30" s="204" t="str">
        <f>'N3.01'!B30</f>
        <v>Risk Changes</v>
      </c>
      <c r="C30" s="204" t="str">
        <f>'N3.01'!C30</f>
        <v>Extension of Expected Asset Life</v>
      </c>
      <c r="D30" s="204" t="str">
        <f>'N3.01'!D30</f>
        <v>Non-Intervention</v>
      </c>
      <c r="F30" s="212" t="s">
        <v>51</v>
      </c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253">
        <f t="shared" si="13"/>
        <v>0</v>
      </c>
      <c r="S30" s="199" t="str">
        <f t="shared" si="5"/>
        <v>Units:</v>
      </c>
      <c r="T30" s="120"/>
      <c r="V30" s="199" t="str">
        <f t="shared" si="6"/>
        <v>Units:</v>
      </c>
      <c r="W30" s="120"/>
      <c r="X30" s="120"/>
      <c r="Y30" s="120"/>
      <c r="Z30" s="120"/>
      <c r="AA30" s="120"/>
      <c r="AB30" s="120"/>
      <c r="AC30" s="120"/>
      <c r="AD30" s="120"/>
      <c r="AE30" s="120"/>
      <c r="AF30" s="120"/>
      <c r="AG30" s="253">
        <f t="shared" si="10"/>
        <v>0</v>
      </c>
      <c r="AI30" s="199" t="str">
        <f t="shared" si="8"/>
        <v>Units:</v>
      </c>
      <c r="AJ30" s="120"/>
      <c r="AK30" s="120"/>
      <c r="AL30" s="120"/>
      <c r="AM30" s="120"/>
      <c r="AN30" s="120"/>
      <c r="AO30" s="120"/>
      <c r="AP30" s="120"/>
      <c r="AQ30" s="120"/>
      <c r="AR30" s="120"/>
      <c r="AS30" s="120"/>
      <c r="AT30" s="253">
        <f t="shared" si="11"/>
        <v>0</v>
      </c>
    </row>
    <row r="31" spans="1:46">
      <c r="A31" s="204" t="str">
        <f>'N3.01'!A31</f>
        <v>Stage 2: Without Intervention Risk Change</v>
      </c>
      <c r="B31" s="204" t="str">
        <f>'N3.01'!B31</f>
        <v>Risk Changes</v>
      </c>
      <c r="C31" s="204" t="str">
        <f>'N3.01'!C31</f>
        <v>Consequential Interventions</v>
      </c>
      <c r="D31" s="204" t="str">
        <f>'N3.01'!D31</f>
        <v>Non-Intervention</v>
      </c>
      <c r="F31" s="212" t="s">
        <v>51</v>
      </c>
      <c r="G31" s="120"/>
      <c r="H31" s="120"/>
      <c r="I31" s="120"/>
      <c r="J31" s="120"/>
      <c r="K31" s="120"/>
      <c r="L31" s="120"/>
      <c r="M31" s="120"/>
      <c r="N31" s="120"/>
      <c r="O31" s="120"/>
      <c r="P31" s="120"/>
      <c r="Q31" s="253">
        <f t="shared" si="13"/>
        <v>0</v>
      </c>
      <c r="S31" s="199" t="str">
        <f t="shared" si="5"/>
        <v>Units:</v>
      </c>
      <c r="T31" s="120"/>
      <c r="V31" s="199" t="str">
        <f t="shared" si="6"/>
        <v>Units:</v>
      </c>
      <c r="W31" s="120"/>
      <c r="X31" s="120"/>
      <c r="Y31" s="120"/>
      <c r="Z31" s="120"/>
      <c r="AA31" s="120"/>
      <c r="AB31" s="120"/>
      <c r="AC31" s="120"/>
      <c r="AD31" s="120"/>
      <c r="AE31" s="120"/>
      <c r="AF31" s="120"/>
      <c r="AG31" s="253">
        <f t="shared" si="10"/>
        <v>0</v>
      </c>
      <c r="AI31" s="199" t="str">
        <f t="shared" si="8"/>
        <v>Units:</v>
      </c>
      <c r="AJ31" s="120"/>
      <c r="AK31" s="120"/>
      <c r="AL31" s="120"/>
      <c r="AM31" s="120"/>
      <c r="AN31" s="120"/>
      <c r="AO31" s="120"/>
      <c r="AP31" s="120"/>
      <c r="AQ31" s="120"/>
      <c r="AR31" s="120"/>
      <c r="AS31" s="120"/>
      <c r="AT31" s="253">
        <f t="shared" si="11"/>
        <v>0</v>
      </c>
    </row>
    <row r="32" spans="1:46">
      <c r="A32" s="204" t="str">
        <f>'N3.01'!A32</f>
        <v>Stage 2: Without Intervention Risk Change</v>
      </c>
      <c r="B32" s="204" t="str">
        <f>'N3.01'!B32</f>
        <v>Risk Changes</v>
      </c>
      <c r="C32" s="248" t="str">
        <f>'N3.01'!C32</f>
        <v>Optional entry 3</v>
      </c>
      <c r="D32" s="204" t="str">
        <f>'N3.01'!D32</f>
        <v>N/A</v>
      </c>
      <c r="F32" s="212" t="s">
        <v>51</v>
      </c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253">
        <f t="shared" si="13"/>
        <v>0</v>
      </c>
      <c r="S32" s="199" t="str">
        <f t="shared" si="5"/>
        <v>Units:</v>
      </c>
      <c r="T32" s="120"/>
      <c r="V32" s="199" t="str">
        <f t="shared" si="6"/>
        <v>Units:</v>
      </c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253">
        <f t="shared" si="10"/>
        <v>0</v>
      </c>
      <c r="AI32" s="199" t="str">
        <f t="shared" si="8"/>
        <v>Units:</v>
      </c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253">
        <f t="shared" si="11"/>
        <v>0</v>
      </c>
    </row>
    <row r="33" spans="1:46">
      <c r="A33" s="247" t="str">
        <f>'N3.01'!A33</f>
        <v>Stage 3: RIIO-2 Without Intervention Position 2025/26</v>
      </c>
      <c r="B33" s="247" t="str">
        <f>'N3.01'!B33</f>
        <v>Total Asset Category Risk</v>
      </c>
      <c r="C33" s="247" t="str">
        <f>'N3.01'!C33</f>
        <v>Without Intervention Position</v>
      </c>
      <c r="D33" s="247" t="str">
        <f>'N3.01'!D33</f>
        <v>Total</v>
      </c>
      <c r="F33" s="212" t="s">
        <v>51</v>
      </c>
      <c r="G33" s="252">
        <f>SUM(G$20:G$21)+G$23+SUM(G$25:G$32)</f>
        <v>0</v>
      </c>
      <c r="H33" s="252">
        <f t="shared" ref="H33:P33" si="19">SUM(H$20:H$21)+H$23+SUM(H$25:H$32)</f>
        <v>0</v>
      </c>
      <c r="I33" s="252">
        <f t="shared" si="19"/>
        <v>0</v>
      </c>
      <c r="J33" s="252">
        <f t="shared" si="19"/>
        <v>0</v>
      </c>
      <c r="K33" s="252">
        <f t="shared" si="19"/>
        <v>0</v>
      </c>
      <c r="L33" s="252">
        <f t="shared" si="19"/>
        <v>0</v>
      </c>
      <c r="M33" s="252">
        <f t="shared" si="19"/>
        <v>0</v>
      </c>
      <c r="N33" s="252">
        <f t="shared" si="19"/>
        <v>0</v>
      </c>
      <c r="O33" s="252">
        <f t="shared" si="19"/>
        <v>0</v>
      </c>
      <c r="P33" s="252">
        <f t="shared" si="19"/>
        <v>0</v>
      </c>
      <c r="Q33" s="252">
        <f>SUM(G33:P33)</f>
        <v>0</v>
      </c>
      <c r="S33" s="199" t="str">
        <f t="shared" si="5"/>
        <v>Units:</v>
      </c>
      <c r="T33" s="120"/>
      <c r="V33" s="199" t="str">
        <f t="shared" si="6"/>
        <v>Units:</v>
      </c>
      <c r="W33" s="252">
        <f t="shared" ref="W33:AF33" si="20">SUM(W$20:W$21)+W$23+SUM(W$25:W$32)</f>
        <v>0</v>
      </c>
      <c r="X33" s="252">
        <f t="shared" si="20"/>
        <v>0</v>
      </c>
      <c r="Y33" s="252">
        <f t="shared" si="20"/>
        <v>0</v>
      </c>
      <c r="Z33" s="252">
        <f t="shared" si="20"/>
        <v>0</v>
      </c>
      <c r="AA33" s="252">
        <f t="shared" si="20"/>
        <v>0</v>
      </c>
      <c r="AB33" s="252">
        <f t="shared" si="20"/>
        <v>0</v>
      </c>
      <c r="AC33" s="252">
        <f t="shared" si="20"/>
        <v>0</v>
      </c>
      <c r="AD33" s="252">
        <f t="shared" si="20"/>
        <v>0</v>
      </c>
      <c r="AE33" s="252">
        <f t="shared" si="20"/>
        <v>0</v>
      </c>
      <c r="AF33" s="252">
        <f t="shared" si="20"/>
        <v>0</v>
      </c>
      <c r="AG33" s="252">
        <f>SUM(W33:AF33)</f>
        <v>0</v>
      </c>
      <c r="AI33" s="199" t="str">
        <f t="shared" si="8"/>
        <v>Units:</v>
      </c>
      <c r="AJ33" s="252">
        <f t="shared" ref="AJ33:AS33" si="21">SUM(AJ$20:AJ$21)+AJ$23+SUM(AJ$25:AJ$32)</f>
        <v>0</v>
      </c>
      <c r="AK33" s="252">
        <f t="shared" si="21"/>
        <v>0</v>
      </c>
      <c r="AL33" s="252">
        <f t="shared" si="21"/>
        <v>0</v>
      </c>
      <c r="AM33" s="252">
        <f t="shared" si="21"/>
        <v>0</v>
      </c>
      <c r="AN33" s="252">
        <f t="shared" si="21"/>
        <v>0</v>
      </c>
      <c r="AO33" s="252">
        <f t="shared" si="21"/>
        <v>0</v>
      </c>
      <c r="AP33" s="252">
        <f t="shared" si="21"/>
        <v>0</v>
      </c>
      <c r="AQ33" s="252">
        <f t="shared" si="21"/>
        <v>0</v>
      </c>
      <c r="AR33" s="252">
        <f t="shared" si="21"/>
        <v>0</v>
      </c>
      <c r="AS33" s="252">
        <f t="shared" si="21"/>
        <v>0</v>
      </c>
      <c r="AT33" s="252">
        <f>SUM(AJ33:AS33)</f>
        <v>0</v>
      </c>
    </row>
    <row r="34" spans="1:46">
      <c r="A34" s="204" t="str">
        <f>'N3.01'!A34</f>
        <v>Stage 3:With Intervention Risk Change</v>
      </c>
      <c r="B34" s="204" t="str">
        <f>'N3.01'!B34</f>
        <v>Non-Intervention Impacts</v>
      </c>
      <c r="C34" s="204" t="str">
        <f>'N3.01'!C34</f>
        <v>Methodology Change Impact</v>
      </c>
      <c r="D34" s="204" t="str">
        <f>'N3.01'!D34</f>
        <v>Non-Intervention</v>
      </c>
      <c r="F34" s="212" t="s">
        <v>51</v>
      </c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253">
        <f t="shared" ref="Q34:Q47" si="22">SUM(G34:P34)</f>
        <v>0</v>
      </c>
      <c r="S34" s="199" t="str">
        <f t="shared" si="5"/>
        <v>Units:</v>
      </c>
      <c r="T34" s="120"/>
      <c r="V34" s="199" t="str">
        <f t="shared" si="6"/>
        <v>Units:</v>
      </c>
      <c r="W34" s="120"/>
      <c r="X34" s="120"/>
      <c r="Y34" s="120"/>
      <c r="Z34" s="120"/>
      <c r="AA34" s="120"/>
      <c r="AB34" s="120"/>
      <c r="AC34" s="120"/>
      <c r="AD34" s="120"/>
      <c r="AE34" s="120"/>
      <c r="AF34" s="120"/>
      <c r="AG34" s="253">
        <f t="shared" ref="AG34:AG47" si="23">SUM(W34:AF34)</f>
        <v>0</v>
      </c>
      <c r="AI34" s="199" t="str">
        <f t="shared" si="8"/>
        <v>Units:</v>
      </c>
      <c r="AJ34" s="120"/>
      <c r="AK34" s="120"/>
      <c r="AL34" s="120"/>
      <c r="AM34" s="120"/>
      <c r="AN34" s="120"/>
      <c r="AO34" s="120"/>
      <c r="AP34" s="120"/>
      <c r="AQ34" s="120"/>
      <c r="AR34" s="120"/>
      <c r="AS34" s="120"/>
      <c r="AT34" s="253">
        <f t="shared" ref="AT34:AT47" si="24">SUM(AJ34:AS34)</f>
        <v>0</v>
      </c>
    </row>
    <row r="35" spans="1:46">
      <c r="A35" s="204" t="str">
        <f>'N3.01'!A35</f>
        <v>Stage 3:With Intervention Risk Change</v>
      </c>
      <c r="B35" s="204" t="str">
        <f>'N3.01'!B35</f>
        <v>Non-Intervention Impacts</v>
      </c>
      <c r="C35" s="204" t="str">
        <f>'N3.01'!C35</f>
        <v>Data Revision Impact</v>
      </c>
      <c r="D35" s="204" t="str">
        <f>'N3.01'!D35</f>
        <v>Non-Intervention</v>
      </c>
      <c r="F35" s="212" t="s">
        <v>51</v>
      </c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253">
        <f t="shared" si="22"/>
        <v>0</v>
      </c>
      <c r="S35" s="199" t="str">
        <f t="shared" si="5"/>
        <v>Units:</v>
      </c>
      <c r="T35" s="120"/>
      <c r="V35" s="199" t="str">
        <f t="shared" si="6"/>
        <v>Units:</v>
      </c>
      <c r="W35" s="120"/>
      <c r="X35" s="120"/>
      <c r="Y35" s="120"/>
      <c r="Z35" s="120"/>
      <c r="AA35" s="120"/>
      <c r="AB35" s="120"/>
      <c r="AC35" s="120"/>
      <c r="AD35" s="120"/>
      <c r="AE35" s="120"/>
      <c r="AF35" s="120"/>
      <c r="AG35" s="253">
        <f t="shared" si="23"/>
        <v>0</v>
      </c>
      <c r="AI35" s="199" t="str">
        <f t="shared" si="8"/>
        <v>Units:</v>
      </c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253">
        <f t="shared" si="24"/>
        <v>0</v>
      </c>
    </row>
    <row r="36" spans="1:46">
      <c r="A36" s="204" t="str">
        <f>'N3.01'!A36</f>
        <v>Stage 3:With Intervention Risk Change</v>
      </c>
      <c r="B36" s="204" t="str">
        <f>'N3.01'!B36</f>
        <v>Non-Intervention Impacts</v>
      </c>
      <c r="C36" s="204" t="str">
        <f>'N3.01'!C36</f>
        <v>Manual Over-ride on PoF or CoF</v>
      </c>
      <c r="D36" s="204" t="str">
        <f>'N3.01'!D36</f>
        <v>Non-Intervention</v>
      </c>
      <c r="F36" s="212" t="s">
        <v>51</v>
      </c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253">
        <f t="shared" si="22"/>
        <v>0</v>
      </c>
      <c r="S36" s="199" t="str">
        <f t="shared" si="5"/>
        <v>Units:</v>
      </c>
      <c r="T36" s="120"/>
      <c r="V36" s="199" t="str">
        <f t="shared" si="6"/>
        <v>Units:</v>
      </c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253">
        <f t="shared" si="23"/>
        <v>0</v>
      </c>
      <c r="AI36" s="199" t="str">
        <f t="shared" si="8"/>
        <v>Units:</v>
      </c>
      <c r="AJ36" s="120"/>
      <c r="AK36" s="120"/>
      <c r="AL36" s="120"/>
      <c r="AM36" s="120"/>
      <c r="AN36" s="120"/>
      <c r="AO36" s="120"/>
      <c r="AP36" s="120"/>
      <c r="AQ36" s="120"/>
      <c r="AR36" s="120"/>
      <c r="AS36" s="120"/>
      <c r="AT36" s="253">
        <f t="shared" si="24"/>
        <v>0</v>
      </c>
    </row>
    <row r="37" spans="1:46">
      <c r="A37" s="204" t="str">
        <f>'N3.01'!A37</f>
        <v>Stage 3:With Intervention Risk Change</v>
      </c>
      <c r="B37" s="204" t="str">
        <f>'N3.01'!B37</f>
        <v>Non-Intervention Impacts</v>
      </c>
      <c r="C37" s="204" t="str">
        <f>'N3.01'!C37</f>
        <v>Extension of Expected Asset Life</v>
      </c>
      <c r="D37" s="204" t="str">
        <f>'N3.01'!D37</f>
        <v>Non-Intervention</v>
      </c>
      <c r="F37" s="212" t="s">
        <v>51</v>
      </c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253">
        <f t="shared" si="22"/>
        <v>0</v>
      </c>
      <c r="S37" s="199" t="str">
        <f t="shared" si="5"/>
        <v>Units:</v>
      </c>
      <c r="T37" s="120"/>
      <c r="V37" s="199" t="str">
        <f t="shared" si="6"/>
        <v>Units:</v>
      </c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253">
        <f t="shared" si="23"/>
        <v>0</v>
      </c>
      <c r="AI37" s="199" t="str">
        <f t="shared" si="8"/>
        <v>Units:</v>
      </c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253">
        <f t="shared" si="24"/>
        <v>0</v>
      </c>
    </row>
    <row r="38" spans="1:46">
      <c r="A38" s="204" t="str">
        <f>'N3.01'!A38</f>
        <v>Stage 3:With Intervention Risk Change</v>
      </c>
      <c r="B38" s="204" t="str">
        <f>'N3.01'!B38</f>
        <v>Non-Intervention Impacts</v>
      </c>
      <c r="C38" s="204" t="str">
        <f>'N3.01'!C38</f>
        <v>Consequential Interventions</v>
      </c>
      <c r="D38" s="204" t="str">
        <f>'N3.01'!D38</f>
        <v>Non-Intervention</v>
      </c>
      <c r="F38" s="212" t="s">
        <v>51</v>
      </c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253">
        <f t="shared" si="22"/>
        <v>0</v>
      </c>
      <c r="S38" s="199" t="str">
        <f t="shared" si="5"/>
        <v>Units:</v>
      </c>
      <c r="T38" s="120"/>
      <c r="V38" s="199" t="str">
        <f t="shared" si="6"/>
        <v>Units:</v>
      </c>
      <c r="W38" s="120"/>
      <c r="X38" s="120"/>
      <c r="Y38" s="120"/>
      <c r="Z38" s="120"/>
      <c r="AA38" s="120"/>
      <c r="AB38" s="120"/>
      <c r="AC38" s="120"/>
      <c r="AD38" s="120"/>
      <c r="AE38" s="120"/>
      <c r="AF38" s="120"/>
      <c r="AG38" s="253">
        <f t="shared" si="23"/>
        <v>0</v>
      </c>
      <c r="AI38" s="199" t="str">
        <f t="shared" si="8"/>
        <v>Units:</v>
      </c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253">
        <f t="shared" si="24"/>
        <v>0</v>
      </c>
    </row>
    <row r="39" spans="1:46">
      <c r="A39" s="204" t="str">
        <f>'N3.01'!A39</f>
        <v>Stage 3:With Intervention Risk Change</v>
      </c>
      <c r="B39" s="204" t="str">
        <f>'N3.01'!B39</f>
        <v>Asset Intervention Impacts</v>
      </c>
      <c r="C39" s="204" t="str">
        <f>'N3.01'!C39</f>
        <v>Asset Replacement (PoF Driven)</v>
      </c>
      <c r="D39" s="204" t="str">
        <f>'N3.01'!D39</f>
        <v>Replacement</v>
      </c>
      <c r="F39" s="212" t="s">
        <v>51</v>
      </c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253">
        <f t="shared" si="22"/>
        <v>0</v>
      </c>
      <c r="S39" s="199" t="str">
        <f t="shared" si="5"/>
        <v>Units:</v>
      </c>
      <c r="T39" s="120"/>
      <c r="V39" s="199" t="str">
        <f t="shared" si="6"/>
        <v>Units:</v>
      </c>
      <c r="W39" s="120"/>
      <c r="X39" s="120"/>
      <c r="Y39" s="120"/>
      <c r="Z39" s="120"/>
      <c r="AA39" s="120"/>
      <c r="AB39" s="120"/>
      <c r="AC39" s="120"/>
      <c r="AD39" s="120"/>
      <c r="AE39" s="120"/>
      <c r="AF39" s="120"/>
      <c r="AG39" s="253">
        <f t="shared" si="23"/>
        <v>0</v>
      </c>
      <c r="AI39" s="199" t="str">
        <f t="shared" si="8"/>
        <v>Units:</v>
      </c>
      <c r="AJ39" s="120"/>
      <c r="AK39" s="120"/>
      <c r="AL39" s="120"/>
      <c r="AM39" s="120"/>
      <c r="AN39" s="120"/>
      <c r="AO39" s="120"/>
      <c r="AP39" s="120"/>
      <c r="AQ39" s="120"/>
      <c r="AR39" s="120"/>
      <c r="AS39" s="120"/>
      <c r="AT39" s="253">
        <f t="shared" si="24"/>
        <v>0</v>
      </c>
    </row>
    <row r="40" spans="1:46">
      <c r="A40" s="204" t="str">
        <f>'N3.01'!A40</f>
        <v>Stage 3:With Intervention Risk Change</v>
      </c>
      <c r="B40" s="204" t="str">
        <f>'N3.01'!B40</f>
        <v>Asset Intervention Impacts</v>
      </c>
      <c r="C40" s="204" t="str">
        <f>'N3.01'!C40</f>
        <v>Asset Replacement (CoF Driven)</v>
      </c>
      <c r="D40" s="204" t="str">
        <f>'N3.01'!D40</f>
        <v>Replacement</v>
      </c>
      <c r="F40" s="212" t="s">
        <v>51</v>
      </c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253">
        <f t="shared" si="22"/>
        <v>0</v>
      </c>
      <c r="S40" s="199" t="str">
        <f t="shared" si="5"/>
        <v>Units:</v>
      </c>
      <c r="T40" s="120"/>
      <c r="V40" s="199" t="str">
        <f t="shared" si="6"/>
        <v>Units:</v>
      </c>
      <c r="W40" s="120"/>
      <c r="X40" s="120"/>
      <c r="Y40" s="120"/>
      <c r="Z40" s="120"/>
      <c r="AA40" s="120"/>
      <c r="AB40" s="120"/>
      <c r="AC40" s="120"/>
      <c r="AD40" s="120"/>
      <c r="AE40" s="120"/>
      <c r="AF40" s="120"/>
      <c r="AG40" s="253">
        <f t="shared" si="23"/>
        <v>0</v>
      </c>
      <c r="AI40" s="199" t="str">
        <f t="shared" si="8"/>
        <v>Units:</v>
      </c>
      <c r="AJ40" s="120"/>
      <c r="AK40" s="120"/>
      <c r="AL40" s="120"/>
      <c r="AM40" s="120"/>
      <c r="AN40" s="120"/>
      <c r="AO40" s="120"/>
      <c r="AP40" s="120"/>
      <c r="AQ40" s="120"/>
      <c r="AR40" s="120"/>
      <c r="AS40" s="120"/>
      <c r="AT40" s="253">
        <f t="shared" si="24"/>
        <v>0</v>
      </c>
    </row>
    <row r="41" spans="1:46">
      <c r="A41" s="204" t="str">
        <f>'N3.01'!A41</f>
        <v>Stage 3:With Intervention Risk Change</v>
      </c>
      <c r="B41" s="204" t="str">
        <f>'N3.01'!B41</f>
        <v>Asset Intervention Impacts</v>
      </c>
      <c r="C41" s="204" t="str">
        <f>'N3.01'!C41</f>
        <v>Asset Replacement (Other Driven)</v>
      </c>
      <c r="D41" s="204" t="str">
        <f>'N3.01'!D41</f>
        <v>Replacement</v>
      </c>
      <c r="F41" s="212" t="s">
        <v>51</v>
      </c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253">
        <f t="shared" si="22"/>
        <v>0</v>
      </c>
      <c r="S41" s="199" t="str">
        <f t="shared" si="5"/>
        <v>Units:</v>
      </c>
      <c r="T41" s="120"/>
      <c r="V41" s="199" t="str">
        <f t="shared" si="6"/>
        <v>Units:</v>
      </c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253">
        <f t="shared" si="23"/>
        <v>0</v>
      </c>
      <c r="AI41" s="199" t="str">
        <f t="shared" si="8"/>
        <v>Units:</v>
      </c>
      <c r="AJ41" s="120"/>
      <c r="AK41" s="120"/>
      <c r="AL41" s="120"/>
      <c r="AM41" s="120"/>
      <c r="AN41" s="120"/>
      <c r="AO41" s="120"/>
      <c r="AP41" s="120"/>
      <c r="AQ41" s="120"/>
      <c r="AR41" s="120"/>
      <c r="AS41" s="120"/>
      <c r="AT41" s="253">
        <f t="shared" si="24"/>
        <v>0</v>
      </c>
    </row>
    <row r="42" spans="1:46">
      <c r="A42" s="204" t="str">
        <f>'N3.01'!A42</f>
        <v>Stage 3:With Intervention Risk Change</v>
      </c>
      <c r="B42" s="204" t="str">
        <f>'N3.01'!B42</f>
        <v>Asset Intervention Impacts</v>
      </c>
      <c r="C42" s="204" t="str">
        <f>'N3.01'!C42</f>
        <v>Asset Refurbishment (PoF Driven)</v>
      </c>
      <c r="D42" s="204" t="str">
        <f>'N3.01'!D42</f>
        <v>Refurbishment</v>
      </c>
      <c r="F42" s="212" t="s">
        <v>51</v>
      </c>
      <c r="G42" s="120"/>
      <c r="H42" s="120"/>
      <c r="I42" s="120"/>
      <c r="J42" s="120"/>
      <c r="K42" s="120"/>
      <c r="L42" s="120"/>
      <c r="M42" s="120"/>
      <c r="N42" s="120"/>
      <c r="O42" s="120"/>
      <c r="P42" s="120"/>
      <c r="Q42" s="253">
        <f t="shared" si="22"/>
        <v>0</v>
      </c>
      <c r="S42" s="199" t="str">
        <f t="shared" si="5"/>
        <v>Units:</v>
      </c>
      <c r="T42" s="120"/>
      <c r="V42" s="199" t="str">
        <f t="shared" si="6"/>
        <v>Units:</v>
      </c>
      <c r="W42" s="120"/>
      <c r="X42" s="120"/>
      <c r="Y42" s="120"/>
      <c r="Z42" s="120"/>
      <c r="AA42" s="120"/>
      <c r="AB42" s="120"/>
      <c r="AC42" s="120"/>
      <c r="AD42" s="120"/>
      <c r="AE42" s="120"/>
      <c r="AF42" s="120"/>
      <c r="AG42" s="253">
        <f t="shared" si="23"/>
        <v>0</v>
      </c>
      <c r="AI42" s="199" t="str">
        <f t="shared" si="8"/>
        <v>Units:</v>
      </c>
      <c r="AJ42" s="120"/>
      <c r="AK42" s="120"/>
      <c r="AL42" s="120"/>
      <c r="AM42" s="120"/>
      <c r="AN42" s="120"/>
      <c r="AO42" s="120"/>
      <c r="AP42" s="120"/>
      <c r="AQ42" s="120"/>
      <c r="AR42" s="120"/>
      <c r="AS42" s="120"/>
      <c r="AT42" s="253">
        <f t="shared" si="24"/>
        <v>0</v>
      </c>
    </row>
    <row r="43" spans="1:46">
      <c r="A43" s="204" t="str">
        <f>'N3.01'!A43</f>
        <v>Stage 3:With Intervention Risk Change</v>
      </c>
      <c r="B43" s="204" t="str">
        <f>'N3.01'!B43</f>
        <v>Asset Intervention Impacts</v>
      </c>
      <c r="C43" s="204" t="str">
        <f>'N3.01'!C43</f>
        <v>Asset Refurbishment (CoF Driven)</v>
      </c>
      <c r="D43" s="204" t="str">
        <f>'N3.01'!D43</f>
        <v>Refurbishment</v>
      </c>
      <c r="F43" s="212" t="s">
        <v>51</v>
      </c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253">
        <f t="shared" si="22"/>
        <v>0</v>
      </c>
      <c r="S43" s="199" t="str">
        <f t="shared" si="5"/>
        <v>Units:</v>
      </c>
      <c r="T43" s="120"/>
      <c r="V43" s="199" t="str">
        <f t="shared" si="6"/>
        <v>Units:</v>
      </c>
      <c r="W43" s="120"/>
      <c r="X43" s="120"/>
      <c r="Y43" s="120"/>
      <c r="Z43" s="120"/>
      <c r="AA43" s="120"/>
      <c r="AB43" s="120"/>
      <c r="AC43" s="120"/>
      <c r="AD43" s="120"/>
      <c r="AE43" s="120"/>
      <c r="AF43" s="120"/>
      <c r="AG43" s="253">
        <f t="shared" si="23"/>
        <v>0</v>
      </c>
      <c r="AI43" s="199" t="str">
        <f t="shared" si="8"/>
        <v>Units:</v>
      </c>
      <c r="AJ43" s="120"/>
      <c r="AK43" s="120"/>
      <c r="AL43" s="120"/>
      <c r="AM43" s="120"/>
      <c r="AN43" s="120"/>
      <c r="AO43" s="120"/>
      <c r="AP43" s="120"/>
      <c r="AQ43" s="120"/>
      <c r="AR43" s="120"/>
      <c r="AS43" s="120"/>
      <c r="AT43" s="253">
        <f t="shared" si="24"/>
        <v>0</v>
      </c>
    </row>
    <row r="44" spans="1:46">
      <c r="A44" s="204" t="str">
        <f>'N3.01'!A44</f>
        <v>Stage 3:With Intervention Risk Change</v>
      </c>
      <c r="B44" s="204" t="str">
        <f>'N3.01'!B44</f>
        <v>Asset Intervention Impacts</v>
      </c>
      <c r="C44" s="204" t="str">
        <f>'N3.01'!C44</f>
        <v>Asset Refurbishment (Other Driven)</v>
      </c>
      <c r="D44" s="204" t="str">
        <f>'N3.01'!D44</f>
        <v>Refurbishment</v>
      </c>
      <c r="F44" s="212" t="s">
        <v>51</v>
      </c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253">
        <f t="shared" si="22"/>
        <v>0</v>
      </c>
      <c r="S44" s="199" t="str">
        <f t="shared" si="5"/>
        <v>Units:</v>
      </c>
      <c r="T44" s="120"/>
      <c r="V44" s="199" t="str">
        <f t="shared" si="6"/>
        <v>Units:</v>
      </c>
      <c r="W44" s="120"/>
      <c r="X44" s="120"/>
      <c r="Y44" s="120"/>
      <c r="Z44" s="120"/>
      <c r="AA44" s="120"/>
      <c r="AB44" s="120"/>
      <c r="AC44" s="120"/>
      <c r="AD44" s="120"/>
      <c r="AE44" s="120"/>
      <c r="AF44" s="120"/>
      <c r="AG44" s="253">
        <f t="shared" si="23"/>
        <v>0</v>
      </c>
      <c r="AI44" s="199" t="str">
        <f t="shared" si="8"/>
        <v>Units:</v>
      </c>
      <c r="AJ44" s="120"/>
      <c r="AK44" s="120"/>
      <c r="AL44" s="120"/>
      <c r="AM44" s="120"/>
      <c r="AN44" s="120"/>
      <c r="AO44" s="120"/>
      <c r="AP44" s="120"/>
      <c r="AQ44" s="120"/>
      <c r="AR44" s="120"/>
      <c r="AS44" s="120"/>
      <c r="AT44" s="253">
        <f t="shared" si="24"/>
        <v>0</v>
      </c>
    </row>
    <row r="45" spans="1:46">
      <c r="A45" s="204" t="str">
        <f>'N3.01'!A45</f>
        <v>Stage 3:With Intervention Risk Change</v>
      </c>
      <c r="B45" s="204" t="str">
        <f>'N3.01'!B45</f>
        <v>Asset Intervention Impacts</v>
      </c>
      <c r="C45" s="204" t="str">
        <f>'N3.01'!C45</f>
        <v>Asset Replacement Due To Early Life Failures</v>
      </c>
      <c r="D45" s="204" t="str">
        <f>'N3.01'!D45</f>
        <v>Other Interventions</v>
      </c>
      <c r="F45" s="212" t="s">
        <v>51</v>
      </c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253">
        <f t="shared" si="22"/>
        <v>0</v>
      </c>
      <c r="S45" s="199" t="str">
        <f t="shared" si="5"/>
        <v>Units:</v>
      </c>
      <c r="T45" s="120"/>
      <c r="V45" s="199" t="str">
        <f t="shared" si="6"/>
        <v>Units:</v>
      </c>
      <c r="W45" s="120"/>
      <c r="X45" s="120"/>
      <c r="Y45" s="120"/>
      <c r="Z45" s="120"/>
      <c r="AA45" s="120"/>
      <c r="AB45" s="120"/>
      <c r="AC45" s="120"/>
      <c r="AD45" s="120"/>
      <c r="AE45" s="120"/>
      <c r="AF45" s="120"/>
      <c r="AG45" s="253">
        <f t="shared" si="23"/>
        <v>0</v>
      </c>
      <c r="AI45" s="199" t="str">
        <f t="shared" si="8"/>
        <v>Units:</v>
      </c>
      <c r="AJ45" s="120"/>
      <c r="AK45" s="120"/>
      <c r="AL45" s="120"/>
      <c r="AM45" s="120"/>
      <c r="AN45" s="120"/>
      <c r="AO45" s="120"/>
      <c r="AP45" s="120"/>
      <c r="AQ45" s="120"/>
      <c r="AR45" s="120"/>
      <c r="AS45" s="120"/>
      <c r="AT45" s="253">
        <f t="shared" si="24"/>
        <v>0</v>
      </c>
    </row>
    <row r="46" spans="1:46">
      <c r="A46" s="204" t="str">
        <f>'N3.01'!A46</f>
        <v>Stage 3:With Intervention Risk Change</v>
      </c>
      <c r="B46" s="204" t="str">
        <f>'N3.01'!B46</f>
        <v>Risk Changes</v>
      </c>
      <c r="C46" s="248" t="str">
        <f>'N3.01'!C46</f>
        <v>Optional entry 4</v>
      </c>
      <c r="D46" s="204" t="str">
        <f>'N3.01'!D46</f>
        <v>N/A</v>
      </c>
      <c r="F46" s="212" t="s">
        <v>51</v>
      </c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53">
        <f t="shared" si="22"/>
        <v>0</v>
      </c>
      <c r="S46" s="199" t="str">
        <f t="shared" si="5"/>
        <v>Units:</v>
      </c>
      <c r="T46" s="120"/>
      <c r="V46" s="199" t="str">
        <f t="shared" si="6"/>
        <v>Units:</v>
      </c>
      <c r="W46" s="206"/>
      <c r="X46" s="206"/>
      <c r="Y46" s="206"/>
      <c r="Z46" s="206"/>
      <c r="AA46" s="206"/>
      <c r="AB46" s="206"/>
      <c r="AC46" s="206"/>
      <c r="AD46" s="206"/>
      <c r="AE46" s="206"/>
      <c r="AF46" s="206"/>
      <c r="AG46" s="253">
        <f t="shared" si="23"/>
        <v>0</v>
      </c>
      <c r="AI46" s="199" t="str">
        <f t="shared" si="8"/>
        <v>Units:</v>
      </c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53">
        <f t="shared" si="24"/>
        <v>0</v>
      </c>
    </row>
    <row r="47" spans="1:46">
      <c r="A47" s="247" t="str">
        <f>'N3.01'!A47</f>
        <v>Stage 3: RIIO-2 With Intervention Position 2025/26</v>
      </c>
      <c r="B47" s="247" t="str">
        <f>'N3.01'!B47</f>
        <v>Total Asset Category Risk</v>
      </c>
      <c r="C47" s="247" t="str">
        <f>'N3.01'!C47</f>
        <v>With Intervention Position</v>
      </c>
      <c r="D47" s="247" t="str">
        <f>'N3.01'!D47</f>
        <v>Total</v>
      </c>
      <c r="F47" s="212" t="s">
        <v>51</v>
      </c>
      <c r="G47" s="252">
        <f>SUM(G$33:G$46)</f>
        <v>0</v>
      </c>
      <c r="H47" s="252">
        <f t="shared" ref="H47:P47" si="25">SUM(H$33:H$46)</f>
        <v>0</v>
      </c>
      <c r="I47" s="252">
        <f t="shared" si="25"/>
        <v>0</v>
      </c>
      <c r="J47" s="252">
        <f t="shared" si="25"/>
        <v>0</v>
      </c>
      <c r="K47" s="252">
        <f t="shared" si="25"/>
        <v>0</v>
      </c>
      <c r="L47" s="252">
        <f t="shared" si="25"/>
        <v>0</v>
      </c>
      <c r="M47" s="252">
        <f t="shared" si="25"/>
        <v>0</v>
      </c>
      <c r="N47" s="252">
        <f t="shared" si="25"/>
        <v>0</v>
      </c>
      <c r="O47" s="252">
        <f t="shared" si="25"/>
        <v>0</v>
      </c>
      <c r="P47" s="252">
        <f t="shared" si="25"/>
        <v>0</v>
      </c>
      <c r="Q47" s="252">
        <f t="shared" si="22"/>
        <v>0</v>
      </c>
      <c r="S47" s="199" t="str">
        <f t="shared" si="5"/>
        <v>Units:</v>
      </c>
      <c r="T47" s="120"/>
      <c r="V47" s="199" t="str">
        <f t="shared" si="6"/>
        <v>Units:</v>
      </c>
      <c r="W47" s="252">
        <f t="shared" ref="W47:AF47" si="26">SUM(W$33:W$46)</f>
        <v>0</v>
      </c>
      <c r="X47" s="252">
        <f t="shared" si="26"/>
        <v>0</v>
      </c>
      <c r="Y47" s="252">
        <f t="shared" si="26"/>
        <v>0</v>
      </c>
      <c r="Z47" s="252">
        <f t="shared" si="26"/>
        <v>0</v>
      </c>
      <c r="AA47" s="252">
        <f t="shared" si="26"/>
        <v>0</v>
      </c>
      <c r="AB47" s="252">
        <f t="shared" si="26"/>
        <v>0</v>
      </c>
      <c r="AC47" s="252">
        <f t="shared" si="26"/>
        <v>0</v>
      </c>
      <c r="AD47" s="252">
        <f t="shared" si="26"/>
        <v>0</v>
      </c>
      <c r="AE47" s="252">
        <f t="shared" si="26"/>
        <v>0</v>
      </c>
      <c r="AF47" s="252">
        <f t="shared" si="26"/>
        <v>0</v>
      </c>
      <c r="AG47" s="252">
        <f t="shared" si="23"/>
        <v>0</v>
      </c>
      <c r="AI47" s="199" t="str">
        <f t="shared" si="8"/>
        <v>Units:</v>
      </c>
      <c r="AJ47" s="252">
        <f t="shared" ref="AJ47:AS47" si="27">SUM(AJ$33:AJ$46)</f>
        <v>0</v>
      </c>
      <c r="AK47" s="252">
        <f t="shared" si="27"/>
        <v>0</v>
      </c>
      <c r="AL47" s="252">
        <f t="shared" si="27"/>
        <v>0</v>
      </c>
      <c r="AM47" s="252">
        <f t="shared" si="27"/>
        <v>0</v>
      </c>
      <c r="AN47" s="252">
        <f t="shared" si="27"/>
        <v>0</v>
      </c>
      <c r="AO47" s="252">
        <f t="shared" si="27"/>
        <v>0</v>
      </c>
      <c r="AP47" s="252">
        <f t="shared" si="27"/>
        <v>0</v>
      </c>
      <c r="AQ47" s="252">
        <f t="shared" si="27"/>
        <v>0</v>
      </c>
      <c r="AR47" s="252">
        <f t="shared" si="27"/>
        <v>0</v>
      </c>
      <c r="AS47" s="252">
        <f t="shared" si="27"/>
        <v>0</v>
      </c>
      <c r="AT47" s="252">
        <f t="shared" si="24"/>
        <v>0</v>
      </c>
    </row>
    <row r="48" spans="1:46" s="207" customFormat="1" ht="5" customHeight="1">
      <c r="S48" s="208"/>
      <c r="V48" s="208"/>
      <c r="AI48" s="208"/>
    </row>
    <row r="49" spans="1:46">
      <c r="A49" s="204" t="str">
        <f>'N3.01'!A49</f>
        <v>Long Term Risk Benefit: RIIO-2</v>
      </c>
      <c r="B49" s="204" t="str">
        <f>'N3.01'!B49</f>
        <v>Asset Intervention Impacts</v>
      </c>
      <c r="C49" s="204" t="str">
        <f>'N3.01'!C49</f>
        <v>Asset Replacement (PoF Driven)</v>
      </c>
      <c r="D49" s="204" t="str">
        <f>'N3.01'!D49</f>
        <v>N/A</v>
      </c>
      <c r="F49" s="212" t="s">
        <v>51</v>
      </c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253">
        <f t="shared" ref="Q49:Q55" si="28">SUM(G49:P49)</f>
        <v>0</v>
      </c>
      <c r="S49" s="199" t="str">
        <f t="shared" si="5"/>
        <v>Units:</v>
      </c>
      <c r="T49" s="120"/>
      <c r="V49" s="199" t="str">
        <f t="shared" si="6"/>
        <v>Units:</v>
      </c>
      <c r="W49" s="120"/>
      <c r="X49" s="120"/>
      <c r="Y49" s="120"/>
      <c r="Z49" s="120"/>
      <c r="AA49" s="120"/>
      <c r="AB49" s="120"/>
      <c r="AC49" s="120"/>
      <c r="AD49" s="120"/>
      <c r="AE49" s="120"/>
      <c r="AF49" s="120"/>
      <c r="AG49" s="253">
        <f t="shared" ref="AG49:AG55" si="29">SUM(W49:AF49)</f>
        <v>0</v>
      </c>
      <c r="AI49" s="199" t="str">
        <f t="shared" si="8"/>
        <v>Units:</v>
      </c>
      <c r="AJ49" s="120"/>
      <c r="AK49" s="120"/>
      <c r="AL49" s="120"/>
      <c r="AM49" s="120"/>
      <c r="AN49" s="120"/>
      <c r="AO49" s="120"/>
      <c r="AP49" s="120"/>
      <c r="AQ49" s="120"/>
      <c r="AR49" s="120"/>
      <c r="AS49" s="120"/>
      <c r="AT49" s="253">
        <f t="shared" ref="AT49:AT55" si="30">SUM(AJ49:AS49)</f>
        <v>0</v>
      </c>
    </row>
    <row r="50" spans="1:46">
      <c r="A50" s="204" t="str">
        <f>'N3.01'!A50</f>
        <v>Long Term Risk Benefit: RIIO-2</v>
      </c>
      <c r="B50" s="204" t="str">
        <f>'N3.01'!B50</f>
        <v>Asset Intervention Impacts</v>
      </c>
      <c r="C50" s="204" t="str">
        <f>'N3.01'!C50</f>
        <v>Asset Replacement (CoF Driven)</v>
      </c>
      <c r="D50" s="204" t="str">
        <f>'N3.01'!D50</f>
        <v>N/A</v>
      </c>
      <c r="F50" s="212" t="s">
        <v>51</v>
      </c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253">
        <f t="shared" si="28"/>
        <v>0</v>
      </c>
      <c r="S50" s="199" t="str">
        <f t="shared" si="5"/>
        <v>Units:</v>
      </c>
      <c r="T50" s="120"/>
      <c r="V50" s="199" t="str">
        <f t="shared" si="6"/>
        <v>Units:</v>
      </c>
      <c r="W50" s="120"/>
      <c r="X50" s="120"/>
      <c r="Y50" s="120"/>
      <c r="Z50" s="120"/>
      <c r="AA50" s="120"/>
      <c r="AB50" s="120"/>
      <c r="AC50" s="120"/>
      <c r="AD50" s="120"/>
      <c r="AE50" s="120"/>
      <c r="AF50" s="120"/>
      <c r="AG50" s="253">
        <f t="shared" si="29"/>
        <v>0</v>
      </c>
      <c r="AI50" s="199" t="str">
        <f t="shared" si="8"/>
        <v>Units:</v>
      </c>
      <c r="AJ50" s="120"/>
      <c r="AK50" s="120"/>
      <c r="AL50" s="120"/>
      <c r="AM50" s="120"/>
      <c r="AN50" s="120"/>
      <c r="AO50" s="120"/>
      <c r="AP50" s="120"/>
      <c r="AQ50" s="120"/>
      <c r="AR50" s="120"/>
      <c r="AS50" s="120"/>
      <c r="AT50" s="253">
        <f t="shared" si="30"/>
        <v>0</v>
      </c>
    </row>
    <row r="51" spans="1:46">
      <c r="A51" s="204" t="str">
        <f>'N3.01'!A51</f>
        <v>Long Term Risk Benefit: RIIO-2</v>
      </c>
      <c r="B51" s="204" t="str">
        <f>'N3.01'!B51</f>
        <v>Asset Intervention Impacts</v>
      </c>
      <c r="C51" s="204" t="str">
        <f>'N3.01'!C51</f>
        <v>Asset Replacement (Other Driven)</v>
      </c>
      <c r="D51" s="204" t="str">
        <f>'N3.01'!D51</f>
        <v>N/A</v>
      </c>
      <c r="F51" s="212" t="s">
        <v>51</v>
      </c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253">
        <f t="shared" si="28"/>
        <v>0</v>
      </c>
      <c r="S51" s="199" t="str">
        <f t="shared" si="5"/>
        <v>Units:</v>
      </c>
      <c r="T51" s="120"/>
      <c r="V51" s="199" t="str">
        <f t="shared" si="6"/>
        <v>Units:</v>
      </c>
      <c r="W51" s="120"/>
      <c r="X51" s="120"/>
      <c r="Y51" s="120"/>
      <c r="Z51" s="120"/>
      <c r="AA51" s="120"/>
      <c r="AB51" s="120"/>
      <c r="AC51" s="120"/>
      <c r="AD51" s="120"/>
      <c r="AE51" s="120"/>
      <c r="AF51" s="120"/>
      <c r="AG51" s="253">
        <f t="shared" si="29"/>
        <v>0</v>
      </c>
      <c r="AI51" s="199" t="str">
        <f t="shared" si="8"/>
        <v>Units:</v>
      </c>
      <c r="AJ51" s="120"/>
      <c r="AK51" s="120"/>
      <c r="AL51" s="120"/>
      <c r="AM51" s="120"/>
      <c r="AN51" s="120"/>
      <c r="AO51" s="120"/>
      <c r="AP51" s="120"/>
      <c r="AQ51" s="120"/>
      <c r="AR51" s="120"/>
      <c r="AS51" s="120"/>
      <c r="AT51" s="253">
        <f t="shared" si="30"/>
        <v>0</v>
      </c>
    </row>
    <row r="52" spans="1:46">
      <c r="A52" s="204" t="str">
        <f>'N3.01'!A52</f>
        <v>Long Term Risk Benefit: RIIO-2</v>
      </c>
      <c r="B52" s="204" t="str">
        <f>'N3.01'!B52</f>
        <v>Asset Intervention Impacts</v>
      </c>
      <c r="C52" s="204" t="str">
        <f>'N3.01'!C52</f>
        <v>Asset Refurbishment (PoF Driven)</v>
      </c>
      <c r="D52" s="204" t="str">
        <f>'N3.01'!D52</f>
        <v>N/A</v>
      </c>
      <c r="F52" s="212" t="s">
        <v>51</v>
      </c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253">
        <f t="shared" si="28"/>
        <v>0</v>
      </c>
      <c r="S52" s="199" t="str">
        <f t="shared" si="5"/>
        <v>Units:</v>
      </c>
      <c r="T52" s="120"/>
      <c r="V52" s="199" t="str">
        <f t="shared" si="6"/>
        <v>Units:</v>
      </c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253">
        <f t="shared" si="29"/>
        <v>0</v>
      </c>
      <c r="AI52" s="199" t="str">
        <f t="shared" si="8"/>
        <v>Units:</v>
      </c>
      <c r="AJ52" s="120"/>
      <c r="AK52" s="120"/>
      <c r="AL52" s="120"/>
      <c r="AM52" s="120"/>
      <c r="AN52" s="120"/>
      <c r="AO52" s="120"/>
      <c r="AP52" s="120"/>
      <c r="AQ52" s="120"/>
      <c r="AR52" s="120"/>
      <c r="AS52" s="120"/>
      <c r="AT52" s="253">
        <f t="shared" si="30"/>
        <v>0</v>
      </c>
    </row>
    <row r="53" spans="1:46">
      <c r="A53" s="204" t="str">
        <f>'N3.01'!A53</f>
        <v>Long Term Risk Benefit: RIIO-2</v>
      </c>
      <c r="B53" s="204" t="str">
        <f>'N3.01'!B53</f>
        <v>Asset Intervention Impacts</v>
      </c>
      <c r="C53" s="204" t="str">
        <f>'N3.01'!C53</f>
        <v>Asset Refurbishment (CoF Driven)</v>
      </c>
      <c r="D53" s="204" t="str">
        <f>'N3.01'!D53</f>
        <v>N/A</v>
      </c>
      <c r="F53" s="212" t="s">
        <v>51</v>
      </c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253">
        <f t="shared" si="28"/>
        <v>0</v>
      </c>
      <c r="S53" s="199" t="str">
        <f t="shared" si="5"/>
        <v>Units:</v>
      </c>
      <c r="T53" s="120"/>
      <c r="V53" s="199" t="str">
        <f t="shared" si="6"/>
        <v>Units:</v>
      </c>
      <c r="W53" s="120"/>
      <c r="X53" s="120"/>
      <c r="Y53" s="120"/>
      <c r="Z53" s="120"/>
      <c r="AA53" s="120"/>
      <c r="AB53" s="120"/>
      <c r="AC53" s="120"/>
      <c r="AD53" s="120"/>
      <c r="AE53" s="120"/>
      <c r="AF53" s="120"/>
      <c r="AG53" s="253">
        <f t="shared" si="29"/>
        <v>0</v>
      </c>
      <c r="AI53" s="199" t="str">
        <f t="shared" si="8"/>
        <v>Units:</v>
      </c>
      <c r="AJ53" s="120"/>
      <c r="AK53" s="120"/>
      <c r="AL53" s="120"/>
      <c r="AM53" s="120"/>
      <c r="AN53" s="120"/>
      <c r="AO53" s="120"/>
      <c r="AP53" s="120"/>
      <c r="AQ53" s="120"/>
      <c r="AR53" s="120"/>
      <c r="AS53" s="120"/>
      <c r="AT53" s="253">
        <f t="shared" si="30"/>
        <v>0</v>
      </c>
    </row>
    <row r="54" spans="1:46">
      <c r="A54" s="204" t="str">
        <f>'N3.01'!A54</f>
        <v>Long Term Risk Benefit: RIIO-2</v>
      </c>
      <c r="B54" s="204" t="str">
        <f>'N3.01'!B54</f>
        <v>Asset Intervention Impacts</v>
      </c>
      <c r="C54" s="204" t="str">
        <f>'N3.01'!C54</f>
        <v>Asset Refurbishment (Other Driven)</v>
      </c>
      <c r="D54" s="204" t="str">
        <f>'N3.01'!D54</f>
        <v>N/A</v>
      </c>
      <c r="F54" s="212" t="s">
        <v>51</v>
      </c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253">
        <f t="shared" si="28"/>
        <v>0</v>
      </c>
      <c r="S54" s="199" t="str">
        <f t="shared" si="5"/>
        <v>Units:</v>
      </c>
      <c r="T54" s="120"/>
      <c r="V54" s="199" t="str">
        <f t="shared" si="6"/>
        <v>Units:</v>
      </c>
      <c r="W54" s="120"/>
      <c r="X54" s="120"/>
      <c r="Y54" s="120"/>
      <c r="Z54" s="120"/>
      <c r="AA54" s="120"/>
      <c r="AB54" s="120"/>
      <c r="AC54" s="120"/>
      <c r="AD54" s="120"/>
      <c r="AE54" s="120"/>
      <c r="AF54" s="120"/>
      <c r="AG54" s="253">
        <f t="shared" si="29"/>
        <v>0</v>
      </c>
      <c r="AI54" s="199" t="str">
        <f t="shared" si="8"/>
        <v>Units:</v>
      </c>
      <c r="AJ54" s="120"/>
      <c r="AK54" s="120"/>
      <c r="AL54" s="120"/>
      <c r="AM54" s="120"/>
      <c r="AN54" s="120"/>
      <c r="AO54" s="120"/>
      <c r="AP54" s="120"/>
      <c r="AQ54" s="120"/>
      <c r="AR54" s="120"/>
      <c r="AS54" s="120"/>
      <c r="AT54" s="253">
        <f t="shared" si="30"/>
        <v>0</v>
      </c>
    </row>
    <row r="55" spans="1:46">
      <c r="A55" s="204" t="str">
        <f>'N3.01'!A55</f>
        <v>Long Term Risk Benefit: RIIO-2</v>
      </c>
      <c r="B55" s="204" t="str">
        <f>'N3.01'!B55</f>
        <v>Asset Intervention Impacts</v>
      </c>
      <c r="C55" s="204" t="str">
        <f>'N3.01'!C55</f>
        <v>Total Long Term Risk Benefit</v>
      </c>
      <c r="D55" s="204" t="str">
        <f>'N3.01'!D55</f>
        <v>Sub-Total</v>
      </c>
      <c r="F55" s="212" t="s">
        <v>51</v>
      </c>
      <c r="G55" s="252">
        <f>SUM(G$49:G$54)</f>
        <v>0</v>
      </c>
      <c r="H55" s="252">
        <f t="shared" ref="H55:P55" si="31">SUM(H$49:H$54)</f>
        <v>0</v>
      </c>
      <c r="I55" s="252">
        <f t="shared" si="31"/>
        <v>0</v>
      </c>
      <c r="J55" s="252">
        <f t="shared" si="31"/>
        <v>0</v>
      </c>
      <c r="K55" s="252">
        <f t="shared" si="31"/>
        <v>0</v>
      </c>
      <c r="L55" s="252">
        <f t="shared" si="31"/>
        <v>0</v>
      </c>
      <c r="M55" s="252">
        <f t="shared" si="31"/>
        <v>0</v>
      </c>
      <c r="N55" s="252">
        <f t="shared" si="31"/>
        <v>0</v>
      </c>
      <c r="O55" s="252">
        <f t="shared" si="31"/>
        <v>0</v>
      </c>
      <c r="P55" s="252">
        <f t="shared" si="31"/>
        <v>0</v>
      </c>
      <c r="Q55" s="253">
        <f t="shared" si="28"/>
        <v>0</v>
      </c>
      <c r="S55" s="199" t="str">
        <f t="shared" si="5"/>
        <v>Units:</v>
      </c>
      <c r="T55" s="120"/>
      <c r="V55" s="199" t="str">
        <f t="shared" si="6"/>
        <v>Units:</v>
      </c>
      <c r="W55" s="252">
        <f t="shared" ref="W55:AF55" si="32">SUM(W$49:W$54)</f>
        <v>0</v>
      </c>
      <c r="X55" s="252">
        <f t="shared" si="32"/>
        <v>0</v>
      </c>
      <c r="Y55" s="252">
        <f t="shared" si="32"/>
        <v>0</v>
      </c>
      <c r="Z55" s="252">
        <f t="shared" si="32"/>
        <v>0</v>
      </c>
      <c r="AA55" s="252">
        <f t="shared" si="32"/>
        <v>0</v>
      </c>
      <c r="AB55" s="252">
        <f t="shared" si="32"/>
        <v>0</v>
      </c>
      <c r="AC55" s="252">
        <f t="shared" si="32"/>
        <v>0</v>
      </c>
      <c r="AD55" s="252">
        <f t="shared" si="32"/>
        <v>0</v>
      </c>
      <c r="AE55" s="252">
        <f t="shared" si="32"/>
        <v>0</v>
      </c>
      <c r="AF55" s="252">
        <f t="shared" si="32"/>
        <v>0</v>
      </c>
      <c r="AG55" s="253">
        <f t="shared" si="29"/>
        <v>0</v>
      </c>
      <c r="AI55" s="199" t="str">
        <f t="shared" si="8"/>
        <v>Units:</v>
      </c>
      <c r="AJ55" s="252">
        <f t="shared" ref="AJ55:AS55" si="33">SUM(AJ$49:AJ$54)</f>
        <v>0</v>
      </c>
      <c r="AK55" s="252">
        <f t="shared" si="33"/>
        <v>0</v>
      </c>
      <c r="AL55" s="252">
        <f t="shared" si="33"/>
        <v>0</v>
      </c>
      <c r="AM55" s="252">
        <f t="shared" si="33"/>
        <v>0</v>
      </c>
      <c r="AN55" s="252">
        <f t="shared" si="33"/>
        <v>0</v>
      </c>
      <c r="AO55" s="252">
        <f t="shared" si="33"/>
        <v>0</v>
      </c>
      <c r="AP55" s="252">
        <f t="shared" si="33"/>
        <v>0</v>
      </c>
      <c r="AQ55" s="252">
        <f t="shared" si="33"/>
        <v>0</v>
      </c>
      <c r="AR55" s="252">
        <f t="shared" si="33"/>
        <v>0</v>
      </c>
      <c r="AS55" s="252">
        <f t="shared" si="33"/>
        <v>0</v>
      </c>
      <c r="AT55" s="253">
        <f t="shared" si="30"/>
        <v>0</v>
      </c>
    </row>
    <row r="56" spans="1:46" s="207" customFormat="1" ht="5" customHeight="1">
      <c r="F56" s="208"/>
      <c r="S56" s="208"/>
      <c r="V56" s="208"/>
      <c r="AI56" s="208"/>
    </row>
    <row r="78" spans="5:5">
      <c r="E78" s="209"/>
    </row>
  </sheetData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>
    <tabColor rgb="FF7030A0"/>
  </sheetPr>
  <dimension ref="A1:AV78"/>
  <sheetViews>
    <sheetView zoomScale="85" zoomScaleNormal="85" workbookViewId="0">
      <selection activeCell="G47" sqref="G47"/>
    </sheetView>
  </sheetViews>
  <sheetFormatPr defaultColWidth="9" defaultRowHeight="12.4"/>
  <cols>
    <col min="1" max="1" width="51.19921875" style="89" customWidth="1"/>
    <col min="2" max="2" width="48.796875" style="89" bestFit="1" customWidth="1"/>
    <col min="3" max="3" width="51.19921875" style="89" bestFit="1" customWidth="1"/>
    <col min="4" max="4" width="11.796875" style="89" customWidth="1"/>
    <col min="5" max="5" width="1" style="207" customWidth="1"/>
    <col min="6" max="6" width="6.19921875" style="90" customWidth="1"/>
    <col min="7" max="7" width="9.796875" style="89" bestFit="1" customWidth="1"/>
    <col min="8" max="14" width="9.1328125" style="89" bestFit="1" customWidth="1"/>
    <col min="15" max="17" width="9" style="89"/>
    <col min="18" max="18" width="1" style="207" customWidth="1"/>
    <col min="19" max="19" width="6.19921875" style="90" customWidth="1"/>
    <col min="20" max="20" width="9" style="89"/>
    <col min="21" max="21" width="1" style="207" customWidth="1"/>
    <col min="22" max="22" width="6.19921875" style="90" customWidth="1"/>
    <col min="23" max="33" width="9" style="89"/>
    <col min="34" max="34" width="1" style="207" customWidth="1"/>
    <col min="35" max="35" width="6.19921875" style="90" customWidth="1"/>
    <col min="36" max="46" width="9" style="89"/>
    <col min="47" max="47" width="9.33203125" style="89" bestFit="1" customWidth="1"/>
    <col min="48" max="16384" width="9" style="89"/>
  </cols>
  <sheetData>
    <row r="1" spans="1:48" ht="25.15">
      <c r="A1" s="1" t="str">
        <f>N0_Cover!A1</f>
        <v>RIIO-2 Regulatory Reporting Pack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</row>
    <row r="2" spans="1:48" ht="22.9">
      <c r="A2" s="1">
        <f>N0_Cover!$B$12</f>
        <v>0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</row>
    <row r="3" spans="1:48" ht="19.899999999999999">
      <c r="A3" s="5" t="str">
        <f>"Workbook " &amp; N0_Cover!$B$12</f>
        <v xml:space="preserve">Workbook 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48" ht="17.649999999999999">
      <c r="A4" s="7" t="str">
        <f>"Submission Version " &amp; N0_Cover!$B$15 &amp; " - Submitted on " &amp; TEXT(N0_Cover!$B$16,"dd mmm yyyy")</f>
        <v>Submission Version  - Submitted on 00 Jan 1900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</row>
    <row r="5" spans="1:48" ht="17.649999999999999">
      <c r="A5" s="7" t="str">
        <f>"Template Version: " &amp; N0_Cover!$B$11</f>
        <v>Template Version: v1.0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</row>
    <row r="6" spans="1:48" ht="19.899999999999999">
      <c r="A6" s="5" t="e">
        <f ca="1">"Sheet: " &amp;VLOOKUP(RIGHT(CELL("filename",A1),LEN(CELL("filename",A1))-FIND("]",CELL("filename",A1))),'N0.1_Contents'!$A$11:$B$98,2,FALSE)</f>
        <v>#N/A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</row>
    <row r="7" spans="1:48" ht="17.649999999999999">
      <c r="A7" s="7" t="str">
        <f>"Prices Base: " &amp; 'N0.5_Data_Constants'!C13</f>
        <v>Prices Base: 2018/19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</row>
    <row r="8" spans="1:48" s="137" customFormat="1">
      <c r="A8" s="140" t="str">
        <f>"Error Checks: " &amp; IF(ISERROR(MATCH("Error",$A$9:$AV$9,0)),"OK","Error")</f>
        <v>Error Checks: OK</v>
      </c>
      <c r="B8" s="141"/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1"/>
      <c r="AE8" s="141"/>
      <c r="AF8" s="141"/>
      <c r="AG8" s="141"/>
      <c r="AH8" s="141"/>
      <c r="AI8" s="141"/>
      <c r="AJ8" s="141"/>
      <c r="AK8" s="141"/>
      <c r="AL8" s="141"/>
      <c r="AM8" s="141"/>
      <c r="AN8" s="141"/>
      <c r="AO8" s="141"/>
      <c r="AP8" s="141"/>
      <c r="AQ8" s="141"/>
      <c r="AR8" s="141"/>
      <c r="AS8" s="141"/>
      <c r="AT8" s="141"/>
      <c r="AU8" s="141"/>
    </row>
    <row r="9" spans="1:48" s="137" customFormat="1">
      <c r="A9" s="142" t="str">
        <f t="shared" ref="A9:AV9" si="0">IF(ISERROR(MATCH("Error",A10:A12,0)),"-","Error")</f>
        <v>-</v>
      </c>
      <c r="B9" s="142" t="str">
        <f t="shared" si="0"/>
        <v>-</v>
      </c>
      <c r="C9" s="142" t="str">
        <f t="shared" si="0"/>
        <v>-</v>
      </c>
      <c r="D9" s="142"/>
      <c r="E9" s="142" t="str">
        <f t="shared" si="0"/>
        <v>-</v>
      </c>
      <c r="F9" s="142" t="str">
        <f t="shared" si="0"/>
        <v>-</v>
      </c>
      <c r="G9" s="142" t="str">
        <f t="shared" si="0"/>
        <v>-</v>
      </c>
      <c r="H9" s="142" t="str">
        <f t="shared" si="0"/>
        <v>-</v>
      </c>
      <c r="I9" s="142" t="str">
        <f t="shared" si="0"/>
        <v>-</v>
      </c>
      <c r="J9" s="142" t="str">
        <f t="shared" si="0"/>
        <v>-</v>
      </c>
      <c r="K9" s="142" t="str">
        <f t="shared" si="0"/>
        <v>-</v>
      </c>
      <c r="L9" s="142" t="str">
        <f t="shared" si="0"/>
        <v>-</v>
      </c>
      <c r="M9" s="142" t="str">
        <f t="shared" si="0"/>
        <v>-</v>
      </c>
      <c r="N9" s="142" t="str">
        <f t="shared" si="0"/>
        <v>-</v>
      </c>
      <c r="O9" s="142" t="str">
        <f t="shared" si="0"/>
        <v>-</v>
      </c>
      <c r="P9" s="142" t="str">
        <f t="shared" si="0"/>
        <v>-</v>
      </c>
      <c r="Q9" s="142" t="str">
        <f t="shared" si="0"/>
        <v>-</v>
      </c>
      <c r="R9" s="142" t="str">
        <f t="shared" si="0"/>
        <v>-</v>
      </c>
      <c r="S9" s="142" t="str">
        <f t="shared" si="0"/>
        <v>-</v>
      </c>
      <c r="T9" s="142" t="str">
        <f t="shared" si="0"/>
        <v>-</v>
      </c>
      <c r="U9" s="142" t="str">
        <f t="shared" si="0"/>
        <v>-</v>
      </c>
      <c r="V9" s="142" t="str">
        <f t="shared" si="0"/>
        <v>-</v>
      </c>
      <c r="W9" s="142" t="str">
        <f t="shared" si="0"/>
        <v>-</v>
      </c>
      <c r="X9" s="142" t="str">
        <f t="shared" si="0"/>
        <v>-</v>
      </c>
      <c r="Y9" s="142" t="str">
        <f t="shared" si="0"/>
        <v>-</v>
      </c>
      <c r="Z9" s="142" t="str">
        <f t="shared" si="0"/>
        <v>-</v>
      </c>
      <c r="AA9" s="142" t="str">
        <f t="shared" si="0"/>
        <v>-</v>
      </c>
      <c r="AB9" s="142" t="str">
        <f t="shared" si="0"/>
        <v>-</v>
      </c>
      <c r="AC9" s="142" t="str">
        <f t="shared" si="0"/>
        <v>-</v>
      </c>
      <c r="AD9" s="142" t="str">
        <f t="shared" si="0"/>
        <v>-</v>
      </c>
      <c r="AE9" s="142" t="str">
        <f t="shared" si="0"/>
        <v>-</v>
      </c>
      <c r="AF9" s="142" t="str">
        <f t="shared" si="0"/>
        <v>-</v>
      </c>
      <c r="AG9" s="142" t="str">
        <f t="shared" si="0"/>
        <v>-</v>
      </c>
      <c r="AH9" s="142" t="str">
        <f t="shared" si="0"/>
        <v>-</v>
      </c>
      <c r="AI9" s="142" t="str">
        <f t="shared" si="0"/>
        <v>-</v>
      </c>
      <c r="AJ9" s="142" t="str">
        <f t="shared" si="0"/>
        <v>-</v>
      </c>
      <c r="AK9" s="142" t="str">
        <f t="shared" si="0"/>
        <v>-</v>
      </c>
      <c r="AL9" s="142" t="str">
        <f t="shared" si="0"/>
        <v>-</v>
      </c>
      <c r="AM9" s="142" t="str">
        <f t="shared" si="0"/>
        <v>-</v>
      </c>
      <c r="AN9" s="142" t="str">
        <f t="shared" si="0"/>
        <v>-</v>
      </c>
      <c r="AO9" s="142" t="str">
        <f t="shared" si="0"/>
        <v>-</v>
      </c>
      <c r="AP9" s="142" t="str">
        <f t="shared" si="0"/>
        <v>-</v>
      </c>
      <c r="AQ9" s="142" t="str">
        <f t="shared" si="0"/>
        <v>-</v>
      </c>
      <c r="AR9" s="142" t="str">
        <f t="shared" si="0"/>
        <v>-</v>
      </c>
      <c r="AS9" s="142" t="str">
        <f t="shared" si="0"/>
        <v>-</v>
      </c>
      <c r="AT9" s="142" t="str">
        <f t="shared" si="0"/>
        <v>-</v>
      </c>
      <c r="AU9" s="142" t="str">
        <f t="shared" si="0"/>
        <v>-</v>
      </c>
      <c r="AV9" s="137" t="str">
        <f t="shared" si="0"/>
        <v>-</v>
      </c>
    </row>
    <row r="12" spans="1:48" ht="19.899999999999999">
      <c r="A12" s="14" t="e">
        <f>'N0.6_Lookup_References'!B41</f>
        <v>#N/A</v>
      </c>
      <c r="B12" s="14"/>
      <c r="F12" s="14"/>
      <c r="G12" s="89" t="s">
        <v>0</v>
      </c>
      <c r="S12" s="200"/>
      <c r="T12" s="89" t="s">
        <v>2</v>
      </c>
      <c r="W12" s="201"/>
      <c r="X12" s="202" t="s">
        <v>229</v>
      </c>
      <c r="Y12" s="89" t="e">
        <f>VLOOKUP(A12, 'N0.6_Lookup_References'!B14:C63, 2, FALSE)</f>
        <v>#N/A</v>
      </c>
    </row>
    <row r="13" spans="1:48">
      <c r="S13" s="99" t="s">
        <v>112</v>
      </c>
      <c r="V13" s="99" t="s">
        <v>110</v>
      </c>
      <c r="AI13" s="99" t="s">
        <v>111</v>
      </c>
    </row>
    <row r="14" spans="1:48" ht="12.75" thickBot="1">
      <c r="A14" s="203" t="s">
        <v>413</v>
      </c>
      <c r="B14" s="203" t="s">
        <v>414</v>
      </c>
      <c r="C14" s="203" t="s">
        <v>415</v>
      </c>
      <c r="D14" s="203" t="s">
        <v>615</v>
      </c>
      <c r="F14" s="92" t="s">
        <v>49</v>
      </c>
      <c r="G14" s="91" t="s">
        <v>13</v>
      </c>
      <c r="H14" s="21" t="s">
        <v>14</v>
      </c>
      <c r="I14" s="22" t="s">
        <v>15</v>
      </c>
      <c r="J14" s="23" t="s">
        <v>16</v>
      </c>
      <c r="K14" s="24" t="s">
        <v>17</v>
      </c>
      <c r="L14" s="25" t="s">
        <v>18</v>
      </c>
      <c r="M14" s="26" t="s">
        <v>19</v>
      </c>
      <c r="N14" s="29" t="s">
        <v>20</v>
      </c>
      <c r="O14" s="27" t="s">
        <v>21</v>
      </c>
      <c r="P14" s="31" t="s">
        <v>22</v>
      </c>
      <c r="Q14" s="198" t="s">
        <v>26</v>
      </c>
      <c r="S14" s="92" t="s">
        <v>49</v>
      </c>
      <c r="T14" s="92" t="s">
        <v>76</v>
      </c>
      <c r="V14" s="92" t="s">
        <v>49</v>
      </c>
      <c r="W14" s="91" t="s">
        <v>13</v>
      </c>
      <c r="X14" s="21" t="s">
        <v>14</v>
      </c>
      <c r="Y14" s="22" t="s">
        <v>15</v>
      </c>
      <c r="Z14" s="23" t="s">
        <v>16</v>
      </c>
      <c r="AA14" s="24" t="s">
        <v>17</v>
      </c>
      <c r="AB14" s="25" t="s">
        <v>18</v>
      </c>
      <c r="AC14" s="26" t="s">
        <v>19</v>
      </c>
      <c r="AD14" s="29" t="s">
        <v>20</v>
      </c>
      <c r="AE14" s="27" t="s">
        <v>21</v>
      </c>
      <c r="AF14" s="31" t="s">
        <v>22</v>
      </c>
      <c r="AG14" s="198" t="s">
        <v>26</v>
      </c>
      <c r="AI14" s="92" t="s">
        <v>49</v>
      </c>
      <c r="AJ14" s="91" t="s">
        <v>4</v>
      </c>
      <c r="AK14" s="21" t="s">
        <v>5</v>
      </c>
      <c r="AL14" s="22" t="s">
        <v>6</v>
      </c>
      <c r="AM14" s="23" t="s">
        <v>7</v>
      </c>
      <c r="AN14" s="24" t="s">
        <v>8</v>
      </c>
      <c r="AO14" s="25" t="s">
        <v>91</v>
      </c>
      <c r="AP14" s="26" t="s">
        <v>92</v>
      </c>
      <c r="AQ14" s="29" t="s">
        <v>93</v>
      </c>
      <c r="AR14" s="27" t="s">
        <v>94</v>
      </c>
      <c r="AS14" s="31" t="s">
        <v>95</v>
      </c>
      <c r="AT14" s="198" t="s">
        <v>26</v>
      </c>
    </row>
    <row r="15" spans="1:48">
      <c r="A15" s="247" t="str">
        <f>'N3.01'!A15</f>
        <v>Stage1: RIIO-1 Closeout Position</v>
      </c>
      <c r="B15" s="247" t="str">
        <f>'N3.01'!B15</f>
        <v>Total Asset Category Risk</v>
      </c>
      <c r="C15" s="247" t="str">
        <f>'N3.01'!C15</f>
        <v>Closeout Position</v>
      </c>
      <c r="D15" s="247" t="str">
        <f>'N3.01'!D15</f>
        <v>Total</v>
      </c>
      <c r="F15" s="212" t="s">
        <v>51</v>
      </c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253">
        <f t="shared" ref="Q15:Q22" si="1">SUM(G15:P15)</f>
        <v>0</v>
      </c>
      <c r="S15" s="199" t="str">
        <f>$X$12</f>
        <v>Units:</v>
      </c>
      <c r="T15" s="120"/>
      <c r="V15" s="199" t="str">
        <f>$X$12</f>
        <v>Units:</v>
      </c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253">
        <f t="shared" ref="AG15:AG20" si="2">SUM(W15:AF15)</f>
        <v>0</v>
      </c>
      <c r="AI15" s="199" t="str">
        <f>$X$12</f>
        <v>Units:</v>
      </c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253">
        <f t="shared" ref="AT15:AT20" si="3">SUM(AJ15:AS15)</f>
        <v>0</v>
      </c>
    </row>
    <row r="16" spans="1:48">
      <c r="A16" s="204" t="str">
        <f>'N3.01'!A16</f>
        <v>Stage1: RIIO-1 to RIIO-2</v>
      </c>
      <c r="B16" s="204" t="str">
        <f>'N3.01'!B16</f>
        <v>Normalisation: True-Up</v>
      </c>
      <c r="C16" s="204" t="str">
        <f>'N3.01'!C16</f>
        <v>Data Revision</v>
      </c>
      <c r="D16" s="204" t="str">
        <f>'N3.01'!D16</f>
        <v>N/A</v>
      </c>
      <c r="F16" s="212" t="s">
        <v>51</v>
      </c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253">
        <f t="shared" si="1"/>
        <v>0</v>
      </c>
      <c r="S16" s="199" t="str">
        <f>$X$12</f>
        <v>Units:</v>
      </c>
      <c r="T16" s="120"/>
      <c r="V16" s="199" t="str">
        <f>$X$12</f>
        <v>Units:</v>
      </c>
      <c r="W16" s="120"/>
      <c r="X16" s="120"/>
      <c r="Y16" s="120"/>
      <c r="Z16" s="120"/>
      <c r="AA16" s="120"/>
      <c r="AB16" s="120"/>
      <c r="AC16" s="120"/>
      <c r="AD16" s="120"/>
      <c r="AE16" s="120"/>
      <c r="AF16" s="120"/>
      <c r="AG16" s="253">
        <f t="shared" si="2"/>
        <v>0</v>
      </c>
      <c r="AI16" s="199" t="str">
        <f>$X$12</f>
        <v>Units:</v>
      </c>
      <c r="AJ16" s="120"/>
      <c r="AK16" s="120"/>
      <c r="AL16" s="120"/>
      <c r="AM16" s="120"/>
      <c r="AN16" s="120"/>
      <c r="AO16" s="120"/>
      <c r="AP16" s="120"/>
      <c r="AQ16" s="120"/>
      <c r="AR16" s="120"/>
      <c r="AS16" s="120"/>
      <c r="AT16" s="253">
        <f t="shared" si="3"/>
        <v>0</v>
      </c>
    </row>
    <row r="17" spans="1:46">
      <c r="A17" s="204" t="str">
        <f>'N3.01'!A17</f>
        <v>Stage1: RIIO-1 to RIIO-2</v>
      </c>
      <c r="B17" s="204" t="str">
        <f>'N3.01'!B17</f>
        <v>Normalisation: True-Up</v>
      </c>
      <c r="C17" s="204" t="str">
        <f>'N3.01'!C17</f>
        <v>Methodological Change</v>
      </c>
      <c r="D17" s="204" t="str">
        <f>'N3.01'!D17</f>
        <v>N/A</v>
      </c>
      <c r="F17" s="212" t="s">
        <v>51</v>
      </c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253">
        <f t="shared" si="1"/>
        <v>0</v>
      </c>
      <c r="S17" s="199" t="str">
        <f>$X$12</f>
        <v>Units:</v>
      </c>
      <c r="T17" s="120"/>
      <c r="V17" s="199" t="str">
        <f>$X$12</f>
        <v>Units:</v>
      </c>
      <c r="W17" s="120"/>
      <c r="X17" s="120"/>
      <c r="Y17" s="120"/>
      <c r="Z17" s="120"/>
      <c r="AA17" s="120"/>
      <c r="AB17" s="120"/>
      <c r="AC17" s="120"/>
      <c r="AD17" s="120"/>
      <c r="AE17" s="120"/>
      <c r="AF17" s="120"/>
      <c r="AG17" s="253">
        <f t="shared" si="2"/>
        <v>0</v>
      </c>
      <c r="AI17" s="199" t="str">
        <f>$X$12</f>
        <v>Units:</v>
      </c>
      <c r="AJ17" s="120"/>
      <c r="AK17" s="120"/>
      <c r="AL17" s="120"/>
      <c r="AM17" s="120"/>
      <c r="AN17" s="120"/>
      <c r="AO17" s="120"/>
      <c r="AP17" s="120"/>
      <c r="AQ17" s="120"/>
      <c r="AR17" s="120"/>
      <c r="AS17" s="120"/>
      <c r="AT17" s="253">
        <f t="shared" si="3"/>
        <v>0</v>
      </c>
    </row>
    <row r="18" spans="1:46">
      <c r="A18" s="204" t="str">
        <f>'N3.01'!A18</f>
        <v>Stage1: RIIO-1 to RIIO-2</v>
      </c>
      <c r="B18" s="204" t="str">
        <f>'N3.01'!B18</f>
        <v>Normalisation: True-Up</v>
      </c>
      <c r="C18" s="248" t="str">
        <f>'N3.01'!C18</f>
        <v>Optional entry 1</v>
      </c>
      <c r="D18" s="204" t="str">
        <f>'N3.01'!D18</f>
        <v>N/A</v>
      </c>
      <c r="F18" s="212" t="s">
        <v>51</v>
      </c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253">
        <f t="shared" si="1"/>
        <v>0</v>
      </c>
      <c r="S18" s="199" t="str">
        <f>$X$12</f>
        <v>Units:</v>
      </c>
      <c r="T18" s="120"/>
      <c r="V18" s="199" t="str">
        <f>$X$12</f>
        <v>Units:</v>
      </c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253">
        <f t="shared" si="2"/>
        <v>0</v>
      </c>
      <c r="AI18" s="199" t="str">
        <f>$X$12</f>
        <v>Units:</v>
      </c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253">
        <f t="shared" si="3"/>
        <v>0</v>
      </c>
    </row>
    <row r="19" spans="1:46">
      <c r="A19" s="204" t="str">
        <f>'N3.01'!A19</f>
        <v>Stage1: RIIO-1 to RIIO-2</v>
      </c>
      <c r="B19" s="204" t="str">
        <f>'N3.01'!B19</f>
        <v>Normalisation: True-Up</v>
      </c>
      <c r="C19" s="248" t="str">
        <f>'N3.01'!C19</f>
        <v>Optional entry 2</v>
      </c>
      <c r="D19" s="204" t="str">
        <f>'N3.01'!D19</f>
        <v>N/A</v>
      </c>
      <c r="F19" s="212" t="s">
        <v>51</v>
      </c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252">
        <f t="shared" si="1"/>
        <v>0</v>
      </c>
      <c r="S19" s="199" t="str">
        <f>$X$12</f>
        <v>Units:</v>
      </c>
      <c r="T19" s="120"/>
      <c r="V19" s="199" t="str">
        <f>$X$12</f>
        <v>Units:</v>
      </c>
      <c r="W19" s="120"/>
      <c r="X19" s="120"/>
      <c r="Y19" s="120"/>
      <c r="Z19" s="120"/>
      <c r="AA19" s="120"/>
      <c r="AB19" s="120"/>
      <c r="AC19" s="120"/>
      <c r="AD19" s="120"/>
      <c r="AE19" s="120"/>
      <c r="AF19" s="120"/>
      <c r="AG19" s="252">
        <f t="shared" si="2"/>
        <v>0</v>
      </c>
      <c r="AI19" s="199" t="str">
        <f>$X$12</f>
        <v>Units:</v>
      </c>
      <c r="AJ19" s="120"/>
      <c r="AK19" s="120"/>
      <c r="AL19" s="120"/>
      <c r="AM19" s="120"/>
      <c r="AN19" s="120"/>
      <c r="AO19" s="120"/>
      <c r="AP19" s="120"/>
      <c r="AQ19" s="120"/>
      <c r="AR19" s="120"/>
      <c r="AS19" s="120"/>
      <c r="AT19" s="252">
        <f t="shared" si="3"/>
        <v>0</v>
      </c>
    </row>
    <row r="20" spans="1:46">
      <c r="A20" s="247" t="str">
        <f>'N3.01'!A20</f>
        <v>Stage 2: RIIO-2 Start Position 2020/21</v>
      </c>
      <c r="B20" s="247" t="str">
        <f>'N3.01'!B20</f>
        <v>Total Asset Category Risk</v>
      </c>
      <c r="C20" s="247" t="str">
        <f>'N3.01'!C20</f>
        <v>Start Position</v>
      </c>
      <c r="D20" s="247" t="str">
        <f>'N3.01'!D20</f>
        <v>Total</v>
      </c>
      <c r="F20" s="212" t="s">
        <v>51</v>
      </c>
      <c r="G20" s="252">
        <f>SUM(G15:G19)</f>
        <v>0</v>
      </c>
      <c r="H20" s="252">
        <f t="shared" ref="H20:P20" si="4">SUM(H15:H19)</f>
        <v>0</v>
      </c>
      <c r="I20" s="252">
        <f t="shared" si="4"/>
        <v>0</v>
      </c>
      <c r="J20" s="252">
        <f t="shared" si="4"/>
        <v>0</v>
      </c>
      <c r="K20" s="252">
        <f t="shared" si="4"/>
        <v>0</v>
      </c>
      <c r="L20" s="252">
        <f t="shared" si="4"/>
        <v>0</v>
      </c>
      <c r="M20" s="252">
        <f t="shared" si="4"/>
        <v>0</v>
      </c>
      <c r="N20" s="252">
        <f t="shared" si="4"/>
        <v>0</v>
      </c>
      <c r="O20" s="252">
        <f t="shared" si="4"/>
        <v>0</v>
      </c>
      <c r="P20" s="252">
        <f t="shared" si="4"/>
        <v>0</v>
      </c>
      <c r="Q20" s="252">
        <f t="shared" si="1"/>
        <v>0</v>
      </c>
      <c r="S20" s="199" t="str">
        <f t="shared" ref="S20:S55" si="5">$X$12</f>
        <v>Units:</v>
      </c>
      <c r="T20" s="120"/>
      <c r="V20" s="199" t="str">
        <f t="shared" ref="V20:V55" si="6">$X$12</f>
        <v>Units:</v>
      </c>
      <c r="W20" s="252">
        <f t="shared" ref="W20:AF20" si="7">SUM(W15:W19)</f>
        <v>0</v>
      </c>
      <c r="X20" s="252">
        <f t="shared" si="7"/>
        <v>0</v>
      </c>
      <c r="Y20" s="252">
        <f t="shared" si="7"/>
        <v>0</v>
      </c>
      <c r="Z20" s="252">
        <f t="shared" si="7"/>
        <v>0</v>
      </c>
      <c r="AA20" s="252">
        <f t="shared" si="7"/>
        <v>0</v>
      </c>
      <c r="AB20" s="252">
        <f t="shared" si="7"/>
        <v>0</v>
      </c>
      <c r="AC20" s="252">
        <f t="shared" si="7"/>
        <v>0</v>
      </c>
      <c r="AD20" s="252">
        <f t="shared" si="7"/>
        <v>0</v>
      </c>
      <c r="AE20" s="252">
        <f t="shared" si="7"/>
        <v>0</v>
      </c>
      <c r="AF20" s="252">
        <f t="shared" si="7"/>
        <v>0</v>
      </c>
      <c r="AG20" s="252">
        <f t="shared" si="2"/>
        <v>0</v>
      </c>
      <c r="AI20" s="199" t="str">
        <f t="shared" ref="AI20:AI55" si="8">$X$12</f>
        <v>Units:</v>
      </c>
      <c r="AJ20" s="252">
        <f t="shared" ref="AJ20:AS20" si="9">SUM(AJ15:AJ19)</f>
        <v>0</v>
      </c>
      <c r="AK20" s="252">
        <f t="shared" si="9"/>
        <v>0</v>
      </c>
      <c r="AL20" s="252">
        <f t="shared" si="9"/>
        <v>0</v>
      </c>
      <c r="AM20" s="252">
        <f t="shared" si="9"/>
        <v>0</v>
      </c>
      <c r="AN20" s="252">
        <f t="shared" si="9"/>
        <v>0</v>
      </c>
      <c r="AO20" s="252">
        <f t="shared" si="9"/>
        <v>0</v>
      </c>
      <c r="AP20" s="252">
        <f t="shared" si="9"/>
        <v>0</v>
      </c>
      <c r="AQ20" s="252">
        <f t="shared" si="9"/>
        <v>0</v>
      </c>
      <c r="AR20" s="252">
        <f t="shared" si="9"/>
        <v>0</v>
      </c>
      <c r="AS20" s="252">
        <f t="shared" si="9"/>
        <v>0</v>
      </c>
      <c r="AT20" s="252">
        <f t="shared" si="3"/>
        <v>0</v>
      </c>
    </row>
    <row r="21" spans="1:46">
      <c r="A21" s="204" t="str">
        <f>'N3.01'!A21</f>
        <v>Stage 2: Without Intervention Risk Change</v>
      </c>
      <c r="B21" s="204" t="str">
        <f>'N3.01'!B21</f>
        <v>Deterioration</v>
      </c>
      <c r="C21" s="204" t="str">
        <f>'N3.01'!C21</f>
        <v>Original Forecast Deterioration</v>
      </c>
      <c r="D21" s="204" t="str">
        <f>'N3.01'!D21</f>
        <v>N/A</v>
      </c>
      <c r="F21" s="212" t="s">
        <v>51</v>
      </c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253">
        <f t="shared" si="1"/>
        <v>0</v>
      </c>
      <c r="S21" s="199" t="str">
        <f t="shared" si="5"/>
        <v>Units:</v>
      </c>
      <c r="T21" s="120"/>
      <c r="V21" s="199" t="str">
        <f t="shared" si="6"/>
        <v>Units:</v>
      </c>
      <c r="W21" s="120"/>
      <c r="X21" s="120"/>
      <c r="Y21" s="120"/>
      <c r="Z21" s="120"/>
      <c r="AA21" s="120"/>
      <c r="AB21" s="120"/>
      <c r="AC21" s="120"/>
      <c r="AD21" s="120"/>
      <c r="AE21" s="120"/>
      <c r="AF21" s="120"/>
      <c r="AG21" s="253">
        <f t="shared" ref="AG21:AG32" si="10">SUM(W21:AF21)</f>
        <v>0</v>
      </c>
      <c r="AI21" s="199" t="str">
        <f t="shared" si="8"/>
        <v>Units:</v>
      </c>
      <c r="AJ21" s="120"/>
      <c r="AK21" s="120"/>
      <c r="AL21" s="120"/>
      <c r="AM21" s="120"/>
      <c r="AN21" s="120"/>
      <c r="AO21" s="120"/>
      <c r="AP21" s="120"/>
      <c r="AQ21" s="120"/>
      <c r="AR21" s="120"/>
      <c r="AS21" s="120"/>
      <c r="AT21" s="253">
        <f t="shared" ref="AT21:AT32" si="11">SUM(AJ21:AS21)</f>
        <v>0</v>
      </c>
    </row>
    <row r="22" spans="1:46">
      <c r="A22" s="204" t="str">
        <f>'N3.01'!A22</f>
        <v>Stage 2: Without Intervention Risk Change</v>
      </c>
      <c r="B22" s="204" t="str">
        <f>'N3.01'!B22</f>
        <v>Non-Intervention Impacts</v>
      </c>
      <c r="C22" s="204" t="str">
        <f>'N3.01'!C22</f>
        <v>Revised Forecast Deterioration</v>
      </c>
      <c r="D22" s="204" t="str">
        <f>'N3.01'!D22</f>
        <v>N/A</v>
      </c>
      <c r="F22" s="212" t="s">
        <v>51</v>
      </c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253">
        <f t="shared" si="1"/>
        <v>0</v>
      </c>
      <c r="S22" s="199" t="str">
        <f t="shared" si="5"/>
        <v>Units:</v>
      </c>
      <c r="T22" s="120"/>
      <c r="V22" s="199" t="str">
        <f t="shared" si="6"/>
        <v>Units:</v>
      </c>
      <c r="W22" s="120"/>
      <c r="X22" s="120"/>
      <c r="Y22" s="120"/>
      <c r="Z22" s="120"/>
      <c r="AA22" s="120"/>
      <c r="AB22" s="120"/>
      <c r="AC22" s="120"/>
      <c r="AD22" s="120"/>
      <c r="AE22" s="120"/>
      <c r="AF22" s="120"/>
      <c r="AG22" s="253">
        <f t="shared" si="10"/>
        <v>0</v>
      </c>
      <c r="AI22" s="199" t="str">
        <f t="shared" si="8"/>
        <v>Units:</v>
      </c>
      <c r="AJ22" s="120"/>
      <c r="AK22" s="120"/>
      <c r="AL22" s="120"/>
      <c r="AM22" s="120"/>
      <c r="AN22" s="120"/>
      <c r="AO22" s="120"/>
      <c r="AP22" s="120"/>
      <c r="AQ22" s="120"/>
      <c r="AR22" s="120"/>
      <c r="AS22" s="120"/>
      <c r="AT22" s="253">
        <f t="shared" si="11"/>
        <v>0</v>
      </c>
    </row>
    <row r="23" spans="1:46">
      <c r="A23" s="204" t="str">
        <f>'N3.01'!A23</f>
        <v>Stage 2: Without Intervention Risk Change</v>
      </c>
      <c r="B23" s="204" t="str">
        <f>'N3.01'!B23</f>
        <v>Non-Intervention Impacts</v>
      </c>
      <c r="C23" s="204" t="str">
        <f>'N3.01'!C23</f>
        <v>Deterioration Change Impact</v>
      </c>
      <c r="D23" s="204" t="str">
        <f>'N3.01'!D23</f>
        <v>Non-Intervention</v>
      </c>
      <c r="F23" s="212" t="s">
        <v>51</v>
      </c>
      <c r="G23" s="254">
        <f t="shared" ref="G23:P23" si="12">G$22-G$21</f>
        <v>0</v>
      </c>
      <c r="H23" s="254">
        <f t="shared" si="12"/>
        <v>0</v>
      </c>
      <c r="I23" s="254">
        <f t="shared" si="12"/>
        <v>0</v>
      </c>
      <c r="J23" s="254">
        <f t="shared" si="12"/>
        <v>0</v>
      </c>
      <c r="K23" s="254">
        <f t="shared" si="12"/>
        <v>0</v>
      </c>
      <c r="L23" s="254">
        <f t="shared" si="12"/>
        <v>0</v>
      </c>
      <c r="M23" s="254">
        <f t="shared" si="12"/>
        <v>0</v>
      </c>
      <c r="N23" s="254">
        <f t="shared" si="12"/>
        <v>0</v>
      </c>
      <c r="O23" s="254">
        <f t="shared" si="12"/>
        <v>0</v>
      </c>
      <c r="P23" s="254">
        <f t="shared" si="12"/>
        <v>0</v>
      </c>
      <c r="Q23" s="253">
        <f t="shared" ref="Q23:Q32" si="13">SUM(G23:P23)</f>
        <v>0</v>
      </c>
      <c r="S23" s="199" t="str">
        <f t="shared" si="5"/>
        <v>Units:</v>
      </c>
      <c r="T23" s="120"/>
      <c r="V23" s="199" t="str">
        <f t="shared" si="6"/>
        <v>Units:</v>
      </c>
      <c r="W23" s="254">
        <f t="shared" ref="W23:AF23" si="14">W$22-W$21</f>
        <v>0</v>
      </c>
      <c r="X23" s="254">
        <f t="shared" si="14"/>
        <v>0</v>
      </c>
      <c r="Y23" s="254">
        <f t="shared" si="14"/>
        <v>0</v>
      </c>
      <c r="Z23" s="254">
        <f t="shared" si="14"/>
        <v>0</v>
      </c>
      <c r="AA23" s="254">
        <f t="shared" si="14"/>
        <v>0</v>
      </c>
      <c r="AB23" s="254">
        <f t="shared" si="14"/>
        <v>0</v>
      </c>
      <c r="AC23" s="254">
        <f t="shared" si="14"/>
        <v>0</v>
      </c>
      <c r="AD23" s="254">
        <f t="shared" si="14"/>
        <v>0</v>
      </c>
      <c r="AE23" s="254">
        <f t="shared" si="14"/>
        <v>0</v>
      </c>
      <c r="AF23" s="254">
        <f t="shared" si="14"/>
        <v>0</v>
      </c>
      <c r="AG23" s="253">
        <f t="shared" si="10"/>
        <v>0</v>
      </c>
      <c r="AI23" s="199" t="str">
        <f t="shared" si="8"/>
        <v>Units:</v>
      </c>
      <c r="AJ23" s="254">
        <f t="shared" ref="AJ23:AS23" si="15">AJ$22-AJ$21</f>
        <v>0</v>
      </c>
      <c r="AK23" s="254">
        <f t="shared" si="15"/>
        <v>0</v>
      </c>
      <c r="AL23" s="254">
        <f t="shared" si="15"/>
        <v>0</v>
      </c>
      <c r="AM23" s="254">
        <f t="shared" si="15"/>
        <v>0</v>
      </c>
      <c r="AN23" s="254">
        <f t="shared" si="15"/>
        <v>0</v>
      </c>
      <c r="AO23" s="254">
        <f t="shared" si="15"/>
        <v>0</v>
      </c>
      <c r="AP23" s="254">
        <f t="shared" si="15"/>
        <v>0</v>
      </c>
      <c r="AQ23" s="254">
        <f t="shared" si="15"/>
        <v>0</v>
      </c>
      <c r="AR23" s="254">
        <f t="shared" si="15"/>
        <v>0</v>
      </c>
      <c r="AS23" s="254">
        <f t="shared" si="15"/>
        <v>0</v>
      </c>
      <c r="AT23" s="253">
        <f t="shared" si="11"/>
        <v>0</v>
      </c>
    </row>
    <row r="24" spans="1:46">
      <c r="A24" s="204" t="str">
        <f>'N3.01'!A24</f>
        <v>Stage 2: Without Intervention Risk Change</v>
      </c>
      <c r="B24" s="204" t="str">
        <f>'N3.01'!B24</f>
        <v>Non-Intervention Impacts</v>
      </c>
      <c r="C24" s="204" t="str">
        <f>'N3.01'!C24</f>
        <v>Revised Forecast Methodology Change</v>
      </c>
      <c r="D24" s="204" t="str">
        <f>'N3.01'!D24</f>
        <v>N/A</v>
      </c>
      <c r="F24" s="212" t="s">
        <v>51</v>
      </c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253">
        <f>SUM(G24:P24)</f>
        <v>0</v>
      </c>
      <c r="S24" s="199" t="str">
        <f t="shared" si="5"/>
        <v>Units:</v>
      </c>
      <c r="T24" s="120"/>
      <c r="V24" s="199" t="str">
        <f t="shared" si="6"/>
        <v>Units:</v>
      </c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253">
        <f t="shared" si="10"/>
        <v>0</v>
      </c>
      <c r="AI24" s="199" t="str">
        <f t="shared" si="8"/>
        <v>Units:</v>
      </c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253">
        <f t="shared" si="11"/>
        <v>0</v>
      </c>
    </row>
    <row r="25" spans="1:46">
      <c r="A25" s="204" t="str">
        <f>'N3.01'!A25</f>
        <v>Stage 2: Without Intervention Risk Change</v>
      </c>
      <c r="B25" s="204" t="str">
        <f>'N3.01'!B25</f>
        <v>Non-Intervention Impacts</v>
      </c>
      <c r="C25" s="204" t="str">
        <f>'N3.01'!C25</f>
        <v>Methodology Change Impact</v>
      </c>
      <c r="D25" s="204" t="str">
        <f>'N3.01'!D25</f>
        <v>Non-Intervention</v>
      </c>
      <c r="F25" s="212" t="s">
        <v>51</v>
      </c>
      <c r="G25" s="254">
        <f t="shared" ref="G25:P25" si="16">G$24-G$22</f>
        <v>0</v>
      </c>
      <c r="H25" s="254">
        <f t="shared" si="16"/>
        <v>0</v>
      </c>
      <c r="I25" s="254">
        <f t="shared" si="16"/>
        <v>0</v>
      </c>
      <c r="J25" s="254">
        <f t="shared" si="16"/>
        <v>0</v>
      </c>
      <c r="K25" s="254">
        <f t="shared" si="16"/>
        <v>0</v>
      </c>
      <c r="L25" s="254">
        <f t="shared" si="16"/>
        <v>0</v>
      </c>
      <c r="M25" s="254">
        <f t="shared" si="16"/>
        <v>0</v>
      </c>
      <c r="N25" s="254">
        <f t="shared" si="16"/>
        <v>0</v>
      </c>
      <c r="O25" s="254">
        <f t="shared" si="16"/>
        <v>0</v>
      </c>
      <c r="P25" s="254">
        <f t="shared" si="16"/>
        <v>0</v>
      </c>
      <c r="Q25" s="253">
        <f t="shared" si="13"/>
        <v>0</v>
      </c>
      <c r="S25" s="199" t="str">
        <f t="shared" si="5"/>
        <v>Units:</v>
      </c>
      <c r="T25" s="120"/>
      <c r="V25" s="199" t="str">
        <f t="shared" si="6"/>
        <v>Units:</v>
      </c>
      <c r="W25" s="254">
        <f t="shared" ref="W25:AF25" si="17">W$24-W$22</f>
        <v>0</v>
      </c>
      <c r="X25" s="254">
        <f t="shared" si="17"/>
        <v>0</v>
      </c>
      <c r="Y25" s="254">
        <f t="shared" si="17"/>
        <v>0</v>
      </c>
      <c r="Z25" s="254">
        <f t="shared" si="17"/>
        <v>0</v>
      </c>
      <c r="AA25" s="254">
        <f t="shared" si="17"/>
        <v>0</v>
      </c>
      <c r="AB25" s="254">
        <f t="shared" si="17"/>
        <v>0</v>
      </c>
      <c r="AC25" s="254">
        <f t="shared" si="17"/>
        <v>0</v>
      </c>
      <c r="AD25" s="254">
        <f t="shared" si="17"/>
        <v>0</v>
      </c>
      <c r="AE25" s="254">
        <f t="shared" si="17"/>
        <v>0</v>
      </c>
      <c r="AF25" s="254">
        <f t="shared" si="17"/>
        <v>0</v>
      </c>
      <c r="AG25" s="253">
        <f t="shared" si="10"/>
        <v>0</v>
      </c>
      <c r="AI25" s="199" t="str">
        <f t="shared" si="8"/>
        <v>Units:</v>
      </c>
      <c r="AJ25" s="254">
        <f t="shared" ref="AJ25:AS25" si="18">AJ$24-AJ$22</f>
        <v>0</v>
      </c>
      <c r="AK25" s="254">
        <f t="shared" si="18"/>
        <v>0</v>
      </c>
      <c r="AL25" s="254">
        <f t="shared" si="18"/>
        <v>0</v>
      </c>
      <c r="AM25" s="254">
        <f t="shared" si="18"/>
        <v>0</v>
      </c>
      <c r="AN25" s="254">
        <f t="shared" si="18"/>
        <v>0</v>
      </c>
      <c r="AO25" s="254">
        <f t="shared" si="18"/>
        <v>0</v>
      </c>
      <c r="AP25" s="254">
        <f t="shared" si="18"/>
        <v>0</v>
      </c>
      <c r="AQ25" s="254">
        <f t="shared" si="18"/>
        <v>0</v>
      </c>
      <c r="AR25" s="254">
        <f t="shared" si="18"/>
        <v>0</v>
      </c>
      <c r="AS25" s="254">
        <f t="shared" si="18"/>
        <v>0</v>
      </c>
      <c r="AT25" s="253">
        <f t="shared" si="11"/>
        <v>0</v>
      </c>
    </row>
    <row r="26" spans="1:46">
      <c r="A26" s="204" t="str">
        <f>'N3.01'!A26</f>
        <v>Stage 2: Without Intervention Risk Change</v>
      </c>
      <c r="B26" s="204" t="str">
        <f>'N3.01'!B26</f>
        <v>Load Related Work</v>
      </c>
      <c r="C26" s="204" t="str">
        <f>'N3.01'!C26</f>
        <v>Asset Additions (not part of replace or refurb)</v>
      </c>
      <c r="D26" s="204" t="str">
        <f>'N3.01'!D26</f>
        <v>Other Interventions</v>
      </c>
      <c r="F26" s="212" t="s">
        <v>51</v>
      </c>
      <c r="G26" s="120"/>
      <c r="H26" s="120"/>
      <c r="I26" s="120"/>
      <c r="J26" s="120"/>
      <c r="K26" s="120"/>
      <c r="L26" s="120"/>
      <c r="M26" s="120"/>
      <c r="N26" s="120"/>
      <c r="O26" s="120"/>
      <c r="P26" s="120"/>
      <c r="Q26" s="253">
        <f t="shared" si="13"/>
        <v>0</v>
      </c>
      <c r="S26" s="199" t="str">
        <f t="shared" si="5"/>
        <v>Units:</v>
      </c>
      <c r="T26" s="120"/>
      <c r="V26" s="199" t="str">
        <f t="shared" si="6"/>
        <v>Units:</v>
      </c>
      <c r="W26" s="120"/>
      <c r="X26" s="120"/>
      <c r="Y26" s="120"/>
      <c r="Z26" s="120"/>
      <c r="AA26" s="120"/>
      <c r="AB26" s="120"/>
      <c r="AC26" s="120"/>
      <c r="AD26" s="120"/>
      <c r="AE26" s="120"/>
      <c r="AF26" s="120"/>
      <c r="AG26" s="253">
        <f t="shared" si="10"/>
        <v>0</v>
      </c>
      <c r="AI26" s="199" t="str">
        <f t="shared" si="8"/>
        <v>Units:</v>
      </c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253">
        <f t="shared" si="11"/>
        <v>0</v>
      </c>
    </row>
    <row r="27" spans="1:46">
      <c r="A27" s="204" t="str">
        <f>'N3.01'!A27</f>
        <v>Stage 2: Without Intervention Risk Change</v>
      </c>
      <c r="B27" s="204" t="str">
        <f>'N3.01'!B27</f>
        <v>Load Related Work</v>
      </c>
      <c r="C27" s="204" t="str">
        <f>'N3.01'!C27</f>
        <v>Asset Disposals  (not part of replace or refurb)</v>
      </c>
      <c r="D27" s="204" t="str">
        <f>'N3.01'!D27</f>
        <v>Other Interventions</v>
      </c>
      <c r="F27" s="212" t="s">
        <v>51</v>
      </c>
      <c r="G27" s="120"/>
      <c r="H27" s="120"/>
      <c r="I27" s="120"/>
      <c r="J27" s="120"/>
      <c r="K27" s="120"/>
      <c r="L27" s="120"/>
      <c r="M27" s="120"/>
      <c r="N27" s="120"/>
      <c r="O27" s="120"/>
      <c r="P27" s="120"/>
      <c r="Q27" s="253">
        <f t="shared" si="13"/>
        <v>0</v>
      </c>
      <c r="S27" s="199" t="str">
        <f t="shared" si="5"/>
        <v>Units:</v>
      </c>
      <c r="T27" s="120"/>
      <c r="V27" s="199" t="str">
        <f t="shared" si="6"/>
        <v>Units:</v>
      </c>
      <c r="W27" s="120"/>
      <c r="X27" s="120"/>
      <c r="Y27" s="120"/>
      <c r="Z27" s="120"/>
      <c r="AA27" s="120"/>
      <c r="AB27" s="120"/>
      <c r="AC27" s="120"/>
      <c r="AD27" s="120"/>
      <c r="AE27" s="120"/>
      <c r="AF27" s="120"/>
      <c r="AG27" s="253">
        <f t="shared" si="10"/>
        <v>0</v>
      </c>
      <c r="AI27" s="199" t="str">
        <f t="shared" si="8"/>
        <v>Units:</v>
      </c>
      <c r="AJ27" s="120"/>
      <c r="AK27" s="120"/>
      <c r="AL27" s="120"/>
      <c r="AM27" s="120"/>
      <c r="AN27" s="120"/>
      <c r="AO27" s="120"/>
      <c r="AP27" s="120"/>
      <c r="AQ27" s="120"/>
      <c r="AR27" s="120"/>
      <c r="AS27" s="120"/>
      <c r="AT27" s="253">
        <f t="shared" si="11"/>
        <v>0</v>
      </c>
    </row>
    <row r="28" spans="1:46">
      <c r="A28" s="204" t="str">
        <f>'N3.01'!A28</f>
        <v>Stage 2: Without Intervention Risk Change</v>
      </c>
      <c r="B28" s="204" t="str">
        <f>'N3.01'!B28</f>
        <v>Risk Changes</v>
      </c>
      <c r="C28" s="204" t="str">
        <f>'N3.01'!C28</f>
        <v>Changes in Maintenance Programme</v>
      </c>
      <c r="D28" s="204" t="str">
        <f>'N3.01'!D28</f>
        <v>Other Interventions</v>
      </c>
      <c r="F28" s="212" t="s">
        <v>51</v>
      </c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253">
        <f t="shared" si="13"/>
        <v>0</v>
      </c>
      <c r="S28" s="199" t="str">
        <f t="shared" si="5"/>
        <v>Units:</v>
      </c>
      <c r="T28" s="120"/>
      <c r="V28" s="199" t="str">
        <f t="shared" si="6"/>
        <v>Units:</v>
      </c>
      <c r="W28" s="120"/>
      <c r="X28" s="120"/>
      <c r="Y28" s="120"/>
      <c r="Z28" s="120"/>
      <c r="AA28" s="120"/>
      <c r="AB28" s="120"/>
      <c r="AC28" s="120"/>
      <c r="AD28" s="120"/>
      <c r="AE28" s="120"/>
      <c r="AF28" s="120"/>
      <c r="AG28" s="253">
        <f t="shared" si="10"/>
        <v>0</v>
      </c>
      <c r="AI28" s="199" t="str">
        <f t="shared" si="8"/>
        <v>Units:</v>
      </c>
      <c r="AJ28" s="120"/>
      <c r="AK28" s="120"/>
      <c r="AL28" s="120"/>
      <c r="AM28" s="120"/>
      <c r="AN28" s="120"/>
      <c r="AO28" s="120"/>
      <c r="AP28" s="120"/>
      <c r="AQ28" s="120"/>
      <c r="AR28" s="120"/>
      <c r="AS28" s="120"/>
      <c r="AT28" s="253">
        <f t="shared" si="11"/>
        <v>0</v>
      </c>
    </row>
    <row r="29" spans="1:46">
      <c r="A29" s="204" t="str">
        <f>'N3.01'!A29</f>
        <v>Stage 2: Without Intervention Risk Change</v>
      </c>
      <c r="B29" s="204" t="str">
        <f>'N3.01'!B29</f>
        <v>Risk Changes</v>
      </c>
      <c r="C29" s="204" t="str">
        <f>'N3.01'!C29</f>
        <v>Manual Over-ride on PoF or CoF</v>
      </c>
      <c r="D29" s="204" t="str">
        <f>'N3.01'!D29</f>
        <v>Non-Intervention</v>
      </c>
      <c r="F29" s="212" t="s">
        <v>51</v>
      </c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253">
        <f t="shared" si="13"/>
        <v>0</v>
      </c>
      <c r="S29" s="199" t="str">
        <f t="shared" si="5"/>
        <v>Units:</v>
      </c>
      <c r="T29" s="120"/>
      <c r="V29" s="199" t="str">
        <f t="shared" si="6"/>
        <v>Units:</v>
      </c>
      <c r="W29" s="120"/>
      <c r="X29" s="120"/>
      <c r="Y29" s="120"/>
      <c r="Z29" s="120"/>
      <c r="AA29" s="120"/>
      <c r="AB29" s="120"/>
      <c r="AC29" s="120"/>
      <c r="AD29" s="120"/>
      <c r="AE29" s="120"/>
      <c r="AF29" s="120"/>
      <c r="AG29" s="253">
        <f t="shared" si="10"/>
        <v>0</v>
      </c>
      <c r="AI29" s="199" t="str">
        <f t="shared" si="8"/>
        <v>Units:</v>
      </c>
      <c r="AJ29" s="120"/>
      <c r="AK29" s="120"/>
      <c r="AL29" s="120"/>
      <c r="AM29" s="120"/>
      <c r="AN29" s="120"/>
      <c r="AO29" s="120"/>
      <c r="AP29" s="120"/>
      <c r="AQ29" s="120"/>
      <c r="AR29" s="120"/>
      <c r="AS29" s="120"/>
      <c r="AT29" s="253">
        <f t="shared" si="11"/>
        <v>0</v>
      </c>
    </row>
    <row r="30" spans="1:46">
      <c r="A30" s="204" t="str">
        <f>'N3.01'!A30</f>
        <v>Stage 2: Without Intervention Risk Change</v>
      </c>
      <c r="B30" s="204" t="str">
        <f>'N3.01'!B30</f>
        <v>Risk Changes</v>
      </c>
      <c r="C30" s="204" t="str">
        <f>'N3.01'!C30</f>
        <v>Extension of Expected Asset Life</v>
      </c>
      <c r="D30" s="204" t="str">
        <f>'N3.01'!D30</f>
        <v>Non-Intervention</v>
      </c>
      <c r="F30" s="212" t="s">
        <v>51</v>
      </c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253">
        <f t="shared" si="13"/>
        <v>0</v>
      </c>
      <c r="S30" s="199" t="str">
        <f t="shared" si="5"/>
        <v>Units:</v>
      </c>
      <c r="T30" s="120"/>
      <c r="V30" s="199" t="str">
        <f t="shared" si="6"/>
        <v>Units:</v>
      </c>
      <c r="W30" s="120"/>
      <c r="X30" s="120"/>
      <c r="Y30" s="120"/>
      <c r="Z30" s="120"/>
      <c r="AA30" s="120"/>
      <c r="AB30" s="120"/>
      <c r="AC30" s="120"/>
      <c r="AD30" s="120"/>
      <c r="AE30" s="120"/>
      <c r="AF30" s="120"/>
      <c r="AG30" s="253">
        <f t="shared" si="10"/>
        <v>0</v>
      </c>
      <c r="AI30" s="199" t="str">
        <f t="shared" si="8"/>
        <v>Units:</v>
      </c>
      <c r="AJ30" s="120"/>
      <c r="AK30" s="120"/>
      <c r="AL30" s="120"/>
      <c r="AM30" s="120"/>
      <c r="AN30" s="120"/>
      <c r="AO30" s="120"/>
      <c r="AP30" s="120"/>
      <c r="AQ30" s="120"/>
      <c r="AR30" s="120"/>
      <c r="AS30" s="120"/>
      <c r="AT30" s="253">
        <f t="shared" si="11"/>
        <v>0</v>
      </c>
    </row>
    <row r="31" spans="1:46">
      <c r="A31" s="204" t="str">
        <f>'N3.01'!A31</f>
        <v>Stage 2: Without Intervention Risk Change</v>
      </c>
      <c r="B31" s="204" t="str">
        <f>'N3.01'!B31</f>
        <v>Risk Changes</v>
      </c>
      <c r="C31" s="204" t="str">
        <f>'N3.01'!C31</f>
        <v>Consequential Interventions</v>
      </c>
      <c r="D31" s="204" t="str">
        <f>'N3.01'!D31</f>
        <v>Non-Intervention</v>
      </c>
      <c r="F31" s="212" t="s">
        <v>51</v>
      </c>
      <c r="G31" s="120"/>
      <c r="H31" s="120"/>
      <c r="I31" s="120"/>
      <c r="J31" s="120"/>
      <c r="K31" s="120"/>
      <c r="L31" s="120"/>
      <c r="M31" s="120"/>
      <c r="N31" s="120"/>
      <c r="O31" s="120"/>
      <c r="P31" s="120"/>
      <c r="Q31" s="253">
        <f t="shared" si="13"/>
        <v>0</v>
      </c>
      <c r="S31" s="199" t="str">
        <f t="shared" si="5"/>
        <v>Units:</v>
      </c>
      <c r="T31" s="120"/>
      <c r="V31" s="199" t="str">
        <f t="shared" si="6"/>
        <v>Units:</v>
      </c>
      <c r="W31" s="120"/>
      <c r="X31" s="120"/>
      <c r="Y31" s="120"/>
      <c r="Z31" s="120"/>
      <c r="AA31" s="120"/>
      <c r="AB31" s="120"/>
      <c r="AC31" s="120"/>
      <c r="AD31" s="120"/>
      <c r="AE31" s="120"/>
      <c r="AF31" s="120"/>
      <c r="AG31" s="253">
        <f t="shared" si="10"/>
        <v>0</v>
      </c>
      <c r="AI31" s="199" t="str">
        <f t="shared" si="8"/>
        <v>Units:</v>
      </c>
      <c r="AJ31" s="120"/>
      <c r="AK31" s="120"/>
      <c r="AL31" s="120"/>
      <c r="AM31" s="120"/>
      <c r="AN31" s="120"/>
      <c r="AO31" s="120"/>
      <c r="AP31" s="120"/>
      <c r="AQ31" s="120"/>
      <c r="AR31" s="120"/>
      <c r="AS31" s="120"/>
      <c r="AT31" s="253">
        <f t="shared" si="11"/>
        <v>0</v>
      </c>
    </row>
    <row r="32" spans="1:46">
      <c r="A32" s="204" t="str">
        <f>'N3.01'!A32</f>
        <v>Stage 2: Without Intervention Risk Change</v>
      </c>
      <c r="B32" s="204" t="str">
        <f>'N3.01'!B32</f>
        <v>Risk Changes</v>
      </c>
      <c r="C32" s="248" t="str">
        <f>'N3.01'!C32</f>
        <v>Optional entry 3</v>
      </c>
      <c r="D32" s="204" t="str">
        <f>'N3.01'!D32</f>
        <v>N/A</v>
      </c>
      <c r="F32" s="212" t="s">
        <v>51</v>
      </c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253">
        <f t="shared" si="13"/>
        <v>0</v>
      </c>
      <c r="S32" s="199" t="str">
        <f t="shared" si="5"/>
        <v>Units:</v>
      </c>
      <c r="T32" s="120"/>
      <c r="V32" s="199" t="str">
        <f t="shared" si="6"/>
        <v>Units:</v>
      </c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253">
        <f t="shared" si="10"/>
        <v>0</v>
      </c>
      <c r="AI32" s="199" t="str">
        <f t="shared" si="8"/>
        <v>Units:</v>
      </c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253">
        <f t="shared" si="11"/>
        <v>0</v>
      </c>
    </row>
    <row r="33" spans="1:46">
      <c r="A33" s="247" t="str">
        <f>'N3.01'!A33</f>
        <v>Stage 3: RIIO-2 Without Intervention Position 2025/26</v>
      </c>
      <c r="B33" s="247" t="str">
        <f>'N3.01'!B33</f>
        <v>Total Asset Category Risk</v>
      </c>
      <c r="C33" s="247" t="str">
        <f>'N3.01'!C33</f>
        <v>Without Intervention Position</v>
      </c>
      <c r="D33" s="247" t="str">
        <f>'N3.01'!D33</f>
        <v>Total</v>
      </c>
      <c r="F33" s="212" t="s">
        <v>51</v>
      </c>
      <c r="G33" s="252">
        <f>SUM(G$20:G$21)+G$23+SUM(G$25:G$32)</f>
        <v>0</v>
      </c>
      <c r="H33" s="252">
        <f t="shared" ref="H33:P33" si="19">SUM(H$20:H$21)+H$23+SUM(H$25:H$32)</f>
        <v>0</v>
      </c>
      <c r="I33" s="252">
        <f t="shared" si="19"/>
        <v>0</v>
      </c>
      <c r="J33" s="252">
        <f t="shared" si="19"/>
        <v>0</v>
      </c>
      <c r="K33" s="252">
        <f t="shared" si="19"/>
        <v>0</v>
      </c>
      <c r="L33" s="252">
        <f t="shared" si="19"/>
        <v>0</v>
      </c>
      <c r="M33" s="252">
        <f t="shared" si="19"/>
        <v>0</v>
      </c>
      <c r="N33" s="252">
        <f t="shared" si="19"/>
        <v>0</v>
      </c>
      <c r="O33" s="252">
        <f t="shared" si="19"/>
        <v>0</v>
      </c>
      <c r="P33" s="252">
        <f t="shared" si="19"/>
        <v>0</v>
      </c>
      <c r="Q33" s="252">
        <f>SUM(G33:P33)</f>
        <v>0</v>
      </c>
      <c r="S33" s="199" t="str">
        <f t="shared" si="5"/>
        <v>Units:</v>
      </c>
      <c r="T33" s="120"/>
      <c r="V33" s="199" t="str">
        <f t="shared" si="6"/>
        <v>Units:</v>
      </c>
      <c r="W33" s="252">
        <f t="shared" ref="W33:AF33" si="20">SUM(W$20:W$21)+W$23+SUM(W$25:W$32)</f>
        <v>0</v>
      </c>
      <c r="X33" s="252">
        <f t="shared" si="20"/>
        <v>0</v>
      </c>
      <c r="Y33" s="252">
        <f t="shared" si="20"/>
        <v>0</v>
      </c>
      <c r="Z33" s="252">
        <f t="shared" si="20"/>
        <v>0</v>
      </c>
      <c r="AA33" s="252">
        <f t="shared" si="20"/>
        <v>0</v>
      </c>
      <c r="AB33" s="252">
        <f t="shared" si="20"/>
        <v>0</v>
      </c>
      <c r="AC33" s="252">
        <f t="shared" si="20"/>
        <v>0</v>
      </c>
      <c r="AD33" s="252">
        <f t="shared" si="20"/>
        <v>0</v>
      </c>
      <c r="AE33" s="252">
        <f t="shared" si="20"/>
        <v>0</v>
      </c>
      <c r="AF33" s="252">
        <f t="shared" si="20"/>
        <v>0</v>
      </c>
      <c r="AG33" s="252">
        <f>SUM(W33:AF33)</f>
        <v>0</v>
      </c>
      <c r="AI33" s="199" t="str">
        <f t="shared" si="8"/>
        <v>Units:</v>
      </c>
      <c r="AJ33" s="252">
        <f t="shared" ref="AJ33:AS33" si="21">SUM(AJ$20:AJ$21)+AJ$23+SUM(AJ$25:AJ$32)</f>
        <v>0</v>
      </c>
      <c r="AK33" s="252">
        <f t="shared" si="21"/>
        <v>0</v>
      </c>
      <c r="AL33" s="252">
        <f t="shared" si="21"/>
        <v>0</v>
      </c>
      <c r="AM33" s="252">
        <f t="shared" si="21"/>
        <v>0</v>
      </c>
      <c r="AN33" s="252">
        <f t="shared" si="21"/>
        <v>0</v>
      </c>
      <c r="AO33" s="252">
        <f t="shared" si="21"/>
        <v>0</v>
      </c>
      <c r="AP33" s="252">
        <f t="shared" si="21"/>
        <v>0</v>
      </c>
      <c r="AQ33" s="252">
        <f t="shared" si="21"/>
        <v>0</v>
      </c>
      <c r="AR33" s="252">
        <f t="shared" si="21"/>
        <v>0</v>
      </c>
      <c r="AS33" s="252">
        <f t="shared" si="21"/>
        <v>0</v>
      </c>
      <c r="AT33" s="252">
        <f>SUM(AJ33:AS33)</f>
        <v>0</v>
      </c>
    </row>
    <row r="34" spans="1:46">
      <c r="A34" s="204" t="str">
        <f>'N3.01'!A34</f>
        <v>Stage 3:With Intervention Risk Change</v>
      </c>
      <c r="B34" s="204" t="str">
        <f>'N3.01'!B34</f>
        <v>Non-Intervention Impacts</v>
      </c>
      <c r="C34" s="204" t="str">
        <f>'N3.01'!C34</f>
        <v>Methodology Change Impact</v>
      </c>
      <c r="D34" s="204" t="str">
        <f>'N3.01'!D34</f>
        <v>Non-Intervention</v>
      </c>
      <c r="F34" s="212" t="s">
        <v>51</v>
      </c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253">
        <f t="shared" ref="Q34:Q47" si="22">SUM(G34:P34)</f>
        <v>0</v>
      </c>
      <c r="S34" s="199" t="str">
        <f t="shared" si="5"/>
        <v>Units:</v>
      </c>
      <c r="T34" s="120"/>
      <c r="V34" s="199" t="str">
        <f t="shared" si="6"/>
        <v>Units:</v>
      </c>
      <c r="W34" s="120"/>
      <c r="X34" s="120"/>
      <c r="Y34" s="120"/>
      <c r="Z34" s="120"/>
      <c r="AA34" s="120"/>
      <c r="AB34" s="120"/>
      <c r="AC34" s="120"/>
      <c r="AD34" s="120"/>
      <c r="AE34" s="120"/>
      <c r="AF34" s="120"/>
      <c r="AG34" s="253">
        <f t="shared" ref="AG34:AG47" si="23">SUM(W34:AF34)</f>
        <v>0</v>
      </c>
      <c r="AI34" s="199" t="str">
        <f t="shared" si="8"/>
        <v>Units:</v>
      </c>
      <c r="AJ34" s="120"/>
      <c r="AK34" s="120"/>
      <c r="AL34" s="120"/>
      <c r="AM34" s="120"/>
      <c r="AN34" s="120"/>
      <c r="AO34" s="120"/>
      <c r="AP34" s="120"/>
      <c r="AQ34" s="120"/>
      <c r="AR34" s="120"/>
      <c r="AS34" s="120"/>
      <c r="AT34" s="253">
        <f t="shared" ref="AT34:AT47" si="24">SUM(AJ34:AS34)</f>
        <v>0</v>
      </c>
    </row>
    <row r="35" spans="1:46">
      <c r="A35" s="204" t="str">
        <f>'N3.01'!A35</f>
        <v>Stage 3:With Intervention Risk Change</v>
      </c>
      <c r="B35" s="204" t="str">
        <f>'N3.01'!B35</f>
        <v>Non-Intervention Impacts</v>
      </c>
      <c r="C35" s="204" t="str">
        <f>'N3.01'!C35</f>
        <v>Data Revision Impact</v>
      </c>
      <c r="D35" s="204" t="str">
        <f>'N3.01'!D35</f>
        <v>Non-Intervention</v>
      </c>
      <c r="F35" s="212" t="s">
        <v>51</v>
      </c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253">
        <f t="shared" si="22"/>
        <v>0</v>
      </c>
      <c r="S35" s="199" t="str">
        <f t="shared" si="5"/>
        <v>Units:</v>
      </c>
      <c r="T35" s="120"/>
      <c r="V35" s="199" t="str">
        <f t="shared" si="6"/>
        <v>Units:</v>
      </c>
      <c r="W35" s="120"/>
      <c r="X35" s="120"/>
      <c r="Y35" s="120"/>
      <c r="Z35" s="120"/>
      <c r="AA35" s="120"/>
      <c r="AB35" s="120"/>
      <c r="AC35" s="120"/>
      <c r="AD35" s="120"/>
      <c r="AE35" s="120"/>
      <c r="AF35" s="120"/>
      <c r="AG35" s="253">
        <f t="shared" si="23"/>
        <v>0</v>
      </c>
      <c r="AI35" s="199" t="str">
        <f t="shared" si="8"/>
        <v>Units:</v>
      </c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253">
        <f t="shared" si="24"/>
        <v>0</v>
      </c>
    </row>
    <row r="36" spans="1:46">
      <c r="A36" s="204" t="str">
        <f>'N3.01'!A36</f>
        <v>Stage 3:With Intervention Risk Change</v>
      </c>
      <c r="B36" s="204" t="str">
        <f>'N3.01'!B36</f>
        <v>Non-Intervention Impacts</v>
      </c>
      <c r="C36" s="204" t="str">
        <f>'N3.01'!C36</f>
        <v>Manual Over-ride on PoF or CoF</v>
      </c>
      <c r="D36" s="204" t="str">
        <f>'N3.01'!D36</f>
        <v>Non-Intervention</v>
      </c>
      <c r="F36" s="212" t="s">
        <v>51</v>
      </c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253">
        <f t="shared" si="22"/>
        <v>0</v>
      </c>
      <c r="S36" s="199" t="str">
        <f t="shared" si="5"/>
        <v>Units:</v>
      </c>
      <c r="T36" s="120"/>
      <c r="V36" s="199" t="str">
        <f t="shared" si="6"/>
        <v>Units:</v>
      </c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253">
        <f t="shared" si="23"/>
        <v>0</v>
      </c>
      <c r="AI36" s="199" t="str">
        <f t="shared" si="8"/>
        <v>Units:</v>
      </c>
      <c r="AJ36" s="120"/>
      <c r="AK36" s="120"/>
      <c r="AL36" s="120"/>
      <c r="AM36" s="120"/>
      <c r="AN36" s="120"/>
      <c r="AO36" s="120"/>
      <c r="AP36" s="120"/>
      <c r="AQ36" s="120"/>
      <c r="AR36" s="120"/>
      <c r="AS36" s="120"/>
      <c r="AT36" s="253">
        <f t="shared" si="24"/>
        <v>0</v>
      </c>
    </row>
    <row r="37" spans="1:46">
      <c r="A37" s="204" t="str">
        <f>'N3.01'!A37</f>
        <v>Stage 3:With Intervention Risk Change</v>
      </c>
      <c r="B37" s="204" t="str">
        <f>'N3.01'!B37</f>
        <v>Non-Intervention Impacts</v>
      </c>
      <c r="C37" s="204" t="str">
        <f>'N3.01'!C37</f>
        <v>Extension of Expected Asset Life</v>
      </c>
      <c r="D37" s="204" t="str">
        <f>'N3.01'!D37</f>
        <v>Non-Intervention</v>
      </c>
      <c r="F37" s="212" t="s">
        <v>51</v>
      </c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253">
        <f t="shared" si="22"/>
        <v>0</v>
      </c>
      <c r="S37" s="199" t="str">
        <f t="shared" si="5"/>
        <v>Units:</v>
      </c>
      <c r="T37" s="120"/>
      <c r="V37" s="199" t="str">
        <f t="shared" si="6"/>
        <v>Units:</v>
      </c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253">
        <f t="shared" si="23"/>
        <v>0</v>
      </c>
      <c r="AI37" s="199" t="str">
        <f t="shared" si="8"/>
        <v>Units:</v>
      </c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253">
        <f t="shared" si="24"/>
        <v>0</v>
      </c>
    </row>
    <row r="38" spans="1:46">
      <c r="A38" s="204" t="str">
        <f>'N3.01'!A38</f>
        <v>Stage 3:With Intervention Risk Change</v>
      </c>
      <c r="B38" s="204" t="str">
        <f>'N3.01'!B38</f>
        <v>Non-Intervention Impacts</v>
      </c>
      <c r="C38" s="204" t="str">
        <f>'N3.01'!C38</f>
        <v>Consequential Interventions</v>
      </c>
      <c r="D38" s="204" t="str">
        <f>'N3.01'!D38</f>
        <v>Non-Intervention</v>
      </c>
      <c r="F38" s="212" t="s">
        <v>51</v>
      </c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253">
        <f t="shared" si="22"/>
        <v>0</v>
      </c>
      <c r="S38" s="199" t="str">
        <f t="shared" si="5"/>
        <v>Units:</v>
      </c>
      <c r="T38" s="120"/>
      <c r="V38" s="199" t="str">
        <f t="shared" si="6"/>
        <v>Units:</v>
      </c>
      <c r="W38" s="120"/>
      <c r="X38" s="120"/>
      <c r="Y38" s="120"/>
      <c r="Z38" s="120"/>
      <c r="AA38" s="120"/>
      <c r="AB38" s="120"/>
      <c r="AC38" s="120"/>
      <c r="AD38" s="120"/>
      <c r="AE38" s="120"/>
      <c r="AF38" s="120"/>
      <c r="AG38" s="253">
        <f t="shared" si="23"/>
        <v>0</v>
      </c>
      <c r="AI38" s="199" t="str">
        <f t="shared" si="8"/>
        <v>Units:</v>
      </c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253">
        <f t="shared" si="24"/>
        <v>0</v>
      </c>
    </row>
    <row r="39" spans="1:46">
      <c r="A39" s="204" t="str">
        <f>'N3.01'!A39</f>
        <v>Stage 3:With Intervention Risk Change</v>
      </c>
      <c r="B39" s="204" t="str">
        <f>'N3.01'!B39</f>
        <v>Asset Intervention Impacts</v>
      </c>
      <c r="C39" s="204" t="str">
        <f>'N3.01'!C39</f>
        <v>Asset Replacement (PoF Driven)</v>
      </c>
      <c r="D39" s="204" t="str">
        <f>'N3.01'!D39</f>
        <v>Replacement</v>
      </c>
      <c r="F39" s="212" t="s">
        <v>51</v>
      </c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253">
        <f t="shared" si="22"/>
        <v>0</v>
      </c>
      <c r="S39" s="199" t="str">
        <f t="shared" si="5"/>
        <v>Units:</v>
      </c>
      <c r="T39" s="120"/>
      <c r="V39" s="199" t="str">
        <f t="shared" si="6"/>
        <v>Units:</v>
      </c>
      <c r="W39" s="120"/>
      <c r="X39" s="120"/>
      <c r="Y39" s="120"/>
      <c r="Z39" s="120"/>
      <c r="AA39" s="120"/>
      <c r="AB39" s="120"/>
      <c r="AC39" s="120"/>
      <c r="AD39" s="120"/>
      <c r="AE39" s="120"/>
      <c r="AF39" s="120"/>
      <c r="AG39" s="253">
        <f t="shared" si="23"/>
        <v>0</v>
      </c>
      <c r="AI39" s="199" t="str">
        <f t="shared" si="8"/>
        <v>Units:</v>
      </c>
      <c r="AJ39" s="120"/>
      <c r="AK39" s="120"/>
      <c r="AL39" s="120"/>
      <c r="AM39" s="120"/>
      <c r="AN39" s="120"/>
      <c r="AO39" s="120"/>
      <c r="AP39" s="120"/>
      <c r="AQ39" s="120"/>
      <c r="AR39" s="120"/>
      <c r="AS39" s="120"/>
      <c r="AT39" s="253">
        <f t="shared" si="24"/>
        <v>0</v>
      </c>
    </row>
    <row r="40" spans="1:46">
      <c r="A40" s="204" t="str">
        <f>'N3.01'!A40</f>
        <v>Stage 3:With Intervention Risk Change</v>
      </c>
      <c r="B40" s="204" t="str">
        <f>'N3.01'!B40</f>
        <v>Asset Intervention Impacts</v>
      </c>
      <c r="C40" s="204" t="str">
        <f>'N3.01'!C40</f>
        <v>Asset Replacement (CoF Driven)</v>
      </c>
      <c r="D40" s="204" t="str">
        <f>'N3.01'!D40</f>
        <v>Replacement</v>
      </c>
      <c r="F40" s="212" t="s">
        <v>51</v>
      </c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253">
        <f t="shared" si="22"/>
        <v>0</v>
      </c>
      <c r="S40" s="199" t="str">
        <f t="shared" si="5"/>
        <v>Units:</v>
      </c>
      <c r="T40" s="120"/>
      <c r="V40" s="199" t="str">
        <f t="shared" si="6"/>
        <v>Units:</v>
      </c>
      <c r="W40" s="120"/>
      <c r="X40" s="120"/>
      <c r="Y40" s="120"/>
      <c r="Z40" s="120"/>
      <c r="AA40" s="120"/>
      <c r="AB40" s="120"/>
      <c r="AC40" s="120"/>
      <c r="AD40" s="120"/>
      <c r="AE40" s="120"/>
      <c r="AF40" s="120"/>
      <c r="AG40" s="253">
        <f t="shared" si="23"/>
        <v>0</v>
      </c>
      <c r="AI40" s="199" t="str">
        <f t="shared" si="8"/>
        <v>Units:</v>
      </c>
      <c r="AJ40" s="120"/>
      <c r="AK40" s="120"/>
      <c r="AL40" s="120"/>
      <c r="AM40" s="120"/>
      <c r="AN40" s="120"/>
      <c r="AO40" s="120"/>
      <c r="AP40" s="120"/>
      <c r="AQ40" s="120"/>
      <c r="AR40" s="120"/>
      <c r="AS40" s="120"/>
      <c r="AT40" s="253">
        <f t="shared" si="24"/>
        <v>0</v>
      </c>
    </row>
    <row r="41" spans="1:46">
      <c r="A41" s="204" t="str">
        <f>'N3.01'!A41</f>
        <v>Stage 3:With Intervention Risk Change</v>
      </c>
      <c r="B41" s="204" t="str">
        <f>'N3.01'!B41</f>
        <v>Asset Intervention Impacts</v>
      </c>
      <c r="C41" s="204" t="str">
        <f>'N3.01'!C41</f>
        <v>Asset Replacement (Other Driven)</v>
      </c>
      <c r="D41" s="204" t="str">
        <f>'N3.01'!D41</f>
        <v>Replacement</v>
      </c>
      <c r="F41" s="212" t="s">
        <v>51</v>
      </c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253">
        <f t="shared" si="22"/>
        <v>0</v>
      </c>
      <c r="S41" s="199" t="str">
        <f t="shared" si="5"/>
        <v>Units:</v>
      </c>
      <c r="T41" s="120"/>
      <c r="V41" s="199" t="str">
        <f t="shared" si="6"/>
        <v>Units:</v>
      </c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253">
        <f t="shared" si="23"/>
        <v>0</v>
      </c>
      <c r="AI41" s="199" t="str">
        <f t="shared" si="8"/>
        <v>Units:</v>
      </c>
      <c r="AJ41" s="120"/>
      <c r="AK41" s="120"/>
      <c r="AL41" s="120"/>
      <c r="AM41" s="120"/>
      <c r="AN41" s="120"/>
      <c r="AO41" s="120"/>
      <c r="AP41" s="120"/>
      <c r="AQ41" s="120"/>
      <c r="AR41" s="120"/>
      <c r="AS41" s="120"/>
      <c r="AT41" s="253">
        <f t="shared" si="24"/>
        <v>0</v>
      </c>
    </row>
    <row r="42" spans="1:46">
      <c r="A42" s="204" t="str">
        <f>'N3.01'!A42</f>
        <v>Stage 3:With Intervention Risk Change</v>
      </c>
      <c r="B42" s="204" t="str">
        <f>'N3.01'!B42</f>
        <v>Asset Intervention Impacts</v>
      </c>
      <c r="C42" s="204" t="str">
        <f>'N3.01'!C42</f>
        <v>Asset Refurbishment (PoF Driven)</v>
      </c>
      <c r="D42" s="204" t="str">
        <f>'N3.01'!D42</f>
        <v>Refurbishment</v>
      </c>
      <c r="F42" s="212" t="s">
        <v>51</v>
      </c>
      <c r="G42" s="120"/>
      <c r="H42" s="120"/>
      <c r="I42" s="120"/>
      <c r="J42" s="120"/>
      <c r="K42" s="120"/>
      <c r="L42" s="120"/>
      <c r="M42" s="120"/>
      <c r="N42" s="120"/>
      <c r="O42" s="120"/>
      <c r="P42" s="120"/>
      <c r="Q42" s="253">
        <f t="shared" si="22"/>
        <v>0</v>
      </c>
      <c r="S42" s="199" t="str">
        <f t="shared" si="5"/>
        <v>Units:</v>
      </c>
      <c r="T42" s="120"/>
      <c r="V42" s="199" t="str">
        <f t="shared" si="6"/>
        <v>Units:</v>
      </c>
      <c r="W42" s="120"/>
      <c r="X42" s="120"/>
      <c r="Y42" s="120"/>
      <c r="Z42" s="120"/>
      <c r="AA42" s="120"/>
      <c r="AB42" s="120"/>
      <c r="AC42" s="120"/>
      <c r="AD42" s="120"/>
      <c r="AE42" s="120"/>
      <c r="AF42" s="120"/>
      <c r="AG42" s="253">
        <f t="shared" si="23"/>
        <v>0</v>
      </c>
      <c r="AI42" s="199" t="str">
        <f t="shared" si="8"/>
        <v>Units:</v>
      </c>
      <c r="AJ42" s="120"/>
      <c r="AK42" s="120"/>
      <c r="AL42" s="120"/>
      <c r="AM42" s="120"/>
      <c r="AN42" s="120"/>
      <c r="AO42" s="120"/>
      <c r="AP42" s="120"/>
      <c r="AQ42" s="120"/>
      <c r="AR42" s="120"/>
      <c r="AS42" s="120"/>
      <c r="AT42" s="253">
        <f t="shared" si="24"/>
        <v>0</v>
      </c>
    </row>
    <row r="43" spans="1:46">
      <c r="A43" s="204" t="str">
        <f>'N3.01'!A43</f>
        <v>Stage 3:With Intervention Risk Change</v>
      </c>
      <c r="B43" s="204" t="str">
        <f>'N3.01'!B43</f>
        <v>Asset Intervention Impacts</v>
      </c>
      <c r="C43" s="204" t="str">
        <f>'N3.01'!C43</f>
        <v>Asset Refurbishment (CoF Driven)</v>
      </c>
      <c r="D43" s="204" t="str">
        <f>'N3.01'!D43</f>
        <v>Refurbishment</v>
      </c>
      <c r="F43" s="212" t="s">
        <v>51</v>
      </c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253">
        <f t="shared" si="22"/>
        <v>0</v>
      </c>
      <c r="S43" s="199" t="str">
        <f t="shared" si="5"/>
        <v>Units:</v>
      </c>
      <c r="T43" s="120"/>
      <c r="V43" s="199" t="str">
        <f t="shared" si="6"/>
        <v>Units:</v>
      </c>
      <c r="W43" s="120"/>
      <c r="X43" s="120"/>
      <c r="Y43" s="120"/>
      <c r="Z43" s="120"/>
      <c r="AA43" s="120"/>
      <c r="AB43" s="120"/>
      <c r="AC43" s="120"/>
      <c r="AD43" s="120"/>
      <c r="AE43" s="120"/>
      <c r="AF43" s="120"/>
      <c r="AG43" s="253">
        <f t="shared" si="23"/>
        <v>0</v>
      </c>
      <c r="AI43" s="199" t="str">
        <f t="shared" si="8"/>
        <v>Units:</v>
      </c>
      <c r="AJ43" s="120"/>
      <c r="AK43" s="120"/>
      <c r="AL43" s="120"/>
      <c r="AM43" s="120"/>
      <c r="AN43" s="120"/>
      <c r="AO43" s="120"/>
      <c r="AP43" s="120"/>
      <c r="AQ43" s="120"/>
      <c r="AR43" s="120"/>
      <c r="AS43" s="120"/>
      <c r="AT43" s="253">
        <f t="shared" si="24"/>
        <v>0</v>
      </c>
    </row>
    <row r="44" spans="1:46">
      <c r="A44" s="204" t="str">
        <f>'N3.01'!A44</f>
        <v>Stage 3:With Intervention Risk Change</v>
      </c>
      <c r="B44" s="204" t="str">
        <f>'N3.01'!B44</f>
        <v>Asset Intervention Impacts</v>
      </c>
      <c r="C44" s="204" t="str">
        <f>'N3.01'!C44</f>
        <v>Asset Refurbishment (Other Driven)</v>
      </c>
      <c r="D44" s="204" t="str">
        <f>'N3.01'!D44</f>
        <v>Refurbishment</v>
      </c>
      <c r="F44" s="212" t="s">
        <v>51</v>
      </c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253">
        <f t="shared" si="22"/>
        <v>0</v>
      </c>
      <c r="S44" s="199" t="str">
        <f t="shared" si="5"/>
        <v>Units:</v>
      </c>
      <c r="T44" s="120"/>
      <c r="V44" s="199" t="str">
        <f t="shared" si="6"/>
        <v>Units:</v>
      </c>
      <c r="W44" s="120"/>
      <c r="X44" s="120"/>
      <c r="Y44" s="120"/>
      <c r="Z44" s="120"/>
      <c r="AA44" s="120"/>
      <c r="AB44" s="120"/>
      <c r="AC44" s="120"/>
      <c r="AD44" s="120"/>
      <c r="AE44" s="120"/>
      <c r="AF44" s="120"/>
      <c r="AG44" s="253">
        <f t="shared" si="23"/>
        <v>0</v>
      </c>
      <c r="AI44" s="199" t="str">
        <f t="shared" si="8"/>
        <v>Units:</v>
      </c>
      <c r="AJ44" s="120"/>
      <c r="AK44" s="120"/>
      <c r="AL44" s="120"/>
      <c r="AM44" s="120"/>
      <c r="AN44" s="120"/>
      <c r="AO44" s="120"/>
      <c r="AP44" s="120"/>
      <c r="AQ44" s="120"/>
      <c r="AR44" s="120"/>
      <c r="AS44" s="120"/>
      <c r="AT44" s="253">
        <f t="shared" si="24"/>
        <v>0</v>
      </c>
    </row>
    <row r="45" spans="1:46">
      <c r="A45" s="204" t="str">
        <f>'N3.01'!A45</f>
        <v>Stage 3:With Intervention Risk Change</v>
      </c>
      <c r="B45" s="204" t="str">
        <f>'N3.01'!B45</f>
        <v>Asset Intervention Impacts</v>
      </c>
      <c r="C45" s="204" t="str">
        <f>'N3.01'!C45</f>
        <v>Asset Replacement Due To Early Life Failures</v>
      </c>
      <c r="D45" s="204" t="str">
        <f>'N3.01'!D45</f>
        <v>Other Interventions</v>
      </c>
      <c r="F45" s="212" t="s">
        <v>51</v>
      </c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253">
        <f t="shared" si="22"/>
        <v>0</v>
      </c>
      <c r="S45" s="199" t="str">
        <f t="shared" si="5"/>
        <v>Units:</v>
      </c>
      <c r="T45" s="120"/>
      <c r="V45" s="199" t="str">
        <f t="shared" si="6"/>
        <v>Units:</v>
      </c>
      <c r="W45" s="120"/>
      <c r="X45" s="120"/>
      <c r="Y45" s="120"/>
      <c r="Z45" s="120"/>
      <c r="AA45" s="120"/>
      <c r="AB45" s="120"/>
      <c r="AC45" s="120"/>
      <c r="AD45" s="120"/>
      <c r="AE45" s="120"/>
      <c r="AF45" s="120"/>
      <c r="AG45" s="253">
        <f t="shared" si="23"/>
        <v>0</v>
      </c>
      <c r="AI45" s="199" t="str">
        <f t="shared" si="8"/>
        <v>Units:</v>
      </c>
      <c r="AJ45" s="120"/>
      <c r="AK45" s="120"/>
      <c r="AL45" s="120"/>
      <c r="AM45" s="120"/>
      <c r="AN45" s="120"/>
      <c r="AO45" s="120"/>
      <c r="AP45" s="120"/>
      <c r="AQ45" s="120"/>
      <c r="AR45" s="120"/>
      <c r="AS45" s="120"/>
      <c r="AT45" s="253">
        <f t="shared" si="24"/>
        <v>0</v>
      </c>
    </row>
    <row r="46" spans="1:46">
      <c r="A46" s="204" t="str">
        <f>'N3.01'!A46</f>
        <v>Stage 3:With Intervention Risk Change</v>
      </c>
      <c r="B46" s="204" t="str">
        <f>'N3.01'!B46</f>
        <v>Risk Changes</v>
      </c>
      <c r="C46" s="248" t="str">
        <f>'N3.01'!C46</f>
        <v>Optional entry 4</v>
      </c>
      <c r="D46" s="204" t="str">
        <f>'N3.01'!D46</f>
        <v>N/A</v>
      </c>
      <c r="F46" s="212" t="s">
        <v>51</v>
      </c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53">
        <f t="shared" si="22"/>
        <v>0</v>
      </c>
      <c r="S46" s="199" t="str">
        <f t="shared" si="5"/>
        <v>Units:</v>
      </c>
      <c r="T46" s="120"/>
      <c r="V46" s="199" t="str">
        <f t="shared" si="6"/>
        <v>Units:</v>
      </c>
      <c r="W46" s="206"/>
      <c r="X46" s="206"/>
      <c r="Y46" s="206"/>
      <c r="Z46" s="206"/>
      <c r="AA46" s="206"/>
      <c r="AB46" s="206"/>
      <c r="AC46" s="206"/>
      <c r="AD46" s="206"/>
      <c r="AE46" s="206"/>
      <c r="AF46" s="206"/>
      <c r="AG46" s="253">
        <f t="shared" si="23"/>
        <v>0</v>
      </c>
      <c r="AI46" s="199" t="str">
        <f t="shared" si="8"/>
        <v>Units:</v>
      </c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53">
        <f t="shared" si="24"/>
        <v>0</v>
      </c>
    </row>
    <row r="47" spans="1:46">
      <c r="A47" s="247" t="str">
        <f>'N3.01'!A47</f>
        <v>Stage 3: RIIO-2 With Intervention Position 2025/26</v>
      </c>
      <c r="B47" s="247" t="str">
        <f>'N3.01'!B47</f>
        <v>Total Asset Category Risk</v>
      </c>
      <c r="C47" s="247" t="str">
        <f>'N3.01'!C47</f>
        <v>With Intervention Position</v>
      </c>
      <c r="D47" s="247" t="str">
        <f>'N3.01'!D47</f>
        <v>Total</v>
      </c>
      <c r="F47" s="212" t="s">
        <v>51</v>
      </c>
      <c r="G47" s="252">
        <f>SUM(G$33:G$46)</f>
        <v>0</v>
      </c>
      <c r="H47" s="252">
        <f t="shared" ref="H47:P47" si="25">SUM(H$33:H$46)</f>
        <v>0</v>
      </c>
      <c r="I47" s="252">
        <f t="shared" si="25"/>
        <v>0</v>
      </c>
      <c r="J47" s="252">
        <f t="shared" si="25"/>
        <v>0</v>
      </c>
      <c r="K47" s="252">
        <f t="shared" si="25"/>
        <v>0</v>
      </c>
      <c r="L47" s="252">
        <f t="shared" si="25"/>
        <v>0</v>
      </c>
      <c r="M47" s="252">
        <f t="shared" si="25"/>
        <v>0</v>
      </c>
      <c r="N47" s="252">
        <f t="shared" si="25"/>
        <v>0</v>
      </c>
      <c r="O47" s="252">
        <f t="shared" si="25"/>
        <v>0</v>
      </c>
      <c r="P47" s="252">
        <f t="shared" si="25"/>
        <v>0</v>
      </c>
      <c r="Q47" s="252">
        <f t="shared" si="22"/>
        <v>0</v>
      </c>
      <c r="S47" s="199" t="str">
        <f t="shared" si="5"/>
        <v>Units:</v>
      </c>
      <c r="T47" s="120"/>
      <c r="V47" s="199" t="str">
        <f t="shared" si="6"/>
        <v>Units:</v>
      </c>
      <c r="W47" s="252">
        <f t="shared" ref="W47:AF47" si="26">SUM(W$33:W$46)</f>
        <v>0</v>
      </c>
      <c r="X47" s="252">
        <f t="shared" si="26"/>
        <v>0</v>
      </c>
      <c r="Y47" s="252">
        <f t="shared" si="26"/>
        <v>0</v>
      </c>
      <c r="Z47" s="252">
        <f t="shared" si="26"/>
        <v>0</v>
      </c>
      <c r="AA47" s="252">
        <f t="shared" si="26"/>
        <v>0</v>
      </c>
      <c r="AB47" s="252">
        <f t="shared" si="26"/>
        <v>0</v>
      </c>
      <c r="AC47" s="252">
        <f t="shared" si="26"/>
        <v>0</v>
      </c>
      <c r="AD47" s="252">
        <f t="shared" si="26"/>
        <v>0</v>
      </c>
      <c r="AE47" s="252">
        <f t="shared" si="26"/>
        <v>0</v>
      </c>
      <c r="AF47" s="252">
        <f t="shared" si="26"/>
        <v>0</v>
      </c>
      <c r="AG47" s="252">
        <f t="shared" si="23"/>
        <v>0</v>
      </c>
      <c r="AI47" s="199" t="str">
        <f t="shared" si="8"/>
        <v>Units:</v>
      </c>
      <c r="AJ47" s="252">
        <f t="shared" ref="AJ47:AS47" si="27">SUM(AJ$33:AJ$46)</f>
        <v>0</v>
      </c>
      <c r="AK47" s="252">
        <f t="shared" si="27"/>
        <v>0</v>
      </c>
      <c r="AL47" s="252">
        <f t="shared" si="27"/>
        <v>0</v>
      </c>
      <c r="AM47" s="252">
        <f t="shared" si="27"/>
        <v>0</v>
      </c>
      <c r="AN47" s="252">
        <f t="shared" si="27"/>
        <v>0</v>
      </c>
      <c r="AO47" s="252">
        <f t="shared" si="27"/>
        <v>0</v>
      </c>
      <c r="AP47" s="252">
        <f t="shared" si="27"/>
        <v>0</v>
      </c>
      <c r="AQ47" s="252">
        <f t="shared" si="27"/>
        <v>0</v>
      </c>
      <c r="AR47" s="252">
        <f t="shared" si="27"/>
        <v>0</v>
      </c>
      <c r="AS47" s="252">
        <f t="shared" si="27"/>
        <v>0</v>
      </c>
      <c r="AT47" s="252">
        <f t="shared" si="24"/>
        <v>0</v>
      </c>
    </row>
    <row r="48" spans="1:46" s="207" customFormat="1" ht="5" customHeight="1">
      <c r="S48" s="208"/>
      <c r="V48" s="208"/>
      <c r="AI48" s="208"/>
    </row>
    <row r="49" spans="1:46">
      <c r="A49" s="204" t="str">
        <f>'N3.01'!A49</f>
        <v>Long Term Risk Benefit: RIIO-2</v>
      </c>
      <c r="B49" s="204" t="str">
        <f>'N3.01'!B49</f>
        <v>Asset Intervention Impacts</v>
      </c>
      <c r="C49" s="204" t="str">
        <f>'N3.01'!C49</f>
        <v>Asset Replacement (PoF Driven)</v>
      </c>
      <c r="D49" s="204" t="str">
        <f>'N3.01'!D49</f>
        <v>N/A</v>
      </c>
      <c r="F49" s="212" t="s">
        <v>51</v>
      </c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253">
        <f t="shared" ref="Q49:Q55" si="28">SUM(G49:P49)</f>
        <v>0</v>
      </c>
      <c r="S49" s="199" t="str">
        <f t="shared" si="5"/>
        <v>Units:</v>
      </c>
      <c r="T49" s="120"/>
      <c r="V49" s="199" t="str">
        <f t="shared" si="6"/>
        <v>Units:</v>
      </c>
      <c r="W49" s="120"/>
      <c r="X49" s="120"/>
      <c r="Y49" s="120"/>
      <c r="Z49" s="120"/>
      <c r="AA49" s="120"/>
      <c r="AB49" s="120"/>
      <c r="AC49" s="120"/>
      <c r="AD49" s="120"/>
      <c r="AE49" s="120"/>
      <c r="AF49" s="120"/>
      <c r="AG49" s="253">
        <f t="shared" ref="AG49:AG55" si="29">SUM(W49:AF49)</f>
        <v>0</v>
      </c>
      <c r="AI49" s="199" t="str">
        <f t="shared" si="8"/>
        <v>Units:</v>
      </c>
      <c r="AJ49" s="120"/>
      <c r="AK49" s="120"/>
      <c r="AL49" s="120"/>
      <c r="AM49" s="120"/>
      <c r="AN49" s="120"/>
      <c r="AO49" s="120"/>
      <c r="AP49" s="120"/>
      <c r="AQ49" s="120"/>
      <c r="AR49" s="120"/>
      <c r="AS49" s="120"/>
      <c r="AT49" s="253">
        <f t="shared" ref="AT49:AT55" si="30">SUM(AJ49:AS49)</f>
        <v>0</v>
      </c>
    </row>
    <row r="50" spans="1:46">
      <c r="A50" s="204" t="str">
        <f>'N3.01'!A50</f>
        <v>Long Term Risk Benefit: RIIO-2</v>
      </c>
      <c r="B50" s="204" t="str">
        <f>'N3.01'!B50</f>
        <v>Asset Intervention Impacts</v>
      </c>
      <c r="C50" s="204" t="str">
        <f>'N3.01'!C50</f>
        <v>Asset Replacement (CoF Driven)</v>
      </c>
      <c r="D50" s="204" t="str">
        <f>'N3.01'!D50</f>
        <v>N/A</v>
      </c>
      <c r="F50" s="212" t="s">
        <v>51</v>
      </c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253">
        <f t="shared" si="28"/>
        <v>0</v>
      </c>
      <c r="S50" s="199" t="str">
        <f t="shared" si="5"/>
        <v>Units:</v>
      </c>
      <c r="T50" s="120"/>
      <c r="V50" s="199" t="str">
        <f t="shared" si="6"/>
        <v>Units:</v>
      </c>
      <c r="W50" s="120"/>
      <c r="X50" s="120"/>
      <c r="Y50" s="120"/>
      <c r="Z50" s="120"/>
      <c r="AA50" s="120"/>
      <c r="AB50" s="120"/>
      <c r="AC50" s="120"/>
      <c r="AD50" s="120"/>
      <c r="AE50" s="120"/>
      <c r="AF50" s="120"/>
      <c r="AG50" s="253">
        <f t="shared" si="29"/>
        <v>0</v>
      </c>
      <c r="AI50" s="199" t="str">
        <f t="shared" si="8"/>
        <v>Units:</v>
      </c>
      <c r="AJ50" s="120"/>
      <c r="AK50" s="120"/>
      <c r="AL50" s="120"/>
      <c r="AM50" s="120"/>
      <c r="AN50" s="120"/>
      <c r="AO50" s="120"/>
      <c r="AP50" s="120"/>
      <c r="AQ50" s="120"/>
      <c r="AR50" s="120"/>
      <c r="AS50" s="120"/>
      <c r="AT50" s="253">
        <f t="shared" si="30"/>
        <v>0</v>
      </c>
    </row>
    <row r="51" spans="1:46">
      <c r="A51" s="204" t="str">
        <f>'N3.01'!A51</f>
        <v>Long Term Risk Benefit: RIIO-2</v>
      </c>
      <c r="B51" s="204" t="str">
        <f>'N3.01'!B51</f>
        <v>Asset Intervention Impacts</v>
      </c>
      <c r="C51" s="204" t="str">
        <f>'N3.01'!C51</f>
        <v>Asset Replacement (Other Driven)</v>
      </c>
      <c r="D51" s="204" t="str">
        <f>'N3.01'!D51</f>
        <v>N/A</v>
      </c>
      <c r="F51" s="212" t="s">
        <v>51</v>
      </c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253">
        <f t="shared" si="28"/>
        <v>0</v>
      </c>
      <c r="S51" s="199" t="str">
        <f t="shared" si="5"/>
        <v>Units:</v>
      </c>
      <c r="T51" s="120"/>
      <c r="V51" s="199" t="str">
        <f t="shared" si="6"/>
        <v>Units:</v>
      </c>
      <c r="W51" s="120"/>
      <c r="X51" s="120"/>
      <c r="Y51" s="120"/>
      <c r="Z51" s="120"/>
      <c r="AA51" s="120"/>
      <c r="AB51" s="120"/>
      <c r="AC51" s="120"/>
      <c r="AD51" s="120"/>
      <c r="AE51" s="120"/>
      <c r="AF51" s="120"/>
      <c r="AG51" s="253">
        <f t="shared" si="29"/>
        <v>0</v>
      </c>
      <c r="AI51" s="199" t="str">
        <f t="shared" si="8"/>
        <v>Units:</v>
      </c>
      <c r="AJ51" s="120"/>
      <c r="AK51" s="120"/>
      <c r="AL51" s="120"/>
      <c r="AM51" s="120"/>
      <c r="AN51" s="120"/>
      <c r="AO51" s="120"/>
      <c r="AP51" s="120"/>
      <c r="AQ51" s="120"/>
      <c r="AR51" s="120"/>
      <c r="AS51" s="120"/>
      <c r="AT51" s="253">
        <f t="shared" si="30"/>
        <v>0</v>
      </c>
    </row>
    <row r="52" spans="1:46">
      <c r="A52" s="204" t="str">
        <f>'N3.01'!A52</f>
        <v>Long Term Risk Benefit: RIIO-2</v>
      </c>
      <c r="B52" s="204" t="str">
        <f>'N3.01'!B52</f>
        <v>Asset Intervention Impacts</v>
      </c>
      <c r="C52" s="204" t="str">
        <f>'N3.01'!C52</f>
        <v>Asset Refurbishment (PoF Driven)</v>
      </c>
      <c r="D52" s="204" t="str">
        <f>'N3.01'!D52</f>
        <v>N/A</v>
      </c>
      <c r="F52" s="212" t="s">
        <v>51</v>
      </c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253">
        <f t="shared" si="28"/>
        <v>0</v>
      </c>
      <c r="S52" s="199" t="str">
        <f t="shared" si="5"/>
        <v>Units:</v>
      </c>
      <c r="T52" s="120"/>
      <c r="V52" s="199" t="str">
        <f t="shared" si="6"/>
        <v>Units:</v>
      </c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253">
        <f t="shared" si="29"/>
        <v>0</v>
      </c>
      <c r="AI52" s="199" t="str">
        <f t="shared" si="8"/>
        <v>Units:</v>
      </c>
      <c r="AJ52" s="120"/>
      <c r="AK52" s="120"/>
      <c r="AL52" s="120"/>
      <c r="AM52" s="120"/>
      <c r="AN52" s="120"/>
      <c r="AO52" s="120"/>
      <c r="AP52" s="120"/>
      <c r="AQ52" s="120"/>
      <c r="AR52" s="120"/>
      <c r="AS52" s="120"/>
      <c r="AT52" s="253">
        <f t="shared" si="30"/>
        <v>0</v>
      </c>
    </row>
    <row r="53" spans="1:46">
      <c r="A53" s="204" t="str">
        <f>'N3.01'!A53</f>
        <v>Long Term Risk Benefit: RIIO-2</v>
      </c>
      <c r="B53" s="204" t="str">
        <f>'N3.01'!B53</f>
        <v>Asset Intervention Impacts</v>
      </c>
      <c r="C53" s="204" t="str">
        <f>'N3.01'!C53</f>
        <v>Asset Refurbishment (CoF Driven)</v>
      </c>
      <c r="D53" s="204" t="str">
        <f>'N3.01'!D53</f>
        <v>N/A</v>
      </c>
      <c r="F53" s="212" t="s">
        <v>51</v>
      </c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253">
        <f t="shared" si="28"/>
        <v>0</v>
      </c>
      <c r="S53" s="199" t="str">
        <f t="shared" si="5"/>
        <v>Units:</v>
      </c>
      <c r="T53" s="120"/>
      <c r="V53" s="199" t="str">
        <f t="shared" si="6"/>
        <v>Units:</v>
      </c>
      <c r="W53" s="120"/>
      <c r="X53" s="120"/>
      <c r="Y53" s="120"/>
      <c r="Z53" s="120"/>
      <c r="AA53" s="120"/>
      <c r="AB53" s="120"/>
      <c r="AC53" s="120"/>
      <c r="AD53" s="120"/>
      <c r="AE53" s="120"/>
      <c r="AF53" s="120"/>
      <c r="AG53" s="253">
        <f t="shared" si="29"/>
        <v>0</v>
      </c>
      <c r="AI53" s="199" t="str">
        <f t="shared" si="8"/>
        <v>Units:</v>
      </c>
      <c r="AJ53" s="120"/>
      <c r="AK53" s="120"/>
      <c r="AL53" s="120"/>
      <c r="AM53" s="120"/>
      <c r="AN53" s="120"/>
      <c r="AO53" s="120"/>
      <c r="AP53" s="120"/>
      <c r="AQ53" s="120"/>
      <c r="AR53" s="120"/>
      <c r="AS53" s="120"/>
      <c r="AT53" s="253">
        <f t="shared" si="30"/>
        <v>0</v>
      </c>
    </row>
    <row r="54" spans="1:46">
      <c r="A54" s="204" t="str">
        <f>'N3.01'!A54</f>
        <v>Long Term Risk Benefit: RIIO-2</v>
      </c>
      <c r="B54" s="204" t="str">
        <f>'N3.01'!B54</f>
        <v>Asset Intervention Impacts</v>
      </c>
      <c r="C54" s="204" t="str">
        <f>'N3.01'!C54</f>
        <v>Asset Refurbishment (Other Driven)</v>
      </c>
      <c r="D54" s="204" t="str">
        <f>'N3.01'!D54</f>
        <v>N/A</v>
      </c>
      <c r="F54" s="212" t="s">
        <v>51</v>
      </c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253">
        <f t="shared" si="28"/>
        <v>0</v>
      </c>
      <c r="S54" s="199" t="str">
        <f t="shared" si="5"/>
        <v>Units:</v>
      </c>
      <c r="T54" s="120"/>
      <c r="V54" s="199" t="str">
        <f t="shared" si="6"/>
        <v>Units:</v>
      </c>
      <c r="W54" s="120"/>
      <c r="X54" s="120"/>
      <c r="Y54" s="120"/>
      <c r="Z54" s="120"/>
      <c r="AA54" s="120"/>
      <c r="AB54" s="120"/>
      <c r="AC54" s="120"/>
      <c r="AD54" s="120"/>
      <c r="AE54" s="120"/>
      <c r="AF54" s="120"/>
      <c r="AG54" s="253">
        <f t="shared" si="29"/>
        <v>0</v>
      </c>
      <c r="AI54" s="199" t="str">
        <f t="shared" si="8"/>
        <v>Units:</v>
      </c>
      <c r="AJ54" s="120"/>
      <c r="AK54" s="120"/>
      <c r="AL54" s="120"/>
      <c r="AM54" s="120"/>
      <c r="AN54" s="120"/>
      <c r="AO54" s="120"/>
      <c r="AP54" s="120"/>
      <c r="AQ54" s="120"/>
      <c r="AR54" s="120"/>
      <c r="AS54" s="120"/>
      <c r="AT54" s="253">
        <f t="shared" si="30"/>
        <v>0</v>
      </c>
    </row>
    <row r="55" spans="1:46">
      <c r="A55" s="204" t="str">
        <f>'N3.01'!A55</f>
        <v>Long Term Risk Benefit: RIIO-2</v>
      </c>
      <c r="B55" s="204" t="str">
        <f>'N3.01'!B55</f>
        <v>Asset Intervention Impacts</v>
      </c>
      <c r="C55" s="204" t="str">
        <f>'N3.01'!C55</f>
        <v>Total Long Term Risk Benefit</v>
      </c>
      <c r="D55" s="204" t="str">
        <f>'N3.01'!D55</f>
        <v>Sub-Total</v>
      </c>
      <c r="F55" s="212" t="s">
        <v>51</v>
      </c>
      <c r="G55" s="252">
        <f>SUM(G$49:G$54)</f>
        <v>0</v>
      </c>
      <c r="H55" s="252">
        <f t="shared" ref="H55:P55" si="31">SUM(H$49:H$54)</f>
        <v>0</v>
      </c>
      <c r="I55" s="252">
        <f t="shared" si="31"/>
        <v>0</v>
      </c>
      <c r="J55" s="252">
        <f t="shared" si="31"/>
        <v>0</v>
      </c>
      <c r="K55" s="252">
        <f t="shared" si="31"/>
        <v>0</v>
      </c>
      <c r="L55" s="252">
        <f t="shared" si="31"/>
        <v>0</v>
      </c>
      <c r="M55" s="252">
        <f t="shared" si="31"/>
        <v>0</v>
      </c>
      <c r="N55" s="252">
        <f t="shared" si="31"/>
        <v>0</v>
      </c>
      <c r="O55" s="252">
        <f t="shared" si="31"/>
        <v>0</v>
      </c>
      <c r="P55" s="252">
        <f t="shared" si="31"/>
        <v>0</v>
      </c>
      <c r="Q55" s="253">
        <f t="shared" si="28"/>
        <v>0</v>
      </c>
      <c r="S55" s="199" t="str">
        <f t="shared" si="5"/>
        <v>Units:</v>
      </c>
      <c r="T55" s="120"/>
      <c r="V55" s="199" t="str">
        <f t="shared" si="6"/>
        <v>Units:</v>
      </c>
      <c r="W55" s="252">
        <f t="shared" ref="W55:AF55" si="32">SUM(W$49:W$54)</f>
        <v>0</v>
      </c>
      <c r="X55" s="252">
        <f t="shared" si="32"/>
        <v>0</v>
      </c>
      <c r="Y55" s="252">
        <f t="shared" si="32"/>
        <v>0</v>
      </c>
      <c r="Z55" s="252">
        <f t="shared" si="32"/>
        <v>0</v>
      </c>
      <c r="AA55" s="252">
        <f t="shared" si="32"/>
        <v>0</v>
      </c>
      <c r="AB55" s="252">
        <f t="shared" si="32"/>
        <v>0</v>
      </c>
      <c r="AC55" s="252">
        <f t="shared" si="32"/>
        <v>0</v>
      </c>
      <c r="AD55" s="252">
        <f t="shared" si="32"/>
        <v>0</v>
      </c>
      <c r="AE55" s="252">
        <f t="shared" si="32"/>
        <v>0</v>
      </c>
      <c r="AF55" s="252">
        <f t="shared" si="32"/>
        <v>0</v>
      </c>
      <c r="AG55" s="253">
        <f t="shared" si="29"/>
        <v>0</v>
      </c>
      <c r="AI55" s="199" t="str">
        <f t="shared" si="8"/>
        <v>Units:</v>
      </c>
      <c r="AJ55" s="252">
        <f t="shared" ref="AJ55:AS55" si="33">SUM(AJ$49:AJ$54)</f>
        <v>0</v>
      </c>
      <c r="AK55" s="252">
        <f t="shared" si="33"/>
        <v>0</v>
      </c>
      <c r="AL55" s="252">
        <f t="shared" si="33"/>
        <v>0</v>
      </c>
      <c r="AM55" s="252">
        <f t="shared" si="33"/>
        <v>0</v>
      </c>
      <c r="AN55" s="252">
        <f t="shared" si="33"/>
        <v>0</v>
      </c>
      <c r="AO55" s="252">
        <f t="shared" si="33"/>
        <v>0</v>
      </c>
      <c r="AP55" s="252">
        <f t="shared" si="33"/>
        <v>0</v>
      </c>
      <c r="AQ55" s="252">
        <f t="shared" si="33"/>
        <v>0</v>
      </c>
      <c r="AR55" s="252">
        <f t="shared" si="33"/>
        <v>0</v>
      </c>
      <c r="AS55" s="252">
        <f t="shared" si="33"/>
        <v>0</v>
      </c>
      <c r="AT55" s="253">
        <f t="shared" si="30"/>
        <v>0</v>
      </c>
    </row>
    <row r="56" spans="1:46" s="207" customFormat="1" ht="5" customHeight="1">
      <c r="F56" s="208"/>
      <c r="S56" s="208"/>
      <c r="V56" s="208"/>
      <c r="AI56" s="208"/>
    </row>
    <row r="78" spans="5:5">
      <c r="E78" s="209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>
    <tabColor rgb="FF7030A0"/>
  </sheetPr>
  <dimension ref="A1:AV78"/>
  <sheetViews>
    <sheetView zoomScale="85" zoomScaleNormal="85" workbookViewId="0">
      <selection activeCell="G47" sqref="G47"/>
    </sheetView>
  </sheetViews>
  <sheetFormatPr defaultColWidth="9" defaultRowHeight="12.4"/>
  <cols>
    <col min="1" max="1" width="51.19921875" style="89" customWidth="1"/>
    <col min="2" max="2" width="48.796875" style="89" bestFit="1" customWidth="1"/>
    <col min="3" max="3" width="51.19921875" style="89" bestFit="1" customWidth="1"/>
    <col min="4" max="4" width="11.796875" style="89" customWidth="1"/>
    <col min="5" max="5" width="1" style="207" customWidth="1"/>
    <col min="6" max="6" width="6.19921875" style="90" customWidth="1"/>
    <col min="7" max="7" width="9.796875" style="89" bestFit="1" customWidth="1"/>
    <col min="8" max="14" width="9.1328125" style="89" bestFit="1" customWidth="1"/>
    <col min="15" max="17" width="9" style="89"/>
    <col min="18" max="18" width="1" style="207" customWidth="1"/>
    <col min="19" max="19" width="6.19921875" style="90" customWidth="1"/>
    <col min="20" max="20" width="9" style="89"/>
    <col min="21" max="21" width="1" style="207" customWidth="1"/>
    <col min="22" max="22" width="6.19921875" style="90" customWidth="1"/>
    <col min="23" max="33" width="9" style="89"/>
    <col min="34" max="34" width="1" style="207" customWidth="1"/>
    <col min="35" max="35" width="6.19921875" style="90" customWidth="1"/>
    <col min="36" max="46" width="9" style="89"/>
    <col min="47" max="47" width="9.33203125" style="89" bestFit="1" customWidth="1"/>
    <col min="48" max="16384" width="9" style="89"/>
  </cols>
  <sheetData>
    <row r="1" spans="1:48" ht="25.15">
      <c r="A1" s="1" t="str">
        <f>N0_Cover!A1</f>
        <v>RIIO-2 Regulatory Reporting Pack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</row>
    <row r="2" spans="1:48" ht="22.9">
      <c r="A2" s="1">
        <f>N0_Cover!$B$12</f>
        <v>0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</row>
    <row r="3" spans="1:48" ht="19.899999999999999">
      <c r="A3" s="5" t="str">
        <f>"Workbook " &amp; N0_Cover!$B$12</f>
        <v xml:space="preserve">Workbook 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48" ht="17.649999999999999">
      <c r="A4" s="7" t="str">
        <f>"Submission Version " &amp; N0_Cover!$B$15 &amp; " - Submitted on " &amp; TEXT(N0_Cover!$B$16,"dd mmm yyyy")</f>
        <v>Submission Version  - Submitted on 00 Jan 1900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</row>
    <row r="5" spans="1:48" ht="17.649999999999999">
      <c r="A5" s="7" t="str">
        <f>"Template Version: " &amp; N0_Cover!$B$11</f>
        <v>Template Version: v1.0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</row>
    <row r="6" spans="1:48" ht="19.899999999999999">
      <c r="A6" s="5" t="e">
        <f ca="1">"Sheet: " &amp;VLOOKUP(RIGHT(CELL("filename",A1),LEN(CELL("filename",A1))-FIND("]",CELL("filename",A1))),'N0.1_Contents'!$A$11:$B$98,2,FALSE)</f>
        <v>#N/A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</row>
    <row r="7" spans="1:48" ht="17.649999999999999">
      <c r="A7" s="7" t="str">
        <f>"Prices Base: " &amp; 'N0.5_Data_Constants'!C13</f>
        <v>Prices Base: 2018/19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</row>
    <row r="8" spans="1:48" s="137" customFormat="1">
      <c r="A8" s="140" t="str">
        <f>"Error Checks: " &amp; IF(ISERROR(MATCH("Error",$A$9:$AV$9,0)),"OK","Error")</f>
        <v>Error Checks: OK</v>
      </c>
      <c r="B8" s="141"/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1"/>
      <c r="AE8" s="141"/>
      <c r="AF8" s="141"/>
      <c r="AG8" s="141"/>
      <c r="AH8" s="141"/>
      <c r="AI8" s="141"/>
      <c r="AJ8" s="141"/>
      <c r="AK8" s="141"/>
      <c r="AL8" s="141"/>
      <c r="AM8" s="141"/>
      <c r="AN8" s="141"/>
      <c r="AO8" s="141"/>
      <c r="AP8" s="141"/>
      <c r="AQ8" s="141"/>
      <c r="AR8" s="141"/>
      <c r="AS8" s="141"/>
      <c r="AT8" s="141"/>
      <c r="AU8" s="141"/>
    </row>
    <row r="9" spans="1:48" s="137" customFormat="1">
      <c r="A9" s="142" t="str">
        <f t="shared" ref="A9:AV9" si="0">IF(ISERROR(MATCH("Error",A10:A12,0)),"-","Error")</f>
        <v>-</v>
      </c>
      <c r="B9" s="142" t="str">
        <f t="shared" si="0"/>
        <v>-</v>
      </c>
      <c r="C9" s="142" t="str">
        <f t="shared" si="0"/>
        <v>-</v>
      </c>
      <c r="D9" s="142"/>
      <c r="E9" s="142" t="str">
        <f t="shared" si="0"/>
        <v>-</v>
      </c>
      <c r="F9" s="142" t="str">
        <f t="shared" si="0"/>
        <v>-</v>
      </c>
      <c r="G9" s="142" t="str">
        <f t="shared" si="0"/>
        <v>-</v>
      </c>
      <c r="H9" s="142" t="str">
        <f t="shared" si="0"/>
        <v>-</v>
      </c>
      <c r="I9" s="142" t="str">
        <f t="shared" si="0"/>
        <v>-</v>
      </c>
      <c r="J9" s="142" t="str">
        <f t="shared" si="0"/>
        <v>-</v>
      </c>
      <c r="K9" s="142" t="str">
        <f t="shared" si="0"/>
        <v>-</v>
      </c>
      <c r="L9" s="142" t="str">
        <f t="shared" si="0"/>
        <v>-</v>
      </c>
      <c r="M9" s="142" t="str">
        <f t="shared" si="0"/>
        <v>-</v>
      </c>
      <c r="N9" s="142" t="str">
        <f t="shared" si="0"/>
        <v>-</v>
      </c>
      <c r="O9" s="142" t="str">
        <f t="shared" si="0"/>
        <v>-</v>
      </c>
      <c r="P9" s="142" t="str">
        <f t="shared" si="0"/>
        <v>-</v>
      </c>
      <c r="Q9" s="142" t="str">
        <f t="shared" si="0"/>
        <v>-</v>
      </c>
      <c r="R9" s="142" t="str">
        <f t="shared" si="0"/>
        <v>-</v>
      </c>
      <c r="S9" s="142" t="str">
        <f t="shared" si="0"/>
        <v>-</v>
      </c>
      <c r="T9" s="142" t="str">
        <f t="shared" si="0"/>
        <v>-</v>
      </c>
      <c r="U9" s="142" t="str">
        <f t="shared" si="0"/>
        <v>-</v>
      </c>
      <c r="V9" s="142" t="str">
        <f t="shared" si="0"/>
        <v>-</v>
      </c>
      <c r="W9" s="142" t="str">
        <f t="shared" si="0"/>
        <v>-</v>
      </c>
      <c r="X9" s="142" t="str">
        <f t="shared" si="0"/>
        <v>-</v>
      </c>
      <c r="Y9" s="142" t="str">
        <f t="shared" si="0"/>
        <v>-</v>
      </c>
      <c r="Z9" s="142" t="str">
        <f t="shared" si="0"/>
        <v>-</v>
      </c>
      <c r="AA9" s="142" t="str">
        <f t="shared" si="0"/>
        <v>-</v>
      </c>
      <c r="AB9" s="142" t="str">
        <f t="shared" si="0"/>
        <v>-</v>
      </c>
      <c r="AC9" s="142" t="str">
        <f t="shared" si="0"/>
        <v>-</v>
      </c>
      <c r="AD9" s="142" t="str">
        <f t="shared" si="0"/>
        <v>-</v>
      </c>
      <c r="AE9" s="142" t="str">
        <f t="shared" si="0"/>
        <v>-</v>
      </c>
      <c r="AF9" s="142" t="str">
        <f t="shared" si="0"/>
        <v>-</v>
      </c>
      <c r="AG9" s="142" t="str">
        <f t="shared" si="0"/>
        <v>-</v>
      </c>
      <c r="AH9" s="142" t="str">
        <f t="shared" si="0"/>
        <v>-</v>
      </c>
      <c r="AI9" s="142" t="str">
        <f t="shared" si="0"/>
        <v>-</v>
      </c>
      <c r="AJ9" s="142" t="str">
        <f t="shared" si="0"/>
        <v>-</v>
      </c>
      <c r="AK9" s="142" t="str">
        <f t="shared" si="0"/>
        <v>-</v>
      </c>
      <c r="AL9" s="142" t="str">
        <f t="shared" si="0"/>
        <v>-</v>
      </c>
      <c r="AM9" s="142" t="str">
        <f t="shared" si="0"/>
        <v>-</v>
      </c>
      <c r="AN9" s="142" t="str">
        <f t="shared" si="0"/>
        <v>-</v>
      </c>
      <c r="AO9" s="142" t="str">
        <f t="shared" si="0"/>
        <v>-</v>
      </c>
      <c r="AP9" s="142" t="str">
        <f t="shared" si="0"/>
        <v>-</v>
      </c>
      <c r="AQ9" s="142" t="str">
        <f t="shared" si="0"/>
        <v>-</v>
      </c>
      <c r="AR9" s="142" t="str">
        <f t="shared" si="0"/>
        <v>-</v>
      </c>
      <c r="AS9" s="142" t="str">
        <f t="shared" si="0"/>
        <v>-</v>
      </c>
      <c r="AT9" s="142" t="str">
        <f t="shared" si="0"/>
        <v>-</v>
      </c>
      <c r="AU9" s="142" t="str">
        <f t="shared" si="0"/>
        <v>-</v>
      </c>
      <c r="AV9" s="137" t="str">
        <f t="shared" si="0"/>
        <v>-</v>
      </c>
    </row>
    <row r="12" spans="1:48" ht="19.899999999999999">
      <c r="A12" s="14" t="e">
        <f>'N0.6_Lookup_References'!B42</f>
        <v>#N/A</v>
      </c>
      <c r="B12" s="14"/>
      <c r="F12" s="14"/>
      <c r="G12" s="89" t="s">
        <v>0</v>
      </c>
      <c r="S12" s="200"/>
      <c r="T12" s="89" t="s">
        <v>2</v>
      </c>
      <c r="W12" s="201"/>
      <c r="X12" s="202" t="s">
        <v>229</v>
      </c>
      <c r="Y12" s="89" t="e">
        <f>VLOOKUP(A12, 'N0.6_Lookup_References'!B14:C63, 2, FALSE)</f>
        <v>#N/A</v>
      </c>
    </row>
    <row r="13" spans="1:48">
      <c r="S13" s="99" t="s">
        <v>112</v>
      </c>
      <c r="V13" s="99" t="s">
        <v>110</v>
      </c>
      <c r="AI13" s="99" t="s">
        <v>111</v>
      </c>
    </row>
    <row r="14" spans="1:48" ht="12.75" thickBot="1">
      <c r="A14" s="203" t="s">
        <v>413</v>
      </c>
      <c r="B14" s="203" t="s">
        <v>414</v>
      </c>
      <c r="C14" s="203" t="s">
        <v>415</v>
      </c>
      <c r="D14" s="203" t="s">
        <v>615</v>
      </c>
      <c r="F14" s="92" t="s">
        <v>49</v>
      </c>
      <c r="G14" s="91" t="s">
        <v>13</v>
      </c>
      <c r="H14" s="21" t="s">
        <v>14</v>
      </c>
      <c r="I14" s="22" t="s">
        <v>15</v>
      </c>
      <c r="J14" s="23" t="s">
        <v>16</v>
      </c>
      <c r="K14" s="24" t="s">
        <v>17</v>
      </c>
      <c r="L14" s="25" t="s">
        <v>18</v>
      </c>
      <c r="M14" s="26" t="s">
        <v>19</v>
      </c>
      <c r="N14" s="29" t="s">
        <v>20</v>
      </c>
      <c r="O14" s="27" t="s">
        <v>21</v>
      </c>
      <c r="P14" s="31" t="s">
        <v>22</v>
      </c>
      <c r="Q14" s="198" t="s">
        <v>26</v>
      </c>
      <c r="S14" s="92" t="s">
        <v>49</v>
      </c>
      <c r="T14" s="92" t="s">
        <v>76</v>
      </c>
      <c r="V14" s="92" t="s">
        <v>49</v>
      </c>
      <c r="W14" s="91" t="s">
        <v>13</v>
      </c>
      <c r="X14" s="21" t="s">
        <v>14</v>
      </c>
      <c r="Y14" s="22" t="s">
        <v>15</v>
      </c>
      <c r="Z14" s="23" t="s">
        <v>16</v>
      </c>
      <c r="AA14" s="24" t="s">
        <v>17</v>
      </c>
      <c r="AB14" s="25" t="s">
        <v>18</v>
      </c>
      <c r="AC14" s="26" t="s">
        <v>19</v>
      </c>
      <c r="AD14" s="29" t="s">
        <v>20</v>
      </c>
      <c r="AE14" s="27" t="s">
        <v>21</v>
      </c>
      <c r="AF14" s="31" t="s">
        <v>22</v>
      </c>
      <c r="AG14" s="198" t="s">
        <v>26</v>
      </c>
      <c r="AI14" s="92" t="s">
        <v>49</v>
      </c>
      <c r="AJ14" s="91" t="s">
        <v>4</v>
      </c>
      <c r="AK14" s="21" t="s">
        <v>5</v>
      </c>
      <c r="AL14" s="22" t="s">
        <v>6</v>
      </c>
      <c r="AM14" s="23" t="s">
        <v>7</v>
      </c>
      <c r="AN14" s="24" t="s">
        <v>8</v>
      </c>
      <c r="AO14" s="25" t="s">
        <v>91</v>
      </c>
      <c r="AP14" s="26" t="s">
        <v>92</v>
      </c>
      <c r="AQ14" s="29" t="s">
        <v>93</v>
      </c>
      <c r="AR14" s="27" t="s">
        <v>94</v>
      </c>
      <c r="AS14" s="31" t="s">
        <v>95</v>
      </c>
      <c r="AT14" s="198" t="s">
        <v>26</v>
      </c>
    </row>
    <row r="15" spans="1:48">
      <c r="A15" s="247" t="str">
        <f>'N3.01'!A15</f>
        <v>Stage1: RIIO-1 Closeout Position</v>
      </c>
      <c r="B15" s="247" t="str">
        <f>'N3.01'!B15</f>
        <v>Total Asset Category Risk</v>
      </c>
      <c r="C15" s="247" t="str">
        <f>'N3.01'!C15</f>
        <v>Closeout Position</v>
      </c>
      <c r="D15" s="247" t="str">
        <f>'N3.01'!D15</f>
        <v>Total</v>
      </c>
      <c r="F15" s="212" t="s">
        <v>51</v>
      </c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253">
        <f t="shared" ref="Q15:Q22" si="1">SUM(G15:P15)</f>
        <v>0</v>
      </c>
      <c r="S15" s="199" t="str">
        <f>$X$12</f>
        <v>Units:</v>
      </c>
      <c r="T15" s="120"/>
      <c r="V15" s="199" t="str">
        <f>$X$12</f>
        <v>Units:</v>
      </c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253">
        <f t="shared" ref="AG15:AG20" si="2">SUM(W15:AF15)</f>
        <v>0</v>
      </c>
      <c r="AI15" s="199" t="str">
        <f>$X$12</f>
        <v>Units:</v>
      </c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253">
        <f t="shared" ref="AT15:AT20" si="3">SUM(AJ15:AS15)</f>
        <v>0</v>
      </c>
    </row>
    <row r="16" spans="1:48">
      <c r="A16" s="204" t="str">
        <f>'N3.01'!A16</f>
        <v>Stage1: RIIO-1 to RIIO-2</v>
      </c>
      <c r="B16" s="204" t="str">
        <f>'N3.01'!B16</f>
        <v>Normalisation: True-Up</v>
      </c>
      <c r="C16" s="204" t="str">
        <f>'N3.01'!C16</f>
        <v>Data Revision</v>
      </c>
      <c r="D16" s="204" t="str">
        <f>'N3.01'!D16</f>
        <v>N/A</v>
      </c>
      <c r="F16" s="212" t="s">
        <v>51</v>
      </c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253">
        <f t="shared" si="1"/>
        <v>0</v>
      </c>
      <c r="S16" s="199" t="str">
        <f>$X$12</f>
        <v>Units:</v>
      </c>
      <c r="T16" s="120"/>
      <c r="V16" s="199" t="str">
        <f>$X$12</f>
        <v>Units:</v>
      </c>
      <c r="W16" s="120"/>
      <c r="X16" s="120"/>
      <c r="Y16" s="120"/>
      <c r="Z16" s="120"/>
      <c r="AA16" s="120"/>
      <c r="AB16" s="120"/>
      <c r="AC16" s="120"/>
      <c r="AD16" s="120"/>
      <c r="AE16" s="120"/>
      <c r="AF16" s="120"/>
      <c r="AG16" s="253">
        <f t="shared" si="2"/>
        <v>0</v>
      </c>
      <c r="AI16" s="199" t="str">
        <f>$X$12</f>
        <v>Units:</v>
      </c>
      <c r="AJ16" s="120"/>
      <c r="AK16" s="120"/>
      <c r="AL16" s="120"/>
      <c r="AM16" s="120"/>
      <c r="AN16" s="120"/>
      <c r="AO16" s="120"/>
      <c r="AP16" s="120"/>
      <c r="AQ16" s="120"/>
      <c r="AR16" s="120"/>
      <c r="AS16" s="120"/>
      <c r="AT16" s="253">
        <f t="shared" si="3"/>
        <v>0</v>
      </c>
    </row>
    <row r="17" spans="1:46">
      <c r="A17" s="204" t="str">
        <f>'N3.01'!A17</f>
        <v>Stage1: RIIO-1 to RIIO-2</v>
      </c>
      <c r="B17" s="204" t="str">
        <f>'N3.01'!B17</f>
        <v>Normalisation: True-Up</v>
      </c>
      <c r="C17" s="204" t="str">
        <f>'N3.01'!C17</f>
        <v>Methodological Change</v>
      </c>
      <c r="D17" s="204" t="str">
        <f>'N3.01'!D17</f>
        <v>N/A</v>
      </c>
      <c r="F17" s="212" t="s">
        <v>51</v>
      </c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253">
        <f t="shared" si="1"/>
        <v>0</v>
      </c>
      <c r="S17" s="199" t="str">
        <f>$X$12</f>
        <v>Units:</v>
      </c>
      <c r="T17" s="120"/>
      <c r="V17" s="199" t="str">
        <f>$X$12</f>
        <v>Units:</v>
      </c>
      <c r="W17" s="120"/>
      <c r="X17" s="120"/>
      <c r="Y17" s="120"/>
      <c r="Z17" s="120"/>
      <c r="AA17" s="120"/>
      <c r="AB17" s="120"/>
      <c r="AC17" s="120"/>
      <c r="AD17" s="120"/>
      <c r="AE17" s="120"/>
      <c r="AF17" s="120"/>
      <c r="AG17" s="253">
        <f t="shared" si="2"/>
        <v>0</v>
      </c>
      <c r="AI17" s="199" t="str">
        <f>$X$12</f>
        <v>Units:</v>
      </c>
      <c r="AJ17" s="120"/>
      <c r="AK17" s="120"/>
      <c r="AL17" s="120"/>
      <c r="AM17" s="120"/>
      <c r="AN17" s="120"/>
      <c r="AO17" s="120"/>
      <c r="AP17" s="120"/>
      <c r="AQ17" s="120"/>
      <c r="AR17" s="120"/>
      <c r="AS17" s="120"/>
      <c r="AT17" s="253">
        <f t="shared" si="3"/>
        <v>0</v>
      </c>
    </row>
    <row r="18" spans="1:46">
      <c r="A18" s="204" t="str">
        <f>'N3.01'!A18</f>
        <v>Stage1: RIIO-1 to RIIO-2</v>
      </c>
      <c r="B18" s="204" t="str">
        <f>'N3.01'!B18</f>
        <v>Normalisation: True-Up</v>
      </c>
      <c r="C18" s="248" t="str">
        <f>'N3.01'!C18</f>
        <v>Optional entry 1</v>
      </c>
      <c r="D18" s="204" t="str">
        <f>'N3.01'!D18</f>
        <v>N/A</v>
      </c>
      <c r="F18" s="212" t="s">
        <v>51</v>
      </c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253">
        <f t="shared" si="1"/>
        <v>0</v>
      </c>
      <c r="S18" s="199" t="str">
        <f>$X$12</f>
        <v>Units:</v>
      </c>
      <c r="T18" s="120"/>
      <c r="V18" s="199" t="str">
        <f>$X$12</f>
        <v>Units:</v>
      </c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253">
        <f t="shared" si="2"/>
        <v>0</v>
      </c>
      <c r="AI18" s="199" t="str">
        <f>$X$12</f>
        <v>Units:</v>
      </c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253">
        <f t="shared" si="3"/>
        <v>0</v>
      </c>
    </row>
    <row r="19" spans="1:46">
      <c r="A19" s="204" t="str">
        <f>'N3.01'!A19</f>
        <v>Stage1: RIIO-1 to RIIO-2</v>
      </c>
      <c r="B19" s="204" t="str">
        <f>'N3.01'!B19</f>
        <v>Normalisation: True-Up</v>
      </c>
      <c r="C19" s="248" t="str">
        <f>'N3.01'!C19</f>
        <v>Optional entry 2</v>
      </c>
      <c r="D19" s="204" t="str">
        <f>'N3.01'!D19</f>
        <v>N/A</v>
      </c>
      <c r="F19" s="212" t="s">
        <v>51</v>
      </c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252">
        <f t="shared" si="1"/>
        <v>0</v>
      </c>
      <c r="S19" s="199" t="str">
        <f>$X$12</f>
        <v>Units:</v>
      </c>
      <c r="T19" s="120"/>
      <c r="V19" s="199" t="str">
        <f>$X$12</f>
        <v>Units:</v>
      </c>
      <c r="W19" s="120"/>
      <c r="X19" s="120"/>
      <c r="Y19" s="120"/>
      <c r="Z19" s="120"/>
      <c r="AA19" s="120"/>
      <c r="AB19" s="120"/>
      <c r="AC19" s="120"/>
      <c r="AD19" s="120"/>
      <c r="AE19" s="120"/>
      <c r="AF19" s="120"/>
      <c r="AG19" s="252">
        <f t="shared" si="2"/>
        <v>0</v>
      </c>
      <c r="AI19" s="199" t="str">
        <f>$X$12</f>
        <v>Units:</v>
      </c>
      <c r="AJ19" s="120"/>
      <c r="AK19" s="120"/>
      <c r="AL19" s="120"/>
      <c r="AM19" s="120"/>
      <c r="AN19" s="120"/>
      <c r="AO19" s="120"/>
      <c r="AP19" s="120"/>
      <c r="AQ19" s="120"/>
      <c r="AR19" s="120"/>
      <c r="AS19" s="120"/>
      <c r="AT19" s="252">
        <f t="shared" si="3"/>
        <v>0</v>
      </c>
    </row>
    <row r="20" spans="1:46">
      <c r="A20" s="247" t="str">
        <f>'N3.01'!A20</f>
        <v>Stage 2: RIIO-2 Start Position 2020/21</v>
      </c>
      <c r="B20" s="247" t="str">
        <f>'N3.01'!B20</f>
        <v>Total Asset Category Risk</v>
      </c>
      <c r="C20" s="247" t="str">
        <f>'N3.01'!C20</f>
        <v>Start Position</v>
      </c>
      <c r="D20" s="247" t="str">
        <f>'N3.01'!D20</f>
        <v>Total</v>
      </c>
      <c r="F20" s="212" t="s">
        <v>51</v>
      </c>
      <c r="G20" s="252">
        <f>SUM(G15:G19)</f>
        <v>0</v>
      </c>
      <c r="H20" s="252">
        <f t="shared" ref="H20:P20" si="4">SUM(H15:H19)</f>
        <v>0</v>
      </c>
      <c r="I20" s="252">
        <f t="shared" si="4"/>
        <v>0</v>
      </c>
      <c r="J20" s="252">
        <f t="shared" si="4"/>
        <v>0</v>
      </c>
      <c r="K20" s="252">
        <f t="shared" si="4"/>
        <v>0</v>
      </c>
      <c r="L20" s="252">
        <f t="shared" si="4"/>
        <v>0</v>
      </c>
      <c r="M20" s="252">
        <f t="shared" si="4"/>
        <v>0</v>
      </c>
      <c r="N20" s="252">
        <f t="shared" si="4"/>
        <v>0</v>
      </c>
      <c r="O20" s="252">
        <f t="shared" si="4"/>
        <v>0</v>
      </c>
      <c r="P20" s="252">
        <f t="shared" si="4"/>
        <v>0</v>
      </c>
      <c r="Q20" s="252">
        <f t="shared" si="1"/>
        <v>0</v>
      </c>
      <c r="S20" s="199" t="str">
        <f t="shared" ref="S20:S55" si="5">$X$12</f>
        <v>Units:</v>
      </c>
      <c r="T20" s="120"/>
      <c r="V20" s="199" t="str">
        <f t="shared" ref="V20:V55" si="6">$X$12</f>
        <v>Units:</v>
      </c>
      <c r="W20" s="252">
        <f t="shared" ref="W20:AF20" si="7">SUM(W15:W19)</f>
        <v>0</v>
      </c>
      <c r="X20" s="252">
        <f t="shared" si="7"/>
        <v>0</v>
      </c>
      <c r="Y20" s="252">
        <f t="shared" si="7"/>
        <v>0</v>
      </c>
      <c r="Z20" s="252">
        <f t="shared" si="7"/>
        <v>0</v>
      </c>
      <c r="AA20" s="252">
        <f t="shared" si="7"/>
        <v>0</v>
      </c>
      <c r="AB20" s="252">
        <f t="shared" si="7"/>
        <v>0</v>
      </c>
      <c r="AC20" s="252">
        <f t="shared" si="7"/>
        <v>0</v>
      </c>
      <c r="AD20" s="252">
        <f t="shared" si="7"/>
        <v>0</v>
      </c>
      <c r="AE20" s="252">
        <f t="shared" si="7"/>
        <v>0</v>
      </c>
      <c r="AF20" s="252">
        <f t="shared" si="7"/>
        <v>0</v>
      </c>
      <c r="AG20" s="252">
        <f t="shared" si="2"/>
        <v>0</v>
      </c>
      <c r="AI20" s="199" t="str">
        <f t="shared" ref="AI20:AI55" si="8">$X$12</f>
        <v>Units:</v>
      </c>
      <c r="AJ20" s="252">
        <f t="shared" ref="AJ20:AS20" si="9">SUM(AJ15:AJ19)</f>
        <v>0</v>
      </c>
      <c r="AK20" s="252">
        <f t="shared" si="9"/>
        <v>0</v>
      </c>
      <c r="AL20" s="252">
        <f t="shared" si="9"/>
        <v>0</v>
      </c>
      <c r="AM20" s="252">
        <f t="shared" si="9"/>
        <v>0</v>
      </c>
      <c r="AN20" s="252">
        <f t="shared" si="9"/>
        <v>0</v>
      </c>
      <c r="AO20" s="252">
        <f t="shared" si="9"/>
        <v>0</v>
      </c>
      <c r="AP20" s="252">
        <f t="shared" si="9"/>
        <v>0</v>
      </c>
      <c r="AQ20" s="252">
        <f t="shared" si="9"/>
        <v>0</v>
      </c>
      <c r="AR20" s="252">
        <f t="shared" si="9"/>
        <v>0</v>
      </c>
      <c r="AS20" s="252">
        <f t="shared" si="9"/>
        <v>0</v>
      </c>
      <c r="AT20" s="252">
        <f t="shared" si="3"/>
        <v>0</v>
      </c>
    </row>
    <row r="21" spans="1:46">
      <c r="A21" s="204" t="str">
        <f>'N3.01'!A21</f>
        <v>Stage 2: Without Intervention Risk Change</v>
      </c>
      <c r="B21" s="204" t="str">
        <f>'N3.01'!B21</f>
        <v>Deterioration</v>
      </c>
      <c r="C21" s="204" t="str">
        <f>'N3.01'!C21</f>
        <v>Original Forecast Deterioration</v>
      </c>
      <c r="D21" s="204" t="str">
        <f>'N3.01'!D21</f>
        <v>N/A</v>
      </c>
      <c r="F21" s="212" t="s">
        <v>51</v>
      </c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253">
        <f t="shared" si="1"/>
        <v>0</v>
      </c>
      <c r="S21" s="199" t="str">
        <f t="shared" si="5"/>
        <v>Units:</v>
      </c>
      <c r="T21" s="120"/>
      <c r="V21" s="199" t="str">
        <f t="shared" si="6"/>
        <v>Units:</v>
      </c>
      <c r="W21" s="120"/>
      <c r="X21" s="120"/>
      <c r="Y21" s="120"/>
      <c r="Z21" s="120"/>
      <c r="AA21" s="120"/>
      <c r="AB21" s="120"/>
      <c r="AC21" s="120"/>
      <c r="AD21" s="120"/>
      <c r="AE21" s="120"/>
      <c r="AF21" s="120"/>
      <c r="AG21" s="253">
        <f t="shared" ref="AG21:AG32" si="10">SUM(W21:AF21)</f>
        <v>0</v>
      </c>
      <c r="AI21" s="199" t="str">
        <f t="shared" si="8"/>
        <v>Units:</v>
      </c>
      <c r="AJ21" s="120"/>
      <c r="AK21" s="120"/>
      <c r="AL21" s="120"/>
      <c r="AM21" s="120"/>
      <c r="AN21" s="120"/>
      <c r="AO21" s="120"/>
      <c r="AP21" s="120"/>
      <c r="AQ21" s="120"/>
      <c r="AR21" s="120"/>
      <c r="AS21" s="120"/>
      <c r="AT21" s="253">
        <f t="shared" ref="AT21:AT32" si="11">SUM(AJ21:AS21)</f>
        <v>0</v>
      </c>
    </row>
    <row r="22" spans="1:46">
      <c r="A22" s="204" t="str">
        <f>'N3.01'!A22</f>
        <v>Stage 2: Without Intervention Risk Change</v>
      </c>
      <c r="B22" s="204" t="str">
        <f>'N3.01'!B22</f>
        <v>Non-Intervention Impacts</v>
      </c>
      <c r="C22" s="204" t="str">
        <f>'N3.01'!C22</f>
        <v>Revised Forecast Deterioration</v>
      </c>
      <c r="D22" s="204" t="str">
        <f>'N3.01'!D22</f>
        <v>N/A</v>
      </c>
      <c r="F22" s="212" t="s">
        <v>51</v>
      </c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253">
        <f t="shared" si="1"/>
        <v>0</v>
      </c>
      <c r="S22" s="199" t="str">
        <f t="shared" si="5"/>
        <v>Units:</v>
      </c>
      <c r="T22" s="120"/>
      <c r="V22" s="199" t="str">
        <f t="shared" si="6"/>
        <v>Units:</v>
      </c>
      <c r="W22" s="120"/>
      <c r="X22" s="120"/>
      <c r="Y22" s="120"/>
      <c r="Z22" s="120"/>
      <c r="AA22" s="120"/>
      <c r="AB22" s="120"/>
      <c r="AC22" s="120"/>
      <c r="AD22" s="120"/>
      <c r="AE22" s="120"/>
      <c r="AF22" s="120"/>
      <c r="AG22" s="253">
        <f t="shared" si="10"/>
        <v>0</v>
      </c>
      <c r="AI22" s="199" t="str">
        <f t="shared" si="8"/>
        <v>Units:</v>
      </c>
      <c r="AJ22" s="120"/>
      <c r="AK22" s="120"/>
      <c r="AL22" s="120"/>
      <c r="AM22" s="120"/>
      <c r="AN22" s="120"/>
      <c r="AO22" s="120"/>
      <c r="AP22" s="120"/>
      <c r="AQ22" s="120"/>
      <c r="AR22" s="120"/>
      <c r="AS22" s="120"/>
      <c r="AT22" s="253">
        <f t="shared" si="11"/>
        <v>0</v>
      </c>
    </row>
    <row r="23" spans="1:46">
      <c r="A23" s="204" t="str">
        <f>'N3.01'!A23</f>
        <v>Stage 2: Without Intervention Risk Change</v>
      </c>
      <c r="B23" s="204" t="str">
        <f>'N3.01'!B23</f>
        <v>Non-Intervention Impacts</v>
      </c>
      <c r="C23" s="204" t="str">
        <f>'N3.01'!C23</f>
        <v>Deterioration Change Impact</v>
      </c>
      <c r="D23" s="204" t="str">
        <f>'N3.01'!D23</f>
        <v>Non-Intervention</v>
      </c>
      <c r="F23" s="212" t="s">
        <v>51</v>
      </c>
      <c r="G23" s="254">
        <f t="shared" ref="G23:P23" si="12">G$22-G$21</f>
        <v>0</v>
      </c>
      <c r="H23" s="254">
        <f t="shared" si="12"/>
        <v>0</v>
      </c>
      <c r="I23" s="254">
        <f t="shared" si="12"/>
        <v>0</v>
      </c>
      <c r="J23" s="254">
        <f t="shared" si="12"/>
        <v>0</v>
      </c>
      <c r="K23" s="254">
        <f t="shared" si="12"/>
        <v>0</v>
      </c>
      <c r="L23" s="254">
        <f t="shared" si="12"/>
        <v>0</v>
      </c>
      <c r="M23" s="254">
        <f t="shared" si="12"/>
        <v>0</v>
      </c>
      <c r="N23" s="254">
        <f t="shared" si="12"/>
        <v>0</v>
      </c>
      <c r="O23" s="254">
        <f t="shared" si="12"/>
        <v>0</v>
      </c>
      <c r="P23" s="254">
        <f t="shared" si="12"/>
        <v>0</v>
      </c>
      <c r="Q23" s="253">
        <f t="shared" ref="Q23:Q32" si="13">SUM(G23:P23)</f>
        <v>0</v>
      </c>
      <c r="S23" s="199" t="str">
        <f t="shared" si="5"/>
        <v>Units:</v>
      </c>
      <c r="T23" s="120"/>
      <c r="V23" s="199" t="str">
        <f t="shared" si="6"/>
        <v>Units:</v>
      </c>
      <c r="W23" s="254">
        <f t="shared" ref="W23:AF23" si="14">W$22-W$21</f>
        <v>0</v>
      </c>
      <c r="X23" s="254">
        <f t="shared" si="14"/>
        <v>0</v>
      </c>
      <c r="Y23" s="254">
        <f t="shared" si="14"/>
        <v>0</v>
      </c>
      <c r="Z23" s="254">
        <f t="shared" si="14"/>
        <v>0</v>
      </c>
      <c r="AA23" s="254">
        <f t="shared" si="14"/>
        <v>0</v>
      </c>
      <c r="AB23" s="254">
        <f t="shared" si="14"/>
        <v>0</v>
      </c>
      <c r="AC23" s="254">
        <f t="shared" si="14"/>
        <v>0</v>
      </c>
      <c r="AD23" s="254">
        <f t="shared" si="14"/>
        <v>0</v>
      </c>
      <c r="AE23" s="254">
        <f t="shared" si="14"/>
        <v>0</v>
      </c>
      <c r="AF23" s="254">
        <f t="shared" si="14"/>
        <v>0</v>
      </c>
      <c r="AG23" s="253">
        <f t="shared" si="10"/>
        <v>0</v>
      </c>
      <c r="AI23" s="199" t="str">
        <f t="shared" si="8"/>
        <v>Units:</v>
      </c>
      <c r="AJ23" s="254">
        <f t="shared" ref="AJ23:AS23" si="15">AJ$22-AJ$21</f>
        <v>0</v>
      </c>
      <c r="AK23" s="254">
        <f t="shared" si="15"/>
        <v>0</v>
      </c>
      <c r="AL23" s="254">
        <f t="shared" si="15"/>
        <v>0</v>
      </c>
      <c r="AM23" s="254">
        <f t="shared" si="15"/>
        <v>0</v>
      </c>
      <c r="AN23" s="254">
        <f t="shared" si="15"/>
        <v>0</v>
      </c>
      <c r="AO23" s="254">
        <f t="shared" si="15"/>
        <v>0</v>
      </c>
      <c r="AP23" s="254">
        <f t="shared" si="15"/>
        <v>0</v>
      </c>
      <c r="AQ23" s="254">
        <f t="shared" si="15"/>
        <v>0</v>
      </c>
      <c r="AR23" s="254">
        <f t="shared" si="15"/>
        <v>0</v>
      </c>
      <c r="AS23" s="254">
        <f t="shared" si="15"/>
        <v>0</v>
      </c>
      <c r="AT23" s="253">
        <f t="shared" si="11"/>
        <v>0</v>
      </c>
    </row>
    <row r="24" spans="1:46">
      <c r="A24" s="204" t="str">
        <f>'N3.01'!A24</f>
        <v>Stage 2: Without Intervention Risk Change</v>
      </c>
      <c r="B24" s="204" t="str">
        <f>'N3.01'!B24</f>
        <v>Non-Intervention Impacts</v>
      </c>
      <c r="C24" s="204" t="str">
        <f>'N3.01'!C24</f>
        <v>Revised Forecast Methodology Change</v>
      </c>
      <c r="D24" s="204" t="str">
        <f>'N3.01'!D24</f>
        <v>N/A</v>
      </c>
      <c r="F24" s="212" t="s">
        <v>51</v>
      </c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253">
        <f>SUM(G24:P24)</f>
        <v>0</v>
      </c>
      <c r="S24" s="199" t="str">
        <f t="shared" si="5"/>
        <v>Units:</v>
      </c>
      <c r="T24" s="120"/>
      <c r="V24" s="199" t="str">
        <f t="shared" si="6"/>
        <v>Units:</v>
      </c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253">
        <f t="shared" si="10"/>
        <v>0</v>
      </c>
      <c r="AI24" s="199" t="str">
        <f t="shared" si="8"/>
        <v>Units:</v>
      </c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253">
        <f t="shared" si="11"/>
        <v>0</v>
      </c>
    </row>
    <row r="25" spans="1:46">
      <c r="A25" s="204" t="str">
        <f>'N3.01'!A25</f>
        <v>Stage 2: Without Intervention Risk Change</v>
      </c>
      <c r="B25" s="204" t="str">
        <f>'N3.01'!B25</f>
        <v>Non-Intervention Impacts</v>
      </c>
      <c r="C25" s="204" t="str">
        <f>'N3.01'!C25</f>
        <v>Methodology Change Impact</v>
      </c>
      <c r="D25" s="204" t="str">
        <f>'N3.01'!D25</f>
        <v>Non-Intervention</v>
      </c>
      <c r="F25" s="212" t="s">
        <v>51</v>
      </c>
      <c r="G25" s="254">
        <f t="shared" ref="G25:P25" si="16">G$24-G$22</f>
        <v>0</v>
      </c>
      <c r="H25" s="254">
        <f t="shared" si="16"/>
        <v>0</v>
      </c>
      <c r="I25" s="254">
        <f t="shared" si="16"/>
        <v>0</v>
      </c>
      <c r="J25" s="254">
        <f t="shared" si="16"/>
        <v>0</v>
      </c>
      <c r="K25" s="254">
        <f t="shared" si="16"/>
        <v>0</v>
      </c>
      <c r="L25" s="254">
        <f t="shared" si="16"/>
        <v>0</v>
      </c>
      <c r="M25" s="254">
        <f t="shared" si="16"/>
        <v>0</v>
      </c>
      <c r="N25" s="254">
        <f t="shared" si="16"/>
        <v>0</v>
      </c>
      <c r="O25" s="254">
        <f t="shared" si="16"/>
        <v>0</v>
      </c>
      <c r="P25" s="254">
        <f t="shared" si="16"/>
        <v>0</v>
      </c>
      <c r="Q25" s="253">
        <f t="shared" si="13"/>
        <v>0</v>
      </c>
      <c r="S25" s="199" t="str">
        <f t="shared" si="5"/>
        <v>Units:</v>
      </c>
      <c r="T25" s="120"/>
      <c r="V25" s="199" t="str">
        <f t="shared" si="6"/>
        <v>Units:</v>
      </c>
      <c r="W25" s="254">
        <f t="shared" ref="W25:AF25" si="17">W$24-W$22</f>
        <v>0</v>
      </c>
      <c r="X25" s="254">
        <f t="shared" si="17"/>
        <v>0</v>
      </c>
      <c r="Y25" s="254">
        <f t="shared" si="17"/>
        <v>0</v>
      </c>
      <c r="Z25" s="254">
        <f t="shared" si="17"/>
        <v>0</v>
      </c>
      <c r="AA25" s="254">
        <f t="shared" si="17"/>
        <v>0</v>
      </c>
      <c r="AB25" s="254">
        <f t="shared" si="17"/>
        <v>0</v>
      </c>
      <c r="AC25" s="254">
        <f t="shared" si="17"/>
        <v>0</v>
      </c>
      <c r="AD25" s="254">
        <f t="shared" si="17"/>
        <v>0</v>
      </c>
      <c r="AE25" s="254">
        <f t="shared" si="17"/>
        <v>0</v>
      </c>
      <c r="AF25" s="254">
        <f t="shared" si="17"/>
        <v>0</v>
      </c>
      <c r="AG25" s="253">
        <f t="shared" si="10"/>
        <v>0</v>
      </c>
      <c r="AI25" s="199" t="str">
        <f t="shared" si="8"/>
        <v>Units:</v>
      </c>
      <c r="AJ25" s="254">
        <f t="shared" ref="AJ25:AS25" si="18">AJ$24-AJ$22</f>
        <v>0</v>
      </c>
      <c r="AK25" s="254">
        <f t="shared" si="18"/>
        <v>0</v>
      </c>
      <c r="AL25" s="254">
        <f t="shared" si="18"/>
        <v>0</v>
      </c>
      <c r="AM25" s="254">
        <f t="shared" si="18"/>
        <v>0</v>
      </c>
      <c r="AN25" s="254">
        <f t="shared" si="18"/>
        <v>0</v>
      </c>
      <c r="AO25" s="254">
        <f t="shared" si="18"/>
        <v>0</v>
      </c>
      <c r="AP25" s="254">
        <f t="shared" si="18"/>
        <v>0</v>
      </c>
      <c r="AQ25" s="254">
        <f t="shared" si="18"/>
        <v>0</v>
      </c>
      <c r="AR25" s="254">
        <f t="shared" si="18"/>
        <v>0</v>
      </c>
      <c r="AS25" s="254">
        <f t="shared" si="18"/>
        <v>0</v>
      </c>
      <c r="AT25" s="253">
        <f t="shared" si="11"/>
        <v>0</v>
      </c>
    </row>
    <row r="26" spans="1:46">
      <c r="A26" s="204" t="str">
        <f>'N3.01'!A26</f>
        <v>Stage 2: Without Intervention Risk Change</v>
      </c>
      <c r="B26" s="204" t="str">
        <f>'N3.01'!B26</f>
        <v>Load Related Work</v>
      </c>
      <c r="C26" s="204" t="str">
        <f>'N3.01'!C26</f>
        <v>Asset Additions (not part of replace or refurb)</v>
      </c>
      <c r="D26" s="204" t="str">
        <f>'N3.01'!D26</f>
        <v>Other Interventions</v>
      </c>
      <c r="F26" s="212" t="s">
        <v>51</v>
      </c>
      <c r="G26" s="120"/>
      <c r="H26" s="120"/>
      <c r="I26" s="120"/>
      <c r="J26" s="120"/>
      <c r="K26" s="120"/>
      <c r="L26" s="120"/>
      <c r="M26" s="120"/>
      <c r="N26" s="120"/>
      <c r="O26" s="120"/>
      <c r="P26" s="120"/>
      <c r="Q26" s="253">
        <f t="shared" si="13"/>
        <v>0</v>
      </c>
      <c r="S26" s="199" t="str">
        <f t="shared" si="5"/>
        <v>Units:</v>
      </c>
      <c r="T26" s="120"/>
      <c r="V26" s="199" t="str">
        <f t="shared" si="6"/>
        <v>Units:</v>
      </c>
      <c r="W26" s="120"/>
      <c r="X26" s="120"/>
      <c r="Y26" s="120"/>
      <c r="Z26" s="120"/>
      <c r="AA26" s="120"/>
      <c r="AB26" s="120"/>
      <c r="AC26" s="120"/>
      <c r="AD26" s="120"/>
      <c r="AE26" s="120"/>
      <c r="AF26" s="120"/>
      <c r="AG26" s="253">
        <f t="shared" si="10"/>
        <v>0</v>
      </c>
      <c r="AI26" s="199" t="str">
        <f t="shared" si="8"/>
        <v>Units:</v>
      </c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253">
        <f t="shared" si="11"/>
        <v>0</v>
      </c>
    </row>
    <row r="27" spans="1:46">
      <c r="A27" s="204" t="str">
        <f>'N3.01'!A27</f>
        <v>Stage 2: Without Intervention Risk Change</v>
      </c>
      <c r="B27" s="204" t="str">
        <f>'N3.01'!B27</f>
        <v>Load Related Work</v>
      </c>
      <c r="C27" s="204" t="str">
        <f>'N3.01'!C27</f>
        <v>Asset Disposals  (not part of replace or refurb)</v>
      </c>
      <c r="D27" s="204" t="str">
        <f>'N3.01'!D27</f>
        <v>Other Interventions</v>
      </c>
      <c r="F27" s="212" t="s">
        <v>51</v>
      </c>
      <c r="G27" s="120"/>
      <c r="H27" s="120"/>
      <c r="I27" s="120"/>
      <c r="J27" s="120"/>
      <c r="K27" s="120"/>
      <c r="L27" s="120"/>
      <c r="M27" s="120"/>
      <c r="N27" s="120"/>
      <c r="O27" s="120"/>
      <c r="P27" s="120"/>
      <c r="Q27" s="253">
        <f t="shared" si="13"/>
        <v>0</v>
      </c>
      <c r="S27" s="199" t="str">
        <f t="shared" si="5"/>
        <v>Units:</v>
      </c>
      <c r="T27" s="120"/>
      <c r="V27" s="199" t="str">
        <f t="shared" si="6"/>
        <v>Units:</v>
      </c>
      <c r="W27" s="120"/>
      <c r="X27" s="120"/>
      <c r="Y27" s="120"/>
      <c r="Z27" s="120"/>
      <c r="AA27" s="120"/>
      <c r="AB27" s="120"/>
      <c r="AC27" s="120"/>
      <c r="AD27" s="120"/>
      <c r="AE27" s="120"/>
      <c r="AF27" s="120"/>
      <c r="AG27" s="253">
        <f t="shared" si="10"/>
        <v>0</v>
      </c>
      <c r="AI27" s="199" t="str">
        <f t="shared" si="8"/>
        <v>Units:</v>
      </c>
      <c r="AJ27" s="120"/>
      <c r="AK27" s="120"/>
      <c r="AL27" s="120"/>
      <c r="AM27" s="120"/>
      <c r="AN27" s="120"/>
      <c r="AO27" s="120"/>
      <c r="AP27" s="120"/>
      <c r="AQ27" s="120"/>
      <c r="AR27" s="120"/>
      <c r="AS27" s="120"/>
      <c r="AT27" s="253">
        <f t="shared" si="11"/>
        <v>0</v>
      </c>
    </row>
    <row r="28" spans="1:46">
      <c r="A28" s="204" t="str">
        <f>'N3.01'!A28</f>
        <v>Stage 2: Without Intervention Risk Change</v>
      </c>
      <c r="B28" s="204" t="str">
        <f>'N3.01'!B28</f>
        <v>Risk Changes</v>
      </c>
      <c r="C28" s="204" t="str">
        <f>'N3.01'!C28</f>
        <v>Changes in Maintenance Programme</v>
      </c>
      <c r="D28" s="204" t="str">
        <f>'N3.01'!D28</f>
        <v>Other Interventions</v>
      </c>
      <c r="F28" s="212" t="s">
        <v>51</v>
      </c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253">
        <f t="shared" si="13"/>
        <v>0</v>
      </c>
      <c r="S28" s="199" t="str">
        <f t="shared" si="5"/>
        <v>Units:</v>
      </c>
      <c r="T28" s="120"/>
      <c r="V28" s="199" t="str">
        <f t="shared" si="6"/>
        <v>Units:</v>
      </c>
      <c r="W28" s="120"/>
      <c r="X28" s="120"/>
      <c r="Y28" s="120"/>
      <c r="Z28" s="120"/>
      <c r="AA28" s="120"/>
      <c r="AB28" s="120"/>
      <c r="AC28" s="120"/>
      <c r="AD28" s="120"/>
      <c r="AE28" s="120"/>
      <c r="AF28" s="120"/>
      <c r="AG28" s="253">
        <f t="shared" si="10"/>
        <v>0</v>
      </c>
      <c r="AI28" s="199" t="str">
        <f t="shared" si="8"/>
        <v>Units:</v>
      </c>
      <c r="AJ28" s="120"/>
      <c r="AK28" s="120"/>
      <c r="AL28" s="120"/>
      <c r="AM28" s="120"/>
      <c r="AN28" s="120"/>
      <c r="AO28" s="120"/>
      <c r="AP28" s="120"/>
      <c r="AQ28" s="120"/>
      <c r="AR28" s="120"/>
      <c r="AS28" s="120"/>
      <c r="AT28" s="253">
        <f t="shared" si="11"/>
        <v>0</v>
      </c>
    </row>
    <row r="29" spans="1:46">
      <c r="A29" s="204" t="str">
        <f>'N3.01'!A29</f>
        <v>Stage 2: Without Intervention Risk Change</v>
      </c>
      <c r="B29" s="204" t="str">
        <f>'N3.01'!B29</f>
        <v>Risk Changes</v>
      </c>
      <c r="C29" s="204" t="str">
        <f>'N3.01'!C29</f>
        <v>Manual Over-ride on PoF or CoF</v>
      </c>
      <c r="D29" s="204" t="str">
        <f>'N3.01'!D29</f>
        <v>Non-Intervention</v>
      </c>
      <c r="F29" s="212" t="s">
        <v>51</v>
      </c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253">
        <f t="shared" si="13"/>
        <v>0</v>
      </c>
      <c r="S29" s="199" t="str">
        <f t="shared" si="5"/>
        <v>Units:</v>
      </c>
      <c r="T29" s="120"/>
      <c r="V29" s="199" t="str">
        <f t="shared" si="6"/>
        <v>Units:</v>
      </c>
      <c r="W29" s="120"/>
      <c r="X29" s="120"/>
      <c r="Y29" s="120"/>
      <c r="Z29" s="120"/>
      <c r="AA29" s="120"/>
      <c r="AB29" s="120"/>
      <c r="AC29" s="120"/>
      <c r="AD29" s="120"/>
      <c r="AE29" s="120"/>
      <c r="AF29" s="120"/>
      <c r="AG29" s="253">
        <f t="shared" si="10"/>
        <v>0</v>
      </c>
      <c r="AI29" s="199" t="str">
        <f t="shared" si="8"/>
        <v>Units:</v>
      </c>
      <c r="AJ29" s="120"/>
      <c r="AK29" s="120"/>
      <c r="AL29" s="120"/>
      <c r="AM29" s="120"/>
      <c r="AN29" s="120"/>
      <c r="AO29" s="120"/>
      <c r="AP29" s="120"/>
      <c r="AQ29" s="120"/>
      <c r="AR29" s="120"/>
      <c r="AS29" s="120"/>
      <c r="AT29" s="253">
        <f t="shared" si="11"/>
        <v>0</v>
      </c>
    </row>
    <row r="30" spans="1:46">
      <c r="A30" s="204" t="str">
        <f>'N3.01'!A30</f>
        <v>Stage 2: Without Intervention Risk Change</v>
      </c>
      <c r="B30" s="204" t="str">
        <f>'N3.01'!B30</f>
        <v>Risk Changes</v>
      </c>
      <c r="C30" s="204" t="str">
        <f>'N3.01'!C30</f>
        <v>Extension of Expected Asset Life</v>
      </c>
      <c r="D30" s="204" t="str">
        <f>'N3.01'!D30</f>
        <v>Non-Intervention</v>
      </c>
      <c r="F30" s="212" t="s">
        <v>51</v>
      </c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253">
        <f t="shared" si="13"/>
        <v>0</v>
      </c>
      <c r="S30" s="199" t="str">
        <f t="shared" si="5"/>
        <v>Units:</v>
      </c>
      <c r="T30" s="120"/>
      <c r="V30" s="199" t="str">
        <f t="shared" si="6"/>
        <v>Units:</v>
      </c>
      <c r="W30" s="120"/>
      <c r="X30" s="120"/>
      <c r="Y30" s="120"/>
      <c r="Z30" s="120"/>
      <c r="AA30" s="120"/>
      <c r="AB30" s="120"/>
      <c r="AC30" s="120"/>
      <c r="AD30" s="120"/>
      <c r="AE30" s="120"/>
      <c r="AF30" s="120"/>
      <c r="AG30" s="253">
        <f t="shared" si="10"/>
        <v>0</v>
      </c>
      <c r="AI30" s="199" t="str">
        <f t="shared" si="8"/>
        <v>Units:</v>
      </c>
      <c r="AJ30" s="120"/>
      <c r="AK30" s="120"/>
      <c r="AL30" s="120"/>
      <c r="AM30" s="120"/>
      <c r="AN30" s="120"/>
      <c r="AO30" s="120"/>
      <c r="AP30" s="120"/>
      <c r="AQ30" s="120"/>
      <c r="AR30" s="120"/>
      <c r="AS30" s="120"/>
      <c r="AT30" s="253">
        <f t="shared" si="11"/>
        <v>0</v>
      </c>
    </row>
    <row r="31" spans="1:46">
      <c r="A31" s="204" t="str">
        <f>'N3.01'!A31</f>
        <v>Stage 2: Without Intervention Risk Change</v>
      </c>
      <c r="B31" s="204" t="str">
        <f>'N3.01'!B31</f>
        <v>Risk Changes</v>
      </c>
      <c r="C31" s="204" t="str">
        <f>'N3.01'!C31</f>
        <v>Consequential Interventions</v>
      </c>
      <c r="D31" s="204" t="str">
        <f>'N3.01'!D31</f>
        <v>Non-Intervention</v>
      </c>
      <c r="F31" s="212" t="s">
        <v>51</v>
      </c>
      <c r="G31" s="120"/>
      <c r="H31" s="120"/>
      <c r="I31" s="120"/>
      <c r="J31" s="120"/>
      <c r="K31" s="120"/>
      <c r="L31" s="120"/>
      <c r="M31" s="120"/>
      <c r="N31" s="120"/>
      <c r="O31" s="120"/>
      <c r="P31" s="120"/>
      <c r="Q31" s="253">
        <f t="shared" si="13"/>
        <v>0</v>
      </c>
      <c r="S31" s="199" t="str">
        <f t="shared" si="5"/>
        <v>Units:</v>
      </c>
      <c r="T31" s="120"/>
      <c r="V31" s="199" t="str">
        <f t="shared" si="6"/>
        <v>Units:</v>
      </c>
      <c r="W31" s="120"/>
      <c r="X31" s="120"/>
      <c r="Y31" s="120"/>
      <c r="Z31" s="120"/>
      <c r="AA31" s="120"/>
      <c r="AB31" s="120"/>
      <c r="AC31" s="120"/>
      <c r="AD31" s="120"/>
      <c r="AE31" s="120"/>
      <c r="AF31" s="120"/>
      <c r="AG31" s="253">
        <f t="shared" si="10"/>
        <v>0</v>
      </c>
      <c r="AI31" s="199" t="str">
        <f t="shared" si="8"/>
        <v>Units:</v>
      </c>
      <c r="AJ31" s="120"/>
      <c r="AK31" s="120"/>
      <c r="AL31" s="120"/>
      <c r="AM31" s="120"/>
      <c r="AN31" s="120"/>
      <c r="AO31" s="120"/>
      <c r="AP31" s="120"/>
      <c r="AQ31" s="120"/>
      <c r="AR31" s="120"/>
      <c r="AS31" s="120"/>
      <c r="AT31" s="253">
        <f t="shared" si="11"/>
        <v>0</v>
      </c>
    </row>
    <row r="32" spans="1:46">
      <c r="A32" s="204" t="str">
        <f>'N3.01'!A32</f>
        <v>Stage 2: Without Intervention Risk Change</v>
      </c>
      <c r="B32" s="204" t="str">
        <f>'N3.01'!B32</f>
        <v>Risk Changes</v>
      </c>
      <c r="C32" s="248" t="str">
        <f>'N3.01'!C32</f>
        <v>Optional entry 3</v>
      </c>
      <c r="D32" s="204" t="str">
        <f>'N3.01'!D32</f>
        <v>N/A</v>
      </c>
      <c r="F32" s="212" t="s">
        <v>51</v>
      </c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253">
        <f t="shared" si="13"/>
        <v>0</v>
      </c>
      <c r="S32" s="199" t="str">
        <f t="shared" si="5"/>
        <v>Units:</v>
      </c>
      <c r="T32" s="120"/>
      <c r="V32" s="199" t="str">
        <f t="shared" si="6"/>
        <v>Units:</v>
      </c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253">
        <f t="shared" si="10"/>
        <v>0</v>
      </c>
      <c r="AI32" s="199" t="str">
        <f t="shared" si="8"/>
        <v>Units:</v>
      </c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253">
        <f t="shared" si="11"/>
        <v>0</v>
      </c>
    </row>
    <row r="33" spans="1:46">
      <c r="A33" s="247" t="str">
        <f>'N3.01'!A33</f>
        <v>Stage 3: RIIO-2 Without Intervention Position 2025/26</v>
      </c>
      <c r="B33" s="247" t="str">
        <f>'N3.01'!B33</f>
        <v>Total Asset Category Risk</v>
      </c>
      <c r="C33" s="247" t="str">
        <f>'N3.01'!C33</f>
        <v>Without Intervention Position</v>
      </c>
      <c r="D33" s="247" t="str">
        <f>'N3.01'!D33</f>
        <v>Total</v>
      </c>
      <c r="F33" s="212" t="s">
        <v>51</v>
      </c>
      <c r="G33" s="252">
        <f>SUM(G$20:G$21)+G$23+SUM(G$25:G$32)</f>
        <v>0</v>
      </c>
      <c r="H33" s="252">
        <f t="shared" ref="H33:P33" si="19">SUM(H$20:H$21)+H$23+SUM(H$25:H$32)</f>
        <v>0</v>
      </c>
      <c r="I33" s="252">
        <f t="shared" si="19"/>
        <v>0</v>
      </c>
      <c r="J33" s="252">
        <f t="shared" si="19"/>
        <v>0</v>
      </c>
      <c r="K33" s="252">
        <f t="shared" si="19"/>
        <v>0</v>
      </c>
      <c r="L33" s="252">
        <f t="shared" si="19"/>
        <v>0</v>
      </c>
      <c r="M33" s="252">
        <f t="shared" si="19"/>
        <v>0</v>
      </c>
      <c r="N33" s="252">
        <f t="shared" si="19"/>
        <v>0</v>
      </c>
      <c r="O33" s="252">
        <f t="shared" si="19"/>
        <v>0</v>
      </c>
      <c r="P33" s="252">
        <f t="shared" si="19"/>
        <v>0</v>
      </c>
      <c r="Q33" s="252">
        <f>SUM(G33:P33)</f>
        <v>0</v>
      </c>
      <c r="S33" s="199" t="str">
        <f t="shared" si="5"/>
        <v>Units:</v>
      </c>
      <c r="T33" s="120"/>
      <c r="V33" s="199" t="str">
        <f t="shared" si="6"/>
        <v>Units:</v>
      </c>
      <c r="W33" s="252">
        <f t="shared" ref="W33:AF33" si="20">SUM(W$20:W$21)+W$23+SUM(W$25:W$32)</f>
        <v>0</v>
      </c>
      <c r="X33" s="252">
        <f t="shared" si="20"/>
        <v>0</v>
      </c>
      <c r="Y33" s="252">
        <f t="shared" si="20"/>
        <v>0</v>
      </c>
      <c r="Z33" s="252">
        <f t="shared" si="20"/>
        <v>0</v>
      </c>
      <c r="AA33" s="252">
        <f t="shared" si="20"/>
        <v>0</v>
      </c>
      <c r="AB33" s="252">
        <f t="shared" si="20"/>
        <v>0</v>
      </c>
      <c r="AC33" s="252">
        <f t="shared" si="20"/>
        <v>0</v>
      </c>
      <c r="AD33" s="252">
        <f t="shared" si="20"/>
        <v>0</v>
      </c>
      <c r="AE33" s="252">
        <f t="shared" si="20"/>
        <v>0</v>
      </c>
      <c r="AF33" s="252">
        <f t="shared" si="20"/>
        <v>0</v>
      </c>
      <c r="AG33" s="252">
        <f>SUM(W33:AF33)</f>
        <v>0</v>
      </c>
      <c r="AI33" s="199" t="str">
        <f t="shared" si="8"/>
        <v>Units:</v>
      </c>
      <c r="AJ33" s="252">
        <f t="shared" ref="AJ33:AS33" si="21">SUM(AJ$20:AJ$21)+AJ$23+SUM(AJ$25:AJ$32)</f>
        <v>0</v>
      </c>
      <c r="AK33" s="252">
        <f t="shared" si="21"/>
        <v>0</v>
      </c>
      <c r="AL33" s="252">
        <f t="shared" si="21"/>
        <v>0</v>
      </c>
      <c r="AM33" s="252">
        <f t="shared" si="21"/>
        <v>0</v>
      </c>
      <c r="AN33" s="252">
        <f t="shared" si="21"/>
        <v>0</v>
      </c>
      <c r="AO33" s="252">
        <f t="shared" si="21"/>
        <v>0</v>
      </c>
      <c r="AP33" s="252">
        <f t="shared" si="21"/>
        <v>0</v>
      </c>
      <c r="AQ33" s="252">
        <f t="shared" si="21"/>
        <v>0</v>
      </c>
      <c r="AR33" s="252">
        <f t="shared" si="21"/>
        <v>0</v>
      </c>
      <c r="AS33" s="252">
        <f t="shared" si="21"/>
        <v>0</v>
      </c>
      <c r="AT33" s="252">
        <f>SUM(AJ33:AS33)</f>
        <v>0</v>
      </c>
    </row>
    <row r="34" spans="1:46">
      <c r="A34" s="204" t="str">
        <f>'N3.01'!A34</f>
        <v>Stage 3:With Intervention Risk Change</v>
      </c>
      <c r="B34" s="204" t="str">
        <f>'N3.01'!B34</f>
        <v>Non-Intervention Impacts</v>
      </c>
      <c r="C34" s="204" t="str">
        <f>'N3.01'!C34</f>
        <v>Methodology Change Impact</v>
      </c>
      <c r="D34" s="204" t="str">
        <f>'N3.01'!D34</f>
        <v>Non-Intervention</v>
      </c>
      <c r="F34" s="212" t="s">
        <v>51</v>
      </c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253">
        <f t="shared" ref="Q34:Q47" si="22">SUM(G34:P34)</f>
        <v>0</v>
      </c>
      <c r="S34" s="199" t="str">
        <f t="shared" si="5"/>
        <v>Units:</v>
      </c>
      <c r="T34" s="120"/>
      <c r="V34" s="199" t="str">
        <f t="shared" si="6"/>
        <v>Units:</v>
      </c>
      <c r="W34" s="120"/>
      <c r="X34" s="120"/>
      <c r="Y34" s="120"/>
      <c r="Z34" s="120"/>
      <c r="AA34" s="120"/>
      <c r="AB34" s="120"/>
      <c r="AC34" s="120"/>
      <c r="AD34" s="120"/>
      <c r="AE34" s="120"/>
      <c r="AF34" s="120"/>
      <c r="AG34" s="253">
        <f t="shared" ref="AG34:AG47" si="23">SUM(W34:AF34)</f>
        <v>0</v>
      </c>
      <c r="AI34" s="199" t="str">
        <f t="shared" si="8"/>
        <v>Units:</v>
      </c>
      <c r="AJ34" s="120"/>
      <c r="AK34" s="120"/>
      <c r="AL34" s="120"/>
      <c r="AM34" s="120"/>
      <c r="AN34" s="120"/>
      <c r="AO34" s="120"/>
      <c r="AP34" s="120"/>
      <c r="AQ34" s="120"/>
      <c r="AR34" s="120"/>
      <c r="AS34" s="120"/>
      <c r="AT34" s="253">
        <f t="shared" ref="AT34:AT47" si="24">SUM(AJ34:AS34)</f>
        <v>0</v>
      </c>
    </row>
    <row r="35" spans="1:46">
      <c r="A35" s="204" t="str">
        <f>'N3.01'!A35</f>
        <v>Stage 3:With Intervention Risk Change</v>
      </c>
      <c r="B35" s="204" t="str">
        <f>'N3.01'!B35</f>
        <v>Non-Intervention Impacts</v>
      </c>
      <c r="C35" s="204" t="str">
        <f>'N3.01'!C35</f>
        <v>Data Revision Impact</v>
      </c>
      <c r="D35" s="204" t="str">
        <f>'N3.01'!D35</f>
        <v>Non-Intervention</v>
      </c>
      <c r="F35" s="212" t="s">
        <v>51</v>
      </c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253">
        <f t="shared" si="22"/>
        <v>0</v>
      </c>
      <c r="S35" s="199" t="str">
        <f t="shared" si="5"/>
        <v>Units:</v>
      </c>
      <c r="T35" s="120"/>
      <c r="V35" s="199" t="str">
        <f t="shared" si="6"/>
        <v>Units:</v>
      </c>
      <c r="W35" s="120"/>
      <c r="X35" s="120"/>
      <c r="Y35" s="120"/>
      <c r="Z35" s="120"/>
      <c r="AA35" s="120"/>
      <c r="AB35" s="120"/>
      <c r="AC35" s="120"/>
      <c r="AD35" s="120"/>
      <c r="AE35" s="120"/>
      <c r="AF35" s="120"/>
      <c r="AG35" s="253">
        <f t="shared" si="23"/>
        <v>0</v>
      </c>
      <c r="AI35" s="199" t="str">
        <f t="shared" si="8"/>
        <v>Units:</v>
      </c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253">
        <f t="shared" si="24"/>
        <v>0</v>
      </c>
    </row>
    <row r="36" spans="1:46">
      <c r="A36" s="204" t="str">
        <f>'N3.01'!A36</f>
        <v>Stage 3:With Intervention Risk Change</v>
      </c>
      <c r="B36" s="204" t="str">
        <f>'N3.01'!B36</f>
        <v>Non-Intervention Impacts</v>
      </c>
      <c r="C36" s="204" t="str">
        <f>'N3.01'!C36</f>
        <v>Manual Over-ride on PoF or CoF</v>
      </c>
      <c r="D36" s="204" t="str">
        <f>'N3.01'!D36</f>
        <v>Non-Intervention</v>
      </c>
      <c r="F36" s="212" t="s">
        <v>51</v>
      </c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253">
        <f t="shared" si="22"/>
        <v>0</v>
      </c>
      <c r="S36" s="199" t="str">
        <f t="shared" si="5"/>
        <v>Units:</v>
      </c>
      <c r="T36" s="120"/>
      <c r="V36" s="199" t="str">
        <f t="shared" si="6"/>
        <v>Units:</v>
      </c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253">
        <f t="shared" si="23"/>
        <v>0</v>
      </c>
      <c r="AI36" s="199" t="str">
        <f t="shared" si="8"/>
        <v>Units:</v>
      </c>
      <c r="AJ36" s="120"/>
      <c r="AK36" s="120"/>
      <c r="AL36" s="120"/>
      <c r="AM36" s="120"/>
      <c r="AN36" s="120"/>
      <c r="AO36" s="120"/>
      <c r="AP36" s="120"/>
      <c r="AQ36" s="120"/>
      <c r="AR36" s="120"/>
      <c r="AS36" s="120"/>
      <c r="AT36" s="253">
        <f t="shared" si="24"/>
        <v>0</v>
      </c>
    </row>
    <row r="37" spans="1:46">
      <c r="A37" s="204" t="str">
        <f>'N3.01'!A37</f>
        <v>Stage 3:With Intervention Risk Change</v>
      </c>
      <c r="B37" s="204" t="str">
        <f>'N3.01'!B37</f>
        <v>Non-Intervention Impacts</v>
      </c>
      <c r="C37" s="204" t="str">
        <f>'N3.01'!C37</f>
        <v>Extension of Expected Asset Life</v>
      </c>
      <c r="D37" s="204" t="str">
        <f>'N3.01'!D37</f>
        <v>Non-Intervention</v>
      </c>
      <c r="F37" s="212" t="s">
        <v>51</v>
      </c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253">
        <f t="shared" si="22"/>
        <v>0</v>
      </c>
      <c r="S37" s="199" t="str">
        <f t="shared" si="5"/>
        <v>Units:</v>
      </c>
      <c r="T37" s="120"/>
      <c r="V37" s="199" t="str">
        <f t="shared" si="6"/>
        <v>Units:</v>
      </c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253">
        <f t="shared" si="23"/>
        <v>0</v>
      </c>
      <c r="AI37" s="199" t="str">
        <f t="shared" si="8"/>
        <v>Units:</v>
      </c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253">
        <f t="shared" si="24"/>
        <v>0</v>
      </c>
    </row>
    <row r="38" spans="1:46">
      <c r="A38" s="204" t="str">
        <f>'N3.01'!A38</f>
        <v>Stage 3:With Intervention Risk Change</v>
      </c>
      <c r="B38" s="204" t="str">
        <f>'N3.01'!B38</f>
        <v>Non-Intervention Impacts</v>
      </c>
      <c r="C38" s="204" t="str">
        <f>'N3.01'!C38</f>
        <v>Consequential Interventions</v>
      </c>
      <c r="D38" s="204" t="str">
        <f>'N3.01'!D38</f>
        <v>Non-Intervention</v>
      </c>
      <c r="F38" s="212" t="s">
        <v>51</v>
      </c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253">
        <f t="shared" si="22"/>
        <v>0</v>
      </c>
      <c r="S38" s="199" t="str">
        <f t="shared" si="5"/>
        <v>Units:</v>
      </c>
      <c r="T38" s="120"/>
      <c r="V38" s="199" t="str">
        <f t="shared" si="6"/>
        <v>Units:</v>
      </c>
      <c r="W38" s="120"/>
      <c r="X38" s="120"/>
      <c r="Y38" s="120"/>
      <c r="Z38" s="120"/>
      <c r="AA38" s="120"/>
      <c r="AB38" s="120"/>
      <c r="AC38" s="120"/>
      <c r="AD38" s="120"/>
      <c r="AE38" s="120"/>
      <c r="AF38" s="120"/>
      <c r="AG38" s="253">
        <f t="shared" si="23"/>
        <v>0</v>
      </c>
      <c r="AI38" s="199" t="str">
        <f t="shared" si="8"/>
        <v>Units:</v>
      </c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253">
        <f t="shared" si="24"/>
        <v>0</v>
      </c>
    </row>
    <row r="39" spans="1:46">
      <c r="A39" s="204" t="str">
        <f>'N3.01'!A39</f>
        <v>Stage 3:With Intervention Risk Change</v>
      </c>
      <c r="B39" s="204" t="str">
        <f>'N3.01'!B39</f>
        <v>Asset Intervention Impacts</v>
      </c>
      <c r="C39" s="204" t="str">
        <f>'N3.01'!C39</f>
        <v>Asset Replacement (PoF Driven)</v>
      </c>
      <c r="D39" s="204" t="str">
        <f>'N3.01'!D39</f>
        <v>Replacement</v>
      </c>
      <c r="F39" s="212" t="s">
        <v>51</v>
      </c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253">
        <f t="shared" si="22"/>
        <v>0</v>
      </c>
      <c r="S39" s="199" t="str">
        <f t="shared" si="5"/>
        <v>Units:</v>
      </c>
      <c r="T39" s="120"/>
      <c r="V39" s="199" t="str">
        <f t="shared" si="6"/>
        <v>Units:</v>
      </c>
      <c r="W39" s="120"/>
      <c r="X39" s="120"/>
      <c r="Y39" s="120"/>
      <c r="Z39" s="120"/>
      <c r="AA39" s="120"/>
      <c r="AB39" s="120"/>
      <c r="AC39" s="120"/>
      <c r="AD39" s="120"/>
      <c r="AE39" s="120"/>
      <c r="AF39" s="120"/>
      <c r="AG39" s="253">
        <f t="shared" si="23"/>
        <v>0</v>
      </c>
      <c r="AI39" s="199" t="str">
        <f t="shared" si="8"/>
        <v>Units:</v>
      </c>
      <c r="AJ39" s="120"/>
      <c r="AK39" s="120"/>
      <c r="AL39" s="120"/>
      <c r="AM39" s="120"/>
      <c r="AN39" s="120"/>
      <c r="AO39" s="120"/>
      <c r="AP39" s="120"/>
      <c r="AQ39" s="120"/>
      <c r="AR39" s="120"/>
      <c r="AS39" s="120"/>
      <c r="AT39" s="253">
        <f t="shared" si="24"/>
        <v>0</v>
      </c>
    </row>
    <row r="40" spans="1:46">
      <c r="A40" s="204" t="str">
        <f>'N3.01'!A40</f>
        <v>Stage 3:With Intervention Risk Change</v>
      </c>
      <c r="B40" s="204" t="str">
        <f>'N3.01'!B40</f>
        <v>Asset Intervention Impacts</v>
      </c>
      <c r="C40" s="204" t="str">
        <f>'N3.01'!C40</f>
        <v>Asset Replacement (CoF Driven)</v>
      </c>
      <c r="D40" s="204" t="str">
        <f>'N3.01'!D40</f>
        <v>Replacement</v>
      </c>
      <c r="F40" s="212" t="s">
        <v>51</v>
      </c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253">
        <f t="shared" si="22"/>
        <v>0</v>
      </c>
      <c r="S40" s="199" t="str">
        <f t="shared" si="5"/>
        <v>Units:</v>
      </c>
      <c r="T40" s="120"/>
      <c r="V40" s="199" t="str">
        <f t="shared" si="6"/>
        <v>Units:</v>
      </c>
      <c r="W40" s="120"/>
      <c r="X40" s="120"/>
      <c r="Y40" s="120"/>
      <c r="Z40" s="120"/>
      <c r="AA40" s="120"/>
      <c r="AB40" s="120"/>
      <c r="AC40" s="120"/>
      <c r="AD40" s="120"/>
      <c r="AE40" s="120"/>
      <c r="AF40" s="120"/>
      <c r="AG40" s="253">
        <f t="shared" si="23"/>
        <v>0</v>
      </c>
      <c r="AI40" s="199" t="str">
        <f t="shared" si="8"/>
        <v>Units:</v>
      </c>
      <c r="AJ40" s="120"/>
      <c r="AK40" s="120"/>
      <c r="AL40" s="120"/>
      <c r="AM40" s="120"/>
      <c r="AN40" s="120"/>
      <c r="AO40" s="120"/>
      <c r="AP40" s="120"/>
      <c r="AQ40" s="120"/>
      <c r="AR40" s="120"/>
      <c r="AS40" s="120"/>
      <c r="AT40" s="253">
        <f t="shared" si="24"/>
        <v>0</v>
      </c>
    </row>
    <row r="41" spans="1:46">
      <c r="A41" s="204" t="str">
        <f>'N3.01'!A41</f>
        <v>Stage 3:With Intervention Risk Change</v>
      </c>
      <c r="B41" s="204" t="str">
        <f>'N3.01'!B41</f>
        <v>Asset Intervention Impacts</v>
      </c>
      <c r="C41" s="204" t="str">
        <f>'N3.01'!C41</f>
        <v>Asset Replacement (Other Driven)</v>
      </c>
      <c r="D41" s="204" t="str">
        <f>'N3.01'!D41</f>
        <v>Replacement</v>
      </c>
      <c r="F41" s="212" t="s">
        <v>51</v>
      </c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253">
        <f t="shared" si="22"/>
        <v>0</v>
      </c>
      <c r="S41" s="199" t="str">
        <f t="shared" si="5"/>
        <v>Units:</v>
      </c>
      <c r="T41" s="120"/>
      <c r="V41" s="199" t="str">
        <f t="shared" si="6"/>
        <v>Units:</v>
      </c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253">
        <f t="shared" si="23"/>
        <v>0</v>
      </c>
      <c r="AI41" s="199" t="str">
        <f t="shared" si="8"/>
        <v>Units:</v>
      </c>
      <c r="AJ41" s="120"/>
      <c r="AK41" s="120"/>
      <c r="AL41" s="120"/>
      <c r="AM41" s="120"/>
      <c r="AN41" s="120"/>
      <c r="AO41" s="120"/>
      <c r="AP41" s="120"/>
      <c r="AQ41" s="120"/>
      <c r="AR41" s="120"/>
      <c r="AS41" s="120"/>
      <c r="AT41" s="253">
        <f t="shared" si="24"/>
        <v>0</v>
      </c>
    </row>
    <row r="42" spans="1:46">
      <c r="A42" s="204" t="str">
        <f>'N3.01'!A42</f>
        <v>Stage 3:With Intervention Risk Change</v>
      </c>
      <c r="B42" s="204" t="str">
        <f>'N3.01'!B42</f>
        <v>Asset Intervention Impacts</v>
      </c>
      <c r="C42" s="204" t="str">
        <f>'N3.01'!C42</f>
        <v>Asset Refurbishment (PoF Driven)</v>
      </c>
      <c r="D42" s="204" t="str">
        <f>'N3.01'!D42</f>
        <v>Refurbishment</v>
      </c>
      <c r="F42" s="212" t="s">
        <v>51</v>
      </c>
      <c r="G42" s="120"/>
      <c r="H42" s="120"/>
      <c r="I42" s="120"/>
      <c r="J42" s="120"/>
      <c r="K42" s="120"/>
      <c r="L42" s="120"/>
      <c r="M42" s="120"/>
      <c r="N42" s="120"/>
      <c r="O42" s="120"/>
      <c r="P42" s="120"/>
      <c r="Q42" s="253">
        <f t="shared" si="22"/>
        <v>0</v>
      </c>
      <c r="S42" s="199" t="str">
        <f t="shared" si="5"/>
        <v>Units:</v>
      </c>
      <c r="T42" s="120"/>
      <c r="V42" s="199" t="str">
        <f t="shared" si="6"/>
        <v>Units:</v>
      </c>
      <c r="W42" s="120"/>
      <c r="X42" s="120"/>
      <c r="Y42" s="120"/>
      <c r="Z42" s="120"/>
      <c r="AA42" s="120"/>
      <c r="AB42" s="120"/>
      <c r="AC42" s="120"/>
      <c r="AD42" s="120"/>
      <c r="AE42" s="120"/>
      <c r="AF42" s="120"/>
      <c r="AG42" s="253">
        <f t="shared" si="23"/>
        <v>0</v>
      </c>
      <c r="AI42" s="199" t="str">
        <f t="shared" si="8"/>
        <v>Units:</v>
      </c>
      <c r="AJ42" s="120"/>
      <c r="AK42" s="120"/>
      <c r="AL42" s="120"/>
      <c r="AM42" s="120"/>
      <c r="AN42" s="120"/>
      <c r="AO42" s="120"/>
      <c r="AP42" s="120"/>
      <c r="AQ42" s="120"/>
      <c r="AR42" s="120"/>
      <c r="AS42" s="120"/>
      <c r="AT42" s="253">
        <f t="shared" si="24"/>
        <v>0</v>
      </c>
    </row>
    <row r="43" spans="1:46">
      <c r="A43" s="204" t="str">
        <f>'N3.01'!A43</f>
        <v>Stage 3:With Intervention Risk Change</v>
      </c>
      <c r="B43" s="204" t="str">
        <f>'N3.01'!B43</f>
        <v>Asset Intervention Impacts</v>
      </c>
      <c r="C43" s="204" t="str">
        <f>'N3.01'!C43</f>
        <v>Asset Refurbishment (CoF Driven)</v>
      </c>
      <c r="D43" s="204" t="str">
        <f>'N3.01'!D43</f>
        <v>Refurbishment</v>
      </c>
      <c r="F43" s="212" t="s">
        <v>51</v>
      </c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253">
        <f t="shared" si="22"/>
        <v>0</v>
      </c>
      <c r="S43" s="199" t="str">
        <f t="shared" si="5"/>
        <v>Units:</v>
      </c>
      <c r="T43" s="120"/>
      <c r="V43" s="199" t="str">
        <f t="shared" si="6"/>
        <v>Units:</v>
      </c>
      <c r="W43" s="120"/>
      <c r="X43" s="120"/>
      <c r="Y43" s="120"/>
      <c r="Z43" s="120"/>
      <c r="AA43" s="120"/>
      <c r="AB43" s="120"/>
      <c r="AC43" s="120"/>
      <c r="AD43" s="120"/>
      <c r="AE43" s="120"/>
      <c r="AF43" s="120"/>
      <c r="AG43" s="253">
        <f t="shared" si="23"/>
        <v>0</v>
      </c>
      <c r="AI43" s="199" t="str">
        <f t="shared" si="8"/>
        <v>Units:</v>
      </c>
      <c r="AJ43" s="120"/>
      <c r="AK43" s="120"/>
      <c r="AL43" s="120"/>
      <c r="AM43" s="120"/>
      <c r="AN43" s="120"/>
      <c r="AO43" s="120"/>
      <c r="AP43" s="120"/>
      <c r="AQ43" s="120"/>
      <c r="AR43" s="120"/>
      <c r="AS43" s="120"/>
      <c r="AT43" s="253">
        <f t="shared" si="24"/>
        <v>0</v>
      </c>
    </row>
    <row r="44" spans="1:46">
      <c r="A44" s="204" t="str">
        <f>'N3.01'!A44</f>
        <v>Stage 3:With Intervention Risk Change</v>
      </c>
      <c r="B44" s="204" t="str">
        <f>'N3.01'!B44</f>
        <v>Asset Intervention Impacts</v>
      </c>
      <c r="C44" s="204" t="str">
        <f>'N3.01'!C44</f>
        <v>Asset Refurbishment (Other Driven)</v>
      </c>
      <c r="D44" s="204" t="str">
        <f>'N3.01'!D44</f>
        <v>Refurbishment</v>
      </c>
      <c r="F44" s="212" t="s">
        <v>51</v>
      </c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253">
        <f t="shared" si="22"/>
        <v>0</v>
      </c>
      <c r="S44" s="199" t="str">
        <f t="shared" si="5"/>
        <v>Units:</v>
      </c>
      <c r="T44" s="120"/>
      <c r="V44" s="199" t="str">
        <f t="shared" si="6"/>
        <v>Units:</v>
      </c>
      <c r="W44" s="120"/>
      <c r="X44" s="120"/>
      <c r="Y44" s="120"/>
      <c r="Z44" s="120"/>
      <c r="AA44" s="120"/>
      <c r="AB44" s="120"/>
      <c r="AC44" s="120"/>
      <c r="AD44" s="120"/>
      <c r="AE44" s="120"/>
      <c r="AF44" s="120"/>
      <c r="AG44" s="253">
        <f t="shared" si="23"/>
        <v>0</v>
      </c>
      <c r="AI44" s="199" t="str">
        <f t="shared" si="8"/>
        <v>Units:</v>
      </c>
      <c r="AJ44" s="120"/>
      <c r="AK44" s="120"/>
      <c r="AL44" s="120"/>
      <c r="AM44" s="120"/>
      <c r="AN44" s="120"/>
      <c r="AO44" s="120"/>
      <c r="AP44" s="120"/>
      <c r="AQ44" s="120"/>
      <c r="AR44" s="120"/>
      <c r="AS44" s="120"/>
      <c r="AT44" s="253">
        <f t="shared" si="24"/>
        <v>0</v>
      </c>
    </row>
    <row r="45" spans="1:46">
      <c r="A45" s="204" t="str">
        <f>'N3.01'!A45</f>
        <v>Stage 3:With Intervention Risk Change</v>
      </c>
      <c r="B45" s="204" t="str">
        <f>'N3.01'!B45</f>
        <v>Asset Intervention Impacts</v>
      </c>
      <c r="C45" s="204" t="str">
        <f>'N3.01'!C45</f>
        <v>Asset Replacement Due To Early Life Failures</v>
      </c>
      <c r="D45" s="204" t="str">
        <f>'N3.01'!D45</f>
        <v>Other Interventions</v>
      </c>
      <c r="F45" s="212" t="s">
        <v>51</v>
      </c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253">
        <f t="shared" si="22"/>
        <v>0</v>
      </c>
      <c r="S45" s="199" t="str">
        <f t="shared" si="5"/>
        <v>Units:</v>
      </c>
      <c r="T45" s="120"/>
      <c r="V45" s="199" t="str">
        <f t="shared" si="6"/>
        <v>Units:</v>
      </c>
      <c r="W45" s="120"/>
      <c r="X45" s="120"/>
      <c r="Y45" s="120"/>
      <c r="Z45" s="120"/>
      <c r="AA45" s="120"/>
      <c r="AB45" s="120"/>
      <c r="AC45" s="120"/>
      <c r="AD45" s="120"/>
      <c r="AE45" s="120"/>
      <c r="AF45" s="120"/>
      <c r="AG45" s="253">
        <f t="shared" si="23"/>
        <v>0</v>
      </c>
      <c r="AI45" s="199" t="str">
        <f t="shared" si="8"/>
        <v>Units:</v>
      </c>
      <c r="AJ45" s="120"/>
      <c r="AK45" s="120"/>
      <c r="AL45" s="120"/>
      <c r="AM45" s="120"/>
      <c r="AN45" s="120"/>
      <c r="AO45" s="120"/>
      <c r="AP45" s="120"/>
      <c r="AQ45" s="120"/>
      <c r="AR45" s="120"/>
      <c r="AS45" s="120"/>
      <c r="AT45" s="253">
        <f t="shared" si="24"/>
        <v>0</v>
      </c>
    </row>
    <row r="46" spans="1:46">
      <c r="A46" s="204" t="str">
        <f>'N3.01'!A46</f>
        <v>Stage 3:With Intervention Risk Change</v>
      </c>
      <c r="B46" s="204" t="str">
        <f>'N3.01'!B46</f>
        <v>Risk Changes</v>
      </c>
      <c r="C46" s="248" t="str">
        <f>'N3.01'!C46</f>
        <v>Optional entry 4</v>
      </c>
      <c r="D46" s="204" t="str">
        <f>'N3.01'!D46</f>
        <v>N/A</v>
      </c>
      <c r="F46" s="212" t="s">
        <v>51</v>
      </c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53">
        <f t="shared" si="22"/>
        <v>0</v>
      </c>
      <c r="S46" s="199" t="str">
        <f t="shared" si="5"/>
        <v>Units:</v>
      </c>
      <c r="T46" s="120"/>
      <c r="V46" s="199" t="str">
        <f t="shared" si="6"/>
        <v>Units:</v>
      </c>
      <c r="W46" s="206"/>
      <c r="X46" s="206"/>
      <c r="Y46" s="206"/>
      <c r="Z46" s="206"/>
      <c r="AA46" s="206"/>
      <c r="AB46" s="206"/>
      <c r="AC46" s="206"/>
      <c r="AD46" s="206"/>
      <c r="AE46" s="206"/>
      <c r="AF46" s="206"/>
      <c r="AG46" s="253">
        <f t="shared" si="23"/>
        <v>0</v>
      </c>
      <c r="AI46" s="199" t="str">
        <f t="shared" si="8"/>
        <v>Units:</v>
      </c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53">
        <f t="shared" si="24"/>
        <v>0</v>
      </c>
    </row>
    <row r="47" spans="1:46">
      <c r="A47" s="247" t="str">
        <f>'N3.01'!A47</f>
        <v>Stage 3: RIIO-2 With Intervention Position 2025/26</v>
      </c>
      <c r="B47" s="247" t="str">
        <f>'N3.01'!B47</f>
        <v>Total Asset Category Risk</v>
      </c>
      <c r="C47" s="247" t="str">
        <f>'N3.01'!C47</f>
        <v>With Intervention Position</v>
      </c>
      <c r="D47" s="247" t="str">
        <f>'N3.01'!D47</f>
        <v>Total</v>
      </c>
      <c r="F47" s="212" t="s">
        <v>51</v>
      </c>
      <c r="G47" s="252">
        <f>SUM(G$33:G$46)</f>
        <v>0</v>
      </c>
      <c r="H47" s="252">
        <f t="shared" ref="H47:P47" si="25">SUM(H$33:H$46)</f>
        <v>0</v>
      </c>
      <c r="I47" s="252">
        <f t="shared" si="25"/>
        <v>0</v>
      </c>
      <c r="J47" s="252">
        <f t="shared" si="25"/>
        <v>0</v>
      </c>
      <c r="K47" s="252">
        <f t="shared" si="25"/>
        <v>0</v>
      </c>
      <c r="L47" s="252">
        <f t="shared" si="25"/>
        <v>0</v>
      </c>
      <c r="M47" s="252">
        <f t="shared" si="25"/>
        <v>0</v>
      </c>
      <c r="N47" s="252">
        <f t="shared" si="25"/>
        <v>0</v>
      </c>
      <c r="O47" s="252">
        <f t="shared" si="25"/>
        <v>0</v>
      </c>
      <c r="P47" s="252">
        <f t="shared" si="25"/>
        <v>0</v>
      </c>
      <c r="Q47" s="252">
        <f t="shared" si="22"/>
        <v>0</v>
      </c>
      <c r="S47" s="199" t="str">
        <f t="shared" si="5"/>
        <v>Units:</v>
      </c>
      <c r="T47" s="120"/>
      <c r="V47" s="199" t="str">
        <f t="shared" si="6"/>
        <v>Units:</v>
      </c>
      <c r="W47" s="252">
        <f t="shared" ref="W47:AF47" si="26">SUM(W$33:W$46)</f>
        <v>0</v>
      </c>
      <c r="X47" s="252">
        <f t="shared" si="26"/>
        <v>0</v>
      </c>
      <c r="Y47" s="252">
        <f t="shared" si="26"/>
        <v>0</v>
      </c>
      <c r="Z47" s="252">
        <f t="shared" si="26"/>
        <v>0</v>
      </c>
      <c r="AA47" s="252">
        <f t="shared" si="26"/>
        <v>0</v>
      </c>
      <c r="AB47" s="252">
        <f t="shared" si="26"/>
        <v>0</v>
      </c>
      <c r="AC47" s="252">
        <f t="shared" si="26"/>
        <v>0</v>
      </c>
      <c r="AD47" s="252">
        <f t="shared" si="26"/>
        <v>0</v>
      </c>
      <c r="AE47" s="252">
        <f t="shared" si="26"/>
        <v>0</v>
      </c>
      <c r="AF47" s="252">
        <f t="shared" si="26"/>
        <v>0</v>
      </c>
      <c r="AG47" s="252">
        <f t="shared" si="23"/>
        <v>0</v>
      </c>
      <c r="AI47" s="199" t="str">
        <f t="shared" si="8"/>
        <v>Units:</v>
      </c>
      <c r="AJ47" s="252">
        <f t="shared" ref="AJ47:AS47" si="27">SUM(AJ$33:AJ$46)</f>
        <v>0</v>
      </c>
      <c r="AK47" s="252">
        <f t="shared" si="27"/>
        <v>0</v>
      </c>
      <c r="AL47" s="252">
        <f t="shared" si="27"/>
        <v>0</v>
      </c>
      <c r="AM47" s="252">
        <f t="shared" si="27"/>
        <v>0</v>
      </c>
      <c r="AN47" s="252">
        <f t="shared" si="27"/>
        <v>0</v>
      </c>
      <c r="AO47" s="252">
        <f t="shared" si="27"/>
        <v>0</v>
      </c>
      <c r="AP47" s="252">
        <f t="shared" si="27"/>
        <v>0</v>
      </c>
      <c r="AQ47" s="252">
        <f t="shared" si="27"/>
        <v>0</v>
      </c>
      <c r="AR47" s="252">
        <f t="shared" si="27"/>
        <v>0</v>
      </c>
      <c r="AS47" s="252">
        <f t="shared" si="27"/>
        <v>0</v>
      </c>
      <c r="AT47" s="252">
        <f t="shared" si="24"/>
        <v>0</v>
      </c>
    </row>
    <row r="48" spans="1:46" s="207" customFormat="1" ht="5" customHeight="1">
      <c r="S48" s="208"/>
      <c r="V48" s="208"/>
      <c r="AI48" s="208"/>
    </row>
    <row r="49" spans="1:46">
      <c r="A49" s="204" t="str">
        <f>'N3.01'!A49</f>
        <v>Long Term Risk Benefit: RIIO-2</v>
      </c>
      <c r="B49" s="204" t="str">
        <f>'N3.01'!B49</f>
        <v>Asset Intervention Impacts</v>
      </c>
      <c r="C49" s="204" t="str">
        <f>'N3.01'!C49</f>
        <v>Asset Replacement (PoF Driven)</v>
      </c>
      <c r="D49" s="204" t="str">
        <f>'N3.01'!D49</f>
        <v>N/A</v>
      </c>
      <c r="F49" s="212" t="s">
        <v>51</v>
      </c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253">
        <f t="shared" ref="Q49:Q55" si="28">SUM(G49:P49)</f>
        <v>0</v>
      </c>
      <c r="S49" s="199" t="str">
        <f t="shared" si="5"/>
        <v>Units:</v>
      </c>
      <c r="T49" s="120"/>
      <c r="V49" s="199" t="str">
        <f t="shared" si="6"/>
        <v>Units:</v>
      </c>
      <c r="W49" s="120"/>
      <c r="X49" s="120"/>
      <c r="Y49" s="120"/>
      <c r="Z49" s="120"/>
      <c r="AA49" s="120"/>
      <c r="AB49" s="120"/>
      <c r="AC49" s="120"/>
      <c r="AD49" s="120"/>
      <c r="AE49" s="120"/>
      <c r="AF49" s="120"/>
      <c r="AG49" s="253">
        <f t="shared" ref="AG49:AG55" si="29">SUM(W49:AF49)</f>
        <v>0</v>
      </c>
      <c r="AI49" s="199" t="str">
        <f t="shared" si="8"/>
        <v>Units:</v>
      </c>
      <c r="AJ49" s="120"/>
      <c r="AK49" s="120"/>
      <c r="AL49" s="120"/>
      <c r="AM49" s="120"/>
      <c r="AN49" s="120"/>
      <c r="AO49" s="120"/>
      <c r="AP49" s="120"/>
      <c r="AQ49" s="120"/>
      <c r="AR49" s="120"/>
      <c r="AS49" s="120"/>
      <c r="AT49" s="253">
        <f t="shared" ref="AT49:AT55" si="30">SUM(AJ49:AS49)</f>
        <v>0</v>
      </c>
    </row>
    <row r="50" spans="1:46">
      <c r="A50" s="204" t="str">
        <f>'N3.01'!A50</f>
        <v>Long Term Risk Benefit: RIIO-2</v>
      </c>
      <c r="B50" s="204" t="str">
        <f>'N3.01'!B50</f>
        <v>Asset Intervention Impacts</v>
      </c>
      <c r="C50" s="204" t="str">
        <f>'N3.01'!C50</f>
        <v>Asset Replacement (CoF Driven)</v>
      </c>
      <c r="D50" s="204" t="str">
        <f>'N3.01'!D50</f>
        <v>N/A</v>
      </c>
      <c r="F50" s="212" t="s">
        <v>51</v>
      </c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253">
        <f t="shared" si="28"/>
        <v>0</v>
      </c>
      <c r="S50" s="199" t="str">
        <f t="shared" si="5"/>
        <v>Units:</v>
      </c>
      <c r="T50" s="120"/>
      <c r="V50" s="199" t="str">
        <f t="shared" si="6"/>
        <v>Units:</v>
      </c>
      <c r="W50" s="120"/>
      <c r="X50" s="120"/>
      <c r="Y50" s="120"/>
      <c r="Z50" s="120"/>
      <c r="AA50" s="120"/>
      <c r="AB50" s="120"/>
      <c r="AC50" s="120"/>
      <c r="AD50" s="120"/>
      <c r="AE50" s="120"/>
      <c r="AF50" s="120"/>
      <c r="AG50" s="253">
        <f t="shared" si="29"/>
        <v>0</v>
      </c>
      <c r="AI50" s="199" t="str">
        <f t="shared" si="8"/>
        <v>Units:</v>
      </c>
      <c r="AJ50" s="120"/>
      <c r="AK50" s="120"/>
      <c r="AL50" s="120"/>
      <c r="AM50" s="120"/>
      <c r="AN50" s="120"/>
      <c r="AO50" s="120"/>
      <c r="AP50" s="120"/>
      <c r="AQ50" s="120"/>
      <c r="AR50" s="120"/>
      <c r="AS50" s="120"/>
      <c r="AT50" s="253">
        <f t="shared" si="30"/>
        <v>0</v>
      </c>
    </row>
    <row r="51" spans="1:46">
      <c r="A51" s="204" t="str">
        <f>'N3.01'!A51</f>
        <v>Long Term Risk Benefit: RIIO-2</v>
      </c>
      <c r="B51" s="204" t="str">
        <f>'N3.01'!B51</f>
        <v>Asset Intervention Impacts</v>
      </c>
      <c r="C51" s="204" t="str">
        <f>'N3.01'!C51</f>
        <v>Asset Replacement (Other Driven)</v>
      </c>
      <c r="D51" s="204" t="str">
        <f>'N3.01'!D51</f>
        <v>N/A</v>
      </c>
      <c r="F51" s="212" t="s">
        <v>51</v>
      </c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253">
        <f t="shared" si="28"/>
        <v>0</v>
      </c>
      <c r="S51" s="199" t="str">
        <f t="shared" si="5"/>
        <v>Units:</v>
      </c>
      <c r="T51" s="120"/>
      <c r="V51" s="199" t="str">
        <f t="shared" si="6"/>
        <v>Units:</v>
      </c>
      <c r="W51" s="120"/>
      <c r="X51" s="120"/>
      <c r="Y51" s="120"/>
      <c r="Z51" s="120"/>
      <c r="AA51" s="120"/>
      <c r="AB51" s="120"/>
      <c r="AC51" s="120"/>
      <c r="AD51" s="120"/>
      <c r="AE51" s="120"/>
      <c r="AF51" s="120"/>
      <c r="AG51" s="253">
        <f t="shared" si="29"/>
        <v>0</v>
      </c>
      <c r="AI51" s="199" t="str">
        <f t="shared" si="8"/>
        <v>Units:</v>
      </c>
      <c r="AJ51" s="120"/>
      <c r="AK51" s="120"/>
      <c r="AL51" s="120"/>
      <c r="AM51" s="120"/>
      <c r="AN51" s="120"/>
      <c r="AO51" s="120"/>
      <c r="AP51" s="120"/>
      <c r="AQ51" s="120"/>
      <c r="AR51" s="120"/>
      <c r="AS51" s="120"/>
      <c r="AT51" s="253">
        <f t="shared" si="30"/>
        <v>0</v>
      </c>
    </row>
    <row r="52" spans="1:46">
      <c r="A52" s="204" t="str">
        <f>'N3.01'!A52</f>
        <v>Long Term Risk Benefit: RIIO-2</v>
      </c>
      <c r="B52" s="204" t="str">
        <f>'N3.01'!B52</f>
        <v>Asset Intervention Impacts</v>
      </c>
      <c r="C52" s="204" t="str">
        <f>'N3.01'!C52</f>
        <v>Asset Refurbishment (PoF Driven)</v>
      </c>
      <c r="D52" s="204" t="str">
        <f>'N3.01'!D52</f>
        <v>N/A</v>
      </c>
      <c r="F52" s="212" t="s">
        <v>51</v>
      </c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253">
        <f t="shared" si="28"/>
        <v>0</v>
      </c>
      <c r="S52" s="199" t="str">
        <f t="shared" si="5"/>
        <v>Units:</v>
      </c>
      <c r="T52" s="120"/>
      <c r="V52" s="199" t="str">
        <f t="shared" si="6"/>
        <v>Units:</v>
      </c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253">
        <f t="shared" si="29"/>
        <v>0</v>
      </c>
      <c r="AI52" s="199" t="str">
        <f t="shared" si="8"/>
        <v>Units:</v>
      </c>
      <c r="AJ52" s="120"/>
      <c r="AK52" s="120"/>
      <c r="AL52" s="120"/>
      <c r="AM52" s="120"/>
      <c r="AN52" s="120"/>
      <c r="AO52" s="120"/>
      <c r="AP52" s="120"/>
      <c r="AQ52" s="120"/>
      <c r="AR52" s="120"/>
      <c r="AS52" s="120"/>
      <c r="AT52" s="253">
        <f t="shared" si="30"/>
        <v>0</v>
      </c>
    </row>
    <row r="53" spans="1:46">
      <c r="A53" s="204" t="str">
        <f>'N3.01'!A53</f>
        <v>Long Term Risk Benefit: RIIO-2</v>
      </c>
      <c r="B53" s="204" t="str">
        <f>'N3.01'!B53</f>
        <v>Asset Intervention Impacts</v>
      </c>
      <c r="C53" s="204" t="str">
        <f>'N3.01'!C53</f>
        <v>Asset Refurbishment (CoF Driven)</v>
      </c>
      <c r="D53" s="204" t="str">
        <f>'N3.01'!D53</f>
        <v>N/A</v>
      </c>
      <c r="F53" s="212" t="s">
        <v>51</v>
      </c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253">
        <f t="shared" si="28"/>
        <v>0</v>
      </c>
      <c r="S53" s="199" t="str">
        <f t="shared" si="5"/>
        <v>Units:</v>
      </c>
      <c r="T53" s="120"/>
      <c r="V53" s="199" t="str">
        <f t="shared" si="6"/>
        <v>Units:</v>
      </c>
      <c r="W53" s="120"/>
      <c r="X53" s="120"/>
      <c r="Y53" s="120"/>
      <c r="Z53" s="120"/>
      <c r="AA53" s="120"/>
      <c r="AB53" s="120"/>
      <c r="AC53" s="120"/>
      <c r="AD53" s="120"/>
      <c r="AE53" s="120"/>
      <c r="AF53" s="120"/>
      <c r="AG53" s="253">
        <f t="shared" si="29"/>
        <v>0</v>
      </c>
      <c r="AI53" s="199" t="str">
        <f t="shared" si="8"/>
        <v>Units:</v>
      </c>
      <c r="AJ53" s="120"/>
      <c r="AK53" s="120"/>
      <c r="AL53" s="120"/>
      <c r="AM53" s="120"/>
      <c r="AN53" s="120"/>
      <c r="AO53" s="120"/>
      <c r="AP53" s="120"/>
      <c r="AQ53" s="120"/>
      <c r="AR53" s="120"/>
      <c r="AS53" s="120"/>
      <c r="AT53" s="253">
        <f t="shared" si="30"/>
        <v>0</v>
      </c>
    </row>
    <row r="54" spans="1:46">
      <c r="A54" s="204" t="str">
        <f>'N3.01'!A54</f>
        <v>Long Term Risk Benefit: RIIO-2</v>
      </c>
      <c r="B54" s="204" t="str">
        <f>'N3.01'!B54</f>
        <v>Asset Intervention Impacts</v>
      </c>
      <c r="C54" s="204" t="str">
        <f>'N3.01'!C54</f>
        <v>Asset Refurbishment (Other Driven)</v>
      </c>
      <c r="D54" s="204" t="str">
        <f>'N3.01'!D54</f>
        <v>N/A</v>
      </c>
      <c r="F54" s="212" t="s">
        <v>51</v>
      </c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253">
        <f t="shared" si="28"/>
        <v>0</v>
      </c>
      <c r="S54" s="199" t="str">
        <f t="shared" si="5"/>
        <v>Units:</v>
      </c>
      <c r="T54" s="120"/>
      <c r="V54" s="199" t="str">
        <f t="shared" si="6"/>
        <v>Units:</v>
      </c>
      <c r="W54" s="120"/>
      <c r="X54" s="120"/>
      <c r="Y54" s="120"/>
      <c r="Z54" s="120"/>
      <c r="AA54" s="120"/>
      <c r="AB54" s="120"/>
      <c r="AC54" s="120"/>
      <c r="AD54" s="120"/>
      <c r="AE54" s="120"/>
      <c r="AF54" s="120"/>
      <c r="AG54" s="253">
        <f t="shared" si="29"/>
        <v>0</v>
      </c>
      <c r="AI54" s="199" t="str">
        <f t="shared" si="8"/>
        <v>Units:</v>
      </c>
      <c r="AJ54" s="120"/>
      <c r="AK54" s="120"/>
      <c r="AL54" s="120"/>
      <c r="AM54" s="120"/>
      <c r="AN54" s="120"/>
      <c r="AO54" s="120"/>
      <c r="AP54" s="120"/>
      <c r="AQ54" s="120"/>
      <c r="AR54" s="120"/>
      <c r="AS54" s="120"/>
      <c r="AT54" s="253">
        <f t="shared" si="30"/>
        <v>0</v>
      </c>
    </row>
    <row r="55" spans="1:46">
      <c r="A55" s="204" t="str">
        <f>'N3.01'!A55</f>
        <v>Long Term Risk Benefit: RIIO-2</v>
      </c>
      <c r="B55" s="204" t="str">
        <f>'N3.01'!B55</f>
        <v>Asset Intervention Impacts</v>
      </c>
      <c r="C55" s="204" t="str">
        <f>'N3.01'!C55</f>
        <v>Total Long Term Risk Benefit</v>
      </c>
      <c r="D55" s="204" t="str">
        <f>'N3.01'!D55</f>
        <v>Sub-Total</v>
      </c>
      <c r="F55" s="212" t="s">
        <v>51</v>
      </c>
      <c r="G55" s="252">
        <f>SUM(G$49:G$54)</f>
        <v>0</v>
      </c>
      <c r="H55" s="252">
        <f t="shared" ref="H55:P55" si="31">SUM(H$49:H$54)</f>
        <v>0</v>
      </c>
      <c r="I55" s="252">
        <f t="shared" si="31"/>
        <v>0</v>
      </c>
      <c r="J55" s="252">
        <f t="shared" si="31"/>
        <v>0</v>
      </c>
      <c r="K55" s="252">
        <f t="shared" si="31"/>
        <v>0</v>
      </c>
      <c r="L55" s="252">
        <f t="shared" si="31"/>
        <v>0</v>
      </c>
      <c r="M55" s="252">
        <f t="shared" si="31"/>
        <v>0</v>
      </c>
      <c r="N55" s="252">
        <f t="shared" si="31"/>
        <v>0</v>
      </c>
      <c r="O55" s="252">
        <f t="shared" si="31"/>
        <v>0</v>
      </c>
      <c r="P55" s="252">
        <f t="shared" si="31"/>
        <v>0</v>
      </c>
      <c r="Q55" s="253">
        <f t="shared" si="28"/>
        <v>0</v>
      </c>
      <c r="S55" s="199" t="str">
        <f t="shared" si="5"/>
        <v>Units:</v>
      </c>
      <c r="T55" s="120"/>
      <c r="V55" s="199" t="str">
        <f t="shared" si="6"/>
        <v>Units:</v>
      </c>
      <c r="W55" s="252">
        <f t="shared" ref="W55:AF55" si="32">SUM(W$49:W$54)</f>
        <v>0</v>
      </c>
      <c r="X55" s="252">
        <f t="shared" si="32"/>
        <v>0</v>
      </c>
      <c r="Y55" s="252">
        <f t="shared" si="32"/>
        <v>0</v>
      </c>
      <c r="Z55" s="252">
        <f t="shared" si="32"/>
        <v>0</v>
      </c>
      <c r="AA55" s="252">
        <f t="shared" si="32"/>
        <v>0</v>
      </c>
      <c r="AB55" s="252">
        <f t="shared" si="32"/>
        <v>0</v>
      </c>
      <c r="AC55" s="252">
        <f t="shared" si="32"/>
        <v>0</v>
      </c>
      <c r="AD55" s="252">
        <f t="shared" si="32"/>
        <v>0</v>
      </c>
      <c r="AE55" s="252">
        <f t="shared" si="32"/>
        <v>0</v>
      </c>
      <c r="AF55" s="252">
        <f t="shared" si="32"/>
        <v>0</v>
      </c>
      <c r="AG55" s="253">
        <f t="shared" si="29"/>
        <v>0</v>
      </c>
      <c r="AI55" s="199" t="str">
        <f t="shared" si="8"/>
        <v>Units:</v>
      </c>
      <c r="AJ55" s="252">
        <f t="shared" ref="AJ55:AS55" si="33">SUM(AJ$49:AJ$54)</f>
        <v>0</v>
      </c>
      <c r="AK55" s="252">
        <f t="shared" si="33"/>
        <v>0</v>
      </c>
      <c r="AL55" s="252">
        <f t="shared" si="33"/>
        <v>0</v>
      </c>
      <c r="AM55" s="252">
        <f t="shared" si="33"/>
        <v>0</v>
      </c>
      <c r="AN55" s="252">
        <f t="shared" si="33"/>
        <v>0</v>
      </c>
      <c r="AO55" s="252">
        <f t="shared" si="33"/>
        <v>0</v>
      </c>
      <c r="AP55" s="252">
        <f t="shared" si="33"/>
        <v>0</v>
      </c>
      <c r="AQ55" s="252">
        <f t="shared" si="33"/>
        <v>0</v>
      </c>
      <c r="AR55" s="252">
        <f t="shared" si="33"/>
        <v>0</v>
      </c>
      <c r="AS55" s="252">
        <f t="shared" si="33"/>
        <v>0</v>
      </c>
      <c r="AT55" s="253">
        <f t="shared" si="30"/>
        <v>0</v>
      </c>
    </row>
    <row r="56" spans="1:46" s="207" customFormat="1" ht="5" customHeight="1">
      <c r="F56" s="208"/>
      <c r="S56" s="208"/>
      <c r="V56" s="208"/>
      <c r="AI56" s="208"/>
    </row>
    <row r="78" spans="5:5">
      <c r="E78" s="209"/>
    </row>
  </sheetData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>
    <tabColor rgb="FF7030A0"/>
  </sheetPr>
  <dimension ref="A1:AV78"/>
  <sheetViews>
    <sheetView zoomScale="85" zoomScaleNormal="85" workbookViewId="0">
      <selection activeCell="G47" sqref="G47"/>
    </sheetView>
  </sheetViews>
  <sheetFormatPr defaultColWidth="9" defaultRowHeight="12.4"/>
  <cols>
    <col min="1" max="1" width="51.19921875" style="89" customWidth="1"/>
    <col min="2" max="2" width="48.796875" style="89" bestFit="1" customWidth="1"/>
    <col min="3" max="3" width="51.19921875" style="89" bestFit="1" customWidth="1"/>
    <col min="4" max="4" width="11.796875" style="89" customWidth="1"/>
    <col min="5" max="5" width="1" style="207" customWidth="1"/>
    <col min="6" max="6" width="6.19921875" style="90" customWidth="1"/>
    <col min="7" max="7" width="9.796875" style="89" bestFit="1" customWidth="1"/>
    <col min="8" max="14" width="9.1328125" style="89" bestFit="1" customWidth="1"/>
    <col min="15" max="17" width="9" style="89"/>
    <col min="18" max="18" width="1" style="207" customWidth="1"/>
    <col min="19" max="19" width="6.19921875" style="90" customWidth="1"/>
    <col min="20" max="20" width="9" style="89"/>
    <col min="21" max="21" width="1" style="207" customWidth="1"/>
    <col min="22" max="22" width="6.19921875" style="90" customWidth="1"/>
    <col min="23" max="33" width="9" style="89"/>
    <col min="34" max="34" width="1" style="207" customWidth="1"/>
    <col min="35" max="35" width="6.19921875" style="90" customWidth="1"/>
    <col min="36" max="46" width="9" style="89"/>
    <col min="47" max="47" width="9.33203125" style="89" bestFit="1" customWidth="1"/>
    <col min="48" max="16384" width="9" style="89"/>
  </cols>
  <sheetData>
    <row r="1" spans="1:48" ht="25.15">
      <c r="A1" s="1" t="str">
        <f>N0_Cover!A1</f>
        <v>RIIO-2 Regulatory Reporting Pack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</row>
    <row r="2" spans="1:48" ht="22.9">
      <c r="A2" s="1">
        <f>N0_Cover!$B$12</f>
        <v>0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</row>
    <row r="3" spans="1:48" ht="19.899999999999999">
      <c r="A3" s="5" t="str">
        <f>"Workbook " &amp; N0_Cover!$B$12</f>
        <v xml:space="preserve">Workbook 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48" ht="17.649999999999999">
      <c r="A4" s="7" t="str">
        <f>"Submission Version " &amp; N0_Cover!$B$15 &amp; " - Submitted on " &amp; TEXT(N0_Cover!$B$16,"dd mmm yyyy")</f>
        <v>Submission Version  - Submitted on 00 Jan 1900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</row>
    <row r="5" spans="1:48" ht="17.649999999999999">
      <c r="A5" s="7" t="str">
        <f>"Template Version: " &amp; N0_Cover!$B$11</f>
        <v>Template Version: v1.0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</row>
    <row r="6" spans="1:48" ht="19.899999999999999">
      <c r="A6" s="5" t="e">
        <f ca="1">"Sheet: " &amp;VLOOKUP(RIGHT(CELL("filename",A1),LEN(CELL("filename",A1))-FIND("]",CELL("filename",A1))),'N0.1_Contents'!$A$11:$B$98,2,FALSE)</f>
        <v>#N/A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</row>
    <row r="7" spans="1:48" ht="17.649999999999999">
      <c r="A7" s="7" t="str">
        <f>"Prices Base: " &amp; 'N0.5_Data_Constants'!C13</f>
        <v>Prices Base: 2018/19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</row>
    <row r="8" spans="1:48" s="137" customFormat="1">
      <c r="A8" s="140" t="str">
        <f>"Error Checks: " &amp; IF(ISERROR(MATCH("Error",$A$9:$AV$9,0)),"OK","Error")</f>
        <v>Error Checks: OK</v>
      </c>
      <c r="B8" s="141"/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1"/>
      <c r="AE8" s="141"/>
      <c r="AF8" s="141"/>
      <c r="AG8" s="141"/>
      <c r="AH8" s="141"/>
      <c r="AI8" s="141"/>
      <c r="AJ8" s="141"/>
      <c r="AK8" s="141"/>
      <c r="AL8" s="141"/>
      <c r="AM8" s="141"/>
      <c r="AN8" s="141"/>
      <c r="AO8" s="141"/>
      <c r="AP8" s="141"/>
      <c r="AQ8" s="141"/>
      <c r="AR8" s="141"/>
      <c r="AS8" s="141"/>
      <c r="AT8" s="141"/>
      <c r="AU8" s="141"/>
    </row>
    <row r="9" spans="1:48" s="137" customFormat="1">
      <c r="A9" s="142" t="str">
        <f t="shared" ref="A9:AV9" si="0">IF(ISERROR(MATCH("Error",A10:A12,0)),"-","Error")</f>
        <v>-</v>
      </c>
      <c r="B9" s="142" t="str">
        <f t="shared" si="0"/>
        <v>-</v>
      </c>
      <c r="C9" s="142" t="str">
        <f t="shared" si="0"/>
        <v>-</v>
      </c>
      <c r="D9" s="142"/>
      <c r="E9" s="142" t="str">
        <f t="shared" si="0"/>
        <v>-</v>
      </c>
      <c r="F9" s="142" t="str">
        <f t="shared" si="0"/>
        <v>-</v>
      </c>
      <c r="G9" s="142" t="str">
        <f t="shared" si="0"/>
        <v>-</v>
      </c>
      <c r="H9" s="142" t="str">
        <f t="shared" si="0"/>
        <v>-</v>
      </c>
      <c r="I9" s="142" t="str">
        <f t="shared" si="0"/>
        <v>-</v>
      </c>
      <c r="J9" s="142" t="str">
        <f t="shared" si="0"/>
        <v>-</v>
      </c>
      <c r="K9" s="142" t="str">
        <f t="shared" si="0"/>
        <v>-</v>
      </c>
      <c r="L9" s="142" t="str">
        <f t="shared" si="0"/>
        <v>-</v>
      </c>
      <c r="M9" s="142" t="str">
        <f t="shared" si="0"/>
        <v>-</v>
      </c>
      <c r="N9" s="142" t="str">
        <f t="shared" si="0"/>
        <v>-</v>
      </c>
      <c r="O9" s="142" t="str">
        <f t="shared" si="0"/>
        <v>-</v>
      </c>
      <c r="P9" s="142" t="str">
        <f t="shared" si="0"/>
        <v>-</v>
      </c>
      <c r="Q9" s="142" t="str">
        <f t="shared" si="0"/>
        <v>-</v>
      </c>
      <c r="R9" s="142" t="str">
        <f t="shared" si="0"/>
        <v>-</v>
      </c>
      <c r="S9" s="142" t="str">
        <f t="shared" si="0"/>
        <v>-</v>
      </c>
      <c r="T9" s="142" t="str">
        <f t="shared" si="0"/>
        <v>-</v>
      </c>
      <c r="U9" s="142" t="str">
        <f t="shared" si="0"/>
        <v>-</v>
      </c>
      <c r="V9" s="142" t="str">
        <f t="shared" si="0"/>
        <v>-</v>
      </c>
      <c r="W9" s="142" t="str">
        <f t="shared" si="0"/>
        <v>-</v>
      </c>
      <c r="X9" s="142" t="str">
        <f t="shared" si="0"/>
        <v>-</v>
      </c>
      <c r="Y9" s="142" t="str">
        <f t="shared" si="0"/>
        <v>-</v>
      </c>
      <c r="Z9" s="142" t="str">
        <f t="shared" si="0"/>
        <v>-</v>
      </c>
      <c r="AA9" s="142" t="str">
        <f t="shared" si="0"/>
        <v>-</v>
      </c>
      <c r="AB9" s="142" t="str">
        <f t="shared" si="0"/>
        <v>-</v>
      </c>
      <c r="AC9" s="142" t="str">
        <f t="shared" si="0"/>
        <v>-</v>
      </c>
      <c r="AD9" s="142" t="str">
        <f t="shared" si="0"/>
        <v>-</v>
      </c>
      <c r="AE9" s="142" t="str">
        <f t="shared" si="0"/>
        <v>-</v>
      </c>
      <c r="AF9" s="142" t="str">
        <f t="shared" si="0"/>
        <v>-</v>
      </c>
      <c r="AG9" s="142" t="str">
        <f t="shared" si="0"/>
        <v>-</v>
      </c>
      <c r="AH9" s="142" t="str">
        <f t="shared" si="0"/>
        <v>-</v>
      </c>
      <c r="AI9" s="142" t="str">
        <f t="shared" si="0"/>
        <v>-</v>
      </c>
      <c r="AJ9" s="142" t="str">
        <f t="shared" si="0"/>
        <v>-</v>
      </c>
      <c r="AK9" s="142" t="str">
        <f t="shared" si="0"/>
        <v>-</v>
      </c>
      <c r="AL9" s="142" t="str">
        <f t="shared" si="0"/>
        <v>-</v>
      </c>
      <c r="AM9" s="142" t="str">
        <f t="shared" si="0"/>
        <v>-</v>
      </c>
      <c r="AN9" s="142" t="str">
        <f t="shared" si="0"/>
        <v>-</v>
      </c>
      <c r="AO9" s="142" t="str">
        <f t="shared" si="0"/>
        <v>-</v>
      </c>
      <c r="AP9" s="142" t="str">
        <f t="shared" si="0"/>
        <v>-</v>
      </c>
      <c r="AQ9" s="142" t="str">
        <f t="shared" si="0"/>
        <v>-</v>
      </c>
      <c r="AR9" s="142" t="str">
        <f t="shared" si="0"/>
        <v>-</v>
      </c>
      <c r="AS9" s="142" t="str">
        <f t="shared" si="0"/>
        <v>-</v>
      </c>
      <c r="AT9" s="142" t="str">
        <f t="shared" si="0"/>
        <v>-</v>
      </c>
      <c r="AU9" s="142" t="str">
        <f t="shared" si="0"/>
        <v>-</v>
      </c>
      <c r="AV9" s="137" t="str">
        <f t="shared" si="0"/>
        <v>-</v>
      </c>
    </row>
    <row r="12" spans="1:48" ht="19.899999999999999">
      <c r="A12" s="14" t="e">
        <f>'N0.6_Lookup_References'!B43</f>
        <v>#N/A</v>
      </c>
      <c r="B12" s="14"/>
      <c r="F12" s="14"/>
      <c r="G12" s="89" t="s">
        <v>0</v>
      </c>
      <c r="S12" s="200"/>
      <c r="T12" s="89" t="s">
        <v>2</v>
      </c>
      <c r="W12" s="201"/>
      <c r="X12" s="202" t="s">
        <v>229</v>
      </c>
      <c r="Y12" s="89" t="e">
        <f>VLOOKUP(A12, 'N0.6_Lookup_References'!B14:C63, 2, FALSE)</f>
        <v>#N/A</v>
      </c>
    </row>
    <row r="13" spans="1:48">
      <c r="S13" s="99" t="s">
        <v>112</v>
      </c>
      <c r="V13" s="99" t="s">
        <v>110</v>
      </c>
      <c r="AI13" s="99" t="s">
        <v>111</v>
      </c>
    </row>
    <row r="14" spans="1:48" ht="12.75" thickBot="1">
      <c r="A14" s="203" t="s">
        <v>413</v>
      </c>
      <c r="B14" s="203" t="s">
        <v>414</v>
      </c>
      <c r="C14" s="203" t="s">
        <v>415</v>
      </c>
      <c r="D14" s="203" t="s">
        <v>615</v>
      </c>
      <c r="F14" s="92" t="s">
        <v>49</v>
      </c>
      <c r="G14" s="91" t="s">
        <v>13</v>
      </c>
      <c r="H14" s="21" t="s">
        <v>14</v>
      </c>
      <c r="I14" s="22" t="s">
        <v>15</v>
      </c>
      <c r="J14" s="23" t="s">
        <v>16</v>
      </c>
      <c r="K14" s="24" t="s">
        <v>17</v>
      </c>
      <c r="L14" s="25" t="s">
        <v>18</v>
      </c>
      <c r="M14" s="26" t="s">
        <v>19</v>
      </c>
      <c r="N14" s="29" t="s">
        <v>20</v>
      </c>
      <c r="O14" s="27" t="s">
        <v>21</v>
      </c>
      <c r="P14" s="31" t="s">
        <v>22</v>
      </c>
      <c r="Q14" s="198" t="s">
        <v>26</v>
      </c>
      <c r="S14" s="92" t="s">
        <v>49</v>
      </c>
      <c r="T14" s="92" t="s">
        <v>76</v>
      </c>
      <c r="V14" s="92" t="s">
        <v>49</v>
      </c>
      <c r="W14" s="91" t="s">
        <v>13</v>
      </c>
      <c r="X14" s="21" t="s">
        <v>14</v>
      </c>
      <c r="Y14" s="22" t="s">
        <v>15</v>
      </c>
      <c r="Z14" s="23" t="s">
        <v>16</v>
      </c>
      <c r="AA14" s="24" t="s">
        <v>17</v>
      </c>
      <c r="AB14" s="25" t="s">
        <v>18</v>
      </c>
      <c r="AC14" s="26" t="s">
        <v>19</v>
      </c>
      <c r="AD14" s="29" t="s">
        <v>20</v>
      </c>
      <c r="AE14" s="27" t="s">
        <v>21</v>
      </c>
      <c r="AF14" s="31" t="s">
        <v>22</v>
      </c>
      <c r="AG14" s="198" t="s">
        <v>26</v>
      </c>
      <c r="AI14" s="92" t="s">
        <v>49</v>
      </c>
      <c r="AJ14" s="91" t="s">
        <v>4</v>
      </c>
      <c r="AK14" s="21" t="s">
        <v>5</v>
      </c>
      <c r="AL14" s="22" t="s">
        <v>6</v>
      </c>
      <c r="AM14" s="23" t="s">
        <v>7</v>
      </c>
      <c r="AN14" s="24" t="s">
        <v>8</v>
      </c>
      <c r="AO14" s="25" t="s">
        <v>91</v>
      </c>
      <c r="AP14" s="26" t="s">
        <v>92</v>
      </c>
      <c r="AQ14" s="29" t="s">
        <v>93</v>
      </c>
      <c r="AR14" s="27" t="s">
        <v>94</v>
      </c>
      <c r="AS14" s="31" t="s">
        <v>95</v>
      </c>
      <c r="AT14" s="198" t="s">
        <v>26</v>
      </c>
    </row>
    <row r="15" spans="1:48">
      <c r="A15" s="247" t="str">
        <f>'N3.01'!A15</f>
        <v>Stage1: RIIO-1 Closeout Position</v>
      </c>
      <c r="B15" s="247" t="str">
        <f>'N3.01'!B15</f>
        <v>Total Asset Category Risk</v>
      </c>
      <c r="C15" s="247" t="str">
        <f>'N3.01'!C15</f>
        <v>Closeout Position</v>
      </c>
      <c r="D15" s="247" t="str">
        <f>'N3.01'!D15</f>
        <v>Total</v>
      </c>
      <c r="F15" s="212" t="s">
        <v>51</v>
      </c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253">
        <f t="shared" ref="Q15:Q22" si="1">SUM(G15:P15)</f>
        <v>0</v>
      </c>
      <c r="S15" s="199" t="str">
        <f>$X$12</f>
        <v>Units:</v>
      </c>
      <c r="T15" s="120"/>
      <c r="V15" s="199" t="str">
        <f>$X$12</f>
        <v>Units:</v>
      </c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253">
        <f t="shared" ref="AG15:AG20" si="2">SUM(W15:AF15)</f>
        <v>0</v>
      </c>
      <c r="AI15" s="199" t="str">
        <f>$X$12</f>
        <v>Units:</v>
      </c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253">
        <f t="shared" ref="AT15:AT20" si="3">SUM(AJ15:AS15)</f>
        <v>0</v>
      </c>
    </row>
    <row r="16" spans="1:48">
      <c r="A16" s="204" t="str">
        <f>'N3.01'!A16</f>
        <v>Stage1: RIIO-1 to RIIO-2</v>
      </c>
      <c r="B16" s="204" t="str">
        <f>'N3.01'!B16</f>
        <v>Normalisation: True-Up</v>
      </c>
      <c r="C16" s="204" t="str">
        <f>'N3.01'!C16</f>
        <v>Data Revision</v>
      </c>
      <c r="D16" s="204" t="str">
        <f>'N3.01'!D16</f>
        <v>N/A</v>
      </c>
      <c r="F16" s="212" t="s">
        <v>51</v>
      </c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253">
        <f t="shared" si="1"/>
        <v>0</v>
      </c>
      <c r="S16" s="199" t="str">
        <f>$X$12</f>
        <v>Units:</v>
      </c>
      <c r="T16" s="120"/>
      <c r="V16" s="199" t="str">
        <f>$X$12</f>
        <v>Units:</v>
      </c>
      <c r="W16" s="120"/>
      <c r="X16" s="120"/>
      <c r="Y16" s="120"/>
      <c r="Z16" s="120"/>
      <c r="AA16" s="120"/>
      <c r="AB16" s="120"/>
      <c r="AC16" s="120"/>
      <c r="AD16" s="120"/>
      <c r="AE16" s="120"/>
      <c r="AF16" s="120"/>
      <c r="AG16" s="253">
        <f t="shared" si="2"/>
        <v>0</v>
      </c>
      <c r="AI16" s="199" t="str">
        <f>$X$12</f>
        <v>Units:</v>
      </c>
      <c r="AJ16" s="120"/>
      <c r="AK16" s="120"/>
      <c r="AL16" s="120"/>
      <c r="AM16" s="120"/>
      <c r="AN16" s="120"/>
      <c r="AO16" s="120"/>
      <c r="AP16" s="120"/>
      <c r="AQ16" s="120"/>
      <c r="AR16" s="120"/>
      <c r="AS16" s="120"/>
      <c r="AT16" s="253">
        <f t="shared" si="3"/>
        <v>0</v>
      </c>
    </row>
    <row r="17" spans="1:46">
      <c r="A17" s="204" t="str">
        <f>'N3.01'!A17</f>
        <v>Stage1: RIIO-1 to RIIO-2</v>
      </c>
      <c r="B17" s="204" t="str">
        <f>'N3.01'!B17</f>
        <v>Normalisation: True-Up</v>
      </c>
      <c r="C17" s="204" t="str">
        <f>'N3.01'!C17</f>
        <v>Methodological Change</v>
      </c>
      <c r="D17" s="204" t="str">
        <f>'N3.01'!D17</f>
        <v>N/A</v>
      </c>
      <c r="F17" s="212" t="s">
        <v>51</v>
      </c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253">
        <f t="shared" si="1"/>
        <v>0</v>
      </c>
      <c r="S17" s="199" t="str">
        <f>$X$12</f>
        <v>Units:</v>
      </c>
      <c r="T17" s="120"/>
      <c r="V17" s="199" t="str">
        <f>$X$12</f>
        <v>Units:</v>
      </c>
      <c r="W17" s="120"/>
      <c r="X17" s="120"/>
      <c r="Y17" s="120"/>
      <c r="Z17" s="120"/>
      <c r="AA17" s="120"/>
      <c r="AB17" s="120"/>
      <c r="AC17" s="120"/>
      <c r="AD17" s="120"/>
      <c r="AE17" s="120"/>
      <c r="AF17" s="120"/>
      <c r="AG17" s="253">
        <f t="shared" si="2"/>
        <v>0</v>
      </c>
      <c r="AI17" s="199" t="str">
        <f>$X$12</f>
        <v>Units:</v>
      </c>
      <c r="AJ17" s="120"/>
      <c r="AK17" s="120"/>
      <c r="AL17" s="120"/>
      <c r="AM17" s="120"/>
      <c r="AN17" s="120"/>
      <c r="AO17" s="120"/>
      <c r="AP17" s="120"/>
      <c r="AQ17" s="120"/>
      <c r="AR17" s="120"/>
      <c r="AS17" s="120"/>
      <c r="AT17" s="253">
        <f t="shared" si="3"/>
        <v>0</v>
      </c>
    </row>
    <row r="18" spans="1:46">
      <c r="A18" s="204" t="str">
        <f>'N3.01'!A18</f>
        <v>Stage1: RIIO-1 to RIIO-2</v>
      </c>
      <c r="B18" s="204" t="str">
        <f>'N3.01'!B18</f>
        <v>Normalisation: True-Up</v>
      </c>
      <c r="C18" s="248" t="str">
        <f>'N3.01'!C18</f>
        <v>Optional entry 1</v>
      </c>
      <c r="D18" s="204" t="str">
        <f>'N3.01'!D18</f>
        <v>N/A</v>
      </c>
      <c r="F18" s="212" t="s">
        <v>51</v>
      </c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253">
        <f t="shared" si="1"/>
        <v>0</v>
      </c>
      <c r="S18" s="199" t="str">
        <f>$X$12</f>
        <v>Units:</v>
      </c>
      <c r="T18" s="120"/>
      <c r="V18" s="199" t="str">
        <f>$X$12</f>
        <v>Units:</v>
      </c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253">
        <f t="shared" si="2"/>
        <v>0</v>
      </c>
      <c r="AI18" s="199" t="str">
        <f>$X$12</f>
        <v>Units:</v>
      </c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253">
        <f t="shared" si="3"/>
        <v>0</v>
      </c>
    </row>
    <row r="19" spans="1:46">
      <c r="A19" s="204" t="str">
        <f>'N3.01'!A19</f>
        <v>Stage1: RIIO-1 to RIIO-2</v>
      </c>
      <c r="B19" s="204" t="str">
        <f>'N3.01'!B19</f>
        <v>Normalisation: True-Up</v>
      </c>
      <c r="C19" s="248" t="str">
        <f>'N3.01'!C19</f>
        <v>Optional entry 2</v>
      </c>
      <c r="D19" s="204" t="str">
        <f>'N3.01'!D19</f>
        <v>N/A</v>
      </c>
      <c r="F19" s="212" t="s">
        <v>51</v>
      </c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252">
        <f t="shared" si="1"/>
        <v>0</v>
      </c>
      <c r="S19" s="199" t="str">
        <f>$X$12</f>
        <v>Units:</v>
      </c>
      <c r="T19" s="120"/>
      <c r="V19" s="199" t="str">
        <f>$X$12</f>
        <v>Units:</v>
      </c>
      <c r="W19" s="120"/>
      <c r="X19" s="120"/>
      <c r="Y19" s="120"/>
      <c r="Z19" s="120"/>
      <c r="AA19" s="120"/>
      <c r="AB19" s="120"/>
      <c r="AC19" s="120"/>
      <c r="AD19" s="120"/>
      <c r="AE19" s="120"/>
      <c r="AF19" s="120"/>
      <c r="AG19" s="252">
        <f t="shared" si="2"/>
        <v>0</v>
      </c>
      <c r="AI19" s="199" t="str">
        <f>$X$12</f>
        <v>Units:</v>
      </c>
      <c r="AJ19" s="120"/>
      <c r="AK19" s="120"/>
      <c r="AL19" s="120"/>
      <c r="AM19" s="120"/>
      <c r="AN19" s="120"/>
      <c r="AO19" s="120"/>
      <c r="AP19" s="120"/>
      <c r="AQ19" s="120"/>
      <c r="AR19" s="120"/>
      <c r="AS19" s="120"/>
      <c r="AT19" s="252">
        <f t="shared" si="3"/>
        <v>0</v>
      </c>
    </row>
    <row r="20" spans="1:46">
      <c r="A20" s="247" t="str">
        <f>'N3.01'!A20</f>
        <v>Stage 2: RIIO-2 Start Position 2020/21</v>
      </c>
      <c r="B20" s="247" t="str">
        <f>'N3.01'!B20</f>
        <v>Total Asset Category Risk</v>
      </c>
      <c r="C20" s="247" t="str">
        <f>'N3.01'!C20</f>
        <v>Start Position</v>
      </c>
      <c r="D20" s="247" t="str">
        <f>'N3.01'!D20</f>
        <v>Total</v>
      </c>
      <c r="F20" s="212" t="s">
        <v>51</v>
      </c>
      <c r="G20" s="252">
        <f>SUM(G15:G19)</f>
        <v>0</v>
      </c>
      <c r="H20" s="252">
        <f t="shared" ref="H20:P20" si="4">SUM(H15:H19)</f>
        <v>0</v>
      </c>
      <c r="I20" s="252">
        <f t="shared" si="4"/>
        <v>0</v>
      </c>
      <c r="J20" s="252">
        <f t="shared" si="4"/>
        <v>0</v>
      </c>
      <c r="K20" s="252">
        <f t="shared" si="4"/>
        <v>0</v>
      </c>
      <c r="L20" s="252">
        <f t="shared" si="4"/>
        <v>0</v>
      </c>
      <c r="M20" s="252">
        <f t="shared" si="4"/>
        <v>0</v>
      </c>
      <c r="N20" s="252">
        <f t="shared" si="4"/>
        <v>0</v>
      </c>
      <c r="O20" s="252">
        <f t="shared" si="4"/>
        <v>0</v>
      </c>
      <c r="P20" s="252">
        <f t="shared" si="4"/>
        <v>0</v>
      </c>
      <c r="Q20" s="252">
        <f t="shared" si="1"/>
        <v>0</v>
      </c>
      <c r="S20" s="199" t="str">
        <f t="shared" ref="S20:S55" si="5">$X$12</f>
        <v>Units:</v>
      </c>
      <c r="T20" s="120"/>
      <c r="V20" s="199" t="str">
        <f t="shared" ref="V20:V55" si="6">$X$12</f>
        <v>Units:</v>
      </c>
      <c r="W20" s="252">
        <f t="shared" ref="W20:AF20" si="7">SUM(W15:W19)</f>
        <v>0</v>
      </c>
      <c r="X20" s="252">
        <f t="shared" si="7"/>
        <v>0</v>
      </c>
      <c r="Y20" s="252">
        <f t="shared" si="7"/>
        <v>0</v>
      </c>
      <c r="Z20" s="252">
        <f t="shared" si="7"/>
        <v>0</v>
      </c>
      <c r="AA20" s="252">
        <f t="shared" si="7"/>
        <v>0</v>
      </c>
      <c r="AB20" s="252">
        <f t="shared" si="7"/>
        <v>0</v>
      </c>
      <c r="AC20" s="252">
        <f t="shared" si="7"/>
        <v>0</v>
      </c>
      <c r="AD20" s="252">
        <f t="shared" si="7"/>
        <v>0</v>
      </c>
      <c r="AE20" s="252">
        <f t="shared" si="7"/>
        <v>0</v>
      </c>
      <c r="AF20" s="252">
        <f t="shared" si="7"/>
        <v>0</v>
      </c>
      <c r="AG20" s="252">
        <f t="shared" si="2"/>
        <v>0</v>
      </c>
      <c r="AI20" s="199" t="str">
        <f t="shared" ref="AI20:AI55" si="8">$X$12</f>
        <v>Units:</v>
      </c>
      <c r="AJ20" s="252">
        <f t="shared" ref="AJ20:AS20" si="9">SUM(AJ15:AJ19)</f>
        <v>0</v>
      </c>
      <c r="AK20" s="252">
        <f t="shared" si="9"/>
        <v>0</v>
      </c>
      <c r="AL20" s="252">
        <f t="shared" si="9"/>
        <v>0</v>
      </c>
      <c r="AM20" s="252">
        <f t="shared" si="9"/>
        <v>0</v>
      </c>
      <c r="AN20" s="252">
        <f t="shared" si="9"/>
        <v>0</v>
      </c>
      <c r="AO20" s="252">
        <f t="shared" si="9"/>
        <v>0</v>
      </c>
      <c r="AP20" s="252">
        <f t="shared" si="9"/>
        <v>0</v>
      </c>
      <c r="AQ20" s="252">
        <f t="shared" si="9"/>
        <v>0</v>
      </c>
      <c r="AR20" s="252">
        <f t="shared" si="9"/>
        <v>0</v>
      </c>
      <c r="AS20" s="252">
        <f t="shared" si="9"/>
        <v>0</v>
      </c>
      <c r="AT20" s="252">
        <f t="shared" si="3"/>
        <v>0</v>
      </c>
    </row>
    <row r="21" spans="1:46">
      <c r="A21" s="204" t="str">
        <f>'N3.01'!A21</f>
        <v>Stage 2: Without Intervention Risk Change</v>
      </c>
      <c r="B21" s="204" t="str">
        <f>'N3.01'!B21</f>
        <v>Deterioration</v>
      </c>
      <c r="C21" s="204" t="str">
        <f>'N3.01'!C21</f>
        <v>Original Forecast Deterioration</v>
      </c>
      <c r="D21" s="204" t="str">
        <f>'N3.01'!D21</f>
        <v>N/A</v>
      </c>
      <c r="F21" s="212" t="s">
        <v>51</v>
      </c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253">
        <f t="shared" si="1"/>
        <v>0</v>
      </c>
      <c r="S21" s="199" t="str">
        <f t="shared" si="5"/>
        <v>Units:</v>
      </c>
      <c r="T21" s="120"/>
      <c r="V21" s="199" t="str">
        <f t="shared" si="6"/>
        <v>Units:</v>
      </c>
      <c r="W21" s="120"/>
      <c r="X21" s="120"/>
      <c r="Y21" s="120"/>
      <c r="Z21" s="120"/>
      <c r="AA21" s="120"/>
      <c r="AB21" s="120"/>
      <c r="AC21" s="120"/>
      <c r="AD21" s="120"/>
      <c r="AE21" s="120"/>
      <c r="AF21" s="120"/>
      <c r="AG21" s="253">
        <f t="shared" ref="AG21:AG32" si="10">SUM(W21:AF21)</f>
        <v>0</v>
      </c>
      <c r="AI21" s="199" t="str">
        <f t="shared" si="8"/>
        <v>Units:</v>
      </c>
      <c r="AJ21" s="120"/>
      <c r="AK21" s="120"/>
      <c r="AL21" s="120"/>
      <c r="AM21" s="120"/>
      <c r="AN21" s="120"/>
      <c r="AO21" s="120"/>
      <c r="AP21" s="120"/>
      <c r="AQ21" s="120"/>
      <c r="AR21" s="120"/>
      <c r="AS21" s="120"/>
      <c r="AT21" s="253">
        <f t="shared" ref="AT21:AT32" si="11">SUM(AJ21:AS21)</f>
        <v>0</v>
      </c>
    </row>
    <row r="22" spans="1:46">
      <c r="A22" s="204" t="str">
        <f>'N3.01'!A22</f>
        <v>Stage 2: Without Intervention Risk Change</v>
      </c>
      <c r="B22" s="204" t="str">
        <f>'N3.01'!B22</f>
        <v>Non-Intervention Impacts</v>
      </c>
      <c r="C22" s="204" t="str">
        <f>'N3.01'!C22</f>
        <v>Revised Forecast Deterioration</v>
      </c>
      <c r="D22" s="204" t="str">
        <f>'N3.01'!D22</f>
        <v>N/A</v>
      </c>
      <c r="F22" s="212" t="s">
        <v>51</v>
      </c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253">
        <f t="shared" si="1"/>
        <v>0</v>
      </c>
      <c r="S22" s="199" t="str">
        <f t="shared" si="5"/>
        <v>Units:</v>
      </c>
      <c r="T22" s="120"/>
      <c r="V22" s="199" t="str">
        <f t="shared" si="6"/>
        <v>Units:</v>
      </c>
      <c r="W22" s="120"/>
      <c r="X22" s="120"/>
      <c r="Y22" s="120"/>
      <c r="Z22" s="120"/>
      <c r="AA22" s="120"/>
      <c r="AB22" s="120"/>
      <c r="AC22" s="120"/>
      <c r="AD22" s="120"/>
      <c r="AE22" s="120"/>
      <c r="AF22" s="120"/>
      <c r="AG22" s="253">
        <f t="shared" si="10"/>
        <v>0</v>
      </c>
      <c r="AI22" s="199" t="str">
        <f t="shared" si="8"/>
        <v>Units:</v>
      </c>
      <c r="AJ22" s="120"/>
      <c r="AK22" s="120"/>
      <c r="AL22" s="120"/>
      <c r="AM22" s="120"/>
      <c r="AN22" s="120"/>
      <c r="AO22" s="120"/>
      <c r="AP22" s="120"/>
      <c r="AQ22" s="120"/>
      <c r="AR22" s="120"/>
      <c r="AS22" s="120"/>
      <c r="AT22" s="253">
        <f t="shared" si="11"/>
        <v>0</v>
      </c>
    </row>
    <row r="23" spans="1:46">
      <c r="A23" s="204" t="str">
        <f>'N3.01'!A23</f>
        <v>Stage 2: Without Intervention Risk Change</v>
      </c>
      <c r="B23" s="204" t="str">
        <f>'N3.01'!B23</f>
        <v>Non-Intervention Impacts</v>
      </c>
      <c r="C23" s="204" t="str">
        <f>'N3.01'!C23</f>
        <v>Deterioration Change Impact</v>
      </c>
      <c r="D23" s="204" t="str">
        <f>'N3.01'!D23</f>
        <v>Non-Intervention</v>
      </c>
      <c r="F23" s="212" t="s">
        <v>51</v>
      </c>
      <c r="G23" s="254">
        <f t="shared" ref="G23:P23" si="12">G$22-G$21</f>
        <v>0</v>
      </c>
      <c r="H23" s="254">
        <f t="shared" si="12"/>
        <v>0</v>
      </c>
      <c r="I23" s="254">
        <f t="shared" si="12"/>
        <v>0</v>
      </c>
      <c r="J23" s="254">
        <f t="shared" si="12"/>
        <v>0</v>
      </c>
      <c r="K23" s="254">
        <f t="shared" si="12"/>
        <v>0</v>
      </c>
      <c r="L23" s="254">
        <f t="shared" si="12"/>
        <v>0</v>
      </c>
      <c r="M23" s="254">
        <f t="shared" si="12"/>
        <v>0</v>
      </c>
      <c r="N23" s="254">
        <f t="shared" si="12"/>
        <v>0</v>
      </c>
      <c r="O23" s="254">
        <f t="shared" si="12"/>
        <v>0</v>
      </c>
      <c r="P23" s="254">
        <f t="shared" si="12"/>
        <v>0</v>
      </c>
      <c r="Q23" s="253">
        <f t="shared" ref="Q23:Q32" si="13">SUM(G23:P23)</f>
        <v>0</v>
      </c>
      <c r="S23" s="199" t="str">
        <f t="shared" si="5"/>
        <v>Units:</v>
      </c>
      <c r="T23" s="120"/>
      <c r="V23" s="199" t="str">
        <f t="shared" si="6"/>
        <v>Units:</v>
      </c>
      <c r="W23" s="254">
        <f t="shared" ref="W23:AF23" si="14">W$22-W$21</f>
        <v>0</v>
      </c>
      <c r="X23" s="254">
        <f t="shared" si="14"/>
        <v>0</v>
      </c>
      <c r="Y23" s="254">
        <f t="shared" si="14"/>
        <v>0</v>
      </c>
      <c r="Z23" s="254">
        <f t="shared" si="14"/>
        <v>0</v>
      </c>
      <c r="AA23" s="254">
        <f t="shared" si="14"/>
        <v>0</v>
      </c>
      <c r="AB23" s="254">
        <f t="shared" si="14"/>
        <v>0</v>
      </c>
      <c r="AC23" s="254">
        <f t="shared" si="14"/>
        <v>0</v>
      </c>
      <c r="AD23" s="254">
        <f t="shared" si="14"/>
        <v>0</v>
      </c>
      <c r="AE23" s="254">
        <f t="shared" si="14"/>
        <v>0</v>
      </c>
      <c r="AF23" s="254">
        <f t="shared" si="14"/>
        <v>0</v>
      </c>
      <c r="AG23" s="253">
        <f t="shared" si="10"/>
        <v>0</v>
      </c>
      <c r="AI23" s="199" t="str">
        <f t="shared" si="8"/>
        <v>Units:</v>
      </c>
      <c r="AJ23" s="254">
        <f t="shared" ref="AJ23:AS23" si="15">AJ$22-AJ$21</f>
        <v>0</v>
      </c>
      <c r="AK23" s="254">
        <f t="shared" si="15"/>
        <v>0</v>
      </c>
      <c r="AL23" s="254">
        <f t="shared" si="15"/>
        <v>0</v>
      </c>
      <c r="AM23" s="254">
        <f t="shared" si="15"/>
        <v>0</v>
      </c>
      <c r="AN23" s="254">
        <f t="shared" si="15"/>
        <v>0</v>
      </c>
      <c r="AO23" s="254">
        <f t="shared" si="15"/>
        <v>0</v>
      </c>
      <c r="AP23" s="254">
        <f t="shared" si="15"/>
        <v>0</v>
      </c>
      <c r="AQ23" s="254">
        <f t="shared" si="15"/>
        <v>0</v>
      </c>
      <c r="AR23" s="254">
        <f t="shared" si="15"/>
        <v>0</v>
      </c>
      <c r="AS23" s="254">
        <f t="shared" si="15"/>
        <v>0</v>
      </c>
      <c r="AT23" s="253">
        <f t="shared" si="11"/>
        <v>0</v>
      </c>
    </row>
    <row r="24" spans="1:46">
      <c r="A24" s="204" t="str">
        <f>'N3.01'!A24</f>
        <v>Stage 2: Without Intervention Risk Change</v>
      </c>
      <c r="B24" s="204" t="str">
        <f>'N3.01'!B24</f>
        <v>Non-Intervention Impacts</v>
      </c>
      <c r="C24" s="204" t="str">
        <f>'N3.01'!C24</f>
        <v>Revised Forecast Methodology Change</v>
      </c>
      <c r="D24" s="204" t="str">
        <f>'N3.01'!D24</f>
        <v>N/A</v>
      </c>
      <c r="F24" s="212" t="s">
        <v>51</v>
      </c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253">
        <f>SUM(G24:P24)</f>
        <v>0</v>
      </c>
      <c r="S24" s="199" t="str">
        <f t="shared" si="5"/>
        <v>Units:</v>
      </c>
      <c r="T24" s="120"/>
      <c r="V24" s="199" t="str">
        <f t="shared" si="6"/>
        <v>Units:</v>
      </c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253">
        <f t="shared" si="10"/>
        <v>0</v>
      </c>
      <c r="AI24" s="199" t="str">
        <f t="shared" si="8"/>
        <v>Units:</v>
      </c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253">
        <f t="shared" si="11"/>
        <v>0</v>
      </c>
    </row>
    <row r="25" spans="1:46">
      <c r="A25" s="204" t="str">
        <f>'N3.01'!A25</f>
        <v>Stage 2: Without Intervention Risk Change</v>
      </c>
      <c r="B25" s="204" t="str">
        <f>'N3.01'!B25</f>
        <v>Non-Intervention Impacts</v>
      </c>
      <c r="C25" s="204" t="str">
        <f>'N3.01'!C25</f>
        <v>Methodology Change Impact</v>
      </c>
      <c r="D25" s="204" t="str">
        <f>'N3.01'!D25</f>
        <v>Non-Intervention</v>
      </c>
      <c r="F25" s="212" t="s">
        <v>51</v>
      </c>
      <c r="G25" s="254">
        <f t="shared" ref="G25:P25" si="16">G$24-G$22</f>
        <v>0</v>
      </c>
      <c r="H25" s="254">
        <f t="shared" si="16"/>
        <v>0</v>
      </c>
      <c r="I25" s="254">
        <f t="shared" si="16"/>
        <v>0</v>
      </c>
      <c r="J25" s="254">
        <f t="shared" si="16"/>
        <v>0</v>
      </c>
      <c r="K25" s="254">
        <f t="shared" si="16"/>
        <v>0</v>
      </c>
      <c r="L25" s="254">
        <f t="shared" si="16"/>
        <v>0</v>
      </c>
      <c r="M25" s="254">
        <f t="shared" si="16"/>
        <v>0</v>
      </c>
      <c r="N25" s="254">
        <f t="shared" si="16"/>
        <v>0</v>
      </c>
      <c r="O25" s="254">
        <f t="shared" si="16"/>
        <v>0</v>
      </c>
      <c r="P25" s="254">
        <f t="shared" si="16"/>
        <v>0</v>
      </c>
      <c r="Q25" s="253">
        <f t="shared" si="13"/>
        <v>0</v>
      </c>
      <c r="S25" s="199" t="str">
        <f t="shared" si="5"/>
        <v>Units:</v>
      </c>
      <c r="T25" s="120"/>
      <c r="V25" s="199" t="str">
        <f t="shared" si="6"/>
        <v>Units:</v>
      </c>
      <c r="W25" s="254">
        <f t="shared" ref="W25:AF25" si="17">W$24-W$22</f>
        <v>0</v>
      </c>
      <c r="X25" s="254">
        <f t="shared" si="17"/>
        <v>0</v>
      </c>
      <c r="Y25" s="254">
        <f t="shared" si="17"/>
        <v>0</v>
      </c>
      <c r="Z25" s="254">
        <f t="shared" si="17"/>
        <v>0</v>
      </c>
      <c r="AA25" s="254">
        <f t="shared" si="17"/>
        <v>0</v>
      </c>
      <c r="AB25" s="254">
        <f t="shared" si="17"/>
        <v>0</v>
      </c>
      <c r="AC25" s="254">
        <f t="shared" si="17"/>
        <v>0</v>
      </c>
      <c r="AD25" s="254">
        <f t="shared" si="17"/>
        <v>0</v>
      </c>
      <c r="AE25" s="254">
        <f t="shared" si="17"/>
        <v>0</v>
      </c>
      <c r="AF25" s="254">
        <f t="shared" si="17"/>
        <v>0</v>
      </c>
      <c r="AG25" s="253">
        <f t="shared" si="10"/>
        <v>0</v>
      </c>
      <c r="AI25" s="199" t="str">
        <f t="shared" si="8"/>
        <v>Units:</v>
      </c>
      <c r="AJ25" s="254">
        <f t="shared" ref="AJ25:AS25" si="18">AJ$24-AJ$22</f>
        <v>0</v>
      </c>
      <c r="AK25" s="254">
        <f t="shared" si="18"/>
        <v>0</v>
      </c>
      <c r="AL25" s="254">
        <f t="shared" si="18"/>
        <v>0</v>
      </c>
      <c r="AM25" s="254">
        <f t="shared" si="18"/>
        <v>0</v>
      </c>
      <c r="AN25" s="254">
        <f t="shared" si="18"/>
        <v>0</v>
      </c>
      <c r="AO25" s="254">
        <f t="shared" si="18"/>
        <v>0</v>
      </c>
      <c r="AP25" s="254">
        <f t="shared" si="18"/>
        <v>0</v>
      </c>
      <c r="AQ25" s="254">
        <f t="shared" si="18"/>
        <v>0</v>
      </c>
      <c r="AR25" s="254">
        <f t="shared" si="18"/>
        <v>0</v>
      </c>
      <c r="AS25" s="254">
        <f t="shared" si="18"/>
        <v>0</v>
      </c>
      <c r="AT25" s="253">
        <f t="shared" si="11"/>
        <v>0</v>
      </c>
    </row>
    <row r="26" spans="1:46">
      <c r="A26" s="204" t="str">
        <f>'N3.01'!A26</f>
        <v>Stage 2: Without Intervention Risk Change</v>
      </c>
      <c r="B26" s="204" t="str">
        <f>'N3.01'!B26</f>
        <v>Load Related Work</v>
      </c>
      <c r="C26" s="204" t="str">
        <f>'N3.01'!C26</f>
        <v>Asset Additions (not part of replace or refurb)</v>
      </c>
      <c r="D26" s="204" t="str">
        <f>'N3.01'!D26</f>
        <v>Other Interventions</v>
      </c>
      <c r="F26" s="212" t="s">
        <v>51</v>
      </c>
      <c r="G26" s="120"/>
      <c r="H26" s="120"/>
      <c r="I26" s="120"/>
      <c r="J26" s="120"/>
      <c r="K26" s="120"/>
      <c r="L26" s="120"/>
      <c r="M26" s="120"/>
      <c r="N26" s="120"/>
      <c r="O26" s="120"/>
      <c r="P26" s="120"/>
      <c r="Q26" s="253">
        <f t="shared" si="13"/>
        <v>0</v>
      </c>
      <c r="S26" s="199" t="str">
        <f t="shared" si="5"/>
        <v>Units:</v>
      </c>
      <c r="T26" s="120"/>
      <c r="V26" s="199" t="str">
        <f t="shared" si="6"/>
        <v>Units:</v>
      </c>
      <c r="W26" s="120"/>
      <c r="X26" s="120"/>
      <c r="Y26" s="120"/>
      <c r="Z26" s="120"/>
      <c r="AA26" s="120"/>
      <c r="AB26" s="120"/>
      <c r="AC26" s="120"/>
      <c r="AD26" s="120"/>
      <c r="AE26" s="120"/>
      <c r="AF26" s="120"/>
      <c r="AG26" s="253">
        <f t="shared" si="10"/>
        <v>0</v>
      </c>
      <c r="AI26" s="199" t="str">
        <f t="shared" si="8"/>
        <v>Units:</v>
      </c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253">
        <f t="shared" si="11"/>
        <v>0</v>
      </c>
    </row>
    <row r="27" spans="1:46">
      <c r="A27" s="204" t="str">
        <f>'N3.01'!A27</f>
        <v>Stage 2: Without Intervention Risk Change</v>
      </c>
      <c r="B27" s="204" t="str">
        <f>'N3.01'!B27</f>
        <v>Load Related Work</v>
      </c>
      <c r="C27" s="204" t="str">
        <f>'N3.01'!C27</f>
        <v>Asset Disposals  (not part of replace or refurb)</v>
      </c>
      <c r="D27" s="204" t="str">
        <f>'N3.01'!D27</f>
        <v>Other Interventions</v>
      </c>
      <c r="F27" s="212" t="s">
        <v>51</v>
      </c>
      <c r="G27" s="120"/>
      <c r="H27" s="120"/>
      <c r="I27" s="120"/>
      <c r="J27" s="120"/>
      <c r="K27" s="120"/>
      <c r="L27" s="120"/>
      <c r="M27" s="120"/>
      <c r="N27" s="120"/>
      <c r="O27" s="120"/>
      <c r="P27" s="120"/>
      <c r="Q27" s="253">
        <f t="shared" si="13"/>
        <v>0</v>
      </c>
      <c r="S27" s="199" t="str">
        <f t="shared" si="5"/>
        <v>Units:</v>
      </c>
      <c r="T27" s="120"/>
      <c r="V27" s="199" t="str">
        <f t="shared" si="6"/>
        <v>Units:</v>
      </c>
      <c r="W27" s="120"/>
      <c r="X27" s="120"/>
      <c r="Y27" s="120"/>
      <c r="Z27" s="120"/>
      <c r="AA27" s="120"/>
      <c r="AB27" s="120"/>
      <c r="AC27" s="120"/>
      <c r="AD27" s="120"/>
      <c r="AE27" s="120"/>
      <c r="AF27" s="120"/>
      <c r="AG27" s="253">
        <f t="shared" si="10"/>
        <v>0</v>
      </c>
      <c r="AI27" s="199" t="str">
        <f t="shared" si="8"/>
        <v>Units:</v>
      </c>
      <c r="AJ27" s="120"/>
      <c r="AK27" s="120"/>
      <c r="AL27" s="120"/>
      <c r="AM27" s="120"/>
      <c r="AN27" s="120"/>
      <c r="AO27" s="120"/>
      <c r="AP27" s="120"/>
      <c r="AQ27" s="120"/>
      <c r="AR27" s="120"/>
      <c r="AS27" s="120"/>
      <c r="AT27" s="253">
        <f t="shared" si="11"/>
        <v>0</v>
      </c>
    </row>
    <row r="28" spans="1:46">
      <c r="A28" s="204" t="str">
        <f>'N3.01'!A28</f>
        <v>Stage 2: Without Intervention Risk Change</v>
      </c>
      <c r="B28" s="204" t="str">
        <f>'N3.01'!B28</f>
        <v>Risk Changes</v>
      </c>
      <c r="C28" s="204" t="str">
        <f>'N3.01'!C28</f>
        <v>Changes in Maintenance Programme</v>
      </c>
      <c r="D28" s="204" t="str">
        <f>'N3.01'!D28</f>
        <v>Other Interventions</v>
      </c>
      <c r="F28" s="212" t="s">
        <v>51</v>
      </c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253">
        <f t="shared" si="13"/>
        <v>0</v>
      </c>
      <c r="S28" s="199" t="str">
        <f t="shared" si="5"/>
        <v>Units:</v>
      </c>
      <c r="T28" s="120"/>
      <c r="V28" s="199" t="str">
        <f t="shared" si="6"/>
        <v>Units:</v>
      </c>
      <c r="W28" s="120"/>
      <c r="X28" s="120"/>
      <c r="Y28" s="120"/>
      <c r="Z28" s="120"/>
      <c r="AA28" s="120"/>
      <c r="AB28" s="120"/>
      <c r="AC28" s="120"/>
      <c r="AD28" s="120"/>
      <c r="AE28" s="120"/>
      <c r="AF28" s="120"/>
      <c r="AG28" s="253">
        <f t="shared" si="10"/>
        <v>0</v>
      </c>
      <c r="AI28" s="199" t="str">
        <f t="shared" si="8"/>
        <v>Units:</v>
      </c>
      <c r="AJ28" s="120"/>
      <c r="AK28" s="120"/>
      <c r="AL28" s="120"/>
      <c r="AM28" s="120"/>
      <c r="AN28" s="120"/>
      <c r="AO28" s="120"/>
      <c r="AP28" s="120"/>
      <c r="AQ28" s="120"/>
      <c r="AR28" s="120"/>
      <c r="AS28" s="120"/>
      <c r="AT28" s="253">
        <f t="shared" si="11"/>
        <v>0</v>
      </c>
    </row>
    <row r="29" spans="1:46">
      <c r="A29" s="204" t="str">
        <f>'N3.01'!A29</f>
        <v>Stage 2: Without Intervention Risk Change</v>
      </c>
      <c r="B29" s="204" t="str">
        <f>'N3.01'!B29</f>
        <v>Risk Changes</v>
      </c>
      <c r="C29" s="204" t="str">
        <f>'N3.01'!C29</f>
        <v>Manual Over-ride on PoF or CoF</v>
      </c>
      <c r="D29" s="204" t="str">
        <f>'N3.01'!D29</f>
        <v>Non-Intervention</v>
      </c>
      <c r="F29" s="212" t="s">
        <v>51</v>
      </c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253">
        <f t="shared" si="13"/>
        <v>0</v>
      </c>
      <c r="S29" s="199" t="str">
        <f t="shared" si="5"/>
        <v>Units:</v>
      </c>
      <c r="T29" s="120"/>
      <c r="V29" s="199" t="str">
        <f t="shared" si="6"/>
        <v>Units:</v>
      </c>
      <c r="W29" s="120"/>
      <c r="X29" s="120"/>
      <c r="Y29" s="120"/>
      <c r="Z29" s="120"/>
      <c r="AA29" s="120"/>
      <c r="AB29" s="120"/>
      <c r="AC29" s="120"/>
      <c r="AD29" s="120"/>
      <c r="AE29" s="120"/>
      <c r="AF29" s="120"/>
      <c r="AG29" s="253">
        <f t="shared" si="10"/>
        <v>0</v>
      </c>
      <c r="AI29" s="199" t="str">
        <f t="shared" si="8"/>
        <v>Units:</v>
      </c>
      <c r="AJ29" s="120"/>
      <c r="AK29" s="120"/>
      <c r="AL29" s="120"/>
      <c r="AM29" s="120"/>
      <c r="AN29" s="120"/>
      <c r="AO29" s="120"/>
      <c r="AP29" s="120"/>
      <c r="AQ29" s="120"/>
      <c r="AR29" s="120"/>
      <c r="AS29" s="120"/>
      <c r="AT29" s="253">
        <f t="shared" si="11"/>
        <v>0</v>
      </c>
    </row>
    <row r="30" spans="1:46">
      <c r="A30" s="204" t="str">
        <f>'N3.01'!A30</f>
        <v>Stage 2: Without Intervention Risk Change</v>
      </c>
      <c r="B30" s="204" t="str">
        <f>'N3.01'!B30</f>
        <v>Risk Changes</v>
      </c>
      <c r="C30" s="204" t="str">
        <f>'N3.01'!C30</f>
        <v>Extension of Expected Asset Life</v>
      </c>
      <c r="D30" s="204" t="str">
        <f>'N3.01'!D30</f>
        <v>Non-Intervention</v>
      </c>
      <c r="F30" s="212" t="s">
        <v>51</v>
      </c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253">
        <f t="shared" si="13"/>
        <v>0</v>
      </c>
      <c r="S30" s="199" t="str">
        <f t="shared" si="5"/>
        <v>Units:</v>
      </c>
      <c r="T30" s="120"/>
      <c r="V30" s="199" t="str">
        <f t="shared" si="6"/>
        <v>Units:</v>
      </c>
      <c r="W30" s="120"/>
      <c r="X30" s="120"/>
      <c r="Y30" s="120"/>
      <c r="Z30" s="120"/>
      <c r="AA30" s="120"/>
      <c r="AB30" s="120"/>
      <c r="AC30" s="120"/>
      <c r="AD30" s="120"/>
      <c r="AE30" s="120"/>
      <c r="AF30" s="120"/>
      <c r="AG30" s="253">
        <f t="shared" si="10"/>
        <v>0</v>
      </c>
      <c r="AI30" s="199" t="str">
        <f t="shared" si="8"/>
        <v>Units:</v>
      </c>
      <c r="AJ30" s="120"/>
      <c r="AK30" s="120"/>
      <c r="AL30" s="120"/>
      <c r="AM30" s="120"/>
      <c r="AN30" s="120"/>
      <c r="AO30" s="120"/>
      <c r="AP30" s="120"/>
      <c r="AQ30" s="120"/>
      <c r="AR30" s="120"/>
      <c r="AS30" s="120"/>
      <c r="AT30" s="253">
        <f t="shared" si="11"/>
        <v>0</v>
      </c>
    </row>
    <row r="31" spans="1:46">
      <c r="A31" s="204" t="str">
        <f>'N3.01'!A31</f>
        <v>Stage 2: Without Intervention Risk Change</v>
      </c>
      <c r="B31" s="204" t="str">
        <f>'N3.01'!B31</f>
        <v>Risk Changes</v>
      </c>
      <c r="C31" s="204" t="str">
        <f>'N3.01'!C31</f>
        <v>Consequential Interventions</v>
      </c>
      <c r="D31" s="204" t="str">
        <f>'N3.01'!D31</f>
        <v>Non-Intervention</v>
      </c>
      <c r="F31" s="212" t="s">
        <v>51</v>
      </c>
      <c r="G31" s="120"/>
      <c r="H31" s="120"/>
      <c r="I31" s="120"/>
      <c r="J31" s="120"/>
      <c r="K31" s="120"/>
      <c r="L31" s="120"/>
      <c r="M31" s="120"/>
      <c r="N31" s="120"/>
      <c r="O31" s="120"/>
      <c r="P31" s="120"/>
      <c r="Q31" s="253">
        <f t="shared" si="13"/>
        <v>0</v>
      </c>
      <c r="S31" s="199" t="str">
        <f t="shared" si="5"/>
        <v>Units:</v>
      </c>
      <c r="T31" s="120"/>
      <c r="V31" s="199" t="str">
        <f t="shared" si="6"/>
        <v>Units:</v>
      </c>
      <c r="W31" s="120"/>
      <c r="X31" s="120"/>
      <c r="Y31" s="120"/>
      <c r="Z31" s="120"/>
      <c r="AA31" s="120"/>
      <c r="AB31" s="120"/>
      <c r="AC31" s="120"/>
      <c r="AD31" s="120"/>
      <c r="AE31" s="120"/>
      <c r="AF31" s="120"/>
      <c r="AG31" s="253">
        <f t="shared" si="10"/>
        <v>0</v>
      </c>
      <c r="AI31" s="199" t="str">
        <f t="shared" si="8"/>
        <v>Units:</v>
      </c>
      <c r="AJ31" s="120"/>
      <c r="AK31" s="120"/>
      <c r="AL31" s="120"/>
      <c r="AM31" s="120"/>
      <c r="AN31" s="120"/>
      <c r="AO31" s="120"/>
      <c r="AP31" s="120"/>
      <c r="AQ31" s="120"/>
      <c r="AR31" s="120"/>
      <c r="AS31" s="120"/>
      <c r="AT31" s="253">
        <f t="shared" si="11"/>
        <v>0</v>
      </c>
    </row>
    <row r="32" spans="1:46">
      <c r="A32" s="204" t="str">
        <f>'N3.01'!A32</f>
        <v>Stage 2: Without Intervention Risk Change</v>
      </c>
      <c r="B32" s="204" t="str">
        <f>'N3.01'!B32</f>
        <v>Risk Changes</v>
      </c>
      <c r="C32" s="248" t="str">
        <f>'N3.01'!C32</f>
        <v>Optional entry 3</v>
      </c>
      <c r="D32" s="204" t="str">
        <f>'N3.01'!D32</f>
        <v>N/A</v>
      </c>
      <c r="F32" s="212" t="s">
        <v>51</v>
      </c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253">
        <f t="shared" si="13"/>
        <v>0</v>
      </c>
      <c r="S32" s="199" t="str">
        <f t="shared" si="5"/>
        <v>Units:</v>
      </c>
      <c r="T32" s="120"/>
      <c r="V32" s="199" t="str">
        <f t="shared" si="6"/>
        <v>Units:</v>
      </c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253">
        <f t="shared" si="10"/>
        <v>0</v>
      </c>
      <c r="AI32" s="199" t="str">
        <f t="shared" si="8"/>
        <v>Units:</v>
      </c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253">
        <f t="shared" si="11"/>
        <v>0</v>
      </c>
    </row>
    <row r="33" spans="1:46">
      <c r="A33" s="247" t="str">
        <f>'N3.01'!A33</f>
        <v>Stage 3: RIIO-2 Without Intervention Position 2025/26</v>
      </c>
      <c r="B33" s="247" t="str">
        <f>'N3.01'!B33</f>
        <v>Total Asset Category Risk</v>
      </c>
      <c r="C33" s="247" t="str">
        <f>'N3.01'!C33</f>
        <v>Without Intervention Position</v>
      </c>
      <c r="D33" s="247" t="str">
        <f>'N3.01'!D33</f>
        <v>Total</v>
      </c>
      <c r="F33" s="212" t="s">
        <v>51</v>
      </c>
      <c r="G33" s="252">
        <f>SUM(G$20:G$21)+G$23+SUM(G$25:G$32)</f>
        <v>0</v>
      </c>
      <c r="H33" s="252">
        <f t="shared" ref="H33:P33" si="19">SUM(H$20:H$21)+H$23+SUM(H$25:H$32)</f>
        <v>0</v>
      </c>
      <c r="I33" s="252">
        <f t="shared" si="19"/>
        <v>0</v>
      </c>
      <c r="J33" s="252">
        <f t="shared" si="19"/>
        <v>0</v>
      </c>
      <c r="K33" s="252">
        <f t="shared" si="19"/>
        <v>0</v>
      </c>
      <c r="L33" s="252">
        <f t="shared" si="19"/>
        <v>0</v>
      </c>
      <c r="M33" s="252">
        <f t="shared" si="19"/>
        <v>0</v>
      </c>
      <c r="N33" s="252">
        <f t="shared" si="19"/>
        <v>0</v>
      </c>
      <c r="O33" s="252">
        <f t="shared" si="19"/>
        <v>0</v>
      </c>
      <c r="P33" s="252">
        <f t="shared" si="19"/>
        <v>0</v>
      </c>
      <c r="Q33" s="252">
        <f>SUM(G33:P33)</f>
        <v>0</v>
      </c>
      <c r="S33" s="199" t="str">
        <f t="shared" si="5"/>
        <v>Units:</v>
      </c>
      <c r="T33" s="120"/>
      <c r="V33" s="199" t="str">
        <f t="shared" si="6"/>
        <v>Units:</v>
      </c>
      <c r="W33" s="252">
        <f t="shared" ref="W33:AF33" si="20">SUM(W$20:W$21)+W$23+SUM(W$25:W$32)</f>
        <v>0</v>
      </c>
      <c r="X33" s="252">
        <f t="shared" si="20"/>
        <v>0</v>
      </c>
      <c r="Y33" s="252">
        <f t="shared" si="20"/>
        <v>0</v>
      </c>
      <c r="Z33" s="252">
        <f t="shared" si="20"/>
        <v>0</v>
      </c>
      <c r="AA33" s="252">
        <f t="shared" si="20"/>
        <v>0</v>
      </c>
      <c r="AB33" s="252">
        <f t="shared" si="20"/>
        <v>0</v>
      </c>
      <c r="AC33" s="252">
        <f t="shared" si="20"/>
        <v>0</v>
      </c>
      <c r="AD33" s="252">
        <f t="shared" si="20"/>
        <v>0</v>
      </c>
      <c r="AE33" s="252">
        <f t="shared" si="20"/>
        <v>0</v>
      </c>
      <c r="AF33" s="252">
        <f t="shared" si="20"/>
        <v>0</v>
      </c>
      <c r="AG33" s="252">
        <f>SUM(W33:AF33)</f>
        <v>0</v>
      </c>
      <c r="AI33" s="199" t="str">
        <f t="shared" si="8"/>
        <v>Units:</v>
      </c>
      <c r="AJ33" s="252">
        <f t="shared" ref="AJ33:AS33" si="21">SUM(AJ$20:AJ$21)+AJ$23+SUM(AJ$25:AJ$32)</f>
        <v>0</v>
      </c>
      <c r="AK33" s="252">
        <f t="shared" si="21"/>
        <v>0</v>
      </c>
      <c r="AL33" s="252">
        <f t="shared" si="21"/>
        <v>0</v>
      </c>
      <c r="AM33" s="252">
        <f t="shared" si="21"/>
        <v>0</v>
      </c>
      <c r="AN33" s="252">
        <f t="shared" si="21"/>
        <v>0</v>
      </c>
      <c r="AO33" s="252">
        <f t="shared" si="21"/>
        <v>0</v>
      </c>
      <c r="AP33" s="252">
        <f t="shared" si="21"/>
        <v>0</v>
      </c>
      <c r="AQ33" s="252">
        <f t="shared" si="21"/>
        <v>0</v>
      </c>
      <c r="AR33" s="252">
        <f t="shared" si="21"/>
        <v>0</v>
      </c>
      <c r="AS33" s="252">
        <f t="shared" si="21"/>
        <v>0</v>
      </c>
      <c r="AT33" s="252">
        <f>SUM(AJ33:AS33)</f>
        <v>0</v>
      </c>
    </row>
    <row r="34" spans="1:46">
      <c r="A34" s="204" t="str">
        <f>'N3.01'!A34</f>
        <v>Stage 3:With Intervention Risk Change</v>
      </c>
      <c r="B34" s="204" t="str">
        <f>'N3.01'!B34</f>
        <v>Non-Intervention Impacts</v>
      </c>
      <c r="C34" s="204" t="str">
        <f>'N3.01'!C34</f>
        <v>Methodology Change Impact</v>
      </c>
      <c r="D34" s="204" t="str">
        <f>'N3.01'!D34</f>
        <v>Non-Intervention</v>
      </c>
      <c r="F34" s="212" t="s">
        <v>51</v>
      </c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253">
        <f t="shared" ref="Q34:Q47" si="22">SUM(G34:P34)</f>
        <v>0</v>
      </c>
      <c r="S34" s="199" t="str">
        <f t="shared" si="5"/>
        <v>Units:</v>
      </c>
      <c r="T34" s="120"/>
      <c r="V34" s="199" t="str">
        <f t="shared" si="6"/>
        <v>Units:</v>
      </c>
      <c r="W34" s="120"/>
      <c r="X34" s="120"/>
      <c r="Y34" s="120"/>
      <c r="Z34" s="120"/>
      <c r="AA34" s="120"/>
      <c r="AB34" s="120"/>
      <c r="AC34" s="120"/>
      <c r="AD34" s="120"/>
      <c r="AE34" s="120"/>
      <c r="AF34" s="120"/>
      <c r="AG34" s="253">
        <f t="shared" ref="AG34:AG47" si="23">SUM(W34:AF34)</f>
        <v>0</v>
      </c>
      <c r="AI34" s="199" t="str">
        <f t="shared" si="8"/>
        <v>Units:</v>
      </c>
      <c r="AJ34" s="120"/>
      <c r="AK34" s="120"/>
      <c r="AL34" s="120"/>
      <c r="AM34" s="120"/>
      <c r="AN34" s="120"/>
      <c r="AO34" s="120"/>
      <c r="AP34" s="120"/>
      <c r="AQ34" s="120"/>
      <c r="AR34" s="120"/>
      <c r="AS34" s="120"/>
      <c r="AT34" s="253">
        <f t="shared" ref="AT34:AT47" si="24">SUM(AJ34:AS34)</f>
        <v>0</v>
      </c>
    </row>
    <row r="35" spans="1:46">
      <c r="A35" s="204" t="str">
        <f>'N3.01'!A35</f>
        <v>Stage 3:With Intervention Risk Change</v>
      </c>
      <c r="B35" s="204" t="str">
        <f>'N3.01'!B35</f>
        <v>Non-Intervention Impacts</v>
      </c>
      <c r="C35" s="204" t="str">
        <f>'N3.01'!C35</f>
        <v>Data Revision Impact</v>
      </c>
      <c r="D35" s="204" t="str">
        <f>'N3.01'!D35</f>
        <v>Non-Intervention</v>
      </c>
      <c r="F35" s="212" t="s">
        <v>51</v>
      </c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253">
        <f t="shared" si="22"/>
        <v>0</v>
      </c>
      <c r="S35" s="199" t="str">
        <f t="shared" si="5"/>
        <v>Units:</v>
      </c>
      <c r="T35" s="120"/>
      <c r="V35" s="199" t="str">
        <f t="shared" si="6"/>
        <v>Units:</v>
      </c>
      <c r="W35" s="120"/>
      <c r="X35" s="120"/>
      <c r="Y35" s="120"/>
      <c r="Z35" s="120"/>
      <c r="AA35" s="120"/>
      <c r="AB35" s="120"/>
      <c r="AC35" s="120"/>
      <c r="AD35" s="120"/>
      <c r="AE35" s="120"/>
      <c r="AF35" s="120"/>
      <c r="AG35" s="253">
        <f t="shared" si="23"/>
        <v>0</v>
      </c>
      <c r="AI35" s="199" t="str">
        <f t="shared" si="8"/>
        <v>Units:</v>
      </c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253">
        <f t="shared" si="24"/>
        <v>0</v>
      </c>
    </row>
    <row r="36" spans="1:46">
      <c r="A36" s="204" t="str">
        <f>'N3.01'!A36</f>
        <v>Stage 3:With Intervention Risk Change</v>
      </c>
      <c r="B36" s="204" t="str">
        <f>'N3.01'!B36</f>
        <v>Non-Intervention Impacts</v>
      </c>
      <c r="C36" s="204" t="str">
        <f>'N3.01'!C36</f>
        <v>Manual Over-ride on PoF or CoF</v>
      </c>
      <c r="D36" s="204" t="str">
        <f>'N3.01'!D36</f>
        <v>Non-Intervention</v>
      </c>
      <c r="F36" s="212" t="s">
        <v>51</v>
      </c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253">
        <f t="shared" si="22"/>
        <v>0</v>
      </c>
      <c r="S36" s="199" t="str">
        <f t="shared" si="5"/>
        <v>Units:</v>
      </c>
      <c r="T36" s="120"/>
      <c r="V36" s="199" t="str">
        <f t="shared" si="6"/>
        <v>Units:</v>
      </c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253">
        <f t="shared" si="23"/>
        <v>0</v>
      </c>
      <c r="AI36" s="199" t="str">
        <f t="shared" si="8"/>
        <v>Units:</v>
      </c>
      <c r="AJ36" s="120"/>
      <c r="AK36" s="120"/>
      <c r="AL36" s="120"/>
      <c r="AM36" s="120"/>
      <c r="AN36" s="120"/>
      <c r="AO36" s="120"/>
      <c r="AP36" s="120"/>
      <c r="AQ36" s="120"/>
      <c r="AR36" s="120"/>
      <c r="AS36" s="120"/>
      <c r="AT36" s="253">
        <f t="shared" si="24"/>
        <v>0</v>
      </c>
    </row>
    <row r="37" spans="1:46">
      <c r="A37" s="204" t="str">
        <f>'N3.01'!A37</f>
        <v>Stage 3:With Intervention Risk Change</v>
      </c>
      <c r="B37" s="204" t="str">
        <f>'N3.01'!B37</f>
        <v>Non-Intervention Impacts</v>
      </c>
      <c r="C37" s="204" t="str">
        <f>'N3.01'!C37</f>
        <v>Extension of Expected Asset Life</v>
      </c>
      <c r="D37" s="204" t="str">
        <f>'N3.01'!D37</f>
        <v>Non-Intervention</v>
      </c>
      <c r="F37" s="212" t="s">
        <v>51</v>
      </c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253">
        <f t="shared" si="22"/>
        <v>0</v>
      </c>
      <c r="S37" s="199" t="str">
        <f t="shared" si="5"/>
        <v>Units:</v>
      </c>
      <c r="T37" s="120"/>
      <c r="V37" s="199" t="str">
        <f t="shared" si="6"/>
        <v>Units:</v>
      </c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253">
        <f t="shared" si="23"/>
        <v>0</v>
      </c>
      <c r="AI37" s="199" t="str">
        <f t="shared" si="8"/>
        <v>Units:</v>
      </c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253">
        <f t="shared" si="24"/>
        <v>0</v>
      </c>
    </row>
    <row r="38" spans="1:46">
      <c r="A38" s="204" t="str">
        <f>'N3.01'!A38</f>
        <v>Stage 3:With Intervention Risk Change</v>
      </c>
      <c r="B38" s="204" t="str">
        <f>'N3.01'!B38</f>
        <v>Non-Intervention Impacts</v>
      </c>
      <c r="C38" s="204" t="str">
        <f>'N3.01'!C38</f>
        <v>Consequential Interventions</v>
      </c>
      <c r="D38" s="204" t="str">
        <f>'N3.01'!D38</f>
        <v>Non-Intervention</v>
      </c>
      <c r="F38" s="212" t="s">
        <v>51</v>
      </c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253">
        <f t="shared" si="22"/>
        <v>0</v>
      </c>
      <c r="S38" s="199" t="str">
        <f t="shared" si="5"/>
        <v>Units:</v>
      </c>
      <c r="T38" s="120"/>
      <c r="V38" s="199" t="str">
        <f t="shared" si="6"/>
        <v>Units:</v>
      </c>
      <c r="W38" s="120"/>
      <c r="X38" s="120"/>
      <c r="Y38" s="120"/>
      <c r="Z38" s="120"/>
      <c r="AA38" s="120"/>
      <c r="AB38" s="120"/>
      <c r="AC38" s="120"/>
      <c r="AD38" s="120"/>
      <c r="AE38" s="120"/>
      <c r="AF38" s="120"/>
      <c r="AG38" s="253">
        <f t="shared" si="23"/>
        <v>0</v>
      </c>
      <c r="AI38" s="199" t="str">
        <f t="shared" si="8"/>
        <v>Units:</v>
      </c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253">
        <f t="shared" si="24"/>
        <v>0</v>
      </c>
    </row>
    <row r="39" spans="1:46">
      <c r="A39" s="204" t="str">
        <f>'N3.01'!A39</f>
        <v>Stage 3:With Intervention Risk Change</v>
      </c>
      <c r="B39" s="204" t="str">
        <f>'N3.01'!B39</f>
        <v>Asset Intervention Impacts</v>
      </c>
      <c r="C39" s="204" t="str">
        <f>'N3.01'!C39</f>
        <v>Asset Replacement (PoF Driven)</v>
      </c>
      <c r="D39" s="204" t="str">
        <f>'N3.01'!D39</f>
        <v>Replacement</v>
      </c>
      <c r="F39" s="212" t="s">
        <v>51</v>
      </c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253">
        <f t="shared" si="22"/>
        <v>0</v>
      </c>
      <c r="S39" s="199" t="str">
        <f t="shared" si="5"/>
        <v>Units:</v>
      </c>
      <c r="T39" s="120"/>
      <c r="V39" s="199" t="str">
        <f t="shared" si="6"/>
        <v>Units:</v>
      </c>
      <c r="W39" s="120"/>
      <c r="X39" s="120"/>
      <c r="Y39" s="120"/>
      <c r="Z39" s="120"/>
      <c r="AA39" s="120"/>
      <c r="AB39" s="120"/>
      <c r="AC39" s="120"/>
      <c r="AD39" s="120"/>
      <c r="AE39" s="120"/>
      <c r="AF39" s="120"/>
      <c r="AG39" s="253">
        <f t="shared" si="23"/>
        <v>0</v>
      </c>
      <c r="AI39" s="199" t="str">
        <f t="shared" si="8"/>
        <v>Units:</v>
      </c>
      <c r="AJ39" s="120"/>
      <c r="AK39" s="120"/>
      <c r="AL39" s="120"/>
      <c r="AM39" s="120"/>
      <c r="AN39" s="120"/>
      <c r="AO39" s="120"/>
      <c r="AP39" s="120"/>
      <c r="AQ39" s="120"/>
      <c r="AR39" s="120"/>
      <c r="AS39" s="120"/>
      <c r="AT39" s="253">
        <f t="shared" si="24"/>
        <v>0</v>
      </c>
    </row>
    <row r="40" spans="1:46">
      <c r="A40" s="204" t="str">
        <f>'N3.01'!A40</f>
        <v>Stage 3:With Intervention Risk Change</v>
      </c>
      <c r="B40" s="204" t="str">
        <f>'N3.01'!B40</f>
        <v>Asset Intervention Impacts</v>
      </c>
      <c r="C40" s="204" t="str">
        <f>'N3.01'!C40</f>
        <v>Asset Replacement (CoF Driven)</v>
      </c>
      <c r="D40" s="204" t="str">
        <f>'N3.01'!D40</f>
        <v>Replacement</v>
      </c>
      <c r="F40" s="212" t="s">
        <v>51</v>
      </c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253">
        <f t="shared" si="22"/>
        <v>0</v>
      </c>
      <c r="S40" s="199" t="str">
        <f t="shared" si="5"/>
        <v>Units:</v>
      </c>
      <c r="T40" s="120"/>
      <c r="V40" s="199" t="str">
        <f t="shared" si="6"/>
        <v>Units:</v>
      </c>
      <c r="W40" s="120"/>
      <c r="X40" s="120"/>
      <c r="Y40" s="120"/>
      <c r="Z40" s="120"/>
      <c r="AA40" s="120"/>
      <c r="AB40" s="120"/>
      <c r="AC40" s="120"/>
      <c r="AD40" s="120"/>
      <c r="AE40" s="120"/>
      <c r="AF40" s="120"/>
      <c r="AG40" s="253">
        <f t="shared" si="23"/>
        <v>0</v>
      </c>
      <c r="AI40" s="199" t="str">
        <f t="shared" si="8"/>
        <v>Units:</v>
      </c>
      <c r="AJ40" s="120"/>
      <c r="AK40" s="120"/>
      <c r="AL40" s="120"/>
      <c r="AM40" s="120"/>
      <c r="AN40" s="120"/>
      <c r="AO40" s="120"/>
      <c r="AP40" s="120"/>
      <c r="AQ40" s="120"/>
      <c r="AR40" s="120"/>
      <c r="AS40" s="120"/>
      <c r="AT40" s="253">
        <f t="shared" si="24"/>
        <v>0</v>
      </c>
    </row>
    <row r="41" spans="1:46">
      <c r="A41" s="204" t="str">
        <f>'N3.01'!A41</f>
        <v>Stage 3:With Intervention Risk Change</v>
      </c>
      <c r="B41" s="204" t="str">
        <f>'N3.01'!B41</f>
        <v>Asset Intervention Impacts</v>
      </c>
      <c r="C41" s="204" t="str">
        <f>'N3.01'!C41</f>
        <v>Asset Replacement (Other Driven)</v>
      </c>
      <c r="D41" s="204" t="str">
        <f>'N3.01'!D41</f>
        <v>Replacement</v>
      </c>
      <c r="F41" s="212" t="s">
        <v>51</v>
      </c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253">
        <f t="shared" si="22"/>
        <v>0</v>
      </c>
      <c r="S41" s="199" t="str">
        <f t="shared" si="5"/>
        <v>Units:</v>
      </c>
      <c r="T41" s="120"/>
      <c r="V41" s="199" t="str">
        <f t="shared" si="6"/>
        <v>Units:</v>
      </c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253">
        <f t="shared" si="23"/>
        <v>0</v>
      </c>
      <c r="AI41" s="199" t="str">
        <f t="shared" si="8"/>
        <v>Units:</v>
      </c>
      <c r="AJ41" s="120"/>
      <c r="AK41" s="120"/>
      <c r="AL41" s="120"/>
      <c r="AM41" s="120"/>
      <c r="AN41" s="120"/>
      <c r="AO41" s="120"/>
      <c r="AP41" s="120"/>
      <c r="AQ41" s="120"/>
      <c r="AR41" s="120"/>
      <c r="AS41" s="120"/>
      <c r="AT41" s="253">
        <f t="shared" si="24"/>
        <v>0</v>
      </c>
    </row>
    <row r="42" spans="1:46">
      <c r="A42" s="204" t="str">
        <f>'N3.01'!A42</f>
        <v>Stage 3:With Intervention Risk Change</v>
      </c>
      <c r="B42" s="204" t="str">
        <f>'N3.01'!B42</f>
        <v>Asset Intervention Impacts</v>
      </c>
      <c r="C42" s="204" t="str">
        <f>'N3.01'!C42</f>
        <v>Asset Refurbishment (PoF Driven)</v>
      </c>
      <c r="D42" s="204" t="str">
        <f>'N3.01'!D42</f>
        <v>Refurbishment</v>
      </c>
      <c r="F42" s="212" t="s">
        <v>51</v>
      </c>
      <c r="G42" s="120"/>
      <c r="H42" s="120"/>
      <c r="I42" s="120"/>
      <c r="J42" s="120"/>
      <c r="K42" s="120"/>
      <c r="L42" s="120"/>
      <c r="M42" s="120"/>
      <c r="N42" s="120"/>
      <c r="O42" s="120"/>
      <c r="P42" s="120"/>
      <c r="Q42" s="253">
        <f t="shared" si="22"/>
        <v>0</v>
      </c>
      <c r="S42" s="199" t="str">
        <f t="shared" si="5"/>
        <v>Units:</v>
      </c>
      <c r="T42" s="120"/>
      <c r="V42" s="199" t="str">
        <f t="shared" si="6"/>
        <v>Units:</v>
      </c>
      <c r="W42" s="120"/>
      <c r="X42" s="120"/>
      <c r="Y42" s="120"/>
      <c r="Z42" s="120"/>
      <c r="AA42" s="120"/>
      <c r="AB42" s="120"/>
      <c r="AC42" s="120"/>
      <c r="AD42" s="120"/>
      <c r="AE42" s="120"/>
      <c r="AF42" s="120"/>
      <c r="AG42" s="253">
        <f t="shared" si="23"/>
        <v>0</v>
      </c>
      <c r="AI42" s="199" t="str">
        <f t="shared" si="8"/>
        <v>Units:</v>
      </c>
      <c r="AJ42" s="120"/>
      <c r="AK42" s="120"/>
      <c r="AL42" s="120"/>
      <c r="AM42" s="120"/>
      <c r="AN42" s="120"/>
      <c r="AO42" s="120"/>
      <c r="AP42" s="120"/>
      <c r="AQ42" s="120"/>
      <c r="AR42" s="120"/>
      <c r="AS42" s="120"/>
      <c r="AT42" s="253">
        <f t="shared" si="24"/>
        <v>0</v>
      </c>
    </row>
    <row r="43" spans="1:46">
      <c r="A43" s="204" t="str">
        <f>'N3.01'!A43</f>
        <v>Stage 3:With Intervention Risk Change</v>
      </c>
      <c r="B43" s="204" t="str">
        <f>'N3.01'!B43</f>
        <v>Asset Intervention Impacts</v>
      </c>
      <c r="C43" s="204" t="str">
        <f>'N3.01'!C43</f>
        <v>Asset Refurbishment (CoF Driven)</v>
      </c>
      <c r="D43" s="204" t="str">
        <f>'N3.01'!D43</f>
        <v>Refurbishment</v>
      </c>
      <c r="F43" s="212" t="s">
        <v>51</v>
      </c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253">
        <f t="shared" si="22"/>
        <v>0</v>
      </c>
      <c r="S43" s="199" t="str">
        <f t="shared" si="5"/>
        <v>Units:</v>
      </c>
      <c r="T43" s="120"/>
      <c r="V43" s="199" t="str">
        <f t="shared" si="6"/>
        <v>Units:</v>
      </c>
      <c r="W43" s="120"/>
      <c r="X43" s="120"/>
      <c r="Y43" s="120"/>
      <c r="Z43" s="120"/>
      <c r="AA43" s="120"/>
      <c r="AB43" s="120"/>
      <c r="AC43" s="120"/>
      <c r="AD43" s="120"/>
      <c r="AE43" s="120"/>
      <c r="AF43" s="120"/>
      <c r="AG43" s="253">
        <f t="shared" si="23"/>
        <v>0</v>
      </c>
      <c r="AI43" s="199" t="str">
        <f t="shared" si="8"/>
        <v>Units:</v>
      </c>
      <c r="AJ43" s="120"/>
      <c r="AK43" s="120"/>
      <c r="AL43" s="120"/>
      <c r="AM43" s="120"/>
      <c r="AN43" s="120"/>
      <c r="AO43" s="120"/>
      <c r="AP43" s="120"/>
      <c r="AQ43" s="120"/>
      <c r="AR43" s="120"/>
      <c r="AS43" s="120"/>
      <c r="AT43" s="253">
        <f t="shared" si="24"/>
        <v>0</v>
      </c>
    </row>
    <row r="44" spans="1:46">
      <c r="A44" s="204" t="str">
        <f>'N3.01'!A44</f>
        <v>Stage 3:With Intervention Risk Change</v>
      </c>
      <c r="B44" s="204" t="str">
        <f>'N3.01'!B44</f>
        <v>Asset Intervention Impacts</v>
      </c>
      <c r="C44" s="204" t="str">
        <f>'N3.01'!C44</f>
        <v>Asset Refurbishment (Other Driven)</v>
      </c>
      <c r="D44" s="204" t="str">
        <f>'N3.01'!D44</f>
        <v>Refurbishment</v>
      </c>
      <c r="F44" s="212" t="s">
        <v>51</v>
      </c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253">
        <f t="shared" si="22"/>
        <v>0</v>
      </c>
      <c r="S44" s="199" t="str">
        <f t="shared" si="5"/>
        <v>Units:</v>
      </c>
      <c r="T44" s="120"/>
      <c r="V44" s="199" t="str">
        <f t="shared" si="6"/>
        <v>Units:</v>
      </c>
      <c r="W44" s="120"/>
      <c r="X44" s="120"/>
      <c r="Y44" s="120"/>
      <c r="Z44" s="120"/>
      <c r="AA44" s="120"/>
      <c r="AB44" s="120"/>
      <c r="AC44" s="120"/>
      <c r="AD44" s="120"/>
      <c r="AE44" s="120"/>
      <c r="AF44" s="120"/>
      <c r="AG44" s="253">
        <f t="shared" si="23"/>
        <v>0</v>
      </c>
      <c r="AI44" s="199" t="str">
        <f t="shared" si="8"/>
        <v>Units:</v>
      </c>
      <c r="AJ44" s="120"/>
      <c r="AK44" s="120"/>
      <c r="AL44" s="120"/>
      <c r="AM44" s="120"/>
      <c r="AN44" s="120"/>
      <c r="AO44" s="120"/>
      <c r="AP44" s="120"/>
      <c r="AQ44" s="120"/>
      <c r="AR44" s="120"/>
      <c r="AS44" s="120"/>
      <c r="AT44" s="253">
        <f t="shared" si="24"/>
        <v>0</v>
      </c>
    </row>
    <row r="45" spans="1:46">
      <c r="A45" s="204" t="str">
        <f>'N3.01'!A45</f>
        <v>Stage 3:With Intervention Risk Change</v>
      </c>
      <c r="B45" s="204" t="str">
        <f>'N3.01'!B45</f>
        <v>Asset Intervention Impacts</v>
      </c>
      <c r="C45" s="204" t="str">
        <f>'N3.01'!C45</f>
        <v>Asset Replacement Due To Early Life Failures</v>
      </c>
      <c r="D45" s="204" t="str">
        <f>'N3.01'!D45</f>
        <v>Other Interventions</v>
      </c>
      <c r="F45" s="212" t="s">
        <v>51</v>
      </c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253">
        <f t="shared" si="22"/>
        <v>0</v>
      </c>
      <c r="S45" s="199" t="str">
        <f t="shared" si="5"/>
        <v>Units:</v>
      </c>
      <c r="T45" s="120"/>
      <c r="V45" s="199" t="str">
        <f t="shared" si="6"/>
        <v>Units:</v>
      </c>
      <c r="W45" s="120"/>
      <c r="X45" s="120"/>
      <c r="Y45" s="120"/>
      <c r="Z45" s="120"/>
      <c r="AA45" s="120"/>
      <c r="AB45" s="120"/>
      <c r="AC45" s="120"/>
      <c r="AD45" s="120"/>
      <c r="AE45" s="120"/>
      <c r="AF45" s="120"/>
      <c r="AG45" s="253">
        <f t="shared" si="23"/>
        <v>0</v>
      </c>
      <c r="AI45" s="199" t="str">
        <f t="shared" si="8"/>
        <v>Units:</v>
      </c>
      <c r="AJ45" s="120"/>
      <c r="AK45" s="120"/>
      <c r="AL45" s="120"/>
      <c r="AM45" s="120"/>
      <c r="AN45" s="120"/>
      <c r="AO45" s="120"/>
      <c r="AP45" s="120"/>
      <c r="AQ45" s="120"/>
      <c r="AR45" s="120"/>
      <c r="AS45" s="120"/>
      <c r="AT45" s="253">
        <f t="shared" si="24"/>
        <v>0</v>
      </c>
    </row>
    <row r="46" spans="1:46">
      <c r="A46" s="204" t="str">
        <f>'N3.01'!A46</f>
        <v>Stage 3:With Intervention Risk Change</v>
      </c>
      <c r="B46" s="204" t="str">
        <f>'N3.01'!B46</f>
        <v>Risk Changes</v>
      </c>
      <c r="C46" s="248" t="str">
        <f>'N3.01'!C46</f>
        <v>Optional entry 4</v>
      </c>
      <c r="D46" s="204" t="str">
        <f>'N3.01'!D46</f>
        <v>N/A</v>
      </c>
      <c r="F46" s="212" t="s">
        <v>51</v>
      </c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53">
        <f t="shared" si="22"/>
        <v>0</v>
      </c>
      <c r="S46" s="199" t="str">
        <f t="shared" si="5"/>
        <v>Units:</v>
      </c>
      <c r="T46" s="120"/>
      <c r="V46" s="199" t="str">
        <f t="shared" si="6"/>
        <v>Units:</v>
      </c>
      <c r="W46" s="206"/>
      <c r="X46" s="206"/>
      <c r="Y46" s="206"/>
      <c r="Z46" s="206"/>
      <c r="AA46" s="206"/>
      <c r="AB46" s="206"/>
      <c r="AC46" s="206"/>
      <c r="AD46" s="206"/>
      <c r="AE46" s="206"/>
      <c r="AF46" s="206"/>
      <c r="AG46" s="253">
        <f t="shared" si="23"/>
        <v>0</v>
      </c>
      <c r="AI46" s="199" t="str">
        <f t="shared" si="8"/>
        <v>Units:</v>
      </c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53">
        <f t="shared" si="24"/>
        <v>0</v>
      </c>
    </row>
    <row r="47" spans="1:46">
      <c r="A47" s="247" t="str">
        <f>'N3.01'!A47</f>
        <v>Stage 3: RIIO-2 With Intervention Position 2025/26</v>
      </c>
      <c r="B47" s="247" t="str">
        <f>'N3.01'!B47</f>
        <v>Total Asset Category Risk</v>
      </c>
      <c r="C47" s="247" t="str">
        <f>'N3.01'!C47</f>
        <v>With Intervention Position</v>
      </c>
      <c r="D47" s="247" t="str">
        <f>'N3.01'!D47</f>
        <v>Total</v>
      </c>
      <c r="F47" s="212" t="s">
        <v>51</v>
      </c>
      <c r="G47" s="252">
        <f>SUM(G$33:G$46)</f>
        <v>0</v>
      </c>
      <c r="H47" s="252">
        <f t="shared" ref="H47:P47" si="25">SUM(H$33:H$46)</f>
        <v>0</v>
      </c>
      <c r="I47" s="252">
        <f t="shared" si="25"/>
        <v>0</v>
      </c>
      <c r="J47" s="252">
        <f t="shared" si="25"/>
        <v>0</v>
      </c>
      <c r="K47" s="252">
        <f t="shared" si="25"/>
        <v>0</v>
      </c>
      <c r="L47" s="252">
        <f t="shared" si="25"/>
        <v>0</v>
      </c>
      <c r="M47" s="252">
        <f t="shared" si="25"/>
        <v>0</v>
      </c>
      <c r="N47" s="252">
        <f t="shared" si="25"/>
        <v>0</v>
      </c>
      <c r="O47" s="252">
        <f t="shared" si="25"/>
        <v>0</v>
      </c>
      <c r="P47" s="252">
        <f t="shared" si="25"/>
        <v>0</v>
      </c>
      <c r="Q47" s="252">
        <f t="shared" si="22"/>
        <v>0</v>
      </c>
      <c r="S47" s="199" t="str">
        <f t="shared" si="5"/>
        <v>Units:</v>
      </c>
      <c r="T47" s="120"/>
      <c r="V47" s="199" t="str">
        <f t="shared" si="6"/>
        <v>Units:</v>
      </c>
      <c r="W47" s="252">
        <f t="shared" ref="W47:AF47" si="26">SUM(W$33:W$46)</f>
        <v>0</v>
      </c>
      <c r="X47" s="252">
        <f t="shared" si="26"/>
        <v>0</v>
      </c>
      <c r="Y47" s="252">
        <f t="shared" si="26"/>
        <v>0</v>
      </c>
      <c r="Z47" s="252">
        <f t="shared" si="26"/>
        <v>0</v>
      </c>
      <c r="AA47" s="252">
        <f t="shared" si="26"/>
        <v>0</v>
      </c>
      <c r="AB47" s="252">
        <f t="shared" si="26"/>
        <v>0</v>
      </c>
      <c r="AC47" s="252">
        <f t="shared" si="26"/>
        <v>0</v>
      </c>
      <c r="AD47" s="252">
        <f t="shared" si="26"/>
        <v>0</v>
      </c>
      <c r="AE47" s="252">
        <f t="shared" si="26"/>
        <v>0</v>
      </c>
      <c r="AF47" s="252">
        <f t="shared" si="26"/>
        <v>0</v>
      </c>
      <c r="AG47" s="252">
        <f t="shared" si="23"/>
        <v>0</v>
      </c>
      <c r="AI47" s="199" t="str">
        <f t="shared" si="8"/>
        <v>Units:</v>
      </c>
      <c r="AJ47" s="252">
        <f t="shared" ref="AJ47:AS47" si="27">SUM(AJ$33:AJ$46)</f>
        <v>0</v>
      </c>
      <c r="AK47" s="252">
        <f t="shared" si="27"/>
        <v>0</v>
      </c>
      <c r="AL47" s="252">
        <f t="shared" si="27"/>
        <v>0</v>
      </c>
      <c r="AM47" s="252">
        <f t="shared" si="27"/>
        <v>0</v>
      </c>
      <c r="AN47" s="252">
        <f t="shared" si="27"/>
        <v>0</v>
      </c>
      <c r="AO47" s="252">
        <f t="shared" si="27"/>
        <v>0</v>
      </c>
      <c r="AP47" s="252">
        <f t="shared" si="27"/>
        <v>0</v>
      </c>
      <c r="AQ47" s="252">
        <f t="shared" si="27"/>
        <v>0</v>
      </c>
      <c r="AR47" s="252">
        <f t="shared" si="27"/>
        <v>0</v>
      </c>
      <c r="AS47" s="252">
        <f t="shared" si="27"/>
        <v>0</v>
      </c>
      <c r="AT47" s="252">
        <f t="shared" si="24"/>
        <v>0</v>
      </c>
    </row>
    <row r="48" spans="1:46" s="207" customFormat="1" ht="5" customHeight="1">
      <c r="S48" s="208"/>
      <c r="V48" s="208"/>
      <c r="AI48" s="208"/>
    </row>
    <row r="49" spans="1:46">
      <c r="A49" s="204" t="str">
        <f>'N3.01'!A49</f>
        <v>Long Term Risk Benefit: RIIO-2</v>
      </c>
      <c r="B49" s="204" t="str">
        <f>'N3.01'!B49</f>
        <v>Asset Intervention Impacts</v>
      </c>
      <c r="C49" s="204" t="str">
        <f>'N3.01'!C49</f>
        <v>Asset Replacement (PoF Driven)</v>
      </c>
      <c r="D49" s="204" t="str">
        <f>'N3.01'!D49</f>
        <v>N/A</v>
      </c>
      <c r="F49" s="212" t="s">
        <v>51</v>
      </c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253">
        <f t="shared" ref="Q49:Q55" si="28">SUM(G49:P49)</f>
        <v>0</v>
      </c>
      <c r="S49" s="199" t="str">
        <f t="shared" si="5"/>
        <v>Units:</v>
      </c>
      <c r="T49" s="120"/>
      <c r="V49" s="199" t="str">
        <f t="shared" si="6"/>
        <v>Units:</v>
      </c>
      <c r="W49" s="120"/>
      <c r="X49" s="120"/>
      <c r="Y49" s="120"/>
      <c r="Z49" s="120"/>
      <c r="AA49" s="120"/>
      <c r="AB49" s="120"/>
      <c r="AC49" s="120"/>
      <c r="AD49" s="120"/>
      <c r="AE49" s="120"/>
      <c r="AF49" s="120"/>
      <c r="AG49" s="253">
        <f t="shared" ref="AG49:AG55" si="29">SUM(W49:AF49)</f>
        <v>0</v>
      </c>
      <c r="AI49" s="199" t="str">
        <f t="shared" si="8"/>
        <v>Units:</v>
      </c>
      <c r="AJ49" s="120"/>
      <c r="AK49" s="120"/>
      <c r="AL49" s="120"/>
      <c r="AM49" s="120"/>
      <c r="AN49" s="120"/>
      <c r="AO49" s="120"/>
      <c r="AP49" s="120"/>
      <c r="AQ49" s="120"/>
      <c r="AR49" s="120"/>
      <c r="AS49" s="120"/>
      <c r="AT49" s="253">
        <f t="shared" ref="AT49:AT55" si="30">SUM(AJ49:AS49)</f>
        <v>0</v>
      </c>
    </row>
    <row r="50" spans="1:46">
      <c r="A50" s="204" t="str">
        <f>'N3.01'!A50</f>
        <v>Long Term Risk Benefit: RIIO-2</v>
      </c>
      <c r="B50" s="204" t="str">
        <f>'N3.01'!B50</f>
        <v>Asset Intervention Impacts</v>
      </c>
      <c r="C50" s="204" t="str">
        <f>'N3.01'!C50</f>
        <v>Asset Replacement (CoF Driven)</v>
      </c>
      <c r="D50" s="204" t="str">
        <f>'N3.01'!D50</f>
        <v>N/A</v>
      </c>
      <c r="F50" s="212" t="s">
        <v>51</v>
      </c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253">
        <f t="shared" si="28"/>
        <v>0</v>
      </c>
      <c r="S50" s="199" t="str">
        <f t="shared" si="5"/>
        <v>Units:</v>
      </c>
      <c r="T50" s="120"/>
      <c r="V50" s="199" t="str">
        <f t="shared" si="6"/>
        <v>Units:</v>
      </c>
      <c r="W50" s="120"/>
      <c r="X50" s="120"/>
      <c r="Y50" s="120"/>
      <c r="Z50" s="120"/>
      <c r="AA50" s="120"/>
      <c r="AB50" s="120"/>
      <c r="AC50" s="120"/>
      <c r="AD50" s="120"/>
      <c r="AE50" s="120"/>
      <c r="AF50" s="120"/>
      <c r="AG50" s="253">
        <f t="shared" si="29"/>
        <v>0</v>
      </c>
      <c r="AI50" s="199" t="str">
        <f t="shared" si="8"/>
        <v>Units:</v>
      </c>
      <c r="AJ50" s="120"/>
      <c r="AK50" s="120"/>
      <c r="AL50" s="120"/>
      <c r="AM50" s="120"/>
      <c r="AN50" s="120"/>
      <c r="AO50" s="120"/>
      <c r="AP50" s="120"/>
      <c r="AQ50" s="120"/>
      <c r="AR50" s="120"/>
      <c r="AS50" s="120"/>
      <c r="AT50" s="253">
        <f t="shared" si="30"/>
        <v>0</v>
      </c>
    </row>
    <row r="51" spans="1:46">
      <c r="A51" s="204" t="str">
        <f>'N3.01'!A51</f>
        <v>Long Term Risk Benefit: RIIO-2</v>
      </c>
      <c r="B51" s="204" t="str">
        <f>'N3.01'!B51</f>
        <v>Asset Intervention Impacts</v>
      </c>
      <c r="C51" s="204" t="str">
        <f>'N3.01'!C51</f>
        <v>Asset Replacement (Other Driven)</v>
      </c>
      <c r="D51" s="204" t="str">
        <f>'N3.01'!D51</f>
        <v>N/A</v>
      </c>
      <c r="F51" s="212" t="s">
        <v>51</v>
      </c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253">
        <f t="shared" si="28"/>
        <v>0</v>
      </c>
      <c r="S51" s="199" t="str">
        <f t="shared" si="5"/>
        <v>Units:</v>
      </c>
      <c r="T51" s="120"/>
      <c r="V51" s="199" t="str">
        <f t="shared" si="6"/>
        <v>Units:</v>
      </c>
      <c r="W51" s="120"/>
      <c r="X51" s="120"/>
      <c r="Y51" s="120"/>
      <c r="Z51" s="120"/>
      <c r="AA51" s="120"/>
      <c r="AB51" s="120"/>
      <c r="AC51" s="120"/>
      <c r="AD51" s="120"/>
      <c r="AE51" s="120"/>
      <c r="AF51" s="120"/>
      <c r="AG51" s="253">
        <f t="shared" si="29"/>
        <v>0</v>
      </c>
      <c r="AI51" s="199" t="str">
        <f t="shared" si="8"/>
        <v>Units:</v>
      </c>
      <c r="AJ51" s="120"/>
      <c r="AK51" s="120"/>
      <c r="AL51" s="120"/>
      <c r="AM51" s="120"/>
      <c r="AN51" s="120"/>
      <c r="AO51" s="120"/>
      <c r="AP51" s="120"/>
      <c r="AQ51" s="120"/>
      <c r="AR51" s="120"/>
      <c r="AS51" s="120"/>
      <c r="AT51" s="253">
        <f t="shared" si="30"/>
        <v>0</v>
      </c>
    </row>
    <row r="52" spans="1:46">
      <c r="A52" s="204" t="str">
        <f>'N3.01'!A52</f>
        <v>Long Term Risk Benefit: RIIO-2</v>
      </c>
      <c r="B52" s="204" t="str">
        <f>'N3.01'!B52</f>
        <v>Asset Intervention Impacts</v>
      </c>
      <c r="C52" s="204" t="str">
        <f>'N3.01'!C52</f>
        <v>Asset Refurbishment (PoF Driven)</v>
      </c>
      <c r="D52" s="204" t="str">
        <f>'N3.01'!D52</f>
        <v>N/A</v>
      </c>
      <c r="F52" s="212" t="s">
        <v>51</v>
      </c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253">
        <f t="shared" si="28"/>
        <v>0</v>
      </c>
      <c r="S52" s="199" t="str">
        <f t="shared" si="5"/>
        <v>Units:</v>
      </c>
      <c r="T52" s="120"/>
      <c r="V52" s="199" t="str">
        <f t="shared" si="6"/>
        <v>Units:</v>
      </c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253">
        <f t="shared" si="29"/>
        <v>0</v>
      </c>
      <c r="AI52" s="199" t="str">
        <f t="shared" si="8"/>
        <v>Units:</v>
      </c>
      <c r="AJ52" s="120"/>
      <c r="AK52" s="120"/>
      <c r="AL52" s="120"/>
      <c r="AM52" s="120"/>
      <c r="AN52" s="120"/>
      <c r="AO52" s="120"/>
      <c r="AP52" s="120"/>
      <c r="AQ52" s="120"/>
      <c r="AR52" s="120"/>
      <c r="AS52" s="120"/>
      <c r="AT52" s="253">
        <f t="shared" si="30"/>
        <v>0</v>
      </c>
    </row>
    <row r="53" spans="1:46">
      <c r="A53" s="204" t="str">
        <f>'N3.01'!A53</f>
        <v>Long Term Risk Benefit: RIIO-2</v>
      </c>
      <c r="B53" s="204" t="str">
        <f>'N3.01'!B53</f>
        <v>Asset Intervention Impacts</v>
      </c>
      <c r="C53" s="204" t="str">
        <f>'N3.01'!C53</f>
        <v>Asset Refurbishment (CoF Driven)</v>
      </c>
      <c r="D53" s="204" t="str">
        <f>'N3.01'!D53</f>
        <v>N/A</v>
      </c>
      <c r="F53" s="212" t="s">
        <v>51</v>
      </c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253">
        <f t="shared" si="28"/>
        <v>0</v>
      </c>
      <c r="S53" s="199" t="str">
        <f t="shared" si="5"/>
        <v>Units:</v>
      </c>
      <c r="T53" s="120"/>
      <c r="V53" s="199" t="str">
        <f t="shared" si="6"/>
        <v>Units:</v>
      </c>
      <c r="W53" s="120"/>
      <c r="X53" s="120"/>
      <c r="Y53" s="120"/>
      <c r="Z53" s="120"/>
      <c r="AA53" s="120"/>
      <c r="AB53" s="120"/>
      <c r="AC53" s="120"/>
      <c r="AD53" s="120"/>
      <c r="AE53" s="120"/>
      <c r="AF53" s="120"/>
      <c r="AG53" s="253">
        <f t="shared" si="29"/>
        <v>0</v>
      </c>
      <c r="AI53" s="199" t="str">
        <f t="shared" si="8"/>
        <v>Units:</v>
      </c>
      <c r="AJ53" s="120"/>
      <c r="AK53" s="120"/>
      <c r="AL53" s="120"/>
      <c r="AM53" s="120"/>
      <c r="AN53" s="120"/>
      <c r="AO53" s="120"/>
      <c r="AP53" s="120"/>
      <c r="AQ53" s="120"/>
      <c r="AR53" s="120"/>
      <c r="AS53" s="120"/>
      <c r="AT53" s="253">
        <f t="shared" si="30"/>
        <v>0</v>
      </c>
    </row>
    <row r="54" spans="1:46">
      <c r="A54" s="204" t="str">
        <f>'N3.01'!A54</f>
        <v>Long Term Risk Benefit: RIIO-2</v>
      </c>
      <c r="B54" s="204" t="str">
        <f>'N3.01'!B54</f>
        <v>Asset Intervention Impacts</v>
      </c>
      <c r="C54" s="204" t="str">
        <f>'N3.01'!C54</f>
        <v>Asset Refurbishment (Other Driven)</v>
      </c>
      <c r="D54" s="204" t="str">
        <f>'N3.01'!D54</f>
        <v>N/A</v>
      </c>
      <c r="F54" s="212" t="s">
        <v>51</v>
      </c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253">
        <f t="shared" si="28"/>
        <v>0</v>
      </c>
      <c r="S54" s="199" t="str">
        <f t="shared" si="5"/>
        <v>Units:</v>
      </c>
      <c r="T54" s="120"/>
      <c r="V54" s="199" t="str">
        <f t="shared" si="6"/>
        <v>Units:</v>
      </c>
      <c r="W54" s="120"/>
      <c r="X54" s="120"/>
      <c r="Y54" s="120"/>
      <c r="Z54" s="120"/>
      <c r="AA54" s="120"/>
      <c r="AB54" s="120"/>
      <c r="AC54" s="120"/>
      <c r="AD54" s="120"/>
      <c r="AE54" s="120"/>
      <c r="AF54" s="120"/>
      <c r="AG54" s="253">
        <f t="shared" si="29"/>
        <v>0</v>
      </c>
      <c r="AI54" s="199" t="str">
        <f t="shared" si="8"/>
        <v>Units:</v>
      </c>
      <c r="AJ54" s="120"/>
      <c r="AK54" s="120"/>
      <c r="AL54" s="120"/>
      <c r="AM54" s="120"/>
      <c r="AN54" s="120"/>
      <c r="AO54" s="120"/>
      <c r="AP54" s="120"/>
      <c r="AQ54" s="120"/>
      <c r="AR54" s="120"/>
      <c r="AS54" s="120"/>
      <c r="AT54" s="253">
        <f t="shared" si="30"/>
        <v>0</v>
      </c>
    </row>
    <row r="55" spans="1:46">
      <c r="A55" s="204" t="str">
        <f>'N3.01'!A55</f>
        <v>Long Term Risk Benefit: RIIO-2</v>
      </c>
      <c r="B55" s="204" t="str">
        <f>'N3.01'!B55</f>
        <v>Asset Intervention Impacts</v>
      </c>
      <c r="C55" s="204" t="str">
        <f>'N3.01'!C55</f>
        <v>Total Long Term Risk Benefit</v>
      </c>
      <c r="D55" s="204" t="str">
        <f>'N3.01'!D55</f>
        <v>Sub-Total</v>
      </c>
      <c r="F55" s="212" t="s">
        <v>51</v>
      </c>
      <c r="G55" s="252">
        <f>SUM(G$49:G$54)</f>
        <v>0</v>
      </c>
      <c r="H55" s="252">
        <f t="shared" ref="H55:P55" si="31">SUM(H$49:H$54)</f>
        <v>0</v>
      </c>
      <c r="I55" s="252">
        <f t="shared" si="31"/>
        <v>0</v>
      </c>
      <c r="J55" s="252">
        <f t="shared" si="31"/>
        <v>0</v>
      </c>
      <c r="K55" s="252">
        <f t="shared" si="31"/>
        <v>0</v>
      </c>
      <c r="L55" s="252">
        <f t="shared" si="31"/>
        <v>0</v>
      </c>
      <c r="M55" s="252">
        <f t="shared" si="31"/>
        <v>0</v>
      </c>
      <c r="N55" s="252">
        <f t="shared" si="31"/>
        <v>0</v>
      </c>
      <c r="O55" s="252">
        <f t="shared" si="31"/>
        <v>0</v>
      </c>
      <c r="P55" s="252">
        <f t="shared" si="31"/>
        <v>0</v>
      </c>
      <c r="Q55" s="253">
        <f t="shared" si="28"/>
        <v>0</v>
      </c>
      <c r="S55" s="199" t="str">
        <f t="shared" si="5"/>
        <v>Units:</v>
      </c>
      <c r="T55" s="120"/>
      <c r="V55" s="199" t="str">
        <f t="shared" si="6"/>
        <v>Units:</v>
      </c>
      <c r="W55" s="252">
        <f t="shared" ref="W55:AF55" si="32">SUM(W$49:W$54)</f>
        <v>0</v>
      </c>
      <c r="X55" s="252">
        <f t="shared" si="32"/>
        <v>0</v>
      </c>
      <c r="Y55" s="252">
        <f t="shared" si="32"/>
        <v>0</v>
      </c>
      <c r="Z55" s="252">
        <f t="shared" si="32"/>
        <v>0</v>
      </c>
      <c r="AA55" s="252">
        <f t="shared" si="32"/>
        <v>0</v>
      </c>
      <c r="AB55" s="252">
        <f t="shared" si="32"/>
        <v>0</v>
      </c>
      <c r="AC55" s="252">
        <f t="shared" si="32"/>
        <v>0</v>
      </c>
      <c r="AD55" s="252">
        <f t="shared" si="32"/>
        <v>0</v>
      </c>
      <c r="AE55" s="252">
        <f t="shared" si="32"/>
        <v>0</v>
      </c>
      <c r="AF55" s="252">
        <f t="shared" si="32"/>
        <v>0</v>
      </c>
      <c r="AG55" s="253">
        <f t="shared" si="29"/>
        <v>0</v>
      </c>
      <c r="AI55" s="199" t="str">
        <f t="shared" si="8"/>
        <v>Units:</v>
      </c>
      <c r="AJ55" s="252">
        <f t="shared" ref="AJ55:AS55" si="33">SUM(AJ$49:AJ$54)</f>
        <v>0</v>
      </c>
      <c r="AK55" s="252">
        <f t="shared" si="33"/>
        <v>0</v>
      </c>
      <c r="AL55" s="252">
        <f t="shared" si="33"/>
        <v>0</v>
      </c>
      <c r="AM55" s="252">
        <f t="shared" si="33"/>
        <v>0</v>
      </c>
      <c r="AN55" s="252">
        <f t="shared" si="33"/>
        <v>0</v>
      </c>
      <c r="AO55" s="252">
        <f t="shared" si="33"/>
        <v>0</v>
      </c>
      <c r="AP55" s="252">
        <f t="shared" si="33"/>
        <v>0</v>
      </c>
      <c r="AQ55" s="252">
        <f t="shared" si="33"/>
        <v>0</v>
      </c>
      <c r="AR55" s="252">
        <f t="shared" si="33"/>
        <v>0</v>
      </c>
      <c r="AS55" s="252">
        <f t="shared" si="33"/>
        <v>0</v>
      </c>
      <c r="AT55" s="253">
        <f t="shared" si="30"/>
        <v>0</v>
      </c>
    </row>
    <row r="56" spans="1:46" s="207" customFormat="1" ht="5" customHeight="1">
      <c r="F56" s="208"/>
      <c r="S56" s="208"/>
      <c r="V56" s="208"/>
      <c r="AI56" s="208"/>
    </row>
    <row r="78" spans="5:5">
      <c r="E78" s="209"/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>
    <tabColor rgb="FF7030A0"/>
  </sheetPr>
  <dimension ref="A1:AV78"/>
  <sheetViews>
    <sheetView zoomScale="85" zoomScaleNormal="85" workbookViewId="0">
      <selection activeCell="G47" sqref="G47"/>
    </sheetView>
  </sheetViews>
  <sheetFormatPr defaultColWidth="9" defaultRowHeight="12.4"/>
  <cols>
    <col min="1" max="1" width="51.19921875" style="89" customWidth="1"/>
    <col min="2" max="2" width="48.796875" style="89" bestFit="1" customWidth="1"/>
    <col min="3" max="3" width="51.19921875" style="89" bestFit="1" customWidth="1"/>
    <col min="4" max="4" width="11.796875" style="89" customWidth="1"/>
    <col min="5" max="5" width="1" style="207" customWidth="1"/>
    <col min="6" max="6" width="6.19921875" style="90" customWidth="1"/>
    <col min="7" max="7" width="9.796875" style="89" bestFit="1" customWidth="1"/>
    <col min="8" max="14" width="9.1328125" style="89" bestFit="1" customWidth="1"/>
    <col min="15" max="17" width="9" style="89"/>
    <col min="18" max="18" width="1" style="207" customWidth="1"/>
    <col min="19" max="19" width="6.19921875" style="90" customWidth="1"/>
    <col min="20" max="20" width="9" style="89"/>
    <col min="21" max="21" width="1" style="207" customWidth="1"/>
    <col min="22" max="22" width="6.19921875" style="90" customWidth="1"/>
    <col min="23" max="33" width="9" style="89"/>
    <col min="34" max="34" width="1" style="207" customWidth="1"/>
    <col min="35" max="35" width="6.19921875" style="90" customWidth="1"/>
    <col min="36" max="46" width="9" style="89"/>
    <col min="47" max="47" width="9.33203125" style="89" bestFit="1" customWidth="1"/>
    <col min="48" max="16384" width="9" style="89"/>
  </cols>
  <sheetData>
    <row r="1" spans="1:48" ht="25.15">
      <c r="A1" s="1" t="str">
        <f>N0_Cover!A1</f>
        <v>RIIO-2 Regulatory Reporting Pack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</row>
    <row r="2" spans="1:48" ht="22.9">
      <c r="A2" s="1">
        <f>N0_Cover!$B$12</f>
        <v>0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</row>
    <row r="3" spans="1:48" ht="19.899999999999999">
      <c r="A3" s="5" t="str">
        <f>"Workbook " &amp; N0_Cover!$B$12</f>
        <v xml:space="preserve">Workbook 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48" ht="17.649999999999999">
      <c r="A4" s="7" t="str">
        <f>"Submission Version " &amp; N0_Cover!$B$15 &amp; " - Submitted on " &amp; TEXT(N0_Cover!$B$16,"dd mmm yyyy")</f>
        <v>Submission Version  - Submitted on 00 Jan 1900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</row>
    <row r="5" spans="1:48" ht="17.649999999999999">
      <c r="A5" s="7" t="str">
        <f>"Template Version: " &amp; N0_Cover!$B$11</f>
        <v>Template Version: v1.0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</row>
    <row r="6" spans="1:48" ht="19.899999999999999">
      <c r="A6" s="5" t="e">
        <f ca="1">"Sheet: " &amp;VLOOKUP(RIGHT(CELL("filename",A1),LEN(CELL("filename",A1))-FIND("]",CELL("filename",A1))),'N0.1_Contents'!$A$11:$B$98,2,FALSE)</f>
        <v>#N/A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</row>
    <row r="7" spans="1:48" ht="17.649999999999999">
      <c r="A7" s="7" t="str">
        <f>"Prices Base: " &amp; 'N0.5_Data_Constants'!C13</f>
        <v>Prices Base: 2018/19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</row>
    <row r="8" spans="1:48" s="137" customFormat="1">
      <c r="A8" s="140" t="str">
        <f>"Error Checks: " &amp; IF(ISERROR(MATCH("Error",$A$9:$AV$9,0)),"OK","Error")</f>
        <v>Error Checks: OK</v>
      </c>
      <c r="B8" s="141"/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1"/>
      <c r="AE8" s="141"/>
      <c r="AF8" s="141"/>
      <c r="AG8" s="141"/>
      <c r="AH8" s="141"/>
      <c r="AI8" s="141"/>
      <c r="AJ8" s="141"/>
      <c r="AK8" s="141"/>
      <c r="AL8" s="141"/>
      <c r="AM8" s="141"/>
      <c r="AN8" s="141"/>
      <c r="AO8" s="141"/>
      <c r="AP8" s="141"/>
      <c r="AQ8" s="141"/>
      <c r="AR8" s="141"/>
      <c r="AS8" s="141"/>
      <c r="AT8" s="141"/>
      <c r="AU8" s="141"/>
    </row>
    <row r="9" spans="1:48" s="137" customFormat="1">
      <c r="A9" s="142" t="str">
        <f t="shared" ref="A9:AV9" si="0">IF(ISERROR(MATCH("Error",A10:A12,0)),"-","Error")</f>
        <v>-</v>
      </c>
      <c r="B9" s="142" t="str">
        <f t="shared" si="0"/>
        <v>-</v>
      </c>
      <c r="C9" s="142" t="str">
        <f t="shared" si="0"/>
        <v>-</v>
      </c>
      <c r="D9" s="142"/>
      <c r="E9" s="142" t="str">
        <f t="shared" si="0"/>
        <v>-</v>
      </c>
      <c r="F9" s="142" t="str">
        <f t="shared" si="0"/>
        <v>-</v>
      </c>
      <c r="G9" s="142" t="str">
        <f t="shared" si="0"/>
        <v>-</v>
      </c>
      <c r="H9" s="142" t="str">
        <f t="shared" si="0"/>
        <v>-</v>
      </c>
      <c r="I9" s="142" t="str">
        <f t="shared" si="0"/>
        <v>-</v>
      </c>
      <c r="J9" s="142" t="str">
        <f t="shared" si="0"/>
        <v>-</v>
      </c>
      <c r="K9" s="142" t="str">
        <f t="shared" si="0"/>
        <v>-</v>
      </c>
      <c r="L9" s="142" t="str">
        <f t="shared" si="0"/>
        <v>-</v>
      </c>
      <c r="M9" s="142" t="str">
        <f t="shared" si="0"/>
        <v>-</v>
      </c>
      <c r="N9" s="142" t="str">
        <f t="shared" si="0"/>
        <v>-</v>
      </c>
      <c r="O9" s="142" t="str">
        <f t="shared" si="0"/>
        <v>-</v>
      </c>
      <c r="P9" s="142" t="str">
        <f t="shared" si="0"/>
        <v>-</v>
      </c>
      <c r="Q9" s="142" t="str">
        <f t="shared" si="0"/>
        <v>-</v>
      </c>
      <c r="R9" s="142" t="str">
        <f t="shared" si="0"/>
        <v>-</v>
      </c>
      <c r="S9" s="142" t="str">
        <f t="shared" si="0"/>
        <v>-</v>
      </c>
      <c r="T9" s="142" t="str">
        <f t="shared" si="0"/>
        <v>-</v>
      </c>
      <c r="U9" s="142" t="str">
        <f t="shared" si="0"/>
        <v>-</v>
      </c>
      <c r="V9" s="142" t="str">
        <f t="shared" si="0"/>
        <v>-</v>
      </c>
      <c r="W9" s="142" t="str">
        <f t="shared" si="0"/>
        <v>-</v>
      </c>
      <c r="X9" s="142" t="str">
        <f t="shared" si="0"/>
        <v>-</v>
      </c>
      <c r="Y9" s="142" t="str">
        <f t="shared" si="0"/>
        <v>-</v>
      </c>
      <c r="Z9" s="142" t="str">
        <f t="shared" si="0"/>
        <v>-</v>
      </c>
      <c r="AA9" s="142" t="str">
        <f t="shared" si="0"/>
        <v>-</v>
      </c>
      <c r="AB9" s="142" t="str">
        <f t="shared" si="0"/>
        <v>-</v>
      </c>
      <c r="AC9" s="142" t="str">
        <f t="shared" si="0"/>
        <v>-</v>
      </c>
      <c r="AD9" s="142" t="str">
        <f t="shared" si="0"/>
        <v>-</v>
      </c>
      <c r="AE9" s="142" t="str">
        <f t="shared" si="0"/>
        <v>-</v>
      </c>
      <c r="AF9" s="142" t="str">
        <f t="shared" si="0"/>
        <v>-</v>
      </c>
      <c r="AG9" s="142" t="str">
        <f t="shared" si="0"/>
        <v>-</v>
      </c>
      <c r="AH9" s="142" t="str">
        <f t="shared" si="0"/>
        <v>-</v>
      </c>
      <c r="AI9" s="142" t="str">
        <f t="shared" si="0"/>
        <v>-</v>
      </c>
      <c r="AJ9" s="142" t="str">
        <f t="shared" si="0"/>
        <v>-</v>
      </c>
      <c r="AK9" s="142" t="str">
        <f t="shared" si="0"/>
        <v>-</v>
      </c>
      <c r="AL9" s="142" t="str">
        <f t="shared" si="0"/>
        <v>-</v>
      </c>
      <c r="AM9" s="142" t="str">
        <f t="shared" si="0"/>
        <v>-</v>
      </c>
      <c r="AN9" s="142" t="str">
        <f t="shared" si="0"/>
        <v>-</v>
      </c>
      <c r="AO9" s="142" t="str">
        <f t="shared" si="0"/>
        <v>-</v>
      </c>
      <c r="AP9" s="142" t="str">
        <f t="shared" si="0"/>
        <v>-</v>
      </c>
      <c r="AQ9" s="142" t="str">
        <f t="shared" si="0"/>
        <v>-</v>
      </c>
      <c r="AR9" s="142" t="str">
        <f t="shared" si="0"/>
        <v>-</v>
      </c>
      <c r="AS9" s="142" t="str">
        <f t="shared" si="0"/>
        <v>-</v>
      </c>
      <c r="AT9" s="142" t="str">
        <f t="shared" si="0"/>
        <v>-</v>
      </c>
      <c r="AU9" s="142" t="str">
        <f t="shared" si="0"/>
        <v>-</v>
      </c>
      <c r="AV9" s="137" t="str">
        <f t="shared" si="0"/>
        <v>-</v>
      </c>
    </row>
    <row r="12" spans="1:48" ht="19.899999999999999">
      <c r="A12" s="14" t="e">
        <f>'N0.6_Lookup_References'!B44</f>
        <v>#N/A</v>
      </c>
      <c r="B12" s="14"/>
      <c r="F12" s="14"/>
      <c r="G12" s="89" t="s">
        <v>0</v>
      </c>
      <c r="S12" s="200"/>
      <c r="T12" s="89" t="s">
        <v>2</v>
      </c>
      <c r="W12" s="201"/>
      <c r="X12" s="202" t="s">
        <v>229</v>
      </c>
      <c r="Y12" s="89" t="e">
        <f>VLOOKUP(A12, 'N0.6_Lookup_References'!B14:C63, 2, FALSE)</f>
        <v>#N/A</v>
      </c>
    </row>
    <row r="13" spans="1:48">
      <c r="S13" s="99" t="s">
        <v>112</v>
      </c>
      <c r="V13" s="99" t="s">
        <v>110</v>
      </c>
      <c r="AI13" s="99" t="s">
        <v>111</v>
      </c>
    </row>
    <row r="14" spans="1:48" ht="12.75" thickBot="1">
      <c r="A14" s="203" t="s">
        <v>413</v>
      </c>
      <c r="B14" s="203" t="s">
        <v>414</v>
      </c>
      <c r="C14" s="203" t="s">
        <v>415</v>
      </c>
      <c r="D14" s="203" t="s">
        <v>615</v>
      </c>
      <c r="F14" s="92" t="s">
        <v>49</v>
      </c>
      <c r="G14" s="91" t="s">
        <v>13</v>
      </c>
      <c r="H14" s="21" t="s">
        <v>14</v>
      </c>
      <c r="I14" s="22" t="s">
        <v>15</v>
      </c>
      <c r="J14" s="23" t="s">
        <v>16</v>
      </c>
      <c r="K14" s="24" t="s">
        <v>17</v>
      </c>
      <c r="L14" s="25" t="s">
        <v>18</v>
      </c>
      <c r="M14" s="26" t="s">
        <v>19</v>
      </c>
      <c r="N14" s="29" t="s">
        <v>20</v>
      </c>
      <c r="O14" s="27" t="s">
        <v>21</v>
      </c>
      <c r="P14" s="31" t="s">
        <v>22</v>
      </c>
      <c r="Q14" s="198" t="s">
        <v>26</v>
      </c>
      <c r="S14" s="92" t="s">
        <v>49</v>
      </c>
      <c r="T14" s="92" t="s">
        <v>76</v>
      </c>
      <c r="V14" s="92" t="s">
        <v>49</v>
      </c>
      <c r="W14" s="91" t="s">
        <v>13</v>
      </c>
      <c r="X14" s="21" t="s">
        <v>14</v>
      </c>
      <c r="Y14" s="22" t="s">
        <v>15</v>
      </c>
      <c r="Z14" s="23" t="s">
        <v>16</v>
      </c>
      <c r="AA14" s="24" t="s">
        <v>17</v>
      </c>
      <c r="AB14" s="25" t="s">
        <v>18</v>
      </c>
      <c r="AC14" s="26" t="s">
        <v>19</v>
      </c>
      <c r="AD14" s="29" t="s">
        <v>20</v>
      </c>
      <c r="AE14" s="27" t="s">
        <v>21</v>
      </c>
      <c r="AF14" s="31" t="s">
        <v>22</v>
      </c>
      <c r="AG14" s="198" t="s">
        <v>26</v>
      </c>
      <c r="AI14" s="92" t="s">
        <v>49</v>
      </c>
      <c r="AJ14" s="91" t="s">
        <v>4</v>
      </c>
      <c r="AK14" s="21" t="s">
        <v>5</v>
      </c>
      <c r="AL14" s="22" t="s">
        <v>6</v>
      </c>
      <c r="AM14" s="23" t="s">
        <v>7</v>
      </c>
      <c r="AN14" s="24" t="s">
        <v>8</v>
      </c>
      <c r="AO14" s="25" t="s">
        <v>91</v>
      </c>
      <c r="AP14" s="26" t="s">
        <v>92</v>
      </c>
      <c r="AQ14" s="29" t="s">
        <v>93</v>
      </c>
      <c r="AR14" s="27" t="s">
        <v>94</v>
      </c>
      <c r="AS14" s="31" t="s">
        <v>95</v>
      </c>
      <c r="AT14" s="198" t="s">
        <v>26</v>
      </c>
    </row>
    <row r="15" spans="1:48">
      <c r="A15" s="247" t="str">
        <f>'N3.01'!A15</f>
        <v>Stage1: RIIO-1 Closeout Position</v>
      </c>
      <c r="B15" s="247" t="str">
        <f>'N3.01'!B15</f>
        <v>Total Asset Category Risk</v>
      </c>
      <c r="C15" s="247" t="str">
        <f>'N3.01'!C15</f>
        <v>Closeout Position</v>
      </c>
      <c r="D15" s="247" t="str">
        <f>'N3.01'!D15</f>
        <v>Total</v>
      </c>
      <c r="F15" s="212" t="s">
        <v>51</v>
      </c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253">
        <f t="shared" ref="Q15:Q22" si="1">SUM(G15:P15)</f>
        <v>0</v>
      </c>
      <c r="S15" s="199" t="str">
        <f>$X$12</f>
        <v>Units:</v>
      </c>
      <c r="T15" s="120"/>
      <c r="V15" s="199" t="str">
        <f>$X$12</f>
        <v>Units:</v>
      </c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253">
        <f t="shared" ref="AG15:AG20" si="2">SUM(W15:AF15)</f>
        <v>0</v>
      </c>
      <c r="AI15" s="199" t="str">
        <f>$X$12</f>
        <v>Units:</v>
      </c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253">
        <f t="shared" ref="AT15:AT20" si="3">SUM(AJ15:AS15)</f>
        <v>0</v>
      </c>
    </row>
    <row r="16" spans="1:48">
      <c r="A16" s="204" t="str">
        <f>'N3.01'!A16</f>
        <v>Stage1: RIIO-1 to RIIO-2</v>
      </c>
      <c r="B16" s="204" t="str">
        <f>'N3.01'!B16</f>
        <v>Normalisation: True-Up</v>
      </c>
      <c r="C16" s="204" t="str">
        <f>'N3.01'!C16</f>
        <v>Data Revision</v>
      </c>
      <c r="D16" s="204" t="str">
        <f>'N3.01'!D16</f>
        <v>N/A</v>
      </c>
      <c r="F16" s="212" t="s">
        <v>51</v>
      </c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253">
        <f t="shared" si="1"/>
        <v>0</v>
      </c>
      <c r="S16" s="199" t="str">
        <f>$X$12</f>
        <v>Units:</v>
      </c>
      <c r="T16" s="120"/>
      <c r="V16" s="199" t="str">
        <f>$X$12</f>
        <v>Units:</v>
      </c>
      <c r="W16" s="120"/>
      <c r="X16" s="120"/>
      <c r="Y16" s="120"/>
      <c r="Z16" s="120"/>
      <c r="AA16" s="120"/>
      <c r="AB16" s="120"/>
      <c r="AC16" s="120"/>
      <c r="AD16" s="120"/>
      <c r="AE16" s="120"/>
      <c r="AF16" s="120"/>
      <c r="AG16" s="253">
        <f t="shared" si="2"/>
        <v>0</v>
      </c>
      <c r="AI16" s="199" t="str">
        <f>$X$12</f>
        <v>Units:</v>
      </c>
      <c r="AJ16" s="120"/>
      <c r="AK16" s="120"/>
      <c r="AL16" s="120"/>
      <c r="AM16" s="120"/>
      <c r="AN16" s="120"/>
      <c r="AO16" s="120"/>
      <c r="AP16" s="120"/>
      <c r="AQ16" s="120"/>
      <c r="AR16" s="120"/>
      <c r="AS16" s="120"/>
      <c r="AT16" s="253">
        <f t="shared" si="3"/>
        <v>0</v>
      </c>
    </row>
    <row r="17" spans="1:46">
      <c r="A17" s="204" t="str">
        <f>'N3.01'!A17</f>
        <v>Stage1: RIIO-1 to RIIO-2</v>
      </c>
      <c r="B17" s="204" t="str">
        <f>'N3.01'!B17</f>
        <v>Normalisation: True-Up</v>
      </c>
      <c r="C17" s="204" t="str">
        <f>'N3.01'!C17</f>
        <v>Methodological Change</v>
      </c>
      <c r="D17" s="204" t="str">
        <f>'N3.01'!D17</f>
        <v>N/A</v>
      </c>
      <c r="F17" s="212" t="s">
        <v>51</v>
      </c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253">
        <f t="shared" si="1"/>
        <v>0</v>
      </c>
      <c r="S17" s="199" t="str">
        <f>$X$12</f>
        <v>Units:</v>
      </c>
      <c r="T17" s="120"/>
      <c r="V17" s="199" t="str">
        <f>$X$12</f>
        <v>Units:</v>
      </c>
      <c r="W17" s="120"/>
      <c r="X17" s="120"/>
      <c r="Y17" s="120"/>
      <c r="Z17" s="120"/>
      <c r="AA17" s="120"/>
      <c r="AB17" s="120"/>
      <c r="AC17" s="120"/>
      <c r="AD17" s="120"/>
      <c r="AE17" s="120"/>
      <c r="AF17" s="120"/>
      <c r="AG17" s="253">
        <f t="shared" si="2"/>
        <v>0</v>
      </c>
      <c r="AI17" s="199" t="str">
        <f>$X$12</f>
        <v>Units:</v>
      </c>
      <c r="AJ17" s="120"/>
      <c r="AK17" s="120"/>
      <c r="AL17" s="120"/>
      <c r="AM17" s="120"/>
      <c r="AN17" s="120"/>
      <c r="AO17" s="120"/>
      <c r="AP17" s="120"/>
      <c r="AQ17" s="120"/>
      <c r="AR17" s="120"/>
      <c r="AS17" s="120"/>
      <c r="AT17" s="253">
        <f t="shared" si="3"/>
        <v>0</v>
      </c>
    </row>
    <row r="18" spans="1:46">
      <c r="A18" s="204" t="str">
        <f>'N3.01'!A18</f>
        <v>Stage1: RIIO-1 to RIIO-2</v>
      </c>
      <c r="B18" s="204" t="str">
        <f>'N3.01'!B18</f>
        <v>Normalisation: True-Up</v>
      </c>
      <c r="C18" s="248" t="str">
        <f>'N3.01'!C18</f>
        <v>Optional entry 1</v>
      </c>
      <c r="D18" s="204" t="str">
        <f>'N3.01'!D18</f>
        <v>N/A</v>
      </c>
      <c r="F18" s="212" t="s">
        <v>51</v>
      </c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253">
        <f t="shared" si="1"/>
        <v>0</v>
      </c>
      <c r="S18" s="199" t="str">
        <f>$X$12</f>
        <v>Units:</v>
      </c>
      <c r="T18" s="120"/>
      <c r="V18" s="199" t="str">
        <f>$X$12</f>
        <v>Units:</v>
      </c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253">
        <f t="shared" si="2"/>
        <v>0</v>
      </c>
      <c r="AI18" s="199" t="str">
        <f>$X$12</f>
        <v>Units:</v>
      </c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253">
        <f t="shared" si="3"/>
        <v>0</v>
      </c>
    </row>
    <row r="19" spans="1:46">
      <c r="A19" s="204" t="str">
        <f>'N3.01'!A19</f>
        <v>Stage1: RIIO-1 to RIIO-2</v>
      </c>
      <c r="B19" s="204" t="str">
        <f>'N3.01'!B19</f>
        <v>Normalisation: True-Up</v>
      </c>
      <c r="C19" s="248" t="str">
        <f>'N3.01'!C19</f>
        <v>Optional entry 2</v>
      </c>
      <c r="D19" s="204" t="str">
        <f>'N3.01'!D19</f>
        <v>N/A</v>
      </c>
      <c r="F19" s="212" t="s">
        <v>51</v>
      </c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252">
        <f t="shared" si="1"/>
        <v>0</v>
      </c>
      <c r="S19" s="199" t="str">
        <f>$X$12</f>
        <v>Units:</v>
      </c>
      <c r="T19" s="120"/>
      <c r="V19" s="199" t="str">
        <f>$X$12</f>
        <v>Units:</v>
      </c>
      <c r="W19" s="120"/>
      <c r="X19" s="120"/>
      <c r="Y19" s="120"/>
      <c r="Z19" s="120"/>
      <c r="AA19" s="120"/>
      <c r="AB19" s="120"/>
      <c r="AC19" s="120"/>
      <c r="AD19" s="120"/>
      <c r="AE19" s="120"/>
      <c r="AF19" s="120"/>
      <c r="AG19" s="252">
        <f t="shared" si="2"/>
        <v>0</v>
      </c>
      <c r="AI19" s="199" t="str">
        <f>$X$12</f>
        <v>Units:</v>
      </c>
      <c r="AJ19" s="120"/>
      <c r="AK19" s="120"/>
      <c r="AL19" s="120"/>
      <c r="AM19" s="120"/>
      <c r="AN19" s="120"/>
      <c r="AO19" s="120"/>
      <c r="AP19" s="120"/>
      <c r="AQ19" s="120"/>
      <c r="AR19" s="120"/>
      <c r="AS19" s="120"/>
      <c r="AT19" s="252">
        <f t="shared" si="3"/>
        <v>0</v>
      </c>
    </row>
    <row r="20" spans="1:46">
      <c r="A20" s="247" t="str">
        <f>'N3.01'!A20</f>
        <v>Stage 2: RIIO-2 Start Position 2020/21</v>
      </c>
      <c r="B20" s="247" t="str">
        <f>'N3.01'!B20</f>
        <v>Total Asset Category Risk</v>
      </c>
      <c r="C20" s="247" t="str">
        <f>'N3.01'!C20</f>
        <v>Start Position</v>
      </c>
      <c r="D20" s="247" t="str">
        <f>'N3.01'!D20</f>
        <v>Total</v>
      </c>
      <c r="F20" s="212" t="s">
        <v>51</v>
      </c>
      <c r="G20" s="252">
        <f>SUM(G15:G19)</f>
        <v>0</v>
      </c>
      <c r="H20" s="252">
        <f t="shared" ref="H20:P20" si="4">SUM(H15:H19)</f>
        <v>0</v>
      </c>
      <c r="I20" s="252">
        <f t="shared" si="4"/>
        <v>0</v>
      </c>
      <c r="J20" s="252">
        <f t="shared" si="4"/>
        <v>0</v>
      </c>
      <c r="K20" s="252">
        <f t="shared" si="4"/>
        <v>0</v>
      </c>
      <c r="L20" s="252">
        <f t="shared" si="4"/>
        <v>0</v>
      </c>
      <c r="M20" s="252">
        <f t="shared" si="4"/>
        <v>0</v>
      </c>
      <c r="N20" s="252">
        <f t="shared" si="4"/>
        <v>0</v>
      </c>
      <c r="O20" s="252">
        <f t="shared" si="4"/>
        <v>0</v>
      </c>
      <c r="P20" s="252">
        <f t="shared" si="4"/>
        <v>0</v>
      </c>
      <c r="Q20" s="252">
        <f t="shared" si="1"/>
        <v>0</v>
      </c>
      <c r="S20" s="199" t="str">
        <f t="shared" ref="S20:S55" si="5">$X$12</f>
        <v>Units:</v>
      </c>
      <c r="T20" s="120"/>
      <c r="V20" s="199" t="str">
        <f t="shared" ref="V20:V55" si="6">$X$12</f>
        <v>Units:</v>
      </c>
      <c r="W20" s="252">
        <f t="shared" ref="W20:AF20" si="7">SUM(W15:W19)</f>
        <v>0</v>
      </c>
      <c r="X20" s="252">
        <f t="shared" si="7"/>
        <v>0</v>
      </c>
      <c r="Y20" s="252">
        <f t="shared" si="7"/>
        <v>0</v>
      </c>
      <c r="Z20" s="252">
        <f t="shared" si="7"/>
        <v>0</v>
      </c>
      <c r="AA20" s="252">
        <f t="shared" si="7"/>
        <v>0</v>
      </c>
      <c r="AB20" s="252">
        <f t="shared" si="7"/>
        <v>0</v>
      </c>
      <c r="AC20" s="252">
        <f t="shared" si="7"/>
        <v>0</v>
      </c>
      <c r="AD20" s="252">
        <f t="shared" si="7"/>
        <v>0</v>
      </c>
      <c r="AE20" s="252">
        <f t="shared" si="7"/>
        <v>0</v>
      </c>
      <c r="AF20" s="252">
        <f t="shared" si="7"/>
        <v>0</v>
      </c>
      <c r="AG20" s="252">
        <f t="shared" si="2"/>
        <v>0</v>
      </c>
      <c r="AI20" s="199" t="str">
        <f t="shared" ref="AI20:AI55" si="8">$X$12</f>
        <v>Units:</v>
      </c>
      <c r="AJ20" s="252">
        <f t="shared" ref="AJ20:AS20" si="9">SUM(AJ15:AJ19)</f>
        <v>0</v>
      </c>
      <c r="AK20" s="252">
        <f t="shared" si="9"/>
        <v>0</v>
      </c>
      <c r="AL20" s="252">
        <f t="shared" si="9"/>
        <v>0</v>
      </c>
      <c r="AM20" s="252">
        <f t="shared" si="9"/>
        <v>0</v>
      </c>
      <c r="AN20" s="252">
        <f t="shared" si="9"/>
        <v>0</v>
      </c>
      <c r="AO20" s="252">
        <f t="shared" si="9"/>
        <v>0</v>
      </c>
      <c r="AP20" s="252">
        <f t="shared" si="9"/>
        <v>0</v>
      </c>
      <c r="AQ20" s="252">
        <f t="shared" si="9"/>
        <v>0</v>
      </c>
      <c r="AR20" s="252">
        <f t="shared" si="9"/>
        <v>0</v>
      </c>
      <c r="AS20" s="252">
        <f t="shared" si="9"/>
        <v>0</v>
      </c>
      <c r="AT20" s="252">
        <f t="shared" si="3"/>
        <v>0</v>
      </c>
    </row>
    <row r="21" spans="1:46">
      <c r="A21" s="204" t="str">
        <f>'N3.01'!A21</f>
        <v>Stage 2: Without Intervention Risk Change</v>
      </c>
      <c r="B21" s="204" t="str">
        <f>'N3.01'!B21</f>
        <v>Deterioration</v>
      </c>
      <c r="C21" s="204" t="str">
        <f>'N3.01'!C21</f>
        <v>Original Forecast Deterioration</v>
      </c>
      <c r="D21" s="204" t="str">
        <f>'N3.01'!D21</f>
        <v>N/A</v>
      </c>
      <c r="F21" s="212" t="s">
        <v>51</v>
      </c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253">
        <f t="shared" si="1"/>
        <v>0</v>
      </c>
      <c r="S21" s="199" t="str">
        <f t="shared" si="5"/>
        <v>Units:</v>
      </c>
      <c r="T21" s="120"/>
      <c r="V21" s="199" t="str">
        <f t="shared" si="6"/>
        <v>Units:</v>
      </c>
      <c r="W21" s="120"/>
      <c r="X21" s="120"/>
      <c r="Y21" s="120"/>
      <c r="Z21" s="120"/>
      <c r="AA21" s="120"/>
      <c r="AB21" s="120"/>
      <c r="AC21" s="120"/>
      <c r="AD21" s="120"/>
      <c r="AE21" s="120"/>
      <c r="AF21" s="120"/>
      <c r="AG21" s="253">
        <f t="shared" ref="AG21:AG32" si="10">SUM(W21:AF21)</f>
        <v>0</v>
      </c>
      <c r="AI21" s="199" t="str">
        <f t="shared" si="8"/>
        <v>Units:</v>
      </c>
      <c r="AJ21" s="120"/>
      <c r="AK21" s="120"/>
      <c r="AL21" s="120"/>
      <c r="AM21" s="120"/>
      <c r="AN21" s="120"/>
      <c r="AO21" s="120"/>
      <c r="AP21" s="120"/>
      <c r="AQ21" s="120"/>
      <c r="AR21" s="120"/>
      <c r="AS21" s="120"/>
      <c r="AT21" s="253">
        <f t="shared" ref="AT21:AT32" si="11">SUM(AJ21:AS21)</f>
        <v>0</v>
      </c>
    </row>
    <row r="22" spans="1:46">
      <c r="A22" s="204" t="str">
        <f>'N3.01'!A22</f>
        <v>Stage 2: Without Intervention Risk Change</v>
      </c>
      <c r="B22" s="204" t="str">
        <f>'N3.01'!B22</f>
        <v>Non-Intervention Impacts</v>
      </c>
      <c r="C22" s="204" t="str">
        <f>'N3.01'!C22</f>
        <v>Revised Forecast Deterioration</v>
      </c>
      <c r="D22" s="204" t="str">
        <f>'N3.01'!D22</f>
        <v>N/A</v>
      </c>
      <c r="F22" s="212" t="s">
        <v>51</v>
      </c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253">
        <f t="shared" si="1"/>
        <v>0</v>
      </c>
      <c r="S22" s="199" t="str">
        <f t="shared" si="5"/>
        <v>Units:</v>
      </c>
      <c r="T22" s="120"/>
      <c r="V22" s="199" t="str">
        <f t="shared" si="6"/>
        <v>Units:</v>
      </c>
      <c r="W22" s="120"/>
      <c r="X22" s="120"/>
      <c r="Y22" s="120"/>
      <c r="Z22" s="120"/>
      <c r="AA22" s="120"/>
      <c r="AB22" s="120"/>
      <c r="AC22" s="120"/>
      <c r="AD22" s="120"/>
      <c r="AE22" s="120"/>
      <c r="AF22" s="120"/>
      <c r="AG22" s="253">
        <f t="shared" si="10"/>
        <v>0</v>
      </c>
      <c r="AI22" s="199" t="str">
        <f t="shared" si="8"/>
        <v>Units:</v>
      </c>
      <c r="AJ22" s="120"/>
      <c r="AK22" s="120"/>
      <c r="AL22" s="120"/>
      <c r="AM22" s="120"/>
      <c r="AN22" s="120"/>
      <c r="AO22" s="120"/>
      <c r="AP22" s="120"/>
      <c r="AQ22" s="120"/>
      <c r="AR22" s="120"/>
      <c r="AS22" s="120"/>
      <c r="AT22" s="253">
        <f t="shared" si="11"/>
        <v>0</v>
      </c>
    </row>
    <row r="23" spans="1:46">
      <c r="A23" s="204" t="str">
        <f>'N3.01'!A23</f>
        <v>Stage 2: Without Intervention Risk Change</v>
      </c>
      <c r="B23" s="204" t="str">
        <f>'N3.01'!B23</f>
        <v>Non-Intervention Impacts</v>
      </c>
      <c r="C23" s="204" t="str">
        <f>'N3.01'!C23</f>
        <v>Deterioration Change Impact</v>
      </c>
      <c r="D23" s="204" t="str">
        <f>'N3.01'!D23</f>
        <v>Non-Intervention</v>
      </c>
      <c r="F23" s="212" t="s">
        <v>51</v>
      </c>
      <c r="G23" s="254">
        <f t="shared" ref="G23:P23" si="12">G$22-G$21</f>
        <v>0</v>
      </c>
      <c r="H23" s="254">
        <f t="shared" si="12"/>
        <v>0</v>
      </c>
      <c r="I23" s="254">
        <f t="shared" si="12"/>
        <v>0</v>
      </c>
      <c r="J23" s="254">
        <f t="shared" si="12"/>
        <v>0</v>
      </c>
      <c r="K23" s="254">
        <f t="shared" si="12"/>
        <v>0</v>
      </c>
      <c r="L23" s="254">
        <f t="shared" si="12"/>
        <v>0</v>
      </c>
      <c r="M23" s="254">
        <f t="shared" si="12"/>
        <v>0</v>
      </c>
      <c r="N23" s="254">
        <f t="shared" si="12"/>
        <v>0</v>
      </c>
      <c r="O23" s="254">
        <f t="shared" si="12"/>
        <v>0</v>
      </c>
      <c r="P23" s="254">
        <f t="shared" si="12"/>
        <v>0</v>
      </c>
      <c r="Q23" s="253">
        <f t="shared" ref="Q23:Q32" si="13">SUM(G23:P23)</f>
        <v>0</v>
      </c>
      <c r="S23" s="199" t="str">
        <f t="shared" si="5"/>
        <v>Units:</v>
      </c>
      <c r="T23" s="120"/>
      <c r="V23" s="199" t="str">
        <f t="shared" si="6"/>
        <v>Units:</v>
      </c>
      <c r="W23" s="254">
        <f t="shared" ref="W23:AF23" si="14">W$22-W$21</f>
        <v>0</v>
      </c>
      <c r="X23" s="254">
        <f t="shared" si="14"/>
        <v>0</v>
      </c>
      <c r="Y23" s="254">
        <f t="shared" si="14"/>
        <v>0</v>
      </c>
      <c r="Z23" s="254">
        <f t="shared" si="14"/>
        <v>0</v>
      </c>
      <c r="AA23" s="254">
        <f t="shared" si="14"/>
        <v>0</v>
      </c>
      <c r="AB23" s="254">
        <f t="shared" si="14"/>
        <v>0</v>
      </c>
      <c r="AC23" s="254">
        <f t="shared" si="14"/>
        <v>0</v>
      </c>
      <c r="AD23" s="254">
        <f t="shared" si="14"/>
        <v>0</v>
      </c>
      <c r="AE23" s="254">
        <f t="shared" si="14"/>
        <v>0</v>
      </c>
      <c r="AF23" s="254">
        <f t="shared" si="14"/>
        <v>0</v>
      </c>
      <c r="AG23" s="253">
        <f t="shared" si="10"/>
        <v>0</v>
      </c>
      <c r="AI23" s="199" t="str">
        <f t="shared" si="8"/>
        <v>Units:</v>
      </c>
      <c r="AJ23" s="254">
        <f t="shared" ref="AJ23:AS23" si="15">AJ$22-AJ$21</f>
        <v>0</v>
      </c>
      <c r="AK23" s="254">
        <f t="shared" si="15"/>
        <v>0</v>
      </c>
      <c r="AL23" s="254">
        <f t="shared" si="15"/>
        <v>0</v>
      </c>
      <c r="AM23" s="254">
        <f t="shared" si="15"/>
        <v>0</v>
      </c>
      <c r="AN23" s="254">
        <f t="shared" si="15"/>
        <v>0</v>
      </c>
      <c r="AO23" s="254">
        <f t="shared" si="15"/>
        <v>0</v>
      </c>
      <c r="AP23" s="254">
        <f t="shared" si="15"/>
        <v>0</v>
      </c>
      <c r="AQ23" s="254">
        <f t="shared" si="15"/>
        <v>0</v>
      </c>
      <c r="AR23" s="254">
        <f t="shared" si="15"/>
        <v>0</v>
      </c>
      <c r="AS23" s="254">
        <f t="shared" si="15"/>
        <v>0</v>
      </c>
      <c r="AT23" s="253">
        <f t="shared" si="11"/>
        <v>0</v>
      </c>
    </row>
    <row r="24" spans="1:46">
      <c r="A24" s="204" t="str">
        <f>'N3.01'!A24</f>
        <v>Stage 2: Without Intervention Risk Change</v>
      </c>
      <c r="B24" s="204" t="str">
        <f>'N3.01'!B24</f>
        <v>Non-Intervention Impacts</v>
      </c>
      <c r="C24" s="204" t="str">
        <f>'N3.01'!C24</f>
        <v>Revised Forecast Methodology Change</v>
      </c>
      <c r="D24" s="204" t="str">
        <f>'N3.01'!D24</f>
        <v>N/A</v>
      </c>
      <c r="F24" s="212" t="s">
        <v>51</v>
      </c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253">
        <f>SUM(G24:P24)</f>
        <v>0</v>
      </c>
      <c r="S24" s="199" t="str">
        <f t="shared" si="5"/>
        <v>Units:</v>
      </c>
      <c r="T24" s="120"/>
      <c r="V24" s="199" t="str">
        <f t="shared" si="6"/>
        <v>Units:</v>
      </c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253">
        <f t="shared" si="10"/>
        <v>0</v>
      </c>
      <c r="AI24" s="199" t="str">
        <f t="shared" si="8"/>
        <v>Units:</v>
      </c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253">
        <f t="shared" si="11"/>
        <v>0</v>
      </c>
    </row>
    <row r="25" spans="1:46">
      <c r="A25" s="204" t="str">
        <f>'N3.01'!A25</f>
        <v>Stage 2: Without Intervention Risk Change</v>
      </c>
      <c r="B25" s="204" t="str">
        <f>'N3.01'!B25</f>
        <v>Non-Intervention Impacts</v>
      </c>
      <c r="C25" s="204" t="str">
        <f>'N3.01'!C25</f>
        <v>Methodology Change Impact</v>
      </c>
      <c r="D25" s="204" t="str">
        <f>'N3.01'!D25</f>
        <v>Non-Intervention</v>
      </c>
      <c r="F25" s="212" t="s">
        <v>51</v>
      </c>
      <c r="G25" s="254">
        <f t="shared" ref="G25:P25" si="16">G$24-G$22</f>
        <v>0</v>
      </c>
      <c r="H25" s="254">
        <f t="shared" si="16"/>
        <v>0</v>
      </c>
      <c r="I25" s="254">
        <f t="shared" si="16"/>
        <v>0</v>
      </c>
      <c r="J25" s="254">
        <f t="shared" si="16"/>
        <v>0</v>
      </c>
      <c r="K25" s="254">
        <f t="shared" si="16"/>
        <v>0</v>
      </c>
      <c r="L25" s="254">
        <f t="shared" si="16"/>
        <v>0</v>
      </c>
      <c r="M25" s="254">
        <f t="shared" si="16"/>
        <v>0</v>
      </c>
      <c r="N25" s="254">
        <f t="shared" si="16"/>
        <v>0</v>
      </c>
      <c r="O25" s="254">
        <f t="shared" si="16"/>
        <v>0</v>
      </c>
      <c r="P25" s="254">
        <f t="shared" si="16"/>
        <v>0</v>
      </c>
      <c r="Q25" s="253">
        <f t="shared" si="13"/>
        <v>0</v>
      </c>
      <c r="S25" s="199" t="str">
        <f t="shared" si="5"/>
        <v>Units:</v>
      </c>
      <c r="T25" s="120"/>
      <c r="V25" s="199" t="str">
        <f t="shared" si="6"/>
        <v>Units:</v>
      </c>
      <c r="W25" s="254">
        <f t="shared" ref="W25:AF25" si="17">W$24-W$22</f>
        <v>0</v>
      </c>
      <c r="X25" s="254">
        <f t="shared" si="17"/>
        <v>0</v>
      </c>
      <c r="Y25" s="254">
        <f t="shared" si="17"/>
        <v>0</v>
      </c>
      <c r="Z25" s="254">
        <f t="shared" si="17"/>
        <v>0</v>
      </c>
      <c r="AA25" s="254">
        <f t="shared" si="17"/>
        <v>0</v>
      </c>
      <c r="AB25" s="254">
        <f t="shared" si="17"/>
        <v>0</v>
      </c>
      <c r="AC25" s="254">
        <f t="shared" si="17"/>
        <v>0</v>
      </c>
      <c r="AD25" s="254">
        <f t="shared" si="17"/>
        <v>0</v>
      </c>
      <c r="AE25" s="254">
        <f t="shared" si="17"/>
        <v>0</v>
      </c>
      <c r="AF25" s="254">
        <f t="shared" si="17"/>
        <v>0</v>
      </c>
      <c r="AG25" s="253">
        <f t="shared" si="10"/>
        <v>0</v>
      </c>
      <c r="AI25" s="199" t="str">
        <f t="shared" si="8"/>
        <v>Units:</v>
      </c>
      <c r="AJ25" s="254">
        <f t="shared" ref="AJ25:AS25" si="18">AJ$24-AJ$22</f>
        <v>0</v>
      </c>
      <c r="AK25" s="254">
        <f t="shared" si="18"/>
        <v>0</v>
      </c>
      <c r="AL25" s="254">
        <f t="shared" si="18"/>
        <v>0</v>
      </c>
      <c r="AM25" s="254">
        <f t="shared" si="18"/>
        <v>0</v>
      </c>
      <c r="AN25" s="254">
        <f t="shared" si="18"/>
        <v>0</v>
      </c>
      <c r="AO25" s="254">
        <f t="shared" si="18"/>
        <v>0</v>
      </c>
      <c r="AP25" s="254">
        <f t="shared" si="18"/>
        <v>0</v>
      </c>
      <c r="AQ25" s="254">
        <f t="shared" si="18"/>
        <v>0</v>
      </c>
      <c r="AR25" s="254">
        <f t="shared" si="18"/>
        <v>0</v>
      </c>
      <c r="AS25" s="254">
        <f t="shared" si="18"/>
        <v>0</v>
      </c>
      <c r="AT25" s="253">
        <f t="shared" si="11"/>
        <v>0</v>
      </c>
    </row>
    <row r="26" spans="1:46">
      <c r="A26" s="204" t="str">
        <f>'N3.01'!A26</f>
        <v>Stage 2: Without Intervention Risk Change</v>
      </c>
      <c r="B26" s="204" t="str">
        <f>'N3.01'!B26</f>
        <v>Load Related Work</v>
      </c>
      <c r="C26" s="204" t="str">
        <f>'N3.01'!C26</f>
        <v>Asset Additions (not part of replace or refurb)</v>
      </c>
      <c r="D26" s="204" t="str">
        <f>'N3.01'!D26</f>
        <v>Other Interventions</v>
      </c>
      <c r="F26" s="212" t="s">
        <v>51</v>
      </c>
      <c r="G26" s="120"/>
      <c r="H26" s="120"/>
      <c r="I26" s="120"/>
      <c r="J26" s="120"/>
      <c r="K26" s="120"/>
      <c r="L26" s="120"/>
      <c r="M26" s="120"/>
      <c r="N26" s="120"/>
      <c r="O26" s="120"/>
      <c r="P26" s="120"/>
      <c r="Q26" s="253">
        <f t="shared" si="13"/>
        <v>0</v>
      </c>
      <c r="S26" s="199" t="str">
        <f t="shared" si="5"/>
        <v>Units:</v>
      </c>
      <c r="T26" s="120"/>
      <c r="V26" s="199" t="str">
        <f t="shared" si="6"/>
        <v>Units:</v>
      </c>
      <c r="W26" s="120"/>
      <c r="X26" s="120"/>
      <c r="Y26" s="120"/>
      <c r="Z26" s="120"/>
      <c r="AA26" s="120"/>
      <c r="AB26" s="120"/>
      <c r="AC26" s="120"/>
      <c r="AD26" s="120"/>
      <c r="AE26" s="120"/>
      <c r="AF26" s="120"/>
      <c r="AG26" s="253">
        <f t="shared" si="10"/>
        <v>0</v>
      </c>
      <c r="AI26" s="199" t="str">
        <f t="shared" si="8"/>
        <v>Units:</v>
      </c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253">
        <f t="shared" si="11"/>
        <v>0</v>
      </c>
    </row>
    <row r="27" spans="1:46">
      <c r="A27" s="204" t="str">
        <f>'N3.01'!A27</f>
        <v>Stage 2: Without Intervention Risk Change</v>
      </c>
      <c r="B27" s="204" t="str">
        <f>'N3.01'!B27</f>
        <v>Load Related Work</v>
      </c>
      <c r="C27" s="204" t="str">
        <f>'N3.01'!C27</f>
        <v>Asset Disposals  (not part of replace or refurb)</v>
      </c>
      <c r="D27" s="204" t="str">
        <f>'N3.01'!D27</f>
        <v>Other Interventions</v>
      </c>
      <c r="F27" s="212" t="s">
        <v>51</v>
      </c>
      <c r="G27" s="120"/>
      <c r="H27" s="120"/>
      <c r="I27" s="120"/>
      <c r="J27" s="120"/>
      <c r="K27" s="120"/>
      <c r="L27" s="120"/>
      <c r="M27" s="120"/>
      <c r="N27" s="120"/>
      <c r="O27" s="120"/>
      <c r="P27" s="120"/>
      <c r="Q27" s="253">
        <f t="shared" si="13"/>
        <v>0</v>
      </c>
      <c r="S27" s="199" t="str">
        <f t="shared" si="5"/>
        <v>Units:</v>
      </c>
      <c r="T27" s="120"/>
      <c r="V27" s="199" t="str">
        <f t="shared" si="6"/>
        <v>Units:</v>
      </c>
      <c r="W27" s="120"/>
      <c r="X27" s="120"/>
      <c r="Y27" s="120"/>
      <c r="Z27" s="120"/>
      <c r="AA27" s="120"/>
      <c r="AB27" s="120"/>
      <c r="AC27" s="120"/>
      <c r="AD27" s="120"/>
      <c r="AE27" s="120"/>
      <c r="AF27" s="120"/>
      <c r="AG27" s="253">
        <f t="shared" si="10"/>
        <v>0</v>
      </c>
      <c r="AI27" s="199" t="str">
        <f t="shared" si="8"/>
        <v>Units:</v>
      </c>
      <c r="AJ27" s="120"/>
      <c r="AK27" s="120"/>
      <c r="AL27" s="120"/>
      <c r="AM27" s="120"/>
      <c r="AN27" s="120"/>
      <c r="AO27" s="120"/>
      <c r="AP27" s="120"/>
      <c r="AQ27" s="120"/>
      <c r="AR27" s="120"/>
      <c r="AS27" s="120"/>
      <c r="AT27" s="253">
        <f t="shared" si="11"/>
        <v>0</v>
      </c>
    </row>
    <row r="28" spans="1:46">
      <c r="A28" s="204" t="str">
        <f>'N3.01'!A28</f>
        <v>Stage 2: Without Intervention Risk Change</v>
      </c>
      <c r="B28" s="204" t="str">
        <f>'N3.01'!B28</f>
        <v>Risk Changes</v>
      </c>
      <c r="C28" s="204" t="str">
        <f>'N3.01'!C28</f>
        <v>Changes in Maintenance Programme</v>
      </c>
      <c r="D28" s="204" t="str">
        <f>'N3.01'!D28</f>
        <v>Other Interventions</v>
      </c>
      <c r="F28" s="212" t="s">
        <v>51</v>
      </c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253">
        <f t="shared" si="13"/>
        <v>0</v>
      </c>
      <c r="S28" s="199" t="str">
        <f t="shared" si="5"/>
        <v>Units:</v>
      </c>
      <c r="T28" s="120"/>
      <c r="V28" s="199" t="str">
        <f t="shared" si="6"/>
        <v>Units:</v>
      </c>
      <c r="W28" s="120"/>
      <c r="X28" s="120"/>
      <c r="Y28" s="120"/>
      <c r="Z28" s="120"/>
      <c r="AA28" s="120"/>
      <c r="AB28" s="120"/>
      <c r="AC28" s="120"/>
      <c r="AD28" s="120"/>
      <c r="AE28" s="120"/>
      <c r="AF28" s="120"/>
      <c r="AG28" s="253">
        <f t="shared" si="10"/>
        <v>0</v>
      </c>
      <c r="AI28" s="199" t="str">
        <f t="shared" si="8"/>
        <v>Units:</v>
      </c>
      <c r="AJ28" s="120"/>
      <c r="AK28" s="120"/>
      <c r="AL28" s="120"/>
      <c r="AM28" s="120"/>
      <c r="AN28" s="120"/>
      <c r="AO28" s="120"/>
      <c r="AP28" s="120"/>
      <c r="AQ28" s="120"/>
      <c r="AR28" s="120"/>
      <c r="AS28" s="120"/>
      <c r="AT28" s="253">
        <f t="shared" si="11"/>
        <v>0</v>
      </c>
    </row>
    <row r="29" spans="1:46">
      <c r="A29" s="204" t="str">
        <f>'N3.01'!A29</f>
        <v>Stage 2: Without Intervention Risk Change</v>
      </c>
      <c r="B29" s="204" t="str">
        <f>'N3.01'!B29</f>
        <v>Risk Changes</v>
      </c>
      <c r="C29" s="204" t="str">
        <f>'N3.01'!C29</f>
        <v>Manual Over-ride on PoF or CoF</v>
      </c>
      <c r="D29" s="204" t="str">
        <f>'N3.01'!D29</f>
        <v>Non-Intervention</v>
      </c>
      <c r="F29" s="212" t="s">
        <v>51</v>
      </c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253">
        <f t="shared" si="13"/>
        <v>0</v>
      </c>
      <c r="S29" s="199" t="str">
        <f t="shared" si="5"/>
        <v>Units:</v>
      </c>
      <c r="T29" s="120"/>
      <c r="V29" s="199" t="str">
        <f t="shared" si="6"/>
        <v>Units:</v>
      </c>
      <c r="W29" s="120"/>
      <c r="X29" s="120"/>
      <c r="Y29" s="120"/>
      <c r="Z29" s="120"/>
      <c r="AA29" s="120"/>
      <c r="AB29" s="120"/>
      <c r="AC29" s="120"/>
      <c r="AD29" s="120"/>
      <c r="AE29" s="120"/>
      <c r="AF29" s="120"/>
      <c r="AG29" s="253">
        <f t="shared" si="10"/>
        <v>0</v>
      </c>
      <c r="AI29" s="199" t="str">
        <f t="shared" si="8"/>
        <v>Units:</v>
      </c>
      <c r="AJ29" s="120"/>
      <c r="AK29" s="120"/>
      <c r="AL29" s="120"/>
      <c r="AM29" s="120"/>
      <c r="AN29" s="120"/>
      <c r="AO29" s="120"/>
      <c r="AP29" s="120"/>
      <c r="AQ29" s="120"/>
      <c r="AR29" s="120"/>
      <c r="AS29" s="120"/>
      <c r="AT29" s="253">
        <f t="shared" si="11"/>
        <v>0</v>
      </c>
    </row>
    <row r="30" spans="1:46">
      <c r="A30" s="204" t="str">
        <f>'N3.01'!A30</f>
        <v>Stage 2: Without Intervention Risk Change</v>
      </c>
      <c r="B30" s="204" t="str">
        <f>'N3.01'!B30</f>
        <v>Risk Changes</v>
      </c>
      <c r="C30" s="204" t="str">
        <f>'N3.01'!C30</f>
        <v>Extension of Expected Asset Life</v>
      </c>
      <c r="D30" s="204" t="str">
        <f>'N3.01'!D30</f>
        <v>Non-Intervention</v>
      </c>
      <c r="F30" s="212" t="s">
        <v>51</v>
      </c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253">
        <f t="shared" si="13"/>
        <v>0</v>
      </c>
      <c r="S30" s="199" t="str">
        <f t="shared" si="5"/>
        <v>Units:</v>
      </c>
      <c r="T30" s="120"/>
      <c r="V30" s="199" t="str">
        <f t="shared" si="6"/>
        <v>Units:</v>
      </c>
      <c r="W30" s="120"/>
      <c r="X30" s="120"/>
      <c r="Y30" s="120"/>
      <c r="Z30" s="120"/>
      <c r="AA30" s="120"/>
      <c r="AB30" s="120"/>
      <c r="AC30" s="120"/>
      <c r="AD30" s="120"/>
      <c r="AE30" s="120"/>
      <c r="AF30" s="120"/>
      <c r="AG30" s="253">
        <f t="shared" si="10"/>
        <v>0</v>
      </c>
      <c r="AI30" s="199" t="str">
        <f t="shared" si="8"/>
        <v>Units:</v>
      </c>
      <c r="AJ30" s="120"/>
      <c r="AK30" s="120"/>
      <c r="AL30" s="120"/>
      <c r="AM30" s="120"/>
      <c r="AN30" s="120"/>
      <c r="AO30" s="120"/>
      <c r="AP30" s="120"/>
      <c r="AQ30" s="120"/>
      <c r="AR30" s="120"/>
      <c r="AS30" s="120"/>
      <c r="AT30" s="253">
        <f t="shared" si="11"/>
        <v>0</v>
      </c>
    </row>
    <row r="31" spans="1:46">
      <c r="A31" s="204" t="str">
        <f>'N3.01'!A31</f>
        <v>Stage 2: Without Intervention Risk Change</v>
      </c>
      <c r="B31" s="204" t="str">
        <f>'N3.01'!B31</f>
        <v>Risk Changes</v>
      </c>
      <c r="C31" s="204" t="str">
        <f>'N3.01'!C31</f>
        <v>Consequential Interventions</v>
      </c>
      <c r="D31" s="204" t="str">
        <f>'N3.01'!D31</f>
        <v>Non-Intervention</v>
      </c>
      <c r="F31" s="212" t="s">
        <v>51</v>
      </c>
      <c r="G31" s="120"/>
      <c r="H31" s="120"/>
      <c r="I31" s="120"/>
      <c r="J31" s="120"/>
      <c r="K31" s="120"/>
      <c r="L31" s="120"/>
      <c r="M31" s="120"/>
      <c r="N31" s="120"/>
      <c r="O31" s="120"/>
      <c r="P31" s="120"/>
      <c r="Q31" s="253">
        <f t="shared" si="13"/>
        <v>0</v>
      </c>
      <c r="S31" s="199" t="str">
        <f t="shared" si="5"/>
        <v>Units:</v>
      </c>
      <c r="T31" s="120"/>
      <c r="V31" s="199" t="str">
        <f t="shared" si="6"/>
        <v>Units:</v>
      </c>
      <c r="W31" s="120"/>
      <c r="X31" s="120"/>
      <c r="Y31" s="120"/>
      <c r="Z31" s="120"/>
      <c r="AA31" s="120"/>
      <c r="AB31" s="120"/>
      <c r="AC31" s="120"/>
      <c r="AD31" s="120"/>
      <c r="AE31" s="120"/>
      <c r="AF31" s="120"/>
      <c r="AG31" s="253">
        <f t="shared" si="10"/>
        <v>0</v>
      </c>
      <c r="AI31" s="199" t="str">
        <f t="shared" si="8"/>
        <v>Units:</v>
      </c>
      <c r="AJ31" s="120"/>
      <c r="AK31" s="120"/>
      <c r="AL31" s="120"/>
      <c r="AM31" s="120"/>
      <c r="AN31" s="120"/>
      <c r="AO31" s="120"/>
      <c r="AP31" s="120"/>
      <c r="AQ31" s="120"/>
      <c r="AR31" s="120"/>
      <c r="AS31" s="120"/>
      <c r="AT31" s="253">
        <f t="shared" si="11"/>
        <v>0</v>
      </c>
    </row>
    <row r="32" spans="1:46">
      <c r="A32" s="204" t="str">
        <f>'N3.01'!A32</f>
        <v>Stage 2: Without Intervention Risk Change</v>
      </c>
      <c r="B32" s="204" t="str">
        <f>'N3.01'!B32</f>
        <v>Risk Changes</v>
      </c>
      <c r="C32" s="248" t="str">
        <f>'N3.01'!C32</f>
        <v>Optional entry 3</v>
      </c>
      <c r="D32" s="204" t="str">
        <f>'N3.01'!D32</f>
        <v>N/A</v>
      </c>
      <c r="F32" s="212" t="s">
        <v>51</v>
      </c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253">
        <f t="shared" si="13"/>
        <v>0</v>
      </c>
      <c r="S32" s="199" t="str">
        <f t="shared" si="5"/>
        <v>Units:</v>
      </c>
      <c r="T32" s="120"/>
      <c r="V32" s="199" t="str">
        <f t="shared" si="6"/>
        <v>Units:</v>
      </c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253">
        <f t="shared" si="10"/>
        <v>0</v>
      </c>
      <c r="AI32" s="199" t="str">
        <f t="shared" si="8"/>
        <v>Units:</v>
      </c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253">
        <f t="shared" si="11"/>
        <v>0</v>
      </c>
    </row>
    <row r="33" spans="1:46">
      <c r="A33" s="247" t="str">
        <f>'N3.01'!A33</f>
        <v>Stage 3: RIIO-2 Without Intervention Position 2025/26</v>
      </c>
      <c r="B33" s="247" t="str">
        <f>'N3.01'!B33</f>
        <v>Total Asset Category Risk</v>
      </c>
      <c r="C33" s="247" t="str">
        <f>'N3.01'!C33</f>
        <v>Without Intervention Position</v>
      </c>
      <c r="D33" s="247" t="str">
        <f>'N3.01'!D33</f>
        <v>Total</v>
      </c>
      <c r="F33" s="212" t="s">
        <v>51</v>
      </c>
      <c r="G33" s="252">
        <f>SUM(G$20:G$21)+G$23+SUM(G$25:G$32)</f>
        <v>0</v>
      </c>
      <c r="H33" s="252">
        <f t="shared" ref="H33:P33" si="19">SUM(H$20:H$21)+H$23+SUM(H$25:H$32)</f>
        <v>0</v>
      </c>
      <c r="I33" s="252">
        <f t="shared" si="19"/>
        <v>0</v>
      </c>
      <c r="J33" s="252">
        <f t="shared" si="19"/>
        <v>0</v>
      </c>
      <c r="K33" s="252">
        <f t="shared" si="19"/>
        <v>0</v>
      </c>
      <c r="L33" s="252">
        <f t="shared" si="19"/>
        <v>0</v>
      </c>
      <c r="M33" s="252">
        <f t="shared" si="19"/>
        <v>0</v>
      </c>
      <c r="N33" s="252">
        <f t="shared" si="19"/>
        <v>0</v>
      </c>
      <c r="O33" s="252">
        <f t="shared" si="19"/>
        <v>0</v>
      </c>
      <c r="P33" s="252">
        <f t="shared" si="19"/>
        <v>0</v>
      </c>
      <c r="Q33" s="252">
        <f>SUM(G33:P33)</f>
        <v>0</v>
      </c>
      <c r="S33" s="199" t="str">
        <f t="shared" si="5"/>
        <v>Units:</v>
      </c>
      <c r="T33" s="120"/>
      <c r="V33" s="199" t="str">
        <f t="shared" si="6"/>
        <v>Units:</v>
      </c>
      <c r="W33" s="252">
        <f t="shared" ref="W33:AF33" si="20">SUM(W$20:W$21)+W$23+SUM(W$25:W$32)</f>
        <v>0</v>
      </c>
      <c r="X33" s="252">
        <f t="shared" si="20"/>
        <v>0</v>
      </c>
      <c r="Y33" s="252">
        <f t="shared" si="20"/>
        <v>0</v>
      </c>
      <c r="Z33" s="252">
        <f t="shared" si="20"/>
        <v>0</v>
      </c>
      <c r="AA33" s="252">
        <f t="shared" si="20"/>
        <v>0</v>
      </c>
      <c r="AB33" s="252">
        <f t="shared" si="20"/>
        <v>0</v>
      </c>
      <c r="AC33" s="252">
        <f t="shared" si="20"/>
        <v>0</v>
      </c>
      <c r="AD33" s="252">
        <f t="shared" si="20"/>
        <v>0</v>
      </c>
      <c r="AE33" s="252">
        <f t="shared" si="20"/>
        <v>0</v>
      </c>
      <c r="AF33" s="252">
        <f t="shared" si="20"/>
        <v>0</v>
      </c>
      <c r="AG33" s="252">
        <f>SUM(W33:AF33)</f>
        <v>0</v>
      </c>
      <c r="AI33" s="199" t="str">
        <f t="shared" si="8"/>
        <v>Units:</v>
      </c>
      <c r="AJ33" s="252">
        <f t="shared" ref="AJ33:AS33" si="21">SUM(AJ$20:AJ$21)+AJ$23+SUM(AJ$25:AJ$32)</f>
        <v>0</v>
      </c>
      <c r="AK33" s="252">
        <f t="shared" si="21"/>
        <v>0</v>
      </c>
      <c r="AL33" s="252">
        <f t="shared" si="21"/>
        <v>0</v>
      </c>
      <c r="AM33" s="252">
        <f t="shared" si="21"/>
        <v>0</v>
      </c>
      <c r="AN33" s="252">
        <f t="shared" si="21"/>
        <v>0</v>
      </c>
      <c r="AO33" s="252">
        <f t="shared" si="21"/>
        <v>0</v>
      </c>
      <c r="AP33" s="252">
        <f t="shared" si="21"/>
        <v>0</v>
      </c>
      <c r="AQ33" s="252">
        <f t="shared" si="21"/>
        <v>0</v>
      </c>
      <c r="AR33" s="252">
        <f t="shared" si="21"/>
        <v>0</v>
      </c>
      <c r="AS33" s="252">
        <f t="shared" si="21"/>
        <v>0</v>
      </c>
      <c r="AT33" s="252">
        <f>SUM(AJ33:AS33)</f>
        <v>0</v>
      </c>
    </row>
    <row r="34" spans="1:46">
      <c r="A34" s="204" t="str">
        <f>'N3.01'!A34</f>
        <v>Stage 3:With Intervention Risk Change</v>
      </c>
      <c r="B34" s="204" t="str">
        <f>'N3.01'!B34</f>
        <v>Non-Intervention Impacts</v>
      </c>
      <c r="C34" s="204" t="str">
        <f>'N3.01'!C34</f>
        <v>Methodology Change Impact</v>
      </c>
      <c r="D34" s="204" t="str">
        <f>'N3.01'!D34</f>
        <v>Non-Intervention</v>
      </c>
      <c r="F34" s="212" t="s">
        <v>51</v>
      </c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253">
        <f t="shared" ref="Q34:Q47" si="22">SUM(G34:P34)</f>
        <v>0</v>
      </c>
      <c r="S34" s="199" t="str">
        <f t="shared" si="5"/>
        <v>Units:</v>
      </c>
      <c r="T34" s="120"/>
      <c r="V34" s="199" t="str">
        <f t="shared" si="6"/>
        <v>Units:</v>
      </c>
      <c r="W34" s="120"/>
      <c r="X34" s="120"/>
      <c r="Y34" s="120"/>
      <c r="Z34" s="120"/>
      <c r="AA34" s="120"/>
      <c r="AB34" s="120"/>
      <c r="AC34" s="120"/>
      <c r="AD34" s="120"/>
      <c r="AE34" s="120"/>
      <c r="AF34" s="120"/>
      <c r="AG34" s="253">
        <f t="shared" ref="AG34:AG47" si="23">SUM(W34:AF34)</f>
        <v>0</v>
      </c>
      <c r="AI34" s="199" t="str">
        <f t="shared" si="8"/>
        <v>Units:</v>
      </c>
      <c r="AJ34" s="120"/>
      <c r="AK34" s="120"/>
      <c r="AL34" s="120"/>
      <c r="AM34" s="120"/>
      <c r="AN34" s="120"/>
      <c r="AO34" s="120"/>
      <c r="AP34" s="120"/>
      <c r="AQ34" s="120"/>
      <c r="AR34" s="120"/>
      <c r="AS34" s="120"/>
      <c r="AT34" s="253">
        <f t="shared" ref="AT34:AT47" si="24">SUM(AJ34:AS34)</f>
        <v>0</v>
      </c>
    </row>
    <row r="35" spans="1:46">
      <c r="A35" s="204" t="str">
        <f>'N3.01'!A35</f>
        <v>Stage 3:With Intervention Risk Change</v>
      </c>
      <c r="B35" s="204" t="str">
        <f>'N3.01'!B35</f>
        <v>Non-Intervention Impacts</v>
      </c>
      <c r="C35" s="204" t="str">
        <f>'N3.01'!C35</f>
        <v>Data Revision Impact</v>
      </c>
      <c r="D35" s="204" t="str">
        <f>'N3.01'!D35</f>
        <v>Non-Intervention</v>
      </c>
      <c r="F35" s="212" t="s">
        <v>51</v>
      </c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253">
        <f t="shared" si="22"/>
        <v>0</v>
      </c>
      <c r="S35" s="199" t="str">
        <f t="shared" si="5"/>
        <v>Units:</v>
      </c>
      <c r="T35" s="120"/>
      <c r="V35" s="199" t="str">
        <f t="shared" si="6"/>
        <v>Units:</v>
      </c>
      <c r="W35" s="120"/>
      <c r="X35" s="120"/>
      <c r="Y35" s="120"/>
      <c r="Z35" s="120"/>
      <c r="AA35" s="120"/>
      <c r="AB35" s="120"/>
      <c r="AC35" s="120"/>
      <c r="AD35" s="120"/>
      <c r="AE35" s="120"/>
      <c r="AF35" s="120"/>
      <c r="AG35" s="253">
        <f t="shared" si="23"/>
        <v>0</v>
      </c>
      <c r="AI35" s="199" t="str">
        <f t="shared" si="8"/>
        <v>Units:</v>
      </c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253">
        <f t="shared" si="24"/>
        <v>0</v>
      </c>
    </row>
    <row r="36" spans="1:46">
      <c r="A36" s="204" t="str">
        <f>'N3.01'!A36</f>
        <v>Stage 3:With Intervention Risk Change</v>
      </c>
      <c r="B36" s="204" t="str">
        <f>'N3.01'!B36</f>
        <v>Non-Intervention Impacts</v>
      </c>
      <c r="C36" s="204" t="str">
        <f>'N3.01'!C36</f>
        <v>Manual Over-ride on PoF or CoF</v>
      </c>
      <c r="D36" s="204" t="str">
        <f>'N3.01'!D36</f>
        <v>Non-Intervention</v>
      </c>
      <c r="F36" s="212" t="s">
        <v>51</v>
      </c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253">
        <f t="shared" si="22"/>
        <v>0</v>
      </c>
      <c r="S36" s="199" t="str">
        <f t="shared" si="5"/>
        <v>Units:</v>
      </c>
      <c r="T36" s="120"/>
      <c r="V36" s="199" t="str">
        <f t="shared" si="6"/>
        <v>Units:</v>
      </c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253">
        <f t="shared" si="23"/>
        <v>0</v>
      </c>
      <c r="AI36" s="199" t="str">
        <f t="shared" si="8"/>
        <v>Units:</v>
      </c>
      <c r="AJ36" s="120"/>
      <c r="AK36" s="120"/>
      <c r="AL36" s="120"/>
      <c r="AM36" s="120"/>
      <c r="AN36" s="120"/>
      <c r="AO36" s="120"/>
      <c r="AP36" s="120"/>
      <c r="AQ36" s="120"/>
      <c r="AR36" s="120"/>
      <c r="AS36" s="120"/>
      <c r="AT36" s="253">
        <f t="shared" si="24"/>
        <v>0</v>
      </c>
    </row>
    <row r="37" spans="1:46">
      <c r="A37" s="204" t="str">
        <f>'N3.01'!A37</f>
        <v>Stage 3:With Intervention Risk Change</v>
      </c>
      <c r="B37" s="204" t="str">
        <f>'N3.01'!B37</f>
        <v>Non-Intervention Impacts</v>
      </c>
      <c r="C37" s="204" t="str">
        <f>'N3.01'!C37</f>
        <v>Extension of Expected Asset Life</v>
      </c>
      <c r="D37" s="204" t="str">
        <f>'N3.01'!D37</f>
        <v>Non-Intervention</v>
      </c>
      <c r="F37" s="212" t="s">
        <v>51</v>
      </c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253">
        <f t="shared" si="22"/>
        <v>0</v>
      </c>
      <c r="S37" s="199" t="str">
        <f t="shared" si="5"/>
        <v>Units:</v>
      </c>
      <c r="T37" s="120"/>
      <c r="V37" s="199" t="str">
        <f t="shared" si="6"/>
        <v>Units:</v>
      </c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253">
        <f t="shared" si="23"/>
        <v>0</v>
      </c>
      <c r="AI37" s="199" t="str">
        <f t="shared" si="8"/>
        <v>Units:</v>
      </c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253">
        <f t="shared" si="24"/>
        <v>0</v>
      </c>
    </row>
    <row r="38" spans="1:46">
      <c r="A38" s="204" t="str">
        <f>'N3.01'!A38</f>
        <v>Stage 3:With Intervention Risk Change</v>
      </c>
      <c r="B38" s="204" t="str">
        <f>'N3.01'!B38</f>
        <v>Non-Intervention Impacts</v>
      </c>
      <c r="C38" s="204" t="str">
        <f>'N3.01'!C38</f>
        <v>Consequential Interventions</v>
      </c>
      <c r="D38" s="204" t="str">
        <f>'N3.01'!D38</f>
        <v>Non-Intervention</v>
      </c>
      <c r="F38" s="212" t="s">
        <v>51</v>
      </c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253">
        <f t="shared" si="22"/>
        <v>0</v>
      </c>
      <c r="S38" s="199" t="str">
        <f t="shared" si="5"/>
        <v>Units:</v>
      </c>
      <c r="T38" s="120"/>
      <c r="V38" s="199" t="str">
        <f t="shared" si="6"/>
        <v>Units:</v>
      </c>
      <c r="W38" s="120"/>
      <c r="X38" s="120"/>
      <c r="Y38" s="120"/>
      <c r="Z38" s="120"/>
      <c r="AA38" s="120"/>
      <c r="AB38" s="120"/>
      <c r="AC38" s="120"/>
      <c r="AD38" s="120"/>
      <c r="AE38" s="120"/>
      <c r="AF38" s="120"/>
      <c r="AG38" s="253">
        <f t="shared" si="23"/>
        <v>0</v>
      </c>
      <c r="AI38" s="199" t="str">
        <f t="shared" si="8"/>
        <v>Units:</v>
      </c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253">
        <f t="shared" si="24"/>
        <v>0</v>
      </c>
    </row>
    <row r="39" spans="1:46">
      <c r="A39" s="204" t="str">
        <f>'N3.01'!A39</f>
        <v>Stage 3:With Intervention Risk Change</v>
      </c>
      <c r="B39" s="204" t="str">
        <f>'N3.01'!B39</f>
        <v>Asset Intervention Impacts</v>
      </c>
      <c r="C39" s="204" t="str">
        <f>'N3.01'!C39</f>
        <v>Asset Replacement (PoF Driven)</v>
      </c>
      <c r="D39" s="204" t="str">
        <f>'N3.01'!D39</f>
        <v>Replacement</v>
      </c>
      <c r="F39" s="212" t="s">
        <v>51</v>
      </c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253">
        <f t="shared" si="22"/>
        <v>0</v>
      </c>
      <c r="S39" s="199" t="str">
        <f t="shared" si="5"/>
        <v>Units:</v>
      </c>
      <c r="T39" s="120"/>
      <c r="V39" s="199" t="str">
        <f t="shared" si="6"/>
        <v>Units:</v>
      </c>
      <c r="W39" s="120"/>
      <c r="X39" s="120"/>
      <c r="Y39" s="120"/>
      <c r="Z39" s="120"/>
      <c r="AA39" s="120"/>
      <c r="AB39" s="120"/>
      <c r="AC39" s="120"/>
      <c r="AD39" s="120"/>
      <c r="AE39" s="120"/>
      <c r="AF39" s="120"/>
      <c r="AG39" s="253">
        <f t="shared" si="23"/>
        <v>0</v>
      </c>
      <c r="AI39" s="199" t="str">
        <f t="shared" si="8"/>
        <v>Units:</v>
      </c>
      <c r="AJ39" s="120"/>
      <c r="AK39" s="120"/>
      <c r="AL39" s="120"/>
      <c r="AM39" s="120"/>
      <c r="AN39" s="120"/>
      <c r="AO39" s="120"/>
      <c r="AP39" s="120"/>
      <c r="AQ39" s="120"/>
      <c r="AR39" s="120"/>
      <c r="AS39" s="120"/>
      <c r="AT39" s="253">
        <f t="shared" si="24"/>
        <v>0</v>
      </c>
    </row>
    <row r="40" spans="1:46">
      <c r="A40" s="204" t="str">
        <f>'N3.01'!A40</f>
        <v>Stage 3:With Intervention Risk Change</v>
      </c>
      <c r="B40" s="204" t="str">
        <f>'N3.01'!B40</f>
        <v>Asset Intervention Impacts</v>
      </c>
      <c r="C40" s="204" t="str">
        <f>'N3.01'!C40</f>
        <v>Asset Replacement (CoF Driven)</v>
      </c>
      <c r="D40" s="204" t="str">
        <f>'N3.01'!D40</f>
        <v>Replacement</v>
      </c>
      <c r="F40" s="212" t="s">
        <v>51</v>
      </c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253">
        <f t="shared" si="22"/>
        <v>0</v>
      </c>
      <c r="S40" s="199" t="str">
        <f t="shared" si="5"/>
        <v>Units:</v>
      </c>
      <c r="T40" s="120"/>
      <c r="V40" s="199" t="str">
        <f t="shared" si="6"/>
        <v>Units:</v>
      </c>
      <c r="W40" s="120"/>
      <c r="X40" s="120"/>
      <c r="Y40" s="120"/>
      <c r="Z40" s="120"/>
      <c r="AA40" s="120"/>
      <c r="AB40" s="120"/>
      <c r="AC40" s="120"/>
      <c r="AD40" s="120"/>
      <c r="AE40" s="120"/>
      <c r="AF40" s="120"/>
      <c r="AG40" s="253">
        <f t="shared" si="23"/>
        <v>0</v>
      </c>
      <c r="AI40" s="199" t="str">
        <f t="shared" si="8"/>
        <v>Units:</v>
      </c>
      <c r="AJ40" s="120"/>
      <c r="AK40" s="120"/>
      <c r="AL40" s="120"/>
      <c r="AM40" s="120"/>
      <c r="AN40" s="120"/>
      <c r="AO40" s="120"/>
      <c r="AP40" s="120"/>
      <c r="AQ40" s="120"/>
      <c r="AR40" s="120"/>
      <c r="AS40" s="120"/>
      <c r="AT40" s="253">
        <f t="shared" si="24"/>
        <v>0</v>
      </c>
    </row>
    <row r="41" spans="1:46">
      <c r="A41" s="204" t="str">
        <f>'N3.01'!A41</f>
        <v>Stage 3:With Intervention Risk Change</v>
      </c>
      <c r="B41" s="204" t="str">
        <f>'N3.01'!B41</f>
        <v>Asset Intervention Impacts</v>
      </c>
      <c r="C41" s="204" t="str">
        <f>'N3.01'!C41</f>
        <v>Asset Replacement (Other Driven)</v>
      </c>
      <c r="D41" s="204" t="str">
        <f>'N3.01'!D41</f>
        <v>Replacement</v>
      </c>
      <c r="F41" s="212" t="s">
        <v>51</v>
      </c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253">
        <f t="shared" si="22"/>
        <v>0</v>
      </c>
      <c r="S41" s="199" t="str">
        <f t="shared" si="5"/>
        <v>Units:</v>
      </c>
      <c r="T41" s="120"/>
      <c r="V41" s="199" t="str">
        <f t="shared" si="6"/>
        <v>Units:</v>
      </c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253">
        <f t="shared" si="23"/>
        <v>0</v>
      </c>
      <c r="AI41" s="199" t="str">
        <f t="shared" si="8"/>
        <v>Units:</v>
      </c>
      <c r="AJ41" s="120"/>
      <c r="AK41" s="120"/>
      <c r="AL41" s="120"/>
      <c r="AM41" s="120"/>
      <c r="AN41" s="120"/>
      <c r="AO41" s="120"/>
      <c r="AP41" s="120"/>
      <c r="AQ41" s="120"/>
      <c r="AR41" s="120"/>
      <c r="AS41" s="120"/>
      <c r="AT41" s="253">
        <f t="shared" si="24"/>
        <v>0</v>
      </c>
    </row>
    <row r="42" spans="1:46">
      <c r="A42" s="204" t="str">
        <f>'N3.01'!A42</f>
        <v>Stage 3:With Intervention Risk Change</v>
      </c>
      <c r="B42" s="204" t="str">
        <f>'N3.01'!B42</f>
        <v>Asset Intervention Impacts</v>
      </c>
      <c r="C42" s="204" t="str">
        <f>'N3.01'!C42</f>
        <v>Asset Refurbishment (PoF Driven)</v>
      </c>
      <c r="D42" s="204" t="str">
        <f>'N3.01'!D42</f>
        <v>Refurbishment</v>
      </c>
      <c r="F42" s="212" t="s">
        <v>51</v>
      </c>
      <c r="G42" s="120"/>
      <c r="H42" s="120"/>
      <c r="I42" s="120"/>
      <c r="J42" s="120"/>
      <c r="K42" s="120"/>
      <c r="L42" s="120"/>
      <c r="M42" s="120"/>
      <c r="N42" s="120"/>
      <c r="O42" s="120"/>
      <c r="P42" s="120"/>
      <c r="Q42" s="253">
        <f t="shared" si="22"/>
        <v>0</v>
      </c>
      <c r="S42" s="199" t="str">
        <f t="shared" si="5"/>
        <v>Units:</v>
      </c>
      <c r="T42" s="120"/>
      <c r="V42" s="199" t="str">
        <f t="shared" si="6"/>
        <v>Units:</v>
      </c>
      <c r="W42" s="120"/>
      <c r="X42" s="120"/>
      <c r="Y42" s="120"/>
      <c r="Z42" s="120"/>
      <c r="AA42" s="120"/>
      <c r="AB42" s="120"/>
      <c r="AC42" s="120"/>
      <c r="AD42" s="120"/>
      <c r="AE42" s="120"/>
      <c r="AF42" s="120"/>
      <c r="AG42" s="253">
        <f t="shared" si="23"/>
        <v>0</v>
      </c>
      <c r="AI42" s="199" t="str">
        <f t="shared" si="8"/>
        <v>Units:</v>
      </c>
      <c r="AJ42" s="120"/>
      <c r="AK42" s="120"/>
      <c r="AL42" s="120"/>
      <c r="AM42" s="120"/>
      <c r="AN42" s="120"/>
      <c r="AO42" s="120"/>
      <c r="AP42" s="120"/>
      <c r="AQ42" s="120"/>
      <c r="AR42" s="120"/>
      <c r="AS42" s="120"/>
      <c r="AT42" s="253">
        <f t="shared" si="24"/>
        <v>0</v>
      </c>
    </row>
    <row r="43" spans="1:46">
      <c r="A43" s="204" t="str">
        <f>'N3.01'!A43</f>
        <v>Stage 3:With Intervention Risk Change</v>
      </c>
      <c r="B43" s="204" t="str">
        <f>'N3.01'!B43</f>
        <v>Asset Intervention Impacts</v>
      </c>
      <c r="C43" s="204" t="str">
        <f>'N3.01'!C43</f>
        <v>Asset Refurbishment (CoF Driven)</v>
      </c>
      <c r="D43" s="204" t="str">
        <f>'N3.01'!D43</f>
        <v>Refurbishment</v>
      </c>
      <c r="F43" s="212" t="s">
        <v>51</v>
      </c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253">
        <f t="shared" si="22"/>
        <v>0</v>
      </c>
      <c r="S43" s="199" t="str">
        <f t="shared" si="5"/>
        <v>Units:</v>
      </c>
      <c r="T43" s="120"/>
      <c r="V43" s="199" t="str">
        <f t="shared" si="6"/>
        <v>Units:</v>
      </c>
      <c r="W43" s="120"/>
      <c r="X43" s="120"/>
      <c r="Y43" s="120"/>
      <c r="Z43" s="120"/>
      <c r="AA43" s="120"/>
      <c r="AB43" s="120"/>
      <c r="AC43" s="120"/>
      <c r="AD43" s="120"/>
      <c r="AE43" s="120"/>
      <c r="AF43" s="120"/>
      <c r="AG43" s="253">
        <f t="shared" si="23"/>
        <v>0</v>
      </c>
      <c r="AI43" s="199" t="str">
        <f t="shared" si="8"/>
        <v>Units:</v>
      </c>
      <c r="AJ43" s="120"/>
      <c r="AK43" s="120"/>
      <c r="AL43" s="120"/>
      <c r="AM43" s="120"/>
      <c r="AN43" s="120"/>
      <c r="AO43" s="120"/>
      <c r="AP43" s="120"/>
      <c r="AQ43" s="120"/>
      <c r="AR43" s="120"/>
      <c r="AS43" s="120"/>
      <c r="AT43" s="253">
        <f t="shared" si="24"/>
        <v>0</v>
      </c>
    </row>
    <row r="44" spans="1:46">
      <c r="A44" s="204" t="str">
        <f>'N3.01'!A44</f>
        <v>Stage 3:With Intervention Risk Change</v>
      </c>
      <c r="B44" s="204" t="str">
        <f>'N3.01'!B44</f>
        <v>Asset Intervention Impacts</v>
      </c>
      <c r="C44" s="204" t="str">
        <f>'N3.01'!C44</f>
        <v>Asset Refurbishment (Other Driven)</v>
      </c>
      <c r="D44" s="204" t="str">
        <f>'N3.01'!D44</f>
        <v>Refurbishment</v>
      </c>
      <c r="F44" s="212" t="s">
        <v>51</v>
      </c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253">
        <f t="shared" si="22"/>
        <v>0</v>
      </c>
      <c r="S44" s="199" t="str">
        <f t="shared" si="5"/>
        <v>Units:</v>
      </c>
      <c r="T44" s="120"/>
      <c r="V44" s="199" t="str">
        <f t="shared" si="6"/>
        <v>Units:</v>
      </c>
      <c r="W44" s="120"/>
      <c r="X44" s="120"/>
      <c r="Y44" s="120"/>
      <c r="Z44" s="120"/>
      <c r="AA44" s="120"/>
      <c r="AB44" s="120"/>
      <c r="AC44" s="120"/>
      <c r="AD44" s="120"/>
      <c r="AE44" s="120"/>
      <c r="AF44" s="120"/>
      <c r="AG44" s="253">
        <f t="shared" si="23"/>
        <v>0</v>
      </c>
      <c r="AI44" s="199" t="str">
        <f t="shared" si="8"/>
        <v>Units:</v>
      </c>
      <c r="AJ44" s="120"/>
      <c r="AK44" s="120"/>
      <c r="AL44" s="120"/>
      <c r="AM44" s="120"/>
      <c r="AN44" s="120"/>
      <c r="AO44" s="120"/>
      <c r="AP44" s="120"/>
      <c r="AQ44" s="120"/>
      <c r="AR44" s="120"/>
      <c r="AS44" s="120"/>
      <c r="AT44" s="253">
        <f t="shared" si="24"/>
        <v>0</v>
      </c>
    </row>
    <row r="45" spans="1:46">
      <c r="A45" s="204" t="str">
        <f>'N3.01'!A45</f>
        <v>Stage 3:With Intervention Risk Change</v>
      </c>
      <c r="B45" s="204" t="str">
        <f>'N3.01'!B45</f>
        <v>Asset Intervention Impacts</v>
      </c>
      <c r="C45" s="204" t="str">
        <f>'N3.01'!C45</f>
        <v>Asset Replacement Due To Early Life Failures</v>
      </c>
      <c r="D45" s="204" t="str">
        <f>'N3.01'!D45</f>
        <v>Other Interventions</v>
      </c>
      <c r="F45" s="212" t="s">
        <v>51</v>
      </c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253">
        <f t="shared" si="22"/>
        <v>0</v>
      </c>
      <c r="S45" s="199" t="str">
        <f t="shared" si="5"/>
        <v>Units:</v>
      </c>
      <c r="T45" s="120"/>
      <c r="V45" s="199" t="str">
        <f t="shared" si="6"/>
        <v>Units:</v>
      </c>
      <c r="W45" s="120"/>
      <c r="X45" s="120"/>
      <c r="Y45" s="120"/>
      <c r="Z45" s="120"/>
      <c r="AA45" s="120"/>
      <c r="AB45" s="120"/>
      <c r="AC45" s="120"/>
      <c r="AD45" s="120"/>
      <c r="AE45" s="120"/>
      <c r="AF45" s="120"/>
      <c r="AG45" s="253">
        <f t="shared" si="23"/>
        <v>0</v>
      </c>
      <c r="AI45" s="199" t="str">
        <f t="shared" si="8"/>
        <v>Units:</v>
      </c>
      <c r="AJ45" s="120"/>
      <c r="AK45" s="120"/>
      <c r="AL45" s="120"/>
      <c r="AM45" s="120"/>
      <c r="AN45" s="120"/>
      <c r="AO45" s="120"/>
      <c r="AP45" s="120"/>
      <c r="AQ45" s="120"/>
      <c r="AR45" s="120"/>
      <c r="AS45" s="120"/>
      <c r="AT45" s="253">
        <f t="shared" si="24"/>
        <v>0</v>
      </c>
    </row>
    <row r="46" spans="1:46">
      <c r="A46" s="204" t="str">
        <f>'N3.01'!A46</f>
        <v>Stage 3:With Intervention Risk Change</v>
      </c>
      <c r="B46" s="204" t="str">
        <f>'N3.01'!B46</f>
        <v>Risk Changes</v>
      </c>
      <c r="C46" s="248" t="str">
        <f>'N3.01'!C46</f>
        <v>Optional entry 4</v>
      </c>
      <c r="D46" s="204" t="str">
        <f>'N3.01'!D46</f>
        <v>N/A</v>
      </c>
      <c r="F46" s="212" t="s">
        <v>51</v>
      </c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53">
        <f t="shared" si="22"/>
        <v>0</v>
      </c>
      <c r="S46" s="199" t="str">
        <f t="shared" si="5"/>
        <v>Units:</v>
      </c>
      <c r="T46" s="120"/>
      <c r="V46" s="199" t="str">
        <f t="shared" si="6"/>
        <v>Units:</v>
      </c>
      <c r="W46" s="206"/>
      <c r="X46" s="206"/>
      <c r="Y46" s="206"/>
      <c r="Z46" s="206"/>
      <c r="AA46" s="206"/>
      <c r="AB46" s="206"/>
      <c r="AC46" s="206"/>
      <c r="AD46" s="206"/>
      <c r="AE46" s="206"/>
      <c r="AF46" s="206"/>
      <c r="AG46" s="253">
        <f t="shared" si="23"/>
        <v>0</v>
      </c>
      <c r="AI46" s="199" t="str">
        <f t="shared" si="8"/>
        <v>Units:</v>
      </c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53">
        <f t="shared" si="24"/>
        <v>0</v>
      </c>
    </row>
    <row r="47" spans="1:46">
      <c r="A47" s="247" t="str">
        <f>'N3.01'!A47</f>
        <v>Stage 3: RIIO-2 With Intervention Position 2025/26</v>
      </c>
      <c r="B47" s="247" t="str">
        <f>'N3.01'!B47</f>
        <v>Total Asset Category Risk</v>
      </c>
      <c r="C47" s="247" t="str">
        <f>'N3.01'!C47</f>
        <v>With Intervention Position</v>
      </c>
      <c r="D47" s="247" t="str">
        <f>'N3.01'!D47</f>
        <v>Total</v>
      </c>
      <c r="F47" s="212" t="s">
        <v>51</v>
      </c>
      <c r="G47" s="252">
        <f>SUM(G$33:G$46)</f>
        <v>0</v>
      </c>
      <c r="H47" s="252">
        <f t="shared" ref="H47:P47" si="25">SUM(H$33:H$46)</f>
        <v>0</v>
      </c>
      <c r="I47" s="252">
        <f t="shared" si="25"/>
        <v>0</v>
      </c>
      <c r="J47" s="252">
        <f t="shared" si="25"/>
        <v>0</v>
      </c>
      <c r="K47" s="252">
        <f t="shared" si="25"/>
        <v>0</v>
      </c>
      <c r="L47" s="252">
        <f t="shared" si="25"/>
        <v>0</v>
      </c>
      <c r="M47" s="252">
        <f t="shared" si="25"/>
        <v>0</v>
      </c>
      <c r="N47" s="252">
        <f t="shared" si="25"/>
        <v>0</v>
      </c>
      <c r="O47" s="252">
        <f t="shared" si="25"/>
        <v>0</v>
      </c>
      <c r="P47" s="252">
        <f t="shared" si="25"/>
        <v>0</v>
      </c>
      <c r="Q47" s="252">
        <f t="shared" si="22"/>
        <v>0</v>
      </c>
      <c r="S47" s="199" t="str">
        <f t="shared" si="5"/>
        <v>Units:</v>
      </c>
      <c r="T47" s="120"/>
      <c r="V47" s="199" t="str">
        <f t="shared" si="6"/>
        <v>Units:</v>
      </c>
      <c r="W47" s="252">
        <f t="shared" ref="W47:AF47" si="26">SUM(W$33:W$46)</f>
        <v>0</v>
      </c>
      <c r="X47" s="252">
        <f t="shared" si="26"/>
        <v>0</v>
      </c>
      <c r="Y47" s="252">
        <f t="shared" si="26"/>
        <v>0</v>
      </c>
      <c r="Z47" s="252">
        <f t="shared" si="26"/>
        <v>0</v>
      </c>
      <c r="AA47" s="252">
        <f t="shared" si="26"/>
        <v>0</v>
      </c>
      <c r="AB47" s="252">
        <f t="shared" si="26"/>
        <v>0</v>
      </c>
      <c r="AC47" s="252">
        <f t="shared" si="26"/>
        <v>0</v>
      </c>
      <c r="AD47" s="252">
        <f t="shared" si="26"/>
        <v>0</v>
      </c>
      <c r="AE47" s="252">
        <f t="shared" si="26"/>
        <v>0</v>
      </c>
      <c r="AF47" s="252">
        <f t="shared" si="26"/>
        <v>0</v>
      </c>
      <c r="AG47" s="252">
        <f t="shared" si="23"/>
        <v>0</v>
      </c>
      <c r="AI47" s="199" t="str">
        <f t="shared" si="8"/>
        <v>Units:</v>
      </c>
      <c r="AJ47" s="252">
        <f t="shared" ref="AJ47:AS47" si="27">SUM(AJ$33:AJ$46)</f>
        <v>0</v>
      </c>
      <c r="AK47" s="252">
        <f t="shared" si="27"/>
        <v>0</v>
      </c>
      <c r="AL47" s="252">
        <f t="shared" si="27"/>
        <v>0</v>
      </c>
      <c r="AM47" s="252">
        <f t="shared" si="27"/>
        <v>0</v>
      </c>
      <c r="AN47" s="252">
        <f t="shared" si="27"/>
        <v>0</v>
      </c>
      <c r="AO47" s="252">
        <f t="shared" si="27"/>
        <v>0</v>
      </c>
      <c r="AP47" s="252">
        <f t="shared" si="27"/>
        <v>0</v>
      </c>
      <c r="AQ47" s="252">
        <f t="shared" si="27"/>
        <v>0</v>
      </c>
      <c r="AR47" s="252">
        <f t="shared" si="27"/>
        <v>0</v>
      </c>
      <c r="AS47" s="252">
        <f t="shared" si="27"/>
        <v>0</v>
      </c>
      <c r="AT47" s="252">
        <f t="shared" si="24"/>
        <v>0</v>
      </c>
    </row>
    <row r="48" spans="1:46" s="207" customFormat="1" ht="5" customHeight="1">
      <c r="S48" s="208"/>
      <c r="V48" s="208"/>
      <c r="AI48" s="208"/>
    </row>
    <row r="49" spans="1:46">
      <c r="A49" s="204" t="str">
        <f>'N3.01'!A49</f>
        <v>Long Term Risk Benefit: RIIO-2</v>
      </c>
      <c r="B49" s="204" t="str">
        <f>'N3.01'!B49</f>
        <v>Asset Intervention Impacts</v>
      </c>
      <c r="C49" s="204" t="str">
        <f>'N3.01'!C49</f>
        <v>Asset Replacement (PoF Driven)</v>
      </c>
      <c r="D49" s="204" t="str">
        <f>'N3.01'!D49</f>
        <v>N/A</v>
      </c>
      <c r="F49" s="212" t="s">
        <v>51</v>
      </c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253">
        <f t="shared" ref="Q49:Q55" si="28">SUM(G49:P49)</f>
        <v>0</v>
      </c>
      <c r="S49" s="199" t="str">
        <f t="shared" si="5"/>
        <v>Units:</v>
      </c>
      <c r="T49" s="120"/>
      <c r="V49" s="199" t="str">
        <f t="shared" si="6"/>
        <v>Units:</v>
      </c>
      <c r="W49" s="120"/>
      <c r="X49" s="120"/>
      <c r="Y49" s="120"/>
      <c r="Z49" s="120"/>
      <c r="AA49" s="120"/>
      <c r="AB49" s="120"/>
      <c r="AC49" s="120"/>
      <c r="AD49" s="120"/>
      <c r="AE49" s="120"/>
      <c r="AF49" s="120"/>
      <c r="AG49" s="253">
        <f t="shared" ref="AG49:AG55" si="29">SUM(W49:AF49)</f>
        <v>0</v>
      </c>
      <c r="AI49" s="199" t="str">
        <f t="shared" si="8"/>
        <v>Units:</v>
      </c>
      <c r="AJ49" s="120"/>
      <c r="AK49" s="120"/>
      <c r="AL49" s="120"/>
      <c r="AM49" s="120"/>
      <c r="AN49" s="120"/>
      <c r="AO49" s="120"/>
      <c r="AP49" s="120"/>
      <c r="AQ49" s="120"/>
      <c r="AR49" s="120"/>
      <c r="AS49" s="120"/>
      <c r="AT49" s="253">
        <f t="shared" ref="AT49:AT55" si="30">SUM(AJ49:AS49)</f>
        <v>0</v>
      </c>
    </row>
    <row r="50" spans="1:46">
      <c r="A50" s="204" t="str">
        <f>'N3.01'!A50</f>
        <v>Long Term Risk Benefit: RIIO-2</v>
      </c>
      <c r="B50" s="204" t="str">
        <f>'N3.01'!B50</f>
        <v>Asset Intervention Impacts</v>
      </c>
      <c r="C50" s="204" t="str">
        <f>'N3.01'!C50</f>
        <v>Asset Replacement (CoF Driven)</v>
      </c>
      <c r="D50" s="204" t="str">
        <f>'N3.01'!D50</f>
        <v>N/A</v>
      </c>
      <c r="F50" s="212" t="s">
        <v>51</v>
      </c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253">
        <f t="shared" si="28"/>
        <v>0</v>
      </c>
      <c r="S50" s="199" t="str">
        <f t="shared" si="5"/>
        <v>Units:</v>
      </c>
      <c r="T50" s="120"/>
      <c r="V50" s="199" t="str">
        <f t="shared" si="6"/>
        <v>Units:</v>
      </c>
      <c r="W50" s="120"/>
      <c r="X50" s="120"/>
      <c r="Y50" s="120"/>
      <c r="Z50" s="120"/>
      <c r="AA50" s="120"/>
      <c r="AB50" s="120"/>
      <c r="AC50" s="120"/>
      <c r="AD50" s="120"/>
      <c r="AE50" s="120"/>
      <c r="AF50" s="120"/>
      <c r="AG50" s="253">
        <f t="shared" si="29"/>
        <v>0</v>
      </c>
      <c r="AI50" s="199" t="str">
        <f t="shared" si="8"/>
        <v>Units:</v>
      </c>
      <c r="AJ50" s="120"/>
      <c r="AK50" s="120"/>
      <c r="AL50" s="120"/>
      <c r="AM50" s="120"/>
      <c r="AN50" s="120"/>
      <c r="AO50" s="120"/>
      <c r="AP50" s="120"/>
      <c r="AQ50" s="120"/>
      <c r="AR50" s="120"/>
      <c r="AS50" s="120"/>
      <c r="AT50" s="253">
        <f t="shared" si="30"/>
        <v>0</v>
      </c>
    </row>
    <row r="51" spans="1:46">
      <c r="A51" s="204" t="str">
        <f>'N3.01'!A51</f>
        <v>Long Term Risk Benefit: RIIO-2</v>
      </c>
      <c r="B51" s="204" t="str">
        <f>'N3.01'!B51</f>
        <v>Asset Intervention Impacts</v>
      </c>
      <c r="C51" s="204" t="str">
        <f>'N3.01'!C51</f>
        <v>Asset Replacement (Other Driven)</v>
      </c>
      <c r="D51" s="204" t="str">
        <f>'N3.01'!D51</f>
        <v>N/A</v>
      </c>
      <c r="F51" s="212" t="s">
        <v>51</v>
      </c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253">
        <f t="shared" si="28"/>
        <v>0</v>
      </c>
      <c r="S51" s="199" t="str">
        <f t="shared" si="5"/>
        <v>Units:</v>
      </c>
      <c r="T51" s="120"/>
      <c r="V51" s="199" t="str">
        <f t="shared" si="6"/>
        <v>Units:</v>
      </c>
      <c r="W51" s="120"/>
      <c r="X51" s="120"/>
      <c r="Y51" s="120"/>
      <c r="Z51" s="120"/>
      <c r="AA51" s="120"/>
      <c r="AB51" s="120"/>
      <c r="AC51" s="120"/>
      <c r="AD51" s="120"/>
      <c r="AE51" s="120"/>
      <c r="AF51" s="120"/>
      <c r="AG51" s="253">
        <f t="shared" si="29"/>
        <v>0</v>
      </c>
      <c r="AI51" s="199" t="str">
        <f t="shared" si="8"/>
        <v>Units:</v>
      </c>
      <c r="AJ51" s="120"/>
      <c r="AK51" s="120"/>
      <c r="AL51" s="120"/>
      <c r="AM51" s="120"/>
      <c r="AN51" s="120"/>
      <c r="AO51" s="120"/>
      <c r="AP51" s="120"/>
      <c r="AQ51" s="120"/>
      <c r="AR51" s="120"/>
      <c r="AS51" s="120"/>
      <c r="AT51" s="253">
        <f t="shared" si="30"/>
        <v>0</v>
      </c>
    </row>
    <row r="52" spans="1:46">
      <c r="A52" s="204" t="str">
        <f>'N3.01'!A52</f>
        <v>Long Term Risk Benefit: RIIO-2</v>
      </c>
      <c r="B52" s="204" t="str">
        <f>'N3.01'!B52</f>
        <v>Asset Intervention Impacts</v>
      </c>
      <c r="C52" s="204" t="str">
        <f>'N3.01'!C52</f>
        <v>Asset Refurbishment (PoF Driven)</v>
      </c>
      <c r="D52" s="204" t="str">
        <f>'N3.01'!D52</f>
        <v>N/A</v>
      </c>
      <c r="F52" s="212" t="s">
        <v>51</v>
      </c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253">
        <f t="shared" si="28"/>
        <v>0</v>
      </c>
      <c r="S52" s="199" t="str">
        <f t="shared" si="5"/>
        <v>Units:</v>
      </c>
      <c r="T52" s="120"/>
      <c r="V52" s="199" t="str">
        <f t="shared" si="6"/>
        <v>Units:</v>
      </c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253">
        <f t="shared" si="29"/>
        <v>0</v>
      </c>
      <c r="AI52" s="199" t="str">
        <f t="shared" si="8"/>
        <v>Units:</v>
      </c>
      <c r="AJ52" s="120"/>
      <c r="AK52" s="120"/>
      <c r="AL52" s="120"/>
      <c r="AM52" s="120"/>
      <c r="AN52" s="120"/>
      <c r="AO52" s="120"/>
      <c r="AP52" s="120"/>
      <c r="AQ52" s="120"/>
      <c r="AR52" s="120"/>
      <c r="AS52" s="120"/>
      <c r="AT52" s="253">
        <f t="shared" si="30"/>
        <v>0</v>
      </c>
    </row>
    <row r="53" spans="1:46">
      <c r="A53" s="204" t="str">
        <f>'N3.01'!A53</f>
        <v>Long Term Risk Benefit: RIIO-2</v>
      </c>
      <c r="B53" s="204" t="str">
        <f>'N3.01'!B53</f>
        <v>Asset Intervention Impacts</v>
      </c>
      <c r="C53" s="204" t="str">
        <f>'N3.01'!C53</f>
        <v>Asset Refurbishment (CoF Driven)</v>
      </c>
      <c r="D53" s="204" t="str">
        <f>'N3.01'!D53</f>
        <v>N/A</v>
      </c>
      <c r="F53" s="212" t="s">
        <v>51</v>
      </c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253">
        <f t="shared" si="28"/>
        <v>0</v>
      </c>
      <c r="S53" s="199" t="str">
        <f t="shared" si="5"/>
        <v>Units:</v>
      </c>
      <c r="T53" s="120"/>
      <c r="V53" s="199" t="str">
        <f t="shared" si="6"/>
        <v>Units:</v>
      </c>
      <c r="W53" s="120"/>
      <c r="X53" s="120"/>
      <c r="Y53" s="120"/>
      <c r="Z53" s="120"/>
      <c r="AA53" s="120"/>
      <c r="AB53" s="120"/>
      <c r="AC53" s="120"/>
      <c r="AD53" s="120"/>
      <c r="AE53" s="120"/>
      <c r="AF53" s="120"/>
      <c r="AG53" s="253">
        <f t="shared" si="29"/>
        <v>0</v>
      </c>
      <c r="AI53" s="199" t="str">
        <f t="shared" si="8"/>
        <v>Units:</v>
      </c>
      <c r="AJ53" s="120"/>
      <c r="AK53" s="120"/>
      <c r="AL53" s="120"/>
      <c r="AM53" s="120"/>
      <c r="AN53" s="120"/>
      <c r="AO53" s="120"/>
      <c r="AP53" s="120"/>
      <c r="AQ53" s="120"/>
      <c r="AR53" s="120"/>
      <c r="AS53" s="120"/>
      <c r="AT53" s="253">
        <f t="shared" si="30"/>
        <v>0</v>
      </c>
    </row>
    <row r="54" spans="1:46">
      <c r="A54" s="204" t="str">
        <f>'N3.01'!A54</f>
        <v>Long Term Risk Benefit: RIIO-2</v>
      </c>
      <c r="B54" s="204" t="str">
        <f>'N3.01'!B54</f>
        <v>Asset Intervention Impacts</v>
      </c>
      <c r="C54" s="204" t="str">
        <f>'N3.01'!C54</f>
        <v>Asset Refurbishment (Other Driven)</v>
      </c>
      <c r="D54" s="204" t="str">
        <f>'N3.01'!D54</f>
        <v>N/A</v>
      </c>
      <c r="F54" s="212" t="s">
        <v>51</v>
      </c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253">
        <f t="shared" si="28"/>
        <v>0</v>
      </c>
      <c r="S54" s="199" t="str">
        <f t="shared" si="5"/>
        <v>Units:</v>
      </c>
      <c r="T54" s="120"/>
      <c r="V54" s="199" t="str">
        <f t="shared" si="6"/>
        <v>Units:</v>
      </c>
      <c r="W54" s="120"/>
      <c r="X54" s="120"/>
      <c r="Y54" s="120"/>
      <c r="Z54" s="120"/>
      <c r="AA54" s="120"/>
      <c r="AB54" s="120"/>
      <c r="AC54" s="120"/>
      <c r="AD54" s="120"/>
      <c r="AE54" s="120"/>
      <c r="AF54" s="120"/>
      <c r="AG54" s="253">
        <f t="shared" si="29"/>
        <v>0</v>
      </c>
      <c r="AI54" s="199" t="str">
        <f t="shared" si="8"/>
        <v>Units:</v>
      </c>
      <c r="AJ54" s="120"/>
      <c r="AK54" s="120"/>
      <c r="AL54" s="120"/>
      <c r="AM54" s="120"/>
      <c r="AN54" s="120"/>
      <c r="AO54" s="120"/>
      <c r="AP54" s="120"/>
      <c r="AQ54" s="120"/>
      <c r="AR54" s="120"/>
      <c r="AS54" s="120"/>
      <c r="AT54" s="253">
        <f t="shared" si="30"/>
        <v>0</v>
      </c>
    </row>
    <row r="55" spans="1:46">
      <c r="A55" s="204" t="str">
        <f>'N3.01'!A55</f>
        <v>Long Term Risk Benefit: RIIO-2</v>
      </c>
      <c r="B55" s="204" t="str">
        <f>'N3.01'!B55</f>
        <v>Asset Intervention Impacts</v>
      </c>
      <c r="C55" s="204" t="str">
        <f>'N3.01'!C55</f>
        <v>Total Long Term Risk Benefit</v>
      </c>
      <c r="D55" s="204" t="str">
        <f>'N3.01'!D55</f>
        <v>Sub-Total</v>
      </c>
      <c r="F55" s="212" t="s">
        <v>51</v>
      </c>
      <c r="G55" s="252">
        <f>SUM(G$49:G$54)</f>
        <v>0</v>
      </c>
      <c r="H55" s="252">
        <f t="shared" ref="H55:P55" si="31">SUM(H$49:H$54)</f>
        <v>0</v>
      </c>
      <c r="I55" s="252">
        <f t="shared" si="31"/>
        <v>0</v>
      </c>
      <c r="J55" s="252">
        <f t="shared" si="31"/>
        <v>0</v>
      </c>
      <c r="K55" s="252">
        <f t="shared" si="31"/>
        <v>0</v>
      </c>
      <c r="L55" s="252">
        <f t="shared" si="31"/>
        <v>0</v>
      </c>
      <c r="M55" s="252">
        <f t="shared" si="31"/>
        <v>0</v>
      </c>
      <c r="N55" s="252">
        <f t="shared" si="31"/>
        <v>0</v>
      </c>
      <c r="O55" s="252">
        <f t="shared" si="31"/>
        <v>0</v>
      </c>
      <c r="P55" s="252">
        <f t="shared" si="31"/>
        <v>0</v>
      </c>
      <c r="Q55" s="253">
        <f t="shared" si="28"/>
        <v>0</v>
      </c>
      <c r="S55" s="199" t="str">
        <f t="shared" si="5"/>
        <v>Units:</v>
      </c>
      <c r="T55" s="120"/>
      <c r="V55" s="199" t="str">
        <f t="shared" si="6"/>
        <v>Units:</v>
      </c>
      <c r="W55" s="252">
        <f t="shared" ref="W55:AF55" si="32">SUM(W$49:W$54)</f>
        <v>0</v>
      </c>
      <c r="X55" s="252">
        <f t="shared" si="32"/>
        <v>0</v>
      </c>
      <c r="Y55" s="252">
        <f t="shared" si="32"/>
        <v>0</v>
      </c>
      <c r="Z55" s="252">
        <f t="shared" si="32"/>
        <v>0</v>
      </c>
      <c r="AA55" s="252">
        <f t="shared" si="32"/>
        <v>0</v>
      </c>
      <c r="AB55" s="252">
        <f t="shared" si="32"/>
        <v>0</v>
      </c>
      <c r="AC55" s="252">
        <f t="shared" si="32"/>
        <v>0</v>
      </c>
      <c r="AD55" s="252">
        <f t="shared" si="32"/>
        <v>0</v>
      </c>
      <c r="AE55" s="252">
        <f t="shared" si="32"/>
        <v>0</v>
      </c>
      <c r="AF55" s="252">
        <f t="shared" si="32"/>
        <v>0</v>
      </c>
      <c r="AG55" s="253">
        <f t="shared" si="29"/>
        <v>0</v>
      </c>
      <c r="AI55" s="199" t="str">
        <f t="shared" si="8"/>
        <v>Units:</v>
      </c>
      <c r="AJ55" s="252">
        <f t="shared" ref="AJ55:AS55" si="33">SUM(AJ$49:AJ$54)</f>
        <v>0</v>
      </c>
      <c r="AK55" s="252">
        <f t="shared" si="33"/>
        <v>0</v>
      </c>
      <c r="AL55" s="252">
        <f t="shared" si="33"/>
        <v>0</v>
      </c>
      <c r="AM55" s="252">
        <f t="shared" si="33"/>
        <v>0</v>
      </c>
      <c r="AN55" s="252">
        <f t="shared" si="33"/>
        <v>0</v>
      </c>
      <c r="AO55" s="252">
        <f t="shared" si="33"/>
        <v>0</v>
      </c>
      <c r="AP55" s="252">
        <f t="shared" si="33"/>
        <v>0</v>
      </c>
      <c r="AQ55" s="252">
        <f t="shared" si="33"/>
        <v>0</v>
      </c>
      <c r="AR55" s="252">
        <f t="shared" si="33"/>
        <v>0</v>
      </c>
      <c r="AS55" s="252">
        <f t="shared" si="33"/>
        <v>0</v>
      </c>
      <c r="AT55" s="253">
        <f t="shared" si="30"/>
        <v>0</v>
      </c>
    </row>
    <row r="56" spans="1:46" s="207" customFormat="1" ht="5" customHeight="1">
      <c r="F56" s="208"/>
      <c r="S56" s="208"/>
      <c r="V56" s="208"/>
      <c r="AI56" s="208"/>
    </row>
    <row r="78" spans="5:5">
      <c r="E78" s="209"/>
    </row>
  </sheetData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>
    <tabColor rgb="FF7030A0"/>
  </sheetPr>
  <dimension ref="A1:AV78"/>
  <sheetViews>
    <sheetView topLeftCell="A15" zoomScale="85" zoomScaleNormal="85" workbookViewId="0">
      <selection activeCell="G47" sqref="G47"/>
    </sheetView>
  </sheetViews>
  <sheetFormatPr defaultColWidth="9" defaultRowHeight="12.4"/>
  <cols>
    <col min="1" max="1" width="51.19921875" style="89" customWidth="1"/>
    <col min="2" max="2" width="48.796875" style="89" bestFit="1" customWidth="1"/>
    <col min="3" max="3" width="51.19921875" style="89" bestFit="1" customWidth="1"/>
    <col min="4" max="4" width="11.796875" style="89" customWidth="1"/>
    <col min="5" max="5" width="1" style="207" customWidth="1"/>
    <col min="6" max="6" width="6.19921875" style="90" customWidth="1"/>
    <col min="7" max="7" width="9.796875" style="89" bestFit="1" customWidth="1"/>
    <col min="8" max="14" width="9.1328125" style="89" bestFit="1" customWidth="1"/>
    <col min="15" max="17" width="9" style="89"/>
    <col min="18" max="18" width="1" style="207" customWidth="1"/>
    <col min="19" max="19" width="6.19921875" style="90" customWidth="1"/>
    <col min="20" max="20" width="9" style="89"/>
    <col min="21" max="21" width="1" style="207" customWidth="1"/>
    <col min="22" max="22" width="6.19921875" style="90" customWidth="1"/>
    <col min="23" max="33" width="9" style="89"/>
    <col min="34" max="34" width="1" style="207" customWidth="1"/>
    <col min="35" max="35" width="6.19921875" style="90" customWidth="1"/>
    <col min="36" max="46" width="9" style="89"/>
    <col min="47" max="47" width="9.33203125" style="89" bestFit="1" customWidth="1"/>
    <col min="48" max="16384" width="9" style="89"/>
  </cols>
  <sheetData>
    <row r="1" spans="1:48" ht="25.15">
      <c r="A1" s="1" t="str">
        <f>N0_Cover!A1</f>
        <v>RIIO-2 Regulatory Reporting Pack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</row>
    <row r="2" spans="1:48" ht="22.9">
      <c r="A2" s="1">
        <f>N0_Cover!$B$12</f>
        <v>0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</row>
    <row r="3" spans="1:48" ht="19.899999999999999">
      <c r="A3" s="5" t="str">
        <f>"Workbook " &amp; N0_Cover!$B$12</f>
        <v xml:space="preserve">Workbook 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48" ht="17.649999999999999">
      <c r="A4" s="7" t="str">
        <f>"Submission Version " &amp; N0_Cover!$B$15 &amp; " - Submitted on " &amp; TEXT(N0_Cover!$B$16,"dd mmm yyyy")</f>
        <v>Submission Version  - Submitted on 00 Jan 1900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</row>
    <row r="5" spans="1:48" ht="17.649999999999999">
      <c r="A5" s="7" t="str">
        <f>"Template Version: " &amp; N0_Cover!$B$11</f>
        <v>Template Version: v1.0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</row>
    <row r="6" spans="1:48" ht="19.899999999999999">
      <c r="A6" s="5" t="e">
        <f ca="1">"Sheet: " &amp;VLOOKUP(RIGHT(CELL("filename",A1),LEN(CELL("filename",A1))-FIND("]",CELL("filename",A1))),'N0.1_Contents'!$A$11:$B$98,2,FALSE)</f>
        <v>#N/A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</row>
    <row r="7" spans="1:48" ht="17.649999999999999">
      <c r="A7" s="7" t="str">
        <f>"Prices Base: " &amp; 'N0.5_Data_Constants'!C13</f>
        <v>Prices Base: 2018/19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</row>
    <row r="8" spans="1:48" s="137" customFormat="1">
      <c r="A8" s="140" t="str">
        <f>"Error Checks: " &amp; IF(ISERROR(MATCH("Error",$A$9:$AV$9,0)),"OK","Error")</f>
        <v>Error Checks: OK</v>
      </c>
      <c r="B8" s="141"/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1"/>
      <c r="AE8" s="141"/>
      <c r="AF8" s="141"/>
      <c r="AG8" s="141"/>
      <c r="AH8" s="141"/>
      <c r="AI8" s="141"/>
      <c r="AJ8" s="141"/>
      <c r="AK8" s="141"/>
      <c r="AL8" s="141"/>
      <c r="AM8" s="141"/>
      <c r="AN8" s="141"/>
      <c r="AO8" s="141"/>
      <c r="AP8" s="141"/>
      <c r="AQ8" s="141"/>
      <c r="AR8" s="141"/>
      <c r="AS8" s="141"/>
      <c r="AT8" s="141"/>
      <c r="AU8" s="141"/>
    </row>
    <row r="9" spans="1:48" s="137" customFormat="1">
      <c r="A9" s="142" t="str">
        <f t="shared" ref="A9:AV9" si="0">IF(ISERROR(MATCH("Error",A10:A12,0)),"-","Error")</f>
        <v>-</v>
      </c>
      <c r="B9" s="142" t="str">
        <f t="shared" si="0"/>
        <v>-</v>
      </c>
      <c r="C9" s="142" t="str">
        <f t="shared" si="0"/>
        <v>-</v>
      </c>
      <c r="D9" s="142"/>
      <c r="E9" s="142" t="str">
        <f t="shared" si="0"/>
        <v>-</v>
      </c>
      <c r="F9" s="142" t="str">
        <f t="shared" si="0"/>
        <v>-</v>
      </c>
      <c r="G9" s="142" t="str">
        <f t="shared" si="0"/>
        <v>-</v>
      </c>
      <c r="H9" s="142" t="str">
        <f t="shared" si="0"/>
        <v>-</v>
      </c>
      <c r="I9" s="142" t="str">
        <f t="shared" si="0"/>
        <v>-</v>
      </c>
      <c r="J9" s="142" t="str">
        <f t="shared" si="0"/>
        <v>-</v>
      </c>
      <c r="K9" s="142" t="str">
        <f t="shared" si="0"/>
        <v>-</v>
      </c>
      <c r="L9" s="142" t="str">
        <f t="shared" si="0"/>
        <v>-</v>
      </c>
      <c r="M9" s="142" t="str">
        <f t="shared" si="0"/>
        <v>-</v>
      </c>
      <c r="N9" s="142" t="str">
        <f t="shared" si="0"/>
        <v>-</v>
      </c>
      <c r="O9" s="142" t="str">
        <f t="shared" si="0"/>
        <v>-</v>
      </c>
      <c r="P9" s="142" t="str">
        <f t="shared" si="0"/>
        <v>-</v>
      </c>
      <c r="Q9" s="142" t="str">
        <f t="shared" si="0"/>
        <v>-</v>
      </c>
      <c r="R9" s="142" t="str">
        <f t="shared" si="0"/>
        <v>-</v>
      </c>
      <c r="S9" s="142" t="str">
        <f t="shared" si="0"/>
        <v>-</v>
      </c>
      <c r="T9" s="142" t="str">
        <f t="shared" si="0"/>
        <v>-</v>
      </c>
      <c r="U9" s="142" t="str">
        <f t="shared" si="0"/>
        <v>-</v>
      </c>
      <c r="V9" s="142" t="str">
        <f t="shared" si="0"/>
        <v>-</v>
      </c>
      <c r="W9" s="142" t="str">
        <f t="shared" si="0"/>
        <v>-</v>
      </c>
      <c r="X9" s="142" t="str">
        <f t="shared" si="0"/>
        <v>-</v>
      </c>
      <c r="Y9" s="142" t="str">
        <f t="shared" si="0"/>
        <v>-</v>
      </c>
      <c r="Z9" s="142" t="str">
        <f t="shared" si="0"/>
        <v>-</v>
      </c>
      <c r="AA9" s="142" t="str">
        <f t="shared" si="0"/>
        <v>-</v>
      </c>
      <c r="AB9" s="142" t="str">
        <f t="shared" si="0"/>
        <v>-</v>
      </c>
      <c r="AC9" s="142" t="str">
        <f t="shared" si="0"/>
        <v>-</v>
      </c>
      <c r="AD9" s="142" t="str">
        <f t="shared" si="0"/>
        <v>-</v>
      </c>
      <c r="AE9" s="142" t="str">
        <f t="shared" si="0"/>
        <v>-</v>
      </c>
      <c r="AF9" s="142" t="str">
        <f t="shared" si="0"/>
        <v>-</v>
      </c>
      <c r="AG9" s="142" t="str">
        <f t="shared" si="0"/>
        <v>-</v>
      </c>
      <c r="AH9" s="142" t="str">
        <f t="shared" si="0"/>
        <v>-</v>
      </c>
      <c r="AI9" s="142" t="str">
        <f t="shared" si="0"/>
        <v>-</v>
      </c>
      <c r="AJ9" s="142" t="str">
        <f t="shared" si="0"/>
        <v>-</v>
      </c>
      <c r="AK9" s="142" t="str">
        <f t="shared" si="0"/>
        <v>-</v>
      </c>
      <c r="AL9" s="142" t="str">
        <f t="shared" si="0"/>
        <v>-</v>
      </c>
      <c r="AM9" s="142" t="str">
        <f t="shared" si="0"/>
        <v>-</v>
      </c>
      <c r="AN9" s="142" t="str">
        <f t="shared" si="0"/>
        <v>-</v>
      </c>
      <c r="AO9" s="142" t="str">
        <f t="shared" si="0"/>
        <v>-</v>
      </c>
      <c r="AP9" s="142" t="str">
        <f t="shared" si="0"/>
        <v>-</v>
      </c>
      <c r="AQ9" s="142" t="str">
        <f t="shared" si="0"/>
        <v>-</v>
      </c>
      <c r="AR9" s="142" t="str">
        <f t="shared" si="0"/>
        <v>-</v>
      </c>
      <c r="AS9" s="142" t="str">
        <f t="shared" si="0"/>
        <v>-</v>
      </c>
      <c r="AT9" s="142" t="str">
        <f t="shared" si="0"/>
        <v>-</v>
      </c>
      <c r="AU9" s="142" t="str">
        <f t="shared" si="0"/>
        <v>-</v>
      </c>
      <c r="AV9" s="137" t="str">
        <f t="shared" si="0"/>
        <v>-</v>
      </c>
    </row>
    <row r="12" spans="1:48" ht="19.899999999999999">
      <c r="A12" s="14" t="e">
        <f>'N0.6_Lookup_References'!B45</f>
        <v>#N/A</v>
      </c>
      <c r="B12" s="14"/>
      <c r="F12" s="14"/>
      <c r="G12" s="89" t="s">
        <v>0</v>
      </c>
      <c r="S12" s="200"/>
      <c r="T12" s="89" t="s">
        <v>2</v>
      </c>
      <c r="W12" s="201"/>
      <c r="X12" s="202" t="s">
        <v>229</v>
      </c>
      <c r="Y12" s="89" t="e">
        <f>VLOOKUP(A12, 'N0.6_Lookup_References'!B14:C63, 2, FALSE)</f>
        <v>#N/A</v>
      </c>
    </row>
    <row r="13" spans="1:48">
      <c r="S13" s="99" t="s">
        <v>112</v>
      </c>
      <c r="V13" s="99" t="s">
        <v>110</v>
      </c>
      <c r="AI13" s="99" t="s">
        <v>111</v>
      </c>
    </row>
    <row r="14" spans="1:48" ht="12.75" thickBot="1">
      <c r="A14" s="203" t="s">
        <v>413</v>
      </c>
      <c r="B14" s="203" t="s">
        <v>414</v>
      </c>
      <c r="C14" s="203" t="s">
        <v>415</v>
      </c>
      <c r="D14" s="203" t="s">
        <v>615</v>
      </c>
      <c r="F14" s="92" t="s">
        <v>49</v>
      </c>
      <c r="G14" s="91" t="s">
        <v>13</v>
      </c>
      <c r="H14" s="21" t="s">
        <v>14</v>
      </c>
      <c r="I14" s="22" t="s">
        <v>15</v>
      </c>
      <c r="J14" s="23" t="s">
        <v>16</v>
      </c>
      <c r="K14" s="24" t="s">
        <v>17</v>
      </c>
      <c r="L14" s="25" t="s">
        <v>18</v>
      </c>
      <c r="M14" s="26" t="s">
        <v>19</v>
      </c>
      <c r="N14" s="29" t="s">
        <v>20</v>
      </c>
      <c r="O14" s="27" t="s">
        <v>21</v>
      </c>
      <c r="P14" s="31" t="s">
        <v>22</v>
      </c>
      <c r="Q14" s="198" t="s">
        <v>26</v>
      </c>
      <c r="S14" s="92" t="s">
        <v>49</v>
      </c>
      <c r="T14" s="92" t="s">
        <v>76</v>
      </c>
      <c r="V14" s="92" t="s">
        <v>49</v>
      </c>
      <c r="W14" s="91" t="s">
        <v>13</v>
      </c>
      <c r="X14" s="21" t="s">
        <v>14</v>
      </c>
      <c r="Y14" s="22" t="s">
        <v>15</v>
      </c>
      <c r="Z14" s="23" t="s">
        <v>16</v>
      </c>
      <c r="AA14" s="24" t="s">
        <v>17</v>
      </c>
      <c r="AB14" s="25" t="s">
        <v>18</v>
      </c>
      <c r="AC14" s="26" t="s">
        <v>19</v>
      </c>
      <c r="AD14" s="29" t="s">
        <v>20</v>
      </c>
      <c r="AE14" s="27" t="s">
        <v>21</v>
      </c>
      <c r="AF14" s="31" t="s">
        <v>22</v>
      </c>
      <c r="AG14" s="198" t="s">
        <v>26</v>
      </c>
      <c r="AI14" s="92" t="s">
        <v>49</v>
      </c>
      <c r="AJ14" s="91" t="s">
        <v>4</v>
      </c>
      <c r="AK14" s="21" t="s">
        <v>5</v>
      </c>
      <c r="AL14" s="22" t="s">
        <v>6</v>
      </c>
      <c r="AM14" s="23" t="s">
        <v>7</v>
      </c>
      <c r="AN14" s="24" t="s">
        <v>8</v>
      </c>
      <c r="AO14" s="25" t="s">
        <v>91</v>
      </c>
      <c r="AP14" s="26" t="s">
        <v>92</v>
      </c>
      <c r="AQ14" s="29" t="s">
        <v>93</v>
      </c>
      <c r="AR14" s="27" t="s">
        <v>94</v>
      </c>
      <c r="AS14" s="31" t="s">
        <v>95</v>
      </c>
      <c r="AT14" s="198" t="s">
        <v>26</v>
      </c>
    </row>
    <row r="15" spans="1:48">
      <c r="A15" s="247" t="str">
        <f>'N3.01'!A15</f>
        <v>Stage1: RIIO-1 Closeout Position</v>
      </c>
      <c r="B15" s="247" t="str">
        <f>'N3.01'!B15</f>
        <v>Total Asset Category Risk</v>
      </c>
      <c r="C15" s="247" t="str">
        <f>'N3.01'!C15</f>
        <v>Closeout Position</v>
      </c>
      <c r="D15" s="247" t="str">
        <f>'N3.01'!D15</f>
        <v>Total</v>
      </c>
      <c r="F15" s="212" t="s">
        <v>51</v>
      </c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253">
        <f t="shared" ref="Q15:Q22" si="1">SUM(G15:P15)</f>
        <v>0</v>
      </c>
      <c r="S15" s="199" t="str">
        <f>$X$12</f>
        <v>Units:</v>
      </c>
      <c r="T15" s="120"/>
      <c r="V15" s="199" t="str">
        <f>$X$12</f>
        <v>Units:</v>
      </c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253">
        <f t="shared" ref="AG15:AG20" si="2">SUM(W15:AF15)</f>
        <v>0</v>
      </c>
      <c r="AI15" s="199" t="str">
        <f>$X$12</f>
        <v>Units:</v>
      </c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253">
        <f t="shared" ref="AT15:AT20" si="3">SUM(AJ15:AS15)</f>
        <v>0</v>
      </c>
    </row>
    <row r="16" spans="1:48">
      <c r="A16" s="204" t="str">
        <f>'N3.01'!A16</f>
        <v>Stage1: RIIO-1 to RIIO-2</v>
      </c>
      <c r="B16" s="204" t="str">
        <f>'N3.01'!B16</f>
        <v>Normalisation: True-Up</v>
      </c>
      <c r="C16" s="204" t="str">
        <f>'N3.01'!C16</f>
        <v>Data Revision</v>
      </c>
      <c r="D16" s="204" t="str">
        <f>'N3.01'!D16</f>
        <v>N/A</v>
      </c>
      <c r="F16" s="212" t="s">
        <v>51</v>
      </c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253">
        <f t="shared" si="1"/>
        <v>0</v>
      </c>
      <c r="S16" s="199" t="str">
        <f>$X$12</f>
        <v>Units:</v>
      </c>
      <c r="T16" s="120"/>
      <c r="V16" s="199" t="str">
        <f>$X$12</f>
        <v>Units:</v>
      </c>
      <c r="W16" s="120"/>
      <c r="X16" s="120"/>
      <c r="Y16" s="120"/>
      <c r="Z16" s="120"/>
      <c r="AA16" s="120"/>
      <c r="AB16" s="120"/>
      <c r="AC16" s="120"/>
      <c r="AD16" s="120"/>
      <c r="AE16" s="120"/>
      <c r="AF16" s="120"/>
      <c r="AG16" s="253">
        <f t="shared" si="2"/>
        <v>0</v>
      </c>
      <c r="AI16" s="199" t="str">
        <f>$X$12</f>
        <v>Units:</v>
      </c>
      <c r="AJ16" s="120"/>
      <c r="AK16" s="120"/>
      <c r="AL16" s="120"/>
      <c r="AM16" s="120"/>
      <c r="AN16" s="120"/>
      <c r="AO16" s="120"/>
      <c r="AP16" s="120"/>
      <c r="AQ16" s="120"/>
      <c r="AR16" s="120"/>
      <c r="AS16" s="120"/>
      <c r="AT16" s="253">
        <f t="shared" si="3"/>
        <v>0</v>
      </c>
    </row>
    <row r="17" spans="1:46">
      <c r="A17" s="204" t="str">
        <f>'N3.01'!A17</f>
        <v>Stage1: RIIO-1 to RIIO-2</v>
      </c>
      <c r="B17" s="204" t="str">
        <f>'N3.01'!B17</f>
        <v>Normalisation: True-Up</v>
      </c>
      <c r="C17" s="204" t="str">
        <f>'N3.01'!C17</f>
        <v>Methodological Change</v>
      </c>
      <c r="D17" s="204" t="str">
        <f>'N3.01'!D17</f>
        <v>N/A</v>
      </c>
      <c r="F17" s="212" t="s">
        <v>51</v>
      </c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253">
        <f t="shared" si="1"/>
        <v>0</v>
      </c>
      <c r="S17" s="199" t="str">
        <f>$X$12</f>
        <v>Units:</v>
      </c>
      <c r="T17" s="120"/>
      <c r="V17" s="199" t="str">
        <f>$X$12</f>
        <v>Units:</v>
      </c>
      <c r="W17" s="120"/>
      <c r="X17" s="120"/>
      <c r="Y17" s="120"/>
      <c r="Z17" s="120"/>
      <c r="AA17" s="120"/>
      <c r="AB17" s="120"/>
      <c r="AC17" s="120"/>
      <c r="AD17" s="120"/>
      <c r="AE17" s="120"/>
      <c r="AF17" s="120"/>
      <c r="AG17" s="253">
        <f t="shared" si="2"/>
        <v>0</v>
      </c>
      <c r="AI17" s="199" t="str">
        <f>$X$12</f>
        <v>Units:</v>
      </c>
      <c r="AJ17" s="120"/>
      <c r="AK17" s="120"/>
      <c r="AL17" s="120"/>
      <c r="AM17" s="120"/>
      <c r="AN17" s="120"/>
      <c r="AO17" s="120"/>
      <c r="AP17" s="120"/>
      <c r="AQ17" s="120"/>
      <c r="AR17" s="120"/>
      <c r="AS17" s="120"/>
      <c r="AT17" s="253">
        <f t="shared" si="3"/>
        <v>0</v>
      </c>
    </row>
    <row r="18" spans="1:46">
      <c r="A18" s="204" t="str">
        <f>'N3.01'!A18</f>
        <v>Stage1: RIIO-1 to RIIO-2</v>
      </c>
      <c r="B18" s="204" t="str">
        <f>'N3.01'!B18</f>
        <v>Normalisation: True-Up</v>
      </c>
      <c r="C18" s="248" t="str">
        <f>'N3.01'!C18</f>
        <v>Optional entry 1</v>
      </c>
      <c r="D18" s="204" t="str">
        <f>'N3.01'!D18</f>
        <v>N/A</v>
      </c>
      <c r="F18" s="212" t="s">
        <v>51</v>
      </c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253">
        <f t="shared" si="1"/>
        <v>0</v>
      </c>
      <c r="S18" s="199" t="str">
        <f>$X$12</f>
        <v>Units:</v>
      </c>
      <c r="T18" s="120"/>
      <c r="V18" s="199" t="str">
        <f>$X$12</f>
        <v>Units:</v>
      </c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253">
        <f t="shared" si="2"/>
        <v>0</v>
      </c>
      <c r="AI18" s="199" t="str">
        <f>$X$12</f>
        <v>Units:</v>
      </c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253">
        <f t="shared" si="3"/>
        <v>0</v>
      </c>
    </row>
    <row r="19" spans="1:46">
      <c r="A19" s="204" t="str">
        <f>'N3.01'!A19</f>
        <v>Stage1: RIIO-1 to RIIO-2</v>
      </c>
      <c r="B19" s="204" t="str">
        <f>'N3.01'!B19</f>
        <v>Normalisation: True-Up</v>
      </c>
      <c r="C19" s="248" t="str">
        <f>'N3.01'!C19</f>
        <v>Optional entry 2</v>
      </c>
      <c r="D19" s="204" t="str">
        <f>'N3.01'!D19</f>
        <v>N/A</v>
      </c>
      <c r="F19" s="212" t="s">
        <v>51</v>
      </c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252">
        <f t="shared" si="1"/>
        <v>0</v>
      </c>
      <c r="S19" s="199" t="str">
        <f>$X$12</f>
        <v>Units:</v>
      </c>
      <c r="T19" s="120"/>
      <c r="V19" s="199" t="str">
        <f>$X$12</f>
        <v>Units:</v>
      </c>
      <c r="W19" s="120"/>
      <c r="X19" s="120"/>
      <c r="Y19" s="120"/>
      <c r="Z19" s="120"/>
      <c r="AA19" s="120"/>
      <c r="AB19" s="120"/>
      <c r="AC19" s="120"/>
      <c r="AD19" s="120"/>
      <c r="AE19" s="120"/>
      <c r="AF19" s="120"/>
      <c r="AG19" s="252">
        <f t="shared" si="2"/>
        <v>0</v>
      </c>
      <c r="AI19" s="199" t="str">
        <f>$X$12</f>
        <v>Units:</v>
      </c>
      <c r="AJ19" s="120"/>
      <c r="AK19" s="120"/>
      <c r="AL19" s="120"/>
      <c r="AM19" s="120"/>
      <c r="AN19" s="120"/>
      <c r="AO19" s="120"/>
      <c r="AP19" s="120"/>
      <c r="AQ19" s="120"/>
      <c r="AR19" s="120"/>
      <c r="AS19" s="120"/>
      <c r="AT19" s="252">
        <f t="shared" si="3"/>
        <v>0</v>
      </c>
    </row>
    <row r="20" spans="1:46">
      <c r="A20" s="247" t="str">
        <f>'N3.01'!A20</f>
        <v>Stage 2: RIIO-2 Start Position 2020/21</v>
      </c>
      <c r="B20" s="247" t="str">
        <f>'N3.01'!B20</f>
        <v>Total Asset Category Risk</v>
      </c>
      <c r="C20" s="247" t="str">
        <f>'N3.01'!C20</f>
        <v>Start Position</v>
      </c>
      <c r="D20" s="247" t="str">
        <f>'N3.01'!D20</f>
        <v>Total</v>
      </c>
      <c r="F20" s="212" t="s">
        <v>51</v>
      </c>
      <c r="G20" s="252">
        <f>SUM(G15:G19)</f>
        <v>0</v>
      </c>
      <c r="H20" s="252">
        <f t="shared" ref="H20:P20" si="4">SUM(H15:H19)</f>
        <v>0</v>
      </c>
      <c r="I20" s="252">
        <f t="shared" si="4"/>
        <v>0</v>
      </c>
      <c r="J20" s="252">
        <f t="shared" si="4"/>
        <v>0</v>
      </c>
      <c r="K20" s="252">
        <f t="shared" si="4"/>
        <v>0</v>
      </c>
      <c r="L20" s="252">
        <f t="shared" si="4"/>
        <v>0</v>
      </c>
      <c r="M20" s="252">
        <f t="shared" si="4"/>
        <v>0</v>
      </c>
      <c r="N20" s="252">
        <f t="shared" si="4"/>
        <v>0</v>
      </c>
      <c r="O20" s="252">
        <f t="shared" si="4"/>
        <v>0</v>
      </c>
      <c r="P20" s="252">
        <f t="shared" si="4"/>
        <v>0</v>
      </c>
      <c r="Q20" s="252">
        <f t="shared" si="1"/>
        <v>0</v>
      </c>
      <c r="S20" s="199" t="str">
        <f t="shared" ref="S20:S55" si="5">$X$12</f>
        <v>Units:</v>
      </c>
      <c r="T20" s="120"/>
      <c r="V20" s="199" t="str">
        <f t="shared" ref="V20:V55" si="6">$X$12</f>
        <v>Units:</v>
      </c>
      <c r="W20" s="252">
        <f t="shared" ref="W20:AF20" si="7">SUM(W15:W19)</f>
        <v>0</v>
      </c>
      <c r="X20" s="252">
        <f t="shared" si="7"/>
        <v>0</v>
      </c>
      <c r="Y20" s="252">
        <f t="shared" si="7"/>
        <v>0</v>
      </c>
      <c r="Z20" s="252">
        <f t="shared" si="7"/>
        <v>0</v>
      </c>
      <c r="AA20" s="252">
        <f t="shared" si="7"/>
        <v>0</v>
      </c>
      <c r="AB20" s="252">
        <f t="shared" si="7"/>
        <v>0</v>
      </c>
      <c r="AC20" s="252">
        <f t="shared" si="7"/>
        <v>0</v>
      </c>
      <c r="AD20" s="252">
        <f t="shared" si="7"/>
        <v>0</v>
      </c>
      <c r="AE20" s="252">
        <f t="shared" si="7"/>
        <v>0</v>
      </c>
      <c r="AF20" s="252">
        <f t="shared" si="7"/>
        <v>0</v>
      </c>
      <c r="AG20" s="252">
        <f t="shared" si="2"/>
        <v>0</v>
      </c>
      <c r="AI20" s="199" t="str">
        <f t="shared" ref="AI20:AI55" si="8">$X$12</f>
        <v>Units:</v>
      </c>
      <c r="AJ20" s="252">
        <f t="shared" ref="AJ20:AS20" si="9">SUM(AJ15:AJ19)</f>
        <v>0</v>
      </c>
      <c r="AK20" s="252">
        <f t="shared" si="9"/>
        <v>0</v>
      </c>
      <c r="AL20" s="252">
        <f t="shared" si="9"/>
        <v>0</v>
      </c>
      <c r="AM20" s="252">
        <f t="shared" si="9"/>
        <v>0</v>
      </c>
      <c r="AN20" s="252">
        <f t="shared" si="9"/>
        <v>0</v>
      </c>
      <c r="AO20" s="252">
        <f t="shared" si="9"/>
        <v>0</v>
      </c>
      <c r="AP20" s="252">
        <f t="shared" si="9"/>
        <v>0</v>
      </c>
      <c r="AQ20" s="252">
        <f t="shared" si="9"/>
        <v>0</v>
      </c>
      <c r="AR20" s="252">
        <f t="shared" si="9"/>
        <v>0</v>
      </c>
      <c r="AS20" s="252">
        <f t="shared" si="9"/>
        <v>0</v>
      </c>
      <c r="AT20" s="252">
        <f t="shared" si="3"/>
        <v>0</v>
      </c>
    </row>
    <row r="21" spans="1:46">
      <c r="A21" s="204" t="str">
        <f>'N3.01'!A21</f>
        <v>Stage 2: Without Intervention Risk Change</v>
      </c>
      <c r="B21" s="204" t="str">
        <f>'N3.01'!B21</f>
        <v>Deterioration</v>
      </c>
      <c r="C21" s="204" t="str">
        <f>'N3.01'!C21</f>
        <v>Original Forecast Deterioration</v>
      </c>
      <c r="D21" s="204" t="str">
        <f>'N3.01'!D21</f>
        <v>N/A</v>
      </c>
      <c r="F21" s="212" t="s">
        <v>51</v>
      </c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253">
        <f t="shared" si="1"/>
        <v>0</v>
      </c>
      <c r="S21" s="199" t="str">
        <f t="shared" si="5"/>
        <v>Units:</v>
      </c>
      <c r="T21" s="120"/>
      <c r="V21" s="199" t="str">
        <f t="shared" si="6"/>
        <v>Units:</v>
      </c>
      <c r="W21" s="120"/>
      <c r="X21" s="120"/>
      <c r="Y21" s="120"/>
      <c r="Z21" s="120"/>
      <c r="AA21" s="120"/>
      <c r="AB21" s="120"/>
      <c r="AC21" s="120"/>
      <c r="AD21" s="120"/>
      <c r="AE21" s="120"/>
      <c r="AF21" s="120"/>
      <c r="AG21" s="253">
        <f t="shared" ref="AG21:AG32" si="10">SUM(W21:AF21)</f>
        <v>0</v>
      </c>
      <c r="AI21" s="199" t="str">
        <f t="shared" si="8"/>
        <v>Units:</v>
      </c>
      <c r="AJ21" s="120"/>
      <c r="AK21" s="120"/>
      <c r="AL21" s="120"/>
      <c r="AM21" s="120"/>
      <c r="AN21" s="120"/>
      <c r="AO21" s="120"/>
      <c r="AP21" s="120"/>
      <c r="AQ21" s="120"/>
      <c r="AR21" s="120"/>
      <c r="AS21" s="120"/>
      <c r="AT21" s="253">
        <f t="shared" ref="AT21:AT32" si="11">SUM(AJ21:AS21)</f>
        <v>0</v>
      </c>
    </row>
    <row r="22" spans="1:46">
      <c r="A22" s="204" t="str">
        <f>'N3.01'!A22</f>
        <v>Stage 2: Without Intervention Risk Change</v>
      </c>
      <c r="B22" s="204" t="str">
        <f>'N3.01'!B22</f>
        <v>Non-Intervention Impacts</v>
      </c>
      <c r="C22" s="204" t="str">
        <f>'N3.01'!C22</f>
        <v>Revised Forecast Deterioration</v>
      </c>
      <c r="D22" s="204" t="str">
        <f>'N3.01'!D22</f>
        <v>N/A</v>
      </c>
      <c r="F22" s="212" t="s">
        <v>51</v>
      </c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253">
        <f t="shared" si="1"/>
        <v>0</v>
      </c>
      <c r="S22" s="199" t="str">
        <f t="shared" si="5"/>
        <v>Units:</v>
      </c>
      <c r="T22" s="120"/>
      <c r="V22" s="199" t="str">
        <f t="shared" si="6"/>
        <v>Units:</v>
      </c>
      <c r="W22" s="120"/>
      <c r="X22" s="120"/>
      <c r="Y22" s="120"/>
      <c r="Z22" s="120"/>
      <c r="AA22" s="120"/>
      <c r="AB22" s="120"/>
      <c r="AC22" s="120"/>
      <c r="AD22" s="120"/>
      <c r="AE22" s="120"/>
      <c r="AF22" s="120"/>
      <c r="AG22" s="253">
        <f t="shared" si="10"/>
        <v>0</v>
      </c>
      <c r="AI22" s="199" t="str">
        <f t="shared" si="8"/>
        <v>Units:</v>
      </c>
      <c r="AJ22" s="120"/>
      <c r="AK22" s="120"/>
      <c r="AL22" s="120"/>
      <c r="AM22" s="120"/>
      <c r="AN22" s="120"/>
      <c r="AO22" s="120"/>
      <c r="AP22" s="120"/>
      <c r="AQ22" s="120"/>
      <c r="AR22" s="120"/>
      <c r="AS22" s="120"/>
      <c r="AT22" s="253">
        <f t="shared" si="11"/>
        <v>0</v>
      </c>
    </row>
    <row r="23" spans="1:46">
      <c r="A23" s="204" t="str">
        <f>'N3.01'!A23</f>
        <v>Stage 2: Without Intervention Risk Change</v>
      </c>
      <c r="B23" s="204" t="str">
        <f>'N3.01'!B23</f>
        <v>Non-Intervention Impacts</v>
      </c>
      <c r="C23" s="204" t="str">
        <f>'N3.01'!C23</f>
        <v>Deterioration Change Impact</v>
      </c>
      <c r="D23" s="204" t="str">
        <f>'N3.01'!D23</f>
        <v>Non-Intervention</v>
      </c>
      <c r="F23" s="212" t="s">
        <v>51</v>
      </c>
      <c r="G23" s="254">
        <f t="shared" ref="G23:P23" si="12">G$22-G$21</f>
        <v>0</v>
      </c>
      <c r="H23" s="254">
        <f t="shared" si="12"/>
        <v>0</v>
      </c>
      <c r="I23" s="254">
        <f t="shared" si="12"/>
        <v>0</v>
      </c>
      <c r="J23" s="254">
        <f t="shared" si="12"/>
        <v>0</v>
      </c>
      <c r="K23" s="254">
        <f t="shared" si="12"/>
        <v>0</v>
      </c>
      <c r="L23" s="254">
        <f t="shared" si="12"/>
        <v>0</v>
      </c>
      <c r="M23" s="254">
        <f t="shared" si="12"/>
        <v>0</v>
      </c>
      <c r="N23" s="254">
        <f t="shared" si="12"/>
        <v>0</v>
      </c>
      <c r="O23" s="254">
        <f t="shared" si="12"/>
        <v>0</v>
      </c>
      <c r="P23" s="254">
        <f t="shared" si="12"/>
        <v>0</v>
      </c>
      <c r="Q23" s="253">
        <f t="shared" ref="Q23:Q32" si="13">SUM(G23:P23)</f>
        <v>0</v>
      </c>
      <c r="S23" s="199" t="str">
        <f t="shared" si="5"/>
        <v>Units:</v>
      </c>
      <c r="T23" s="120"/>
      <c r="V23" s="199" t="str">
        <f t="shared" si="6"/>
        <v>Units:</v>
      </c>
      <c r="W23" s="254">
        <f t="shared" ref="W23:AF23" si="14">W$22-W$21</f>
        <v>0</v>
      </c>
      <c r="X23" s="254">
        <f t="shared" si="14"/>
        <v>0</v>
      </c>
      <c r="Y23" s="254">
        <f t="shared" si="14"/>
        <v>0</v>
      </c>
      <c r="Z23" s="254">
        <f t="shared" si="14"/>
        <v>0</v>
      </c>
      <c r="AA23" s="254">
        <f t="shared" si="14"/>
        <v>0</v>
      </c>
      <c r="AB23" s="254">
        <f t="shared" si="14"/>
        <v>0</v>
      </c>
      <c r="AC23" s="254">
        <f t="shared" si="14"/>
        <v>0</v>
      </c>
      <c r="AD23" s="254">
        <f t="shared" si="14"/>
        <v>0</v>
      </c>
      <c r="AE23" s="254">
        <f t="shared" si="14"/>
        <v>0</v>
      </c>
      <c r="AF23" s="254">
        <f t="shared" si="14"/>
        <v>0</v>
      </c>
      <c r="AG23" s="253">
        <f t="shared" si="10"/>
        <v>0</v>
      </c>
      <c r="AI23" s="199" t="str">
        <f t="shared" si="8"/>
        <v>Units:</v>
      </c>
      <c r="AJ23" s="254">
        <f t="shared" ref="AJ23:AS23" si="15">AJ$22-AJ$21</f>
        <v>0</v>
      </c>
      <c r="AK23" s="254">
        <f t="shared" si="15"/>
        <v>0</v>
      </c>
      <c r="AL23" s="254">
        <f t="shared" si="15"/>
        <v>0</v>
      </c>
      <c r="AM23" s="254">
        <f t="shared" si="15"/>
        <v>0</v>
      </c>
      <c r="AN23" s="254">
        <f t="shared" si="15"/>
        <v>0</v>
      </c>
      <c r="AO23" s="254">
        <f t="shared" si="15"/>
        <v>0</v>
      </c>
      <c r="AP23" s="254">
        <f t="shared" si="15"/>
        <v>0</v>
      </c>
      <c r="AQ23" s="254">
        <f t="shared" si="15"/>
        <v>0</v>
      </c>
      <c r="AR23" s="254">
        <f t="shared" si="15"/>
        <v>0</v>
      </c>
      <c r="AS23" s="254">
        <f t="shared" si="15"/>
        <v>0</v>
      </c>
      <c r="AT23" s="253">
        <f t="shared" si="11"/>
        <v>0</v>
      </c>
    </row>
    <row r="24" spans="1:46">
      <c r="A24" s="204" t="str">
        <f>'N3.01'!A24</f>
        <v>Stage 2: Without Intervention Risk Change</v>
      </c>
      <c r="B24" s="204" t="str">
        <f>'N3.01'!B24</f>
        <v>Non-Intervention Impacts</v>
      </c>
      <c r="C24" s="204" t="str">
        <f>'N3.01'!C24</f>
        <v>Revised Forecast Methodology Change</v>
      </c>
      <c r="D24" s="204" t="str">
        <f>'N3.01'!D24</f>
        <v>N/A</v>
      </c>
      <c r="F24" s="212" t="s">
        <v>51</v>
      </c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253">
        <f>SUM(G24:P24)</f>
        <v>0</v>
      </c>
      <c r="S24" s="199" t="str">
        <f t="shared" si="5"/>
        <v>Units:</v>
      </c>
      <c r="T24" s="120"/>
      <c r="V24" s="199" t="str">
        <f t="shared" si="6"/>
        <v>Units:</v>
      </c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253">
        <f t="shared" si="10"/>
        <v>0</v>
      </c>
      <c r="AI24" s="199" t="str">
        <f t="shared" si="8"/>
        <v>Units:</v>
      </c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253">
        <f t="shared" si="11"/>
        <v>0</v>
      </c>
    </row>
    <row r="25" spans="1:46">
      <c r="A25" s="204" t="str">
        <f>'N3.01'!A25</f>
        <v>Stage 2: Without Intervention Risk Change</v>
      </c>
      <c r="B25" s="204" t="str">
        <f>'N3.01'!B25</f>
        <v>Non-Intervention Impacts</v>
      </c>
      <c r="C25" s="204" t="str">
        <f>'N3.01'!C25</f>
        <v>Methodology Change Impact</v>
      </c>
      <c r="D25" s="204" t="str">
        <f>'N3.01'!D25</f>
        <v>Non-Intervention</v>
      </c>
      <c r="F25" s="212" t="s">
        <v>51</v>
      </c>
      <c r="G25" s="254">
        <f t="shared" ref="G25:P25" si="16">G$24-G$22</f>
        <v>0</v>
      </c>
      <c r="H25" s="254">
        <f t="shared" si="16"/>
        <v>0</v>
      </c>
      <c r="I25" s="254">
        <f t="shared" si="16"/>
        <v>0</v>
      </c>
      <c r="J25" s="254">
        <f t="shared" si="16"/>
        <v>0</v>
      </c>
      <c r="K25" s="254">
        <f t="shared" si="16"/>
        <v>0</v>
      </c>
      <c r="L25" s="254">
        <f t="shared" si="16"/>
        <v>0</v>
      </c>
      <c r="M25" s="254">
        <f t="shared" si="16"/>
        <v>0</v>
      </c>
      <c r="N25" s="254">
        <f t="shared" si="16"/>
        <v>0</v>
      </c>
      <c r="O25" s="254">
        <f t="shared" si="16"/>
        <v>0</v>
      </c>
      <c r="P25" s="254">
        <f t="shared" si="16"/>
        <v>0</v>
      </c>
      <c r="Q25" s="253">
        <f t="shared" si="13"/>
        <v>0</v>
      </c>
      <c r="S25" s="199" t="str">
        <f t="shared" si="5"/>
        <v>Units:</v>
      </c>
      <c r="T25" s="120"/>
      <c r="V25" s="199" t="str">
        <f t="shared" si="6"/>
        <v>Units:</v>
      </c>
      <c r="W25" s="254">
        <f t="shared" ref="W25:AF25" si="17">W$24-W$22</f>
        <v>0</v>
      </c>
      <c r="X25" s="254">
        <f t="shared" si="17"/>
        <v>0</v>
      </c>
      <c r="Y25" s="254">
        <f t="shared" si="17"/>
        <v>0</v>
      </c>
      <c r="Z25" s="254">
        <f t="shared" si="17"/>
        <v>0</v>
      </c>
      <c r="AA25" s="254">
        <f t="shared" si="17"/>
        <v>0</v>
      </c>
      <c r="AB25" s="254">
        <f t="shared" si="17"/>
        <v>0</v>
      </c>
      <c r="AC25" s="254">
        <f t="shared" si="17"/>
        <v>0</v>
      </c>
      <c r="AD25" s="254">
        <f t="shared" si="17"/>
        <v>0</v>
      </c>
      <c r="AE25" s="254">
        <f t="shared" si="17"/>
        <v>0</v>
      </c>
      <c r="AF25" s="254">
        <f t="shared" si="17"/>
        <v>0</v>
      </c>
      <c r="AG25" s="253">
        <f t="shared" si="10"/>
        <v>0</v>
      </c>
      <c r="AI25" s="199" t="str">
        <f t="shared" si="8"/>
        <v>Units:</v>
      </c>
      <c r="AJ25" s="254">
        <f t="shared" ref="AJ25:AS25" si="18">AJ$24-AJ$22</f>
        <v>0</v>
      </c>
      <c r="AK25" s="254">
        <f t="shared" si="18"/>
        <v>0</v>
      </c>
      <c r="AL25" s="254">
        <f t="shared" si="18"/>
        <v>0</v>
      </c>
      <c r="AM25" s="254">
        <f t="shared" si="18"/>
        <v>0</v>
      </c>
      <c r="AN25" s="254">
        <f t="shared" si="18"/>
        <v>0</v>
      </c>
      <c r="AO25" s="254">
        <f t="shared" si="18"/>
        <v>0</v>
      </c>
      <c r="AP25" s="254">
        <f t="shared" si="18"/>
        <v>0</v>
      </c>
      <c r="AQ25" s="254">
        <f t="shared" si="18"/>
        <v>0</v>
      </c>
      <c r="AR25" s="254">
        <f t="shared" si="18"/>
        <v>0</v>
      </c>
      <c r="AS25" s="254">
        <f t="shared" si="18"/>
        <v>0</v>
      </c>
      <c r="AT25" s="253">
        <f t="shared" si="11"/>
        <v>0</v>
      </c>
    </row>
    <row r="26" spans="1:46">
      <c r="A26" s="204" t="str">
        <f>'N3.01'!A26</f>
        <v>Stage 2: Without Intervention Risk Change</v>
      </c>
      <c r="B26" s="204" t="str">
        <f>'N3.01'!B26</f>
        <v>Load Related Work</v>
      </c>
      <c r="C26" s="204" t="str">
        <f>'N3.01'!C26</f>
        <v>Asset Additions (not part of replace or refurb)</v>
      </c>
      <c r="D26" s="204" t="str">
        <f>'N3.01'!D26</f>
        <v>Other Interventions</v>
      </c>
      <c r="F26" s="212" t="s">
        <v>51</v>
      </c>
      <c r="G26" s="120"/>
      <c r="H26" s="120"/>
      <c r="I26" s="120"/>
      <c r="J26" s="120"/>
      <c r="K26" s="120"/>
      <c r="L26" s="120"/>
      <c r="M26" s="120"/>
      <c r="N26" s="120"/>
      <c r="O26" s="120"/>
      <c r="P26" s="120"/>
      <c r="Q26" s="253">
        <f t="shared" si="13"/>
        <v>0</v>
      </c>
      <c r="S26" s="199" t="str">
        <f t="shared" si="5"/>
        <v>Units:</v>
      </c>
      <c r="T26" s="120"/>
      <c r="V26" s="199" t="str">
        <f t="shared" si="6"/>
        <v>Units:</v>
      </c>
      <c r="W26" s="120"/>
      <c r="X26" s="120"/>
      <c r="Y26" s="120"/>
      <c r="Z26" s="120"/>
      <c r="AA26" s="120"/>
      <c r="AB26" s="120"/>
      <c r="AC26" s="120"/>
      <c r="AD26" s="120"/>
      <c r="AE26" s="120"/>
      <c r="AF26" s="120"/>
      <c r="AG26" s="253">
        <f t="shared" si="10"/>
        <v>0</v>
      </c>
      <c r="AI26" s="199" t="str">
        <f t="shared" si="8"/>
        <v>Units:</v>
      </c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253">
        <f t="shared" si="11"/>
        <v>0</v>
      </c>
    </row>
    <row r="27" spans="1:46">
      <c r="A27" s="204" t="str">
        <f>'N3.01'!A27</f>
        <v>Stage 2: Without Intervention Risk Change</v>
      </c>
      <c r="B27" s="204" t="str">
        <f>'N3.01'!B27</f>
        <v>Load Related Work</v>
      </c>
      <c r="C27" s="204" t="str">
        <f>'N3.01'!C27</f>
        <v>Asset Disposals  (not part of replace or refurb)</v>
      </c>
      <c r="D27" s="204" t="str">
        <f>'N3.01'!D27</f>
        <v>Other Interventions</v>
      </c>
      <c r="F27" s="212" t="s">
        <v>51</v>
      </c>
      <c r="G27" s="120"/>
      <c r="H27" s="120"/>
      <c r="I27" s="120"/>
      <c r="J27" s="120"/>
      <c r="K27" s="120"/>
      <c r="L27" s="120"/>
      <c r="M27" s="120"/>
      <c r="N27" s="120"/>
      <c r="O27" s="120"/>
      <c r="P27" s="120"/>
      <c r="Q27" s="253">
        <f t="shared" si="13"/>
        <v>0</v>
      </c>
      <c r="S27" s="199" t="str">
        <f t="shared" si="5"/>
        <v>Units:</v>
      </c>
      <c r="T27" s="120"/>
      <c r="V27" s="199" t="str">
        <f t="shared" si="6"/>
        <v>Units:</v>
      </c>
      <c r="W27" s="120"/>
      <c r="X27" s="120"/>
      <c r="Y27" s="120"/>
      <c r="Z27" s="120"/>
      <c r="AA27" s="120"/>
      <c r="AB27" s="120"/>
      <c r="AC27" s="120"/>
      <c r="AD27" s="120"/>
      <c r="AE27" s="120"/>
      <c r="AF27" s="120"/>
      <c r="AG27" s="253">
        <f t="shared" si="10"/>
        <v>0</v>
      </c>
      <c r="AI27" s="199" t="str">
        <f t="shared" si="8"/>
        <v>Units:</v>
      </c>
      <c r="AJ27" s="120"/>
      <c r="AK27" s="120"/>
      <c r="AL27" s="120"/>
      <c r="AM27" s="120"/>
      <c r="AN27" s="120"/>
      <c r="AO27" s="120"/>
      <c r="AP27" s="120"/>
      <c r="AQ27" s="120"/>
      <c r="AR27" s="120"/>
      <c r="AS27" s="120"/>
      <c r="AT27" s="253">
        <f t="shared" si="11"/>
        <v>0</v>
      </c>
    </row>
    <row r="28" spans="1:46">
      <c r="A28" s="204" t="str">
        <f>'N3.01'!A28</f>
        <v>Stage 2: Without Intervention Risk Change</v>
      </c>
      <c r="B28" s="204" t="str">
        <f>'N3.01'!B28</f>
        <v>Risk Changes</v>
      </c>
      <c r="C28" s="204" t="str">
        <f>'N3.01'!C28</f>
        <v>Changes in Maintenance Programme</v>
      </c>
      <c r="D28" s="204" t="str">
        <f>'N3.01'!D28</f>
        <v>Other Interventions</v>
      </c>
      <c r="F28" s="212" t="s">
        <v>51</v>
      </c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253">
        <f t="shared" si="13"/>
        <v>0</v>
      </c>
      <c r="S28" s="199" t="str">
        <f t="shared" si="5"/>
        <v>Units:</v>
      </c>
      <c r="T28" s="120"/>
      <c r="V28" s="199" t="str">
        <f t="shared" si="6"/>
        <v>Units:</v>
      </c>
      <c r="W28" s="120"/>
      <c r="X28" s="120"/>
      <c r="Y28" s="120"/>
      <c r="Z28" s="120"/>
      <c r="AA28" s="120"/>
      <c r="AB28" s="120"/>
      <c r="AC28" s="120"/>
      <c r="AD28" s="120"/>
      <c r="AE28" s="120"/>
      <c r="AF28" s="120"/>
      <c r="AG28" s="253">
        <f t="shared" si="10"/>
        <v>0</v>
      </c>
      <c r="AI28" s="199" t="str">
        <f t="shared" si="8"/>
        <v>Units:</v>
      </c>
      <c r="AJ28" s="120"/>
      <c r="AK28" s="120"/>
      <c r="AL28" s="120"/>
      <c r="AM28" s="120"/>
      <c r="AN28" s="120"/>
      <c r="AO28" s="120"/>
      <c r="AP28" s="120"/>
      <c r="AQ28" s="120"/>
      <c r="AR28" s="120"/>
      <c r="AS28" s="120"/>
      <c r="AT28" s="253">
        <f t="shared" si="11"/>
        <v>0</v>
      </c>
    </row>
    <row r="29" spans="1:46">
      <c r="A29" s="204" t="str">
        <f>'N3.01'!A29</f>
        <v>Stage 2: Without Intervention Risk Change</v>
      </c>
      <c r="B29" s="204" t="str">
        <f>'N3.01'!B29</f>
        <v>Risk Changes</v>
      </c>
      <c r="C29" s="204" t="str">
        <f>'N3.01'!C29</f>
        <v>Manual Over-ride on PoF or CoF</v>
      </c>
      <c r="D29" s="204" t="str">
        <f>'N3.01'!D29</f>
        <v>Non-Intervention</v>
      </c>
      <c r="F29" s="212" t="s">
        <v>51</v>
      </c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253">
        <f t="shared" si="13"/>
        <v>0</v>
      </c>
      <c r="S29" s="199" t="str">
        <f t="shared" si="5"/>
        <v>Units:</v>
      </c>
      <c r="T29" s="120"/>
      <c r="V29" s="199" t="str">
        <f t="shared" si="6"/>
        <v>Units:</v>
      </c>
      <c r="W29" s="120"/>
      <c r="X29" s="120"/>
      <c r="Y29" s="120"/>
      <c r="Z29" s="120"/>
      <c r="AA29" s="120"/>
      <c r="AB29" s="120"/>
      <c r="AC29" s="120"/>
      <c r="AD29" s="120"/>
      <c r="AE29" s="120"/>
      <c r="AF29" s="120"/>
      <c r="AG29" s="253">
        <f t="shared" si="10"/>
        <v>0</v>
      </c>
      <c r="AI29" s="199" t="str">
        <f t="shared" si="8"/>
        <v>Units:</v>
      </c>
      <c r="AJ29" s="120"/>
      <c r="AK29" s="120"/>
      <c r="AL29" s="120"/>
      <c r="AM29" s="120"/>
      <c r="AN29" s="120"/>
      <c r="AO29" s="120"/>
      <c r="AP29" s="120"/>
      <c r="AQ29" s="120"/>
      <c r="AR29" s="120"/>
      <c r="AS29" s="120"/>
      <c r="AT29" s="253">
        <f t="shared" si="11"/>
        <v>0</v>
      </c>
    </row>
    <row r="30" spans="1:46">
      <c r="A30" s="204" t="str">
        <f>'N3.01'!A30</f>
        <v>Stage 2: Without Intervention Risk Change</v>
      </c>
      <c r="B30" s="204" t="str">
        <f>'N3.01'!B30</f>
        <v>Risk Changes</v>
      </c>
      <c r="C30" s="204" t="str">
        <f>'N3.01'!C30</f>
        <v>Extension of Expected Asset Life</v>
      </c>
      <c r="D30" s="204" t="str">
        <f>'N3.01'!D30</f>
        <v>Non-Intervention</v>
      </c>
      <c r="F30" s="212" t="s">
        <v>51</v>
      </c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253">
        <f t="shared" si="13"/>
        <v>0</v>
      </c>
      <c r="S30" s="199" t="str">
        <f t="shared" si="5"/>
        <v>Units:</v>
      </c>
      <c r="T30" s="120"/>
      <c r="V30" s="199" t="str">
        <f t="shared" si="6"/>
        <v>Units:</v>
      </c>
      <c r="W30" s="120"/>
      <c r="X30" s="120"/>
      <c r="Y30" s="120"/>
      <c r="Z30" s="120"/>
      <c r="AA30" s="120"/>
      <c r="AB30" s="120"/>
      <c r="AC30" s="120"/>
      <c r="AD30" s="120"/>
      <c r="AE30" s="120"/>
      <c r="AF30" s="120"/>
      <c r="AG30" s="253">
        <f t="shared" si="10"/>
        <v>0</v>
      </c>
      <c r="AI30" s="199" t="str">
        <f t="shared" si="8"/>
        <v>Units:</v>
      </c>
      <c r="AJ30" s="120"/>
      <c r="AK30" s="120"/>
      <c r="AL30" s="120"/>
      <c r="AM30" s="120"/>
      <c r="AN30" s="120"/>
      <c r="AO30" s="120"/>
      <c r="AP30" s="120"/>
      <c r="AQ30" s="120"/>
      <c r="AR30" s="120"/>
      <c r="AS30" s="120"/>
      <c r="AT30" s="253">
        <f t="shared" si="11"/>
        <v>0</v>
      </c>
    </row>
    <row r="31" spans="1:46">
      <c r="A31" s="204" t="str">
        <f>'N3.01'!A31</f>
        <v>Stage 2: Without Intervention Risk Change</v>
      </c>
      <c r="B31" s="204" t="str">
        <f>'N3.01'!B31</f>
        <v>Risk Changes</v>
      </c>
      <c r="C31" s="204" t="str">
        <f>'N3.01'!C31</f>
        <v>Consequential Interventions</v>
      </c>
      <c r="D31" s="204" t="str">
        <f>'N3.01'!D31</f>
        <v>Non-Intervention</v>
      </c>
      <c r="F31" s="212" t="s">
        <v>51</v>
      </c>
      <c r="G31" s="120"/>
      <c r="H31" s="120"/>
      <c r="I31" s="120"/>
      <c r="J31" s="120"/>
      <c r="K31" s="120"/>
      <c r="L31" s="120"/>
      <c r="M31" s="120"/>
      <c r="N31" s="120"/>
      <c r="O31" s="120"/>
      <c r="P31" s="120"/>
      <c r="Q31" s="253">
        <f t="shared" si="13"/>
        <v>0</v>
      </c>
      <c r="S31" s="199" t="str">
        <f t="shared" si="5"/>
        <v>Units:</v>
      </c>
      <c r="T31" s="120"/>
      <c r="V31" s="199" t="str">
        <f t="shared" si="6"/>
        <v>Units:</v>
      </c>
      <c r="W31" s="120"/>
      <c r="X31" s="120"/>
      <c r="Y31" s="120"/>
      <c r="Z31" s="120"/>
      <c r="AA31" s="120"/>
      <c r="AB31" s="120"/>
      <c r="AC31" s="120"/>
      <c r="AD31" s="120"/>
      <c r="AE31" s="120"/>
      <c r="AF31" s="120"/>
      <c r="AG31" s="253">
        <f t="shared" si="10"/>
        <v>0</v>
      </c>
      <c r="AI31" s="199" t="str">
        <f t="shared" si="8"/>
        <v>Units:</v>
      </c>
      <c r="AJ31" s="120"/>
      <c r="AK31" s="120"/>
      <c r="AL31" s="120"/>
      <c r="AM31" s="120"/>
      <c r="AN31" s="120"/>
      <c r="AO31" s="120"/>
      <c r="AP31" s="120"/>
      <c r="AQ31" s="120"/>
      <c r="AR31" s="120"/>
      <c r="AS31" s="120"/>
      <c r="AT31" s="253">
        <f t="shared" si="11"/>
        <v>0</v>
      </c>
    </row>
    <row r="32" spans="1:46">
      <c r="A32" s="204" t="str">
        <f>'N3.01'!A32</f>
        <v>Stage 2: Without Intervention Risk Change</v>
      </c>
      <c r="B32" s="204" t="str">
        <f>'N3.01'!B32</f>
        <v>Risk Changes</v>
      </c>
      <c r="C32" s="248" t="str">
        <f>'N3.01'!C32</f>
        <v>Optional entry 3</v>
      </c>
      <c r="D32" s="204" t="str">
        <f>'N3.01'!D32</f>
        <v>N/A</v>
      </c>
      <c r="F32" s="212" t="s">
        <v>51</v>
      </c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253">
        <f t="shared" si="13"/>
        <v>0</v>
      </c>
      <c r="S32" s="199" t="str">
        <f t="shared" si="5"/>
        <v>Units:</v>
      </c>
      <c r="T32" s="120"/>
      <c r="V32" s="199" t="str">
        <f t="shared" si="6"/>
        <v>Units:</v>
      </c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253">
        <f t="shared" si="10"/>
        <v>0</v>
      </c>
      <c r="AI32" s="199" t="str">
        <f t="shared" si="8"/>
        <v>Units:</v>
      </c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253">
        <f t="shared" si="11"/>
        <v>0</v>
      </c>
    </row>
    <row r="33" spans="1:46">
      <c r="A33" s="247" t="str">
        <f>'N3.01'!A33</f>
        <v>Stage 3: RIIO-2 Without Intervention Position 2025/26</v>
      </c>
      <c r="B33" s="247" t="str">
        <f>'N3.01'!B33</f>
        <v>Total Asset Category Risk</v>
      </c>
      <c r="C33" s="247" t="str">
        <f>'N3.01'!C33</f>
        <v>Without Intervention Position</v>
      </c>
      <c r="D33" s="247" t="str">
        <f>'N3.01'!D33</f>
        <v>Total</v>
      </c>
      <c r="F33" s="212" t="s">
        <v>51</v>
      </c>
      <c r="G33" s="252">
        <f>SUM(G$20:G$21)+G$23+SUM(G$25:G$32)</f>
        <v>0</v>
      </c>
      <c r="H33" s="252">
        <f t="shared" ref="H33:P33" si="19">SUM(H$20:H$21)+H$23+SUM(H$25:H$32)</f>
        <v>0</v>
      </c>
      <c r="I33" s="252">
        <f t="shared" si="19"/>
        <v>0</v>
      </c>
      <c r="J33" s="252">
        <f t="shared" si="19"/>
        <v>0</v>
      </c>
      <c r="K33" s="252">
        <f t="shared" si="19"/>
        <v>0</v>
      </c>
      <c r="L33" s="252">
        <f t="shared" si="19"/>
        <v>0</v>
      </c>
      <c r="M33" s="252">
        <f t="shared" si="19"/>
        <v>0</v>
      </c>
      <c r="N33" s="252">
        <f t="shared" si="19"/>
        <v>0</v>
      </c>
      <c r="O33" s="252">
        <f t="shared" si="19"/>
        <v>0</v>
      </c>
      <c r="P33" s="252">
        <f t="shared" si="19"/>
        <v>0</v>
      </c>
      <c r="Q33" s="252">
        <f>SUM(G33:P33)</f>
        <v>0</v>
      </c>
      <c r="S33" s="199" t="str">
        <f t="shared" si="5"/>
        <v>Units:</v>
      </c>
      <c r="T33" s="120"/>
      <c r="V33" s="199" t="str">
        <f t="shared" si="6"/>
        <v>Units:</v>
      </c>
      <c r="W33" s="252">
        <f t="shared" ref="W33:AF33" si="20">SUM(W$20:W$21)+W$23+SUM(W$25:W$32)</f>
        <v>0</v>
      </c>
      <c r="X33" s="252">
        <f t="shared" si="20"/>
        <v>0</v>
      </c>
      <c r="Y33" s="252">
        <f t="shared" si="20"/>
        <v>0</v>
      </c>
      <c r="Z33" s="252">
        <f t="shared" si="20"/>
        <v>0</v>
      </c>
      <c r="AA33" s="252">
        <f t="shared" si="20"/>
        <v>0</v>
      </c>
      <c r="AB33" s="252">
        <f t="shared" si="20"/>
        <v>0</v>
      </c>
      <c r="AC33" s="252">
        <f t="shared" si="20"/>
        <v>0</v>
      </c>
      <c r="AD33" s="252">
        <f t="shared" si="20"/>
        <v>0</v>
      </c>
      <c r="AE33" s="252">
        <f t="shared" si="20"/>
        <v>0</v>
      </c>
      <c r="AF33" s="252">
        <f t="shared" si="20"/>
        <v>0</v>
      </c>
      <c r="AG33" s="252">
        <f>SUM(W33:AF33)</f>
        <v>0</v>
      </c>
      <c r="AI33" s="199" t="str">
        <f t="shared" si="8"/>
        <v>Units:</v>
      </c>
      <c r="AJ33" s="252">
        <f t="shared" ref="AJ33:AS33" si="21">SUM(AJ$20:AJ$21)+AJ$23+SUM(AJ$25:AJ$32)</f>
        <v>0</v>
      </c>
      <c r="AK33" s="252">
        <f t="shared" si="21"/>
        <v>0</v>
      </c>
      <c r="AL33" s="252">
        <f t="shared" si="21"/>
        <v>0</v>
      </c>
      <c r="AM33" s="252">
        <f t="shared" si="21"/>
        <v>0</v>
      </c>
      <c r="AN33" s="252">
        <f t="shared" si="21"/>
        <v>0</v>
      </c>
      <c r="AO33" s="252">
        <f t="shared" si="21"/>
        <v>0</v>
      </c>
      <c r="AP33" s="252">
        <f t="shared" si="21"/>
        <v>0</v>
      </c>
      <c r="AQ33" s="252">
        <f t="shared" si="21"/>
        <v>0</v>
      </c>
      <c r="AR33" s="252">
        <f t="shared" si="21"/>
        <v>0</v>
      </c>
      <c r="AS33" s="252">
        <f t="shared" si="21"/>
        <v>0</v>
      </c>
      <c r="AT33" s="252">
        <f>SUM(AJ33:AS33)</f>
        <v>0</v>
      </c>
    </row>
    <row r="34" spans="1:46">
      <c r="A34" s="204" t="str">
        <f>'N3.01'!A34</f>
        <v>Stage 3:With Intervention Risk Change</v>
      </c>
      <c r="B34" s="204" t="str">
        <f>'N3.01'!B34</f>
        <v>Non-Intervention Impacts</v>
      </c>
      <c r="C34" s="204" t="str">
        <f>'N3.01'!C34</f>
        <v>Methodology Change Impact</v>
      </c>
      <c r="D34" s="204" t="str">
        <f>'N3.01'!D34</f>
        <v>Non-Intervention</v>
      </c>
      <c r="F34" s="212" t="s">
        <v>51</v>
      </c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253">
        <f t="shared" ref="Q34:Q47" si="22">SUM(G34:P34)</f>
        <v>0</v>
      </c>
      <c r="S34" s="199" t="str">
        <f t="shared" si="5"/>
        <v>Units:</v>
      </c>
      <c r="T34" s="120"/>
      <c r="V34" s="199" t="str">
        <f t="shared" si="6"/>
        <v>Units:</v>
      </c>
      <c r="W34" s="120"/>
      <c r="X34" s="120"/>
      <c r="Y34" s="120"/>
      <c r="Z34" s="120"/>
      <c r="AA34" s="120"/>
      <c r="AB34" s="120"/>
      <c r="AC34" s="120"/>
      <c r="AD34" s="120"/>
      <c r="AE34" s="120"/>
      <c r="AF34" s="120"/>
      <c r="AG34" s="253">
        <f t="shared" ref="AG34:AG47" si="23">SUM(W34:AF34)</f>
        <v>0</v>
      </c>
      <c r="AI34" s="199" t="str">
        <f t="shared" si="8"/>
        <v>Units:</v>
      </c>
      <c r="AJ34" s="120"/>
      <c r="AK34" s="120"/>
      <c r="AL34" s="120"/>
      <c r="AM34" s="120"/>
      <c r="AN34" s="120"/>
      <c r="AO34" s="120"/>
      <c r="AP34" s="120"/>
      <c r="AQ34" s="120"/>
      <c r="AR34" s="120"/>
      <c r="AS34" s="120"/>
      <c r="AT34" s="253">
        <f t="shared" ref="AT34:AT47" si="24">SUM(AJ34:AS34)</f>
        <v>0</v>
      </c>
    </row>
    <row r="35" spans="1:46">
      <c r="A35" s="204" t="str">
        <f>'N3.01'!A35</f>
        <v>Stage 3:With Intervention Risk Change</v>
      </c>
      <c r="B35" s="204" t="str">
        <f>'N3.01'!B35</f>
        <v>Non-Intervention Impacts</v>
      </c>
      <c r="C35" s="204" t="str">
        <f>'N3.01'!C35</f>
        <v>Data Revision Impact</v>
      </c>
      <c r="D35" s="204" t="str">
        <f>'N3.01'!D35</f>
        <v>Non-Intervention</v>
      </c>
      <c r="F35" s="212" t="s">
        <v>51</v>
      </c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253">
        <f t="shared" si="22"/>
        <v>0</v>
      </c>
      <c r="S35" s="199" t="str">
        <f t="shared" si="5"/>
        <v>Units:</v>
      </c>
      <c r="T35" s="120"/>
      <c r="V35" s="199" t="str">
        <f t="shared" si="6"/>
        <v>Units:</v>
      </c>
      <c r="W35" s="120"/>
      <c r="X35" s="120"/>
      <c r="Y35" s="120"/>
      <c r="Z35" s="120"/>
      <c r="AA35" s="120"/>
      <c r="AB35" s="120"/>
      <c r="AC35" s="120"/>
      <c r="AD35" s="120"/>
      <c r="AE35" s="120"/>
      <c r="AF35" s="120"/>
      <c r="AG35" s="253">
        <f t="shared" si="23"/>
        <v>0</v>
      </c>
      <c r="AI35" s="199" t="str">
        <f t="shared" si="8"/>
        <v>Units:</v>
      </c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253">
        <f t="shared" si="24"/>
        <v>0</v>
      </c>
    </row>
    <row r="36" spans="1:46">
      <c r="A36" s="204" t="str">
        <f>'N3.01'!A36</f>
        <v>Stage 3:With Intervention Risk Change</v>
      </c>
      <c r="B36" s="204" t="str">
        <f>'N3.01'!B36</f>
        <v>Non-Intervention Impacts</v>
      </c>
      <c r="C36" s="204" t="str">
        <f>'N3.01'!C36</f>
        <v>Manual Over-ride on PoF or CoF</v>
      </c>
      <c r="D36" s="204" t="str">
        <f>'N3.01'!D36</f>
        <v>Non-Intervention</v>
      </c>
      <c r="F36" s="212" t="s">
        <v>51</v>
      </c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253">
        <f t="shared" si="22"/>
        <v>0</v>
      </c>
      <c r="S36" s="199" t="str">
        <f t="shared" si="5"/>
        <v>Units:</v>
      </c>
      <c r="T36" s="120"/>
      <c r="V36" s="199" t="str">
        <f t="shared" si="6"/>
        <v>Units:</v>
      </c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253">
        <f t="shared" si="23"/>
        <v>0</v>
      </c>
      <c r="AI36" s="199" t="str">
        <f t="shared" si="8"/>
        <v>Units:</v>
      </c>
      <c r="AJ36" s="120"/>
      <c r="AK36" s="120"/>
      <c r="AL36" s="120"/>
      <c r="AM36" s="120"/>
      <c r="AN36" s="120"/>
      <c r="AO36" s="120"/>
      <c r="AP36" s="120"/>
      <c r="AQ36" s="120"/>
      <c r="AR36" s="120"/>
      <c r="AS36" s="120"/>
      <c r="AT36" s="253">
        <f t="shared" si="24"/>
        <v>0</v>
      </c>
    </row>
    <row r="37" spans="1:46">
      <c r="A37" s="204" t="str">
        <f>'N3.01'!A37</f>
        <v>Stage 3:With Intervention Risk Change</v>
      </c>
      <c r="B37" s="204" t="str">
        <f>'N3.01'!B37</f>
        <v>Non-Intervention Impacts</v>
      </c>
      <c r="C37" s="204" t="str">
        <f>'N3.01'!C37</f>
        <v>Extension of Expected Asset Life</v>
      </c>
      <c r="D37" s="204" t="str">
        <f>'N3.01'!D37</f>
        <v>Non-Intervention</v>
      </c>
      <c r="F37" s="212" t="s">
        <v>51</v>
      </c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253">
        <f t="shared" si="22"/>
        <v>0</v>
      </c>
      <c r="S37" s="199" t="str">
        <f t="shared" si="5"/>
        <v>Units:</v>
      </c>
      <c r="T37" s="120"/>
      <c r="V37" s="199" t="str">
        <f t="shared" si="6"/>
        <v>Units:</v>
      </c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253">
        <f t="shared" si="23"/>
        <v>0</v>
      </c>
      <c r="AI37" s="199" t="str">
        <f t="shared" si="8"/>
        <v>Units:</v>
      </c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253">
        <f t="shared" si="24"/>
        <v>0</v>
      </c>
    </row>
    <row r="38" spans="1:46">
      <c r="A38" s="204" t="str">
        <f>'N3.01'!A38</f>
        <v>Stage 3:With Intervention Risk Change</v>
      </c>
      <c r="B38" s="204" t="str">
        <f>'N3.01'!B38</f>
        <v>Non-Intervention Impacts</v>
      </c>
      <c r="C38" s="204" t="str">
        <f>'N3.01'!C38</f>
        <v>Consequential Interventions</v>
      </c>
      <c r="D38" s="204" t="str">
        <f>'N3.01'!D38</f>
        <v>Non-Intervention</v>
      </c>
      <c r="F38" s="212" t="s">
        <v>51</v>
      </c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253">
        <f t="shared" si="22"/>
        <v>0</v>
      </c>
      <c r="S38" s="199" t="str">
        <f t="shared" si="5"/>
        <v>Units:</v>
      </c>
      <c r="T38" s="120"/>
      <c r="V38" s="199" t="str">
        <f t="shared" si="6"/>
        <v>Units:</v>
      </c>
      <c r="W38" s="120"/>
      <c r="X38" s="120"/>
      <c r="Y38" s="120"/>
      <c r="Z38" s="120"/>
      <c r="AA38" s="120"/>
      <c r="AB38" s="120"/>
      <c r="AC38" s="120"/>
      <c r="AD38" s="120"/>
      <c r="AE38" s="120"/>
      <c r="AF38" s="120"/>
      <c r="AG38" s="253">
        <f t="shared" si="23"/>
        <v>0</v>
      </c>
      <c r="AI38" s="199" t="str">
        <f t="shared" si="8"/>
        <v>Units:</v>
      </c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253">
        <f t="shared" si="24"/>
        <v>0</v>
      </c>
    </row>
    <row r="39" spans="1:46">
      <c r="A39" s="204" t="str">
        <f>'N3.01'!A39</f>
        <v>Stage 3:With Intervention Risk Change</v>
      </c>
      <c r="B39" s="204" t="str">
        <f>'N3.01'!B39</f>
        <v>Asset Intervention Impacts</v>
      </c>
      <c r="C39" s="204" t="str">
        <f>'N3.01'!C39</f>
        <v>Asset Replacement (PoF Driven)</v>
      </c>
      <c r="D39" s="204" t="str">
        <f>'N3.01'!D39</f>
        <v>Replacement</v>
      </c>
      <c r="F39" s="212" t="s">
        <v>51</v>
      </c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253">
        <f t="shared" si="22"/>
        <v>0</v>
      </c>
      <c r="S39" s="199" t="str">
        <f t="shared" si="5"/>
        <v>Units:</v>
      </c>
      <c r="T39" s="120"/>
      <c r="V39" s="199" t="str">
        <f t="shared" si="6"/>
        <v>Units:</v>
      </c>
      <c r="W39" s="120"/>
      <c r="X39" s="120"/>
      <c r="Y39" s="120"/>
      <c r="Z39" s="120"/>
      <c r="AA39" s="120"/>
      <c r="AB39" s="120"/>
      <c r="AC39" s="120"/>
      <c r="AD39" s="120"/>
      <c r="AE39" s="120"/>
      <c r="AF39" s="120"/>
      <c r="AG39" s="253">
        <f t="shared" si="23"/>
        <v>0</v>
      </c>
      <c r="AI39" s="199" t="str">
        <f t="shared" si="8"/>
        <v>Units:</v>
      </c>
      <c r="AJ39" s="120"/>
      <c r="AK39" s="120"/>
      <c r="AL39" s="120"/>
      <c r="AM39" s="120"/>
      <c r="AN39" s="120"/>
      <c r="AO39" s="120"/>
      <c r="AP39" s="120"/>
      <c r="AQ39" s="120"/>
      <c r="AR39" s="120"/>
      <c r="AS39" s="120"/>
      <c r="AT39" s="253">
        <f t="shared" si="24"/>
        <v>0</v>
      </c>
    </row>
    <row r="40" spans="1:46">
      <c r="A40" s="204" t="str">
        <f>'N3.01'!A40</f>
        <v>Stage 3:With Intervention Risk Change</v>
      </c>
      <c r="B40" s="204" t="str">
        <f>'N3.01'!B40</f>
        <v>Asset Intervention Impacts</v>
      </c>
      <c r="C40" s="204" t="str">
        <f>'N3.01'!C40</f>
        <v>Asset Replacement (CoF Driven)</v>
      </c>
      <c r="D40" s="204" t="str">
        <f>'N3.01'!D40</f>
        <v>Replacement</v>
      </c>
      <c r="F40" s="212" t="s">
        <v>51</v>
      </c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253">
        <f t="shared" si="22"/>
        <v>0</v>
      </c>
      <c r="S40" s="199" t="str">
        <f t="shared" si="5"/>
        <v>Units:</v>
      </c>
      <c r="T40" s="120"/>
      <c r="V40" s="199" t="str">
        <f t="shared" si="6"/>
        <v>Units:</v>
      </c>
      <c r="W40" s="120"/>
      <c r="X40" s="120"/>
      <c r="Y40" s="120"/>
      <c r="Z40" s="120"/>
      <c r="AA40" s="120"/>
      <c r="AB40" s="120"/>
      <c r="AC40" s="120"/>
      <c r="AD40" s="120"/>
      <c r="AE40" s="120"/>
      <c r="AF40" s="120"/>
      <c r="AG40" s="253">
        <f t="shared" si="23"/>
        <v>0</v>
      </c>
      <c r="AI40" s="199" t="str">
        <f t="shared" si="8"/>
        <v>Units:</v>
      </c>
      <c r="AJ40" s="120"/>
      <c r="AK40" s="120"/>
      <c r="AL40" s="120"/>
      <c r="AM40" s="120"/>
      <c r="AN40" s="120"/>
      <c r="AO40" s="120"/>
      <c r="AP40" s="120"/>
      <c r="AQ40" s="120"/>
      <c r="AR40" s="120"/>
      <c r="AS40" s="120"/>
      <c r="AT40" s="253">
        <f t="shared" si="24"/>
        <v>0</v>
      </c>
    </row>
    <row r="41" spans="1:46">
      <c r="A41" s="204" t="str">
        <f>'N3.01'!A41</f>
        <v>Stage 3:With Intervention Risk Change</v>
      </c>
      <c r="B41" s="204" t="str">
        <f>'N3.01'!B41</f>
        <v>Asset Intervention Impacts</v>
      </c>
      <c r="C41" s="204" t="str">
        <f>'N3.01'!C41</f>
        <v>Asset Replacement (Other Driven)</v>
      </c>
      <c r="D41" s="204" t="str">
        <f>'N3.01'!D41</f>
        <v>Replacement</v>
      </c>
      <c r="F41" s="212" t="s">
        <v>51</v>
      </c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253">
        <f t="shared" si="22"/>
        <v>0</v>
      </c>
      <c r="S41" s="199" t="str">
        <f t="shared" si="5"/>
        <v>Units:</v>
      </c>
      <c r="T41" s="120"/>
      <c r="V41" s="199" t="str">
        <f t="shared" si="6"/>
        <v>Units:</v>
      </c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253">
        <f t="shared" si="23"/>
        <v>0</v>
      </c>
      <c r="AI41" s="199" t="str">
        <f t="shared" si="8"/>
        <v>Units:</v>
      </c>
      <c r="AJ41" s="120"/>
      <c r="AK41" s="120"/>
      <c r="AL41" s="120"/>
      <c r="AM41" s="120"/>
      <c r="AN41" s="120"/>
      <c r="AO41" s="120"/>
      <c r="AP41" s="120"/>
      <c r="AQ41" s="120"/>
      <c r="AR41" s="120"/>
      <c r="AS41" s="120"/>
      <c r="AT41" s="253">
        <f t="shared" si="24"/>
        <v>0</v>
      </c>
    </row>
    <row r="42" spans="1:46">
      <c r="A42" s="204" t="str">
        <f>'N3.01'!A42</f>
        <v>Stage 3:With Intervention Risk Change</v>
      </c>
      <c r="B42" s="204" t="str">
        <f>'N3.01'!B42</f>
        <v>Asset Intervention Impacts</v>
      </c>
      <c r="C42" s="204" t="str">
        <f>'N3.01'!C42</f>
        <v>Asset Refurbishment (PoF Driven)</v>
      </c>
      <c r="D42" s="204" t="str">
        <f>'N3.01'!D42</f>
        <v>Refurbishment</v>
      </c>
      <c r="F42" s="212" t="s">
        <v>51</v>
      </c>
      <c r="G42" s="120"/>
      <c r="H42" s="120"/>
      <c r="I42" s="120"/>
      <c r="J42" s="120"/>
      <c r="K42" s="120"/>
      <c r="L42" s="120"/>
      <c r="M42" s="120"/>
      <c r="N42" s="120"/>
      <c r="O42" s="120"/>
      <c r="P42" s="120"/>
      <c r="Q42" s="253">
        <f t="shared" si="22"/>
        <v>0</v>
      </c>
      <c r="S42" s="199" t="str">
        <f t="shared" si="5"/>
        <v>Units:</v>
      </c>
      <c r="T42" s="120"/>
      <c r="V42" s="199" t="str">
        <f t="shared" si="6"/>
        <v>Units:</v>
      </c>
      <c r="W42" s="120"/>
      <c r="X42" s="120"/>
      <c r="Y42" s="120"/>
      <c r="Z42" s="120"/>
      <c r="AA42" s="120"/>
      <c r="AB42" s="120"/>
      <c r="AC42" s="120"/>
      <c r="AD42" s="120"/>
      <c r="AE42" s="120"/>
      <c r="AF42" s="120"/>
      <c r="AG42" s="253">
        <f t="shared" si="23"/>
        <v>0</v>
      </c>
      <c r="AI42" s="199" t="str">
        <f t="shared" si="8"/>
        <v>Units:</v>
      </c>
      <c r="AJ42" s="120"/>
      <c r="AK42" s="120"/>
      <c r="AL42" s="120"/>
      <c r="AM42" s="120"/>
      <c r="AN42" s="120"/>
      <c r="AO42" s="120"/>
      <c r="AP42" s="120"/>
      <c r="AQ42" s="120"/>
      <c r="AR42" s="120"/>
      <c r="AS42" s="120"/>
      <c r="AT42" s="253">
        <f t="shared" si="24"/>
        <v>0</v>
      </c>
    </row>
    <row r="43" spans="1:46">
      <c r="A43" s="204" t="str">
        <f>'N3.01'!A43</f>
        <v>Stage 3:With Intervention Risk Change</v>
      </c>
      <c r="B43" s="204" t="str">
        <f>'N3.01'!B43</f>
        <v>Asset Intervention Impacts</v>
      </c>
      <c r="C43" s="204" t="str">
        <f>'N3.01'!C43</f>
        <v>Asset Refurbishment (CoF Driven)</v>
      </c>
      <c r="D43" s="204" t="str">
        <f>'N3.01'!D43</f>
        <v>Refurbishment</v>
      </c>
      <c r="F43" s="212" t="s">
        <v>51</v>
      </c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253">
        <f t="shared" si="22"/>
        <v>0</v>
      </c>
      <c r="S43" s="199" t="str">
        <f t="shared" si="5"/>
        <v>Units:</v>
      </c>
      <c r="T43" s="120"/>
      <c r="V43" s="199" t="str">
        <f t="shared" si="6"/>
        <v>Units:</v>
      </c>
      <c r="W43" s="120"/>
      <c r="X43" s="120"/>
      <c r="Y43" s="120"/>
      <c r="Z43" s="120"/>
      <c r="AA43" s="120"/>
      <c r="AB43" s="120"/>
      <c r="AC43" s="120"/>
      <c r="AD43" s="120"/>
      <c r="AE43" s="120"/>
      <c r="AF43" s="120"/>
      <c r="AG43" s="253">
        <f t="shared" si="23"/>
        <v>0</v>
      </c>
      <c r="AI43" s="199" t="str">
        <f t="shared" si="8"/>
        <v>Units:</v>
      </c>
      <c r="AJ43" s="120"/>
      <c r="AK43" s="120"/>
      <c r="AL43" s="120"/>
      <c r="AM43" s="120"/>
      <c r="AN43" s="120"/>
      <c r="AO43" s="120"/>
      <c r="AP43" s="120"/>
      <c r="AQ43" s="120"/>
      <c r="AR43" s="120"/>
      <c r="AS43" s="120"/>
      <c r="AT43" s="253">
        <f t="shared" si="24"/>
        <v>0</v>
      </c>
    </row>
    <row r="44" spans="1:46">
      <c r="A44" s="204" t="str">
        <f>'N3.01'!A44</f>
        <v>Stage 3:With Intervention Risk Change</v>
      </c>
      <c r="B44" s="204" t="str">
        <f>'N3.01'!B44</f>
        <v>Asset Intervention Impacts</v>
      </c>
      <c r="C44" s="204" t="str">
        <f>'N3.01'!C44</f>
        <v>Asset Refurbishment (Other Driven)</v>
      </c>
      <c r="D44" s="204" t="str">
        <f>'N3.01'!D44</f>
        <v>Refurbishment</v>
      </c>
      <c r="F44" s="212" t="s">
        <v>51</v>
      </c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253">
        <f t="shared" si="22"/>
        <v>0</v>
      </c>
      <c r="S44" s="199" t="str">
        <f t="shared" si="5"/>
        <v>Units:</v>
      </c>
      <c r="T44" s="120"/>
      <c r="V44" s="199" t="str">
        <f t="shared" si="6"/>
        <v>Units:</v>
      </c>
      <c r="W44" s="120"/>
      <c r="X44" s="120"/>
      <c r="Y44" s="120"/>
      <c r="Z44" s="120"/>
      <c r="AA44" s="120"/>
      <c r="AB44" s="120"/>
      <c r="AC44" s="120"/>
      <c r="AD44" s="120"/>
      <c r="AE44" s="120"/>
      <c r="AF44" s="120"/>
      <c r="AG44" s="253">
        <f t="shared" si="23"/>
        <v>0</v>
      </c>
      <c r="AI44" s="199" t="str">
        <f t="shared" si="8"/>
        <v>Units:</v>
      </c>
      <c r="AJ44" s="120"/>
      <c r="AK44" s="120"/>
      <c r="AL44" s="120"/>
      <c r="AM44" s="120"/>
      <c r="AN44" s="120"/>
      <c r="AO44" s="120"/>
      <c r="AP44" s="120"/>
      <c r="AQ44" s="120"/>
      <c r="AR44" s="120"/>
      <c r="AS44" s="120"/>
      <c r="AT44" s="253">
        <f t="shared" si="24"/>
        <v>0</v>
      </c>
    </row>
    <row r="45" spans="1:46">
      <c r="A45" s="204" t="str">
        <f>'N3.01'!A45</f>
        <v>Stage 3:With Intervention Risk Change</v>
      </c>
      <c r="B45" s="204" t="str">
        <f>'N3.01'!B45</f>
        <v>Asset Intervention Impacts</v>
      </c>
      <c r="C45" s="204" t="str">
        <f>'N3.01'!C45</f>
        <v>Asset Replacement Due To Early Life Failures</v>
      </c>
      <c r="D45" s="204" t="str">
        <f>'N3.01'!D45</f>
        <v>Other Interventions</v>
      </c>
      <c r="F45" s="212" t="s">
        <v>51</v>
      </c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253">
        <f t="shared" si="22"/>
        <v>0</v>
      </c>
      <c r="S45" s="199" t="str">
        <f t="shared" si="5"/>
        <v>Units:</v>
      </c>
      <c r="T45" s="120"/>
      <c r="V45" s="199" t="str">
        <f t="shared" si="6"/>
        <v>Units:</v>
      </c>
      <c r="W45" s="120"/>
      <c r="X45" s="120"/>
      <c r="Y45" s="120"/>
      <c r="Z45" s="120"/>
      <c r="AA45" s="120"/>
      <c r="AB45" s="120"/>
      <c r="AC45" s="120"/>
      <c r="AD45" s="120"/>
      <c r="AE45" s="120"/>
      <c r="AF45" s="120"/>
      <c r="AG45" s="253">
        <f t="shared" si="23"/>
        <v>0</v>
      </c>
      <c r="AI45" s="199" t="str">
        <f t="shared" si="8"/>
        <v>Units:</v>
      </c>
      <c r="AJ45" s="120"/>
      <c r="AK45" s="120"/>
      <c r="AL45" s="120"/>
      <c r="AM45" s="120"/>
      <c r="AN45" s="120"/>
      <c r="AO45" s="120"/>
      <c r="AP45" s="120"/>
      <c r="AQ45" s="120"/>
      <c r="AR45" s="120"/>
      <c r="AS45" s="120"/>
      <c r="AT45" s="253">
        <f t="shared" si="24"/>
        <v>0</v>
      </c>
    </row>
    <row r="46" spans="1:46">
      <c r="A46" s="204" t="str">
        <f>'N3.01'!A46</f>
        <v>Stage 3:With Intervention Risk Change</v>
      </c>
      <c r="B46" s="204" t="str">
        <f>'N3.01'!B46</f>
        <v>Risk Changes</v>
      </c>
      <c r="C46" s="248" t="str">
        <f>'N3.01'!C46</f>
        <v>Optional entry 4</v>
      </c>
      <c r="D46" s="204" t="str">
        <f>'N3.01'!D46</f>
        <v>N/A</v>
      </c>
      <c r="F46" s="212" t="s">
        <v>51</v>
      </c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53">
        <f t="shared" si="22"/>
        <v>0</v>
      </c>
      <c r="S46" s="199" t="str">
        <f t="shared" si="5"/>
        <v>Units:</v>
      </c>
      <c r="T46" s="120"/>
      <c r="V46" s="199" t="str">
        <f t="shared" si="6"/>
        <v>Units:</v>
      </c>
      <c r="W46" s="206"/>
      <c r="X46" s="206"/>
      <c r="Y46" s="206"/>
      <c r="Z46" s="206"/>
      <c r="AA46" s="206"/>
      <c r="AB46" s="206"/>
      <c r="AC46" s="206"/>
      <c r="AD46" s="206"/>
      <c r="AE46" s="206"/>
      <c r="AF46" s="206"/>
      <c r="AG46" s="253">
        <f t="shared" si="23"/>
        <v>0</v>
      </c>
      <c r="AI46" s="199" t="str">
        <f t="shared" si="8"/>
        <v>Units:</v>
      </c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53">
        <f t="shared" si="24"/>
        <v>0</v>
      </c>
    </row>
    <row r="47" spans="1:46">
      <c r="A47" s="247" t="str">
        <f>'N3.01'!A47</f>
        <v>Stage 3: RIIO-2 With Intervention Position 2025/26</v>
      </c>
      <c r="B47" s="247" t="str">
        <f>'N3.01'!B47</f>
        <v>Total Asset Category Risk</v>
      </c>
      <c r="C47" s="247" t="str">
        <f>'N3.01'!C47</f>
        <v>With Intervention Position</v>
      </c>
      <c r="D47" s="247" t="str">
        <f>'N3.01'!D47</f>
        <v>Total</v>
      </c>
      <c r="F47" s="212" t="s">
        <v>51</v>
      </c>
      <c r="G47" s="252">
        <f>SUM(G$33:G$46)</f>
        <v>0</v>
      </c>
      <c r="H47" s="252">
        <f t="shared" ref="H47:P47" si="25">SUM(H$33:H$46)</f>
        <v>0</v>
      </c>
      <c r="I47" s="252">
        <f t="shared" si="25"/>
        <v>0</v>
      </c>
      <c r="J47" s="252">
        <f t="shared" si="25"/>
        <v>0</v>
      </c>
      <c r="K47" s="252">
        <f t="shared" si="25"/>
        <v>0</v>
      </c>
      <c r="L47" s="252">
        <f t="shared" si="25"/>
        <v>0</v>
      </c>
      <c r="M47" s="252">
        <f t="shared" si="25"/>
        <v>0</v>
      </c>
      <c r="N47" s="252">
        <f t="shared" si="25"/>
        <v>0</v>
      </c>
      <c r="O47" s="252">
        <f t="shared" si="25"/>
        <v>0</v>
      </c>
      <c r="P47" s="252">
        <f t="shared" si="25"/>
        <v>0</v>
      </c>
      <c r="Q47" s="252">
        <f t="shared" si="22"/>
        <v>0</v>
      </c>
      <c r="S47" s="199" t="str">
        <f t="shared" si="5"/>
        <v>Units:</v>
      </c>
      <c r="T47" s="120"/>
      <c r="V47" s="199" t="str">
        <f t="shared" si="6"/>
        <v>Units:</v>
      </c>
      <c r="W47" s="252">
        <f t="shared" ref="W47:AF47" si="26">SUM(W$33:W$46)</f>
        <v>0</v>
      </c>
      <c r="X47" s="252">
        <f t="shared" si="26"/>
        <v>0</v>
      </c>
      <c r="Y47" s="252">
        <f t="shared" si="26"/>
        <v>0</v>
      </c>
      <c r="Z47" s="252">
        <f t="shared" si="26"/>
        <v>0</v>
      </c>
      <c r="AA47" s="252">
        <f t="shared" si="26"/>
        <v>0</v>
      </c>
      <c r="AB47" s="252">
        <f t="shared" si="26"/>
        <v>0</v>
      </c>
      <c r="AC47" s="252">
        <f t="shared" si="26"/>
        <v>0</v>
      </c>
      <c r="AD47" s="252">
        <f t="shared" si="26"/>
        <v>0</v>
      </c>
      <c r="AE47" s="252">
        <f t="shared" si="26"/>
        <v>0</v>
      </c>
      <c r="AF47" s="252">
        <f t="shared" si="26"/>
        <v>0</v>
      </c>
      <c r="AG47" s="252">
        <f t="shared" si="23"/>
        <v>0</v>
      </c>
      <c r="AI47" s="199" t="str">
        <f t="shared" si="8"/>
        <v>Units:</v>
      </c>
      <c r="AJ47" s="252">
        <f t="shared" ref="AJ47:AS47" si="27">SUM(AJ$33:AJ$46)</f>
        <v>0</v>
      </c>
      <c r="AK47" s="252">
        <f t="shared" si="27"/>
        <v>0</v>
      </c>
      <c r="AL47" s="252">
        <f t="shared" si="27"/>
        <v>0</v>
      </c>
      <c r="AM47" s="252">
        <f t="shared" si="27"/>
        <v>0</v>
      </c>
      <c r="AN47" s="252">
        <f t="shared" si="27"/>
        <v>0</v>
      </c>
      <c r="AO47" s="252">
        <f t="shared" si="27"/>
        <v>0</v>
      </c>
      <c r="AP47" s="252">
        <f t="shared" si="27"/>
        <v>0</v>
      </c>
      <c r="AQ47" s="252">
        <f t="shared" si="27"/>
        <v>0</v>
      </c>
      <c r="AR47" s="252">
        <f t="shared" si="27"/>
        <v>0</v>
      </c>
      <c r="AS47" s="252">
        <f t="shared" si="27"/>
        <v>0</v>
      </c>
      <c r="AT47" s="252">
        <f t="shared" si="24"/>
        <v>0</v>
      </c>
    </row>
    <row r="48" spans="1:46" s="207" customFormat="1" ht="5" customHeight="1">
      <c r="S48" s="208"/>
      <c r="V48" s="208"/>
      <c r="AI48" s="208"/>
    </row>
    <row r="49" spans="1:46">
      <c r="A49" s="204" t="str">
        <f>'N3.01'!A49</f>
        <v>Long Term Risk Benefit: RIIO-2</v>
      </c>
      <c r="B49" s="204" t="str">
        <f>'N3.01'!B49</f>
        <v>Asset Intervention Impacts</v>
      </c>
      <c r="C49" s="204" t="str">
        <f>'N3.01'!C49</f>
        <v>Asset Replacement (PoF Driven)</v>
      </c>
      <c r="D49" s="204" t="str">
        <f>'N3.01'!D49</f>
        <v>N/A</v>
      </c>
      <c r="F49" s="212" t="s">
        <v>51</v>
      </c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253">
        <f t="shared" ref="Q49:Q55" si="28">SUM(G49:P49)</f>
        <v>0</v>
      </c>
      <c r="S49" s="199" t="str">
        <f t="shared" si="5"/>
        <v>Units:</v>
      </c>
      <c r="T49" s="120"/>
      <c r="V49" s="199" t="str">
        <f t="shared" si="6"/>
        <v>Units:</v>
      </c>
      <c r="W49" s="120"/>
      <c r="X49" s="120"/>
      <c r="Y49" s="120"/>
      <c r="Z49" s="120"/>
      <c r="AA49" s="120"/>
      <c r="AB49" s="120"/>
      <c r="AC49" s="120"/>
      <c r="AD49" s="120"/>
      <c r="AE49" s="120"/>
      <c r="AF49" s="120"/>
      <c r="AG49" s="253">
        <f t="shared" ref="AG49:AG55" si="29">SUM(W49:AF49)</f>
        <v>0</v>
      </c>
      <c r="AI49" s="199" t="str">
        <f t="shared" si="8"/>
        <v>Units:</v>
      </c>
      <c r="AJ49" s="120"/>
      <c r="AK49" s="120"/>
      <c r="AL49" s="120"/>
      <c r="AM49" s="120"/>
      <c r="AN49" s="120"/>
      <c r="AO49" s="120"/>
      <c r="AP49" s="120"/>
      <c r="AQ49" s="120"/>
      <c r="AR49" s="120"/>
      <c r="AS49" s="120"/>
      <c r="AT49" s="253">
        <f t="shared" ref="AT49:AT55" si="30">SUM(AJ49:AS49)</f>
        <v>0</v>
      </c>
    </row>
    <row r="50" spans="1:46">
      <c r="A50" s="204" t="str">
        <f>'N3.01'!A50</f>
        <v>Long Term Risk Benefit: RIIO-2</v>
      </c>
      <c r="B50" s="204" t="str">
        <f>'N3.01'!B50</f>
        <v>Asset Intervention Impacts</v>
      </c>
      <c r="C50" s="204" t="str">
        <f>'N3.01'!C50</f>
        <v>Asset Replacement (CoF Driven)</v>
      </c>
      <c r="D50" s="204" t="str">
        <f>'N3.01'!D50</f>
        <v>N/A</v>
      </c>
      <c r="F50" s="212" t="s">
        <v>51</v>
      </c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253">
        <f t="shared" si="28"/>
        <v>0</v>
      </c>
      <c r="S50" s="199" t="str">
        <f t="shared" si="5"/>
        <v>Units:</v>
      </c>
      <c r="T50" s="120"/>
      <c r="V50" s="199" t="str">
        <f t="shared" si="6"/>
        <v>Units:</v>
      </c>
      <c r="W50" s="120"/>
      <c r="X50" s="120"/>
      <c r="Y50" s="120"/>
      <c r="Z50" s="120"/>
      <c r="AA50" s="120"/>
      <c r="AB50" s="120"/>
      <c r="AC50" s="120"/>
      <c r="AD50" s="120"/>
      <c r="AE50" s="120"/>
      <c r="AF50" s="120"/>
      <c r="AG50" s="253">
        <f t="shared" si="29"/>
        <v>0</v>
      </c>
      <c r="AI50" s="199" t="str">
        <f t="shared" si="8"/>
        <v>Units:</v>
      </c>
      <c r="AJ50" s="120"/>
      <c r="AK50" s="120"/>
      <c r="AL50" s="120"/>
      <c r="AM50" s="120"/>
      <c r="AN50" s="120"/>
      <c r="AO50" s="120"/>
      <c r="AP50" s="120"/>
      <c r="AQ50" s="120"/>
      <c r="AR50" s="120"/>
      <c r="AS50" s="120"/>
      <c r="AT50" s="253">
        <f t="shared" si="30"/>
        <v>0</v>
      </c>
    </row>
    <row r="51" spans="1:46">
      <c r="A51" s="204" t="str">
        <f>'N3.01'!A51</f>
        <v>Long Term Risk Benefit: RIIO-2</v>
      </c>
      <c r="B51" s="204" t="str">
        <f>'N3.01'!B51</f>
        <v>Asset Intervention Impacts</v>
      </c>
      <c r="C51" s="204" t="str">
        <f>'N3.01'!C51</f>
        <v>Asset Replacement (Other Driven)</v>
      </c>
      <c r="D51" s="204" t="str">
        <f>'N3.01'!D51</f>
        <v>N/A</v>
      </c>
      <c r="F51" s="212" t="s">
        <v>51</v>
      </c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253">
        <f t="shared" si="28"/>
        <v>0</v>
      </c>
      <c r="S51" s="199" t="str">
        <f t="shared" si="5"/>
        <v>Units:</v>
      </c>
      <c r="T51" s="120"/>
      <c r="V51" s="199" t="str">
        <f t="shared" si="6"/>
        <v>Units:</v>
      </c>
      <c r="W51" s="120"/>
      <c r="X51" s="120"/>
      <c r="Y51" s="120"/>
      <c r="Z51" s="120"/>
      <c r="AA51" s="120"/>
      <c r="AB51" s="120"/>
      <c r="AC51" s="120"/>
      <c r="AD51" s="120"/>
      <c r="AE51" s="120"/>
      <c r="AF51" s="120"/>
      <c r="AG51" s="253">
        <f t="shared" si="29"/>
        <v>0</v>
      </c>
      <c r="AI51" s="199" t="str">
        <f t="shared" si="8"/>
        <v>Units:</v>
      </c>
      <c r="AJ51" s="120"/>
      <c r="AK51" s="120"/>
      <c r="AL51" s="120"/>
      <c r="AM51" s="120"/>
      <c r="AN51" s="120"/>
      <c r="AO51" s="120"/>
      <c r="AP51" s="120"/>
      <c r="AQ51" s="120"/>
      <c r="AR51" s="120"/>
      <c r="AS51" s="120"/>
      <c r="AT51" s="253">
        <f t="shared" si="30"/>
        <v>0</v>
      </c>
    </row>
    <row r="52" spans="1:46">
      <c r="A52" s="204" t="str">
        <f>'N3.01'!A52</f>
        <v>Long Term Risk Benefit: RIIO-2</v>
      </c>
      <c r="B52" s="204" t="str">
        <f>'N3.01'!B52</f>
        <v>Asset Intervention Impacts</v>
      </c>
      <c r="C52" s="204" t="str">
        <f>'N3.01'!C52</f>
        <v>Asset Refurbishment (PoF Driven)</v>
      </c>
      <c r="D52" s="204" t="str">
        <f>'N3.01'!D52</f>
        <v>N/A</v>
      </c>
      <c r="F52" s="212" t="s">
        <v>51</v>
      </c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253">
        <f t="shared" si="28"/>
        <v>0</v>
      </c>
      <c r="S52" s="199" t="str">
        <f t="shared" si="5"/>
        <v>Units:</v>
      </c>
      <c r="T52" s="120"/>
      <c r="V52" s="199" t="str">
        <f t="shared" si="6"/>
        <v>Units:</v>
      </c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253">
        <f t="shared" si="29"/>
        <v>0</v>
      </c>
      <c r="AI52" s="199" t="str">
        <f t="shared" si="8"/>
        <v>Units:</v>
      </c>
      <c r="AJ52" s="120"/>
      <c r="AK52" s="120"/>
      <c r="AL52" s="120"/>
      <c r="AM52" s="120"/>
      <c r="AN52" s="120"/>
      <c r="AO52" s="120"/>
      <c r="AP52" s="120"/>
      <c r="AQ52" s="120"/>
      <c r="AR52" s="120"/>
      <c r="AS52" s="120"/>
      <c r="AT52" s="253">
        <f t="shared" si="30"/>
        <v>0</v>
      </c>
    </row>
    <row r="53" spans="1:46">
      <c r="A53" s="204" t="str">
        <f>'N3.01'!A53</f>
        <v>Long Term Risk Benefit: RIIO-2</v>
      </c>
      <c r="B53" s="204" t="str">
        <f>'N3.01'!B53</f>
        <v>Asset Intervention Impacts</v>
      </c>
      <c r="C53" s="204" t="str">
        <f>'N3.01'!C53</f>
        <v>Asset Refurbishment (CoF Driven)</v>
      </c>
      <c r="D53" s="204" t="str">
        <f>'N3.01'!D53</f>
        <v>N/A</v>
      </c>
      <c r="F53" s="212" t="s">
        <v>51</v>
      </c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253">
        <f t="shared" si="28"/>
        <v>0</v>
      </c>
      <c r="S53" s="199" t="str">
        <f t="shared" si="5"/>
        <v>Units:</v>
      </c>
      <c r="T53" s="120"/>
      <c r="V53" s="199" t="str">
        <f t="shared" si="6"/>
        <v>Units:</v>
      </c>
      <c r="W53" s="120"/>
      <c r="X53" s="120"/>
      <c r="Y53" s="120"/>
      <c r="Z53" s="120"/>
      <c r="AA53" s="120"/>
      <c r="AB53" s="120"/>
      <c r="AC53" s="120"/>
      <c r="AD53" s="120"/>
      <c r="AE53" s="120"/>
      <c r="AF53" s="120"/>
      <c r="AG53" s="253">
        <f t="shared" si="29"/>
        <v>0</v>
      </c>
      <c r="AI53" s="199" t="str">
        <f t="shared" si="8"/>
        <v>Units:</v>
      </c>
      <c r="AJ53" s="120"/>
      <c r="AK53" s="120"/>
      <c r="AL53" s="120"/>
      <c r="AM53" s="120"/>
      <c r="AN53" s="120"/>
      <c r="AO53" s="120"/>
      <c r="AP53" s="120"/>
      <c r="AQ53" s="120"/>
      <c r="AR53" s="120"/>
      <c r="AS53" s="120"/>
      <c r="AT53" s="253">
        <f t="shared" si="30"/>
        <v>0</v>
      </c>
    </row>
    <row r="54" spans="1:46">
      <c r="A54" s="204" t="str">
        <f>'N3.01'!A54</f>
        <v>Long Term Risk Benefit: RIIO-2</v>
      </c>
      <c r="B54" s="204" t="str">
        <f>'N3.01'!B54</f>
        <v>Asset Intervention Impacts</v>
      </c>
      <c r="C54" s="204" t="str">
        <f>'N3.01'!C54</f>
        <v>Asset Refurbishment (Other Driven)</v>
      </c>
      <c r="D54" s="204" t="str">
        <f>'N3.01'!D54</f>
        <v>N/A</v>
      </c>
      <c r="F54" s="212" t="s">
        <v>51</v>
      </c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253">
        <f t="shared" si="28"/>
        <v>0</v>
      </c>
      <c r="S54" s="199" t="str">
        <f t="shared" si="5"/>
        <v>Units:</v>
      </c>
      <c r="T54" s="120"/>
      <c r="V54" s="199" t="str">
        <f t="shared" si="6"/>
        <v>Units:</v>
      </c>
      <c r="W54" s="120"/>
      <c r="X54" s="120"/>
      <c r="Y54" s="120"/>
      <c r="Z54" s="120"/>
      <c r="AA54" s="120"/>
      <c r="AB54" s="120"/>
      <c r="AC54" s="120"/>
      <c r="AD54" s="120"/>
      <c r="AE54" s="120"/>
      <c r="AF54" s="120"/>
      <c r="AG54" s="253">
        <f t="shared" si="29"/>
        <v>0</v>
      </c>
      <c r="AI54" s="199" t="str">
        <f t="shared" si="8"/>
        <v>Units:</v>
      </c>
      <c r="AJ54" s="120"/>
      <c r="AK54" s="120"/>
      <c r="AL54" s="120"/>
      <c r="AM54" s="120"/>
      <c r="AN54" s="120"/>
      <c r="AO54" s="120"/>
      <c r="AP54" s="120"/>
      <c r="AQ54" s="120"/>
      <c r="AR54" s="120"/>
      <c r="AS54" s="120"/>
      <c r="AT54" s="253">
        <f t="shared" si="30"/>
        <v>0</v>
      </c>
    </row>
    <row r="55" spans="1:46">
      <c r="A55" s="204" t="str">
        <f>'N3.01'!A55</f>
        <v>Long Term Risk Benefit: RIIO-2</v>
      </c>
      <c r="B55" s="204" t="str">
        <f>'N3.01'!B55</f>
        <v>Asset Intervention Impacts</v>
      </c>
      <c r="C55" s="204" t="str">
        <f>'N3.01'!C55</f>
        <v>Total Long Term Risk Benefit</v>
      </c>
      <c r="D55" s="204" t="str">
        <f>'N3.01'!D55</f>
        <v>Sub-Total</v>
      </c>
      <c r="F55" s="212" t="s">
        <v>51</v>
      </c>
      <c r="G55" s="252">
        <f>SUM(G$49:G$54)</f>
        <v>0</v>
      </c>
      <c r="H55" s="252">
        <f t="shared" ref="H55:P55" si="31">SUM(H$49:H$54)</f>
        <v>0</v>
      </c>
      <c r="I55" s="252">
        <f t="shared" si="31"/>
        <v>0</v>
      </c>
      <c r="J55" s="252">
        <f t="shared" si="31"/>
        <v>0</v>
      </c>
      <c r="K55" s="252">
        <f t="shared" si="31"/>
        <v>0</v>
      </c>
      <c r="L55" s="252">
        <f t="shared" si="31"/>
        <v>0</v>
      </c>
      <c r="M55" s="252">
        <f t="shared" si="31"/>
        <v>0</v>
      </c>
      <c r="N55" s="252">
        <f t="shared" si="31"/>
        <v>0</v>
      </c>
      <c r="O55" s="252">
        <f t="shared" si="31"/>
        <v>0</v>
      </c>
      <c r="P55" s="252">
        <f t="shared" si="31"/>
        <v>0</v>
      </c>
      <c r="Q55" s="253">
        <f t="shared" si="28"/>
        <v>0</v>
      </c>
      <c r="S55" s="199" t="str">
        <f t="shared" si="5"/>
        <v>Units:</v>
      </c>
      <c r="T55" s="120"/>
      <c r="V55" s="199" t="str">
        <f t="shared" si="6"/>
        <v>Units:</v>
      </c>
      <c r="W55" s="252">
        <f t="shared" ref="W55:AF55" si="32">SUM(W$49:W$54)</f>
        <v>0</v>
      </c>
      <c r="X55" s="252">
        <f t="shared" si="32"/>
        <v>0</v>
      </c>
      <c r="Y55" s="252">
        <f t="shared" si="32"/>
        <v>0</v>
      </c>
      <c r="Z55" s="252">
        <f t="shared" si="32"/>
        <v>0</v>
      </c>
      <c r="AA55" s="252">
        <f t="shared" si="32"/>
        <v>0</v>
      </c>
      <c r="AB55" s="252">
        <f t="shared" si="32"/>
        <v>0</v>
      </c>
      <c r="AC55" s="252">
        <f t="shared" si="32"/>
        <v>0</v>
      </c>
      <c r="AD55" s="252">
        <f t="shared" si="32"/>
        <v>0</v>
      </c>
      <c r="AE55" s="252">
        <f t="shared" si="32"/>
        <v>0</v>
      </c>
      <c r="AF55" s="252">
        <f t="shared" si="32"/>
        <v>0</v>
      </c>
      <c r="AG55" s="253">
        <f t="shared" si="29"/>
        <v>0</v>
      </c>
      <c r="AI55" s="199" t="str">
        <f t="shared" si="8"/>
        <v>Units:</v>
      </c>
      <c r="AJ55" s="252">
        <f t="shared" ref="AJ55:AS55" si="33">SUM(AJ$49:AJ$54)</f>
        <v>0</v>
      </c>
      <c r="AK55" s="252">
        <f t="shared" si="33"/>
        <v>0</v>
      </c>
      <c r="AL55" s="252">
        <f t="shared" si="33"/>
        <v>0</v>
      </c>
      <c r="AM55" s="252">
        <f t="shared" si="33"/>
        <v>0</v>
      </c>
      <c r="AN55" s="252">
        <f t="shared" si="33"/>
        <v>0</v>
      </c>
      <c r="AO55" s="252">
        <f t="shared" si="33"/>
        <v>0</v>
      </c>
      <c r="AP55" s="252">
        <f t="shared" si="33"/>
        <v>0</v>
      </c>
      <c r="AQ55" s="252">
        <f t="shared" si="33"/>
        <v>0</v>
      </c>
      <c r="AR55" s="252">
        <f t="shared" si="33"/>
        <v>0</v>
      </c>
      <c r="AS55" s="252">
        <f t="shared" si="33"/>
        <v>0</v>
      </c>
      <c r="AT55" s="253">
        <f t="shared" si="30"/>
        <v>0</v>
      </c>
    </row>
    <row r="56" spans="1:46" s="207" customFormat="1" ht="5" customHeight="1">
      <c r="F56" s="208"/>
      <c r="S56" s="208"/>
      <c r="V56" s="208"/>
      <c r="AI56" s="208"/>
    </row>
    <row r="78" spans="5:5">
      <c r="E78" s="209"/>
    </row>
  </sheetData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>
    <tabColor rgb="FF7030A0"/>
  </sheetPr>
  <dimension ref="A1:AV78"/>
  <sheetViews>
    <sheetView zoomScale="85" zoomScaleNormal="85" workbookViewId="0">
      <selection activeCell="G47" sqref="G47"/>
    </sheetView>
  </sheetViews>
  <sheetFormatPr defaultColWidth="9" defaultRowHeight="12.4"/>
  <cols>
    <col min="1" max="1" width="51.19921875" style="89" customWidth="1"/>
    <col min="2" max="2" width="48.796875" style="89" bestFit="1" customWidth="1"/>
    <col min="3" max="3" width="51.19921875" style="89" bestFit="1" customWidth="1"/>
    <col min="4" max="4" width="11.796875" style="89" customWidth="1"/>
    <col min="5" max="5" width="1" style="207" customWidth="1"/>
    <col min="6" max="6" width="6.19921875" style="90" customWidth="1"/>
    <col min="7" max="7" width="9.796875" style="89" bestFit="1" customWidth="1"/>
    <col min="8" max="14" width="9.1328125" style="89" bestFit="1" customWidth="1"/>
    <col min="15" max="17" width="9" style="89"/>
    <col min="18" max="18" width="1" style="207" customWidth="1"/>
    <col min="19" max="19" width="6.19921875" style="90" customWidth="1"/>
    <col min="20" max="20" width="9" style="89"/>
    <col min="21" max="21" width="1" style="207" customWidth="1"/>
    <col min="22" max="22" width="6.19921875" style="90" customWidth="1"/>
    <col min="23" max="33" width="9" style="89"/>
    <col min="34" max="34" width="1" style="207" customWidth="1"/>
    <col min="35" max="35" width="6.19921875" style="90" customWidth="1"/>
    <col min="36" max="46" width="9" style="89"/>
    <col min="47" max="47" width="9.33203125" style="89" bestFit="1" customWidth="1"/>
    <col min="48" max="16384" width="9" style="89"/>
  </cols>
  <sheetData>
    <row r="1" spans="1:48" ht="25.15">
      <c r="A1" s="1" t="str">
        <f>N0_Cover!A1</f>
        <v>RIIO-2 Regulatory Reporting Pack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</row>
    <row r="2" spans="1:48" ht="22.9">
      <c r="A2" s="1">
        <f>N0_Cover!$B$12</f>
        <v>0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</row>
    <row r="3" spans="1:48" ht="19.899999999999999">
      <c r="A3" s="5" t="str">
        <f>"Workbook " &amp; N0_Cover!$B$12</f>
        <v xml:space="preserve">Workbook 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48" ht="17.649999999999999">
      <c r="A4" s="7" t="str">
        <f>"Submission Version " &amp; N0_Cover!$B$15 &amp; " - Submitted on " &amp; TEXT(N0_Cover!$B$16,"dd mmm yyyy")</f>
        <v>Submission Version  - Submitted on 00 Jan 1900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</row>
    <row r="5" spans="1:48" ht="17.649999999999999">
      <c r="A5" s="7" t="str">
        <f>"Template Version: " &amp; N0_Cover!$B$11</f>
        <v>Template Version: v1.0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</row>
    <row r="6" spans="1:48" ht="19.899999999999999">
      <c r="A6" s="5" t="e">
        <f ca="1">"Sheet: " &amp;VLOOKUP(RIGHT(CELL("filename",A1),LEN(CELL("filename",A1))-FIND("]",CELL("filename",A1))),'N0.1_Contents'!$A$11:$B$98,2,FALSE)</f>
        <v>#N/A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</row>
    <row r="7" spans="1:48" ht="17.649999999999999">
      <c r="A7" s="7" t="str">
        <f>"Prices Base: " &amp; 'N0.5_Data_Constants'!C13</f>
        <v>Prices Base: 2018/19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</row>
    <row r="8" spans="1:48" s="137" customFormat="1">
      <c r="A8" s="140" t="str">
        <f>"Error Checks: " &amp; IF(ISERROR(MATCH("Error",$A$9:$AV$9,0)),"OK","Error")</f>
        <v>Error Checks: OK</v>
      </c>
      <c r="B8" s="141"/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1"/>
      <c r="AE8" s="141"/>
      <c r="AF8" s="141"/>
      <c r="AG8" s="141"/>
      <c r="AH8" s="141"/>
      <c r="AI8" s="141"/>
      <c r="AJ8" s="141"/>
      <c r="AK8" s="141"/>
      <c r="AL8" s="141"/>
      <c r="AM8" s="141"/>
      <c r="AN8" s="141"/>
      <c r="AO8" s="141"/>
      <c r="AP8" s="141"/>
      <c r="AQ8" s="141"/>
      <c r="AR8" s="141"/>
      <c r="AS8" s="141"/>
      <c r="AT8" s="141"/>
      <c r="AU8" s="141"/>
    </row>
    <row r="9" spans="1:48" s="137" customFormat="1">
      <c r="A9" s="142" t="str">
        <f t="shared" ref="A9:AV9" si="0">IF(ISERROR(MATCH("Error",A10:A12,0)),"-","Error")</f>
        <v>-</v>
      </c>
      <c r="B9" s="142" t="str">
        <f t="shared" si="0"/>
        <v>-</v>
      </c>
      <c r="C9" s="142" t="str">
        <f t="shared" si="0"/>
        <v>-</v>
      </c>
      <c r="D9" s="142"/>
      <c r="E9" s="142" t="str">
        <f t="shared" si="0"/>
        <v>-</v>
      </c>
      <c r="F9" s="142" t="str">
        <f t="shared" si="0"/>
        <v>-</v>
      </c>
      <c r="G9" s="142" t="str">
        <f t="shared" si="0"/>
        <v>-</v>
      </c>
      <c r="H9" s="142" t="str">
        <f t="shared" si="0"/>
        <v>-</v>
      </c>
      <c r="I9" s="142" t="str">
        <f t="shared" si="0"/>
        <v>-</v>
      </c>
      <c r="J9" s="142" t="str">
        <f t="shared" si="0"/>
        <v>-</v>
      </c>
      <c r="K9" s="142" t="str">
        <f t="shared" si="0"/>
        <v>-</v>
      </c>
      <c r="L9" s="142" t="str">
        <f t="shared" si="0"/>
        <v>-</v>
      </c>
      <c r="M9" s="142" t="str">
        <f t="shared" si="0"/>
        <v>-</v>
      </c>
      <c r="N9" s="142" t="str">
        <f t="shared" si="0"/>
        <v>-</v>
      </c>
      <c r="O9" s="142" t="str">
        <f t="shared" si="0"/>
        <v>-</v>
      </c>
      <c r="P9" s="142" t="str">
        <f t="shared" si="0"/>
        <v>-</v>
      </c>
      <c r="Q9" s="142" t="str">
        <f t="shared" si="0"/>
        <v>-</v>
      </c>
      <c r="R9" s="142" t="str">
        <f t="shared" si="0"/>
        <v>-</v>
      </c>
      <c r="S9" s="142" t="str">
        <f t="shared" si="0"/>
        <v>-</v>
      </c>
      <c r="T9" s="142" t="str">
        <f t="shared" si="0"/>
        <v>-</v>
      </c>
      <c r="U9" s="142" t="str">
        <f t="shared" si="0"/>
        <v>-</v>
      </c>
      <c r="V9" s="142" t="str">
        <f t="shared" si="0"/>
        <v>-</v>
      </c>
      <c r="W9" s="142" t="str">
        <f t="shared" si="0"/>
        <v>-</v>
      </c>
      <c r="X9" s="142" t="str">
        <f t="shared" si="0"/>
        <v>-</v>
      </c>
      <c r="Y9" s="142" t="str">
        <f t="shared" si="0"/>
        <v>-</v>
      </c>
      <c r="Z9" s="142" t="str">
        <f t="shared" si="0"/>
        <v>-</v>
      </c>
      <c r="AA9" s="142" t="str">
        <f t="shared" si="0"/>
        <v>-</v>
      </c>
      <c r="AB9" s="142" t="str">
        <f t="shared" si="0"/>
        <v>-</v>
      </c>
      <c r="AC9" s="142" t="str">
        <f t="shared" si="0"/>
        <v>-</v>
      </c>
      <c r="AD9" s="142" t="str">
        <f t="shared" si="0"/>
        <v>-</v>
      </c>
      <c r="AE9" s="142" t="str">
        <f t="shared" si="0"/>
        <v>-</v>
      </c>
      <c r="AF9" s="142" t="str">
        <f t="shared" si="0"/>
        <v>-</v>
      </c>
      <c r="AG9" s="142" t="str">
        <f t="shared" si="0"/>
        <v>-</v>
      </c>
      <c r="AH9" s="142" t="str">
        <f t="shared" si="0"/>
        <v>-</v>
      </c>
      <c r="AI9" s="142" t="str">
        <f t="shared" si="0"/>
        <v>-</v>
      </c>
      <c r="AJ9" s="142" t="str">
        <f t="shared" si="0"/>
        <v>-</v>
      </c>
      <c r="AK9" s="142" t="str">
        <f t="shared" si="0"/>
        <v>-</v>
      </c>
      <c r="AL9" s="142" t="str">
        <f t="shared" si="0"/>
        <v>-</v>
      </c>
      <c r="AM9" s="142" t="str">
        <f t="shared" si="0"/>
        <v>-</v>
      </c>
      <c r="AN9" s="142" t="str">
        <f t="shared" si="0"/>
        <v>-</v>
      </c>
      <c r="AO9" s="142" t="str">
        <f t="shared" si="0"/>
        <v>-</v>
      </c>
      <c r="AP9" s="142" t="str">
        <f t="shared" si="0"/>
        <v>-</v>
      </c>
      <c r="AQ9" s="142" t="str">
        <f t="shared" si="0"/>
        <v>-</v>
      </c>
      <c r="AR9" s="142" t="str">
        <f t="shared" si="0"/>
        <v>-</v>
      </c>
      <c r="AS9" s="142" t="str">
        <f t="shared" si="0"/>
        <v>-</v>
      </c>
      <c r="AT9" s="142" t="str">
        <f t="shared" si="0"/>
        <v>-</v>
      </c>
      <c r="AU9" s="142" t="str">
        <f t="shared" si="0"/>
        <v>-</v>
      </c>
      <c r="AV9" s="137" t="str">
        <f t="shared" si="0"/>
        <v>-</v>
      </c>
    </row>
    <row r="12" spans="1:48" ht="19.899999999999999">
      <c r="A12" s="14" t="e">
        <f>'N0.6_Lookup_References'!B46</f>
        <v>#N/A</v>
      </c>
      <c r="B12" s="14"/>
      <c r="F12" s="14"/>
      <c r="G12" s="89" t="s">
        <v>0</v>
      </c>
      <c r="S12" s="200"/>
      <c r="T12" s="89" t="s">
        <v>2</v>
      </c>
      <c r="W12" s="201"/>
      <c r="X12" s="202" t="s">
        <v>229</v>
      </c>
      <c r="Y12" s="89" t="e">
        <f>VLOOKUP(A12, 'N0.6_Lookup_References'!B14:C63, 2, FALSE)</f>
        <v>#N/A</v>
      </c>
    </row>
    <row r="13" spans="1:48">
      <c r="S13" s="99" t="s">
        <v>112</v>
      </c>
      <c r="V13" s="99" t="s">
        <v>110</v>
      </c>
      <c r="AI13" s="99" t="s">
        <v>111</v>
      </c>
    </row>
    <row r="14" spans="1:48" ht="12.75" thickBot="1">
      <c r="A14" s="203" t="s">
        <v>413</v>
      </c>
      <c r="B14" s="203" t="s">
        <v>414</v>
      </c>
      <c r="C14" s="203" t="s">
        <v>415</v>
      </c>
      <c r="D14" s="203" t="s">
        <v>615</v>
      </c>
      <c r="F14" s="92" t="s">
        <v>49</v>
      </c>
      <c r="G14" s="91" t="s">
        <v>13</v>
      </c>
      <c r="H14" s="21" t="s">
        <v>14</v>
      </c>
      <c r="I14" s="22" t="s">
        <v>15</v>
      </c>
      <c r="J14" s="23" t="s">
        <v>16</v>
      </c>
      <c r="K14" s="24" t="s">
        <v>17</v>
      </c>
      <c r="L14" s="25" t="s">
        <v>18</v>
      </c>
      <c r="M14" s="26" t="s">
        <v>19</v>
      </c>
      <c r="N14" s="29" t="s">
        <v>20</v>
      </c>
      <c r="O14" s="27" t="s">
        <v>21</v>
      </c>
      <c r="P14" s="31" t="s">
        <v>22</v>
      </c>
      <c r="Q14" s="198" t="s">
        <v>26</v>
      </c>
      <c r="S14" s="92" t="s">
        <v>49</v>
      </c>
      <c r="T14" s="92" t="s">
        <v>76</v>
      </c>
      <c r="V14" s="92" t="s">
        <v>49</v>
      </c>
      <c r="W14" s="91" t="s">
        <v>13</v>
      </c>
      <c r="X14" s="21" t="s">
        <v>14</v>
      </c>
      <c r="Y14" s="22" t="s">
        <v>15</v>
      </c>
      <c r="Z14" s="23" t="s">
        <v>16</v>
      </c>
      <c r="AA14" s="24" t="s">
        <v>17</v>
      </c>
      <c r="AB14" s="25" t="s">
        <v>18</v>
      </c>
      <c r="AC14" s="26" t="s">
        <v>19</v>
      </c>
      <c r="AD14" s="29" t="s">
        <v>20</v>
      </c>
      <c r="AE14" s="27" t="s">
        <v>21</v>
      </c>
      <c r="AF14" s="31" t="s">
        <v>22</v>
      </c>
      <c r="AG14" s="198" t="s">
        <v>26</v>
      </c>
      <c r="AI14" s="92" t="s">
        <v>49</v>
      </c>
      <c r="AJ14" s="91" t="s">
        <v>4</v>
      </c>
      <c r="AK14" s="21" t="s">
        <v>5</v>
      </c>
      <c r="AL14" s="22" t="s">
        <v>6</v>
      </c>
      <c r="AM14" s="23" t="s">
        <v>7</v>
      </c>
      <c r="AN14" s="24" t="s">
        <v>8</v>
      </c>
      <c r="AO14" s="25" t="s">
        <v>91</v>
      </c>
      <c r="AP14" s="26" t="s">
        <v>92</v>
      </c>
      <c r="AQ14" s="29" t="s">
        <v>93</v>
      </c>
      <c r="AR14" s="27" t="s">
        <v>94</v>
      </c>
      <c r="AS14" s="31" t="s">
        <v>95</v>
      </c>
      <c r="AT14" s="198" t="s">
        <v>26</v>
      </c>
    </row>
    <row r="15" spans="1:48">
      <c r="A15" s="247" t="str">
        <f>'N3.01'!A15</f>
        <v>Stage1: RIIO-1 Closeout Position</v>
      </c>
      <c r="B15" s="247" t="str">
        <f>'N3.01'!B15</f>
        <v>Total Asset Category Risk</v>
      </c>
      <c r="C15" s="247" t="str">
        <f>'N3.01'!C15</f>
        <v>Closeout Position</v>
      </c>
      <c r="D15" s="247" t="str">
        <f>'N3.01'!D15</f>
        <v>Total</v>
      </c>
      <c r="F15" s="212" t="s">
        <v>51</v>
      </c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253">
        <f t="shared" ref="Q15:Q22" si="1">SUM(G15:P15)</f>
        <v>0</v>
      </c>
      <c r="S15" s="199" t="str">
        <f>$X$12</f>
        <v>Units:</v>
      </c>
      <c r="T15" s="120"/>
      <c r="V15" s="199" t="str">
        <f>$X$12</f>
        <v>Units:</v>
      </c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253">
        <f t="shared" ref="AG15:AG20" si="2">SUM(W15:AF15)</f>
        <v>0</v>
      </c>
      <c r="AI15" s="199" t="str">
        <f>$X$12</f>
        <v>Units:</v>
      </c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253">
        <f t="shared" ref="AT15:AT20" si="3">SUM(AJ15:AS15)</f>
        <v>0</v>
      </c>
    </row>
    <row r="16" spans="1:48">
      <c r="A16" s="204" t="str">
        <f>'N3.01'!A16</f>
        <v>Stage1: RIIO-1 to RIIO-2</v>
      </c>
      <c r="B16" s="204" t="str">
        <f>'N3.01'!B16</f>
        <v>Normalisation: True-Up</v>
      </c>
      <c r="C16" s="204" t="str">
        <f>'N3.01'!C16</f>
        <v>Data Revision</v>
      </c>
      <c r="D16" s="204" t="str">
        <f>'N3.01'!D16</f>
        <v>N/A</v>
      </c>
      <c r="F16" s="212" t="s">
        <v>51</v>
      </c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253">
        <f t="shared" si="1"/>
        <v>0</v>
      </c>
      <c r="S16" s="199" t="str">
        <f>$X$12</f>
        <v>Units:</v>
      </c>
      <c r="T16" s="120"/>
      <c r="V16" s="199" t="str">
        <f>$X$12</f>
        <v>Units:</v>
      </c>
      <c r="W16" s="120"/>
      <c r="X16" s="120"/>
      <c r="Y16" s="120"/>
      <c r="Z16" s="120"/>
      <c r="AA16" s="120"/>
      <c r="AB16" s="120"/>
      <c r="AC16" s="120"/>
      <c r="AD16" s="120"/>
      <c r="AE16" s="120"/>
      <c r="AF16" s="120"/>
      <c r="AG16" s="253">
        <f t="shared" si="2"/>
        <v>0</v>
      </c>
      <c r="AI16" s="199" t="str">
        <f>$X$12</f>
        <v>Units:</v>
      </c>
      <c r="AJ16" s="120"/>
      <c r="AK16" s="120"/>
      <c r="AL16" s="120"/>
      <c r="AM16" s="120"/>
      <c r="AN16" s="120"/>
      <c r="AO16" s="120"/>
      <c r="AP16" s="120"/>
      <c r="AQ16" s="120"/>
      <c r="AR16" s="120"/>
      <c r="AS16" s="120"/>
      <c r="AT16" s="253">
        <f t="shared" si="3"/>
        <v>0</v>
      </c>
    </row>
    <row r="17" spans="1:46">
      <c r="A17" s="204" t="str">
        <f>'N3.01'!A17</f>
        <v>Stage1: RIIO-1 to RIIO-2</v>
      </c>
      <c r="B17" s="204" t="str">
        <f>'N3.01'!B17</f>
        <v>Normalisation: True-Up</v>
      </c>
      <c r="C17" s="204" t="str">
        <f>'N3.01'!C17</f>
        <v>Methodological Change</v>
      </c>
      <c r="D17" s="204" t="str">
        <f>'N3.01'!D17</f>
        <v>N/A</v>
      </c>
      <c r="F17" s="212" t="s">
        <v>51</v>
      </c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253">
        <f t="shared" si="1"/>
        <v>0</v>
      </c>
      <c r="S17" s="199" t="str">
        <f>$X$12</f>
        <v>Units:</v>
      </c>
      <c r="T17" s="120"/>
      <c r="V17" s="199" t="str">
        <f>$X$12</f>
        <v>Units:</v>
      </c>
      <c r="W17" s="120"/>
      <c r="X17" s="120"/>
      <c r="Y17" s="120"/>
      <c r="Z17" s="120"/>
      <c r="AA17" s="120"/>
      <c r="AB17" s="120"/>
      <c r="AC17" s="120"/>
      <c r="AD17" s="120"/>
      <c r="AE17" s="120"/>
      <c r="AF17" s="120"/>
      <c r="AG17" s="253">
        <f t="shared" si="2"/>
        <v>0</v>
      </c>
      <c r="AI17" s="199" t="str">
        <f>$X$12</f>
        <v>Units:</v>
      </c>
      <c r="AJ17" s="120"/>
      <c r="AK17" s="120"/>
      <c r="AL17" s="120"/>
      <c r="AM17" s="120"/>
      <c r="AN17" s="120"/>
      <c r="AO17" s="120"/>
      <c r="AP17" s="120"/>
      <c r="AQ17" s="120"/>
      <c r="AR17" s="120"/>
      <c r="AS17" s="120"/>
      <c r="AT17" s="253">
        <f t="shared" si="3"/>
        <v>0</v>
      </c>
    </row>
    <row r="18" spans="1:46">
      <c r="A18" s="204" t="str">
        <f>'N3.01'!A18</f>
        <v>Stage1: RIIO-1 to RIIO-2</v>
      </c>
      <c r="B18" s="204" t="str">
        <f>'N3.01'!B18</f>
        <v>Normalisation: True-Up</v>
      </c>
      <c r="C18" s="248" t="str">
        <f>'N3.01'!C18</f>
        <v>Optional entry 1</v>
      </c>
      <c r="D18" s="204" t="str">
        <f>'N3.01'!D18</f>
        <v>N/A</v>
      </c>
      <c r="F18" s="212" t="s">
        <v>51</v>
      </c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253">
        <f t="shared" si="1"/>
        <v>0</v>
      </c>
      <c r="S18" s="199" t="str">
        <f>$X$12</f>
        <v>Units:</v>
      </c>
      <c r="T18" s="120"/>
      <c r="V18" s="199" t="str">
        <f>$X$12</f>
        <v>Units:</v>
      </c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253">
        <f t="shared" si="2"/>
        <v>0</v>
      </c>
      <c r="AI18" s="199" t="str">
        <f>$X$12</f>
        <v>Units:</v>
      </c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253">
        <f t="shared" si="3"/>
        <v>0</v>
      </c>
    </row>
    <row r="19" spans="1:46">
      <c r="A19" s="204" t="str">
        <f>'N3.01'!A19</f>
        <v>Stage1: RIIO-1 to RIIO-2</v>
      </c>
      <c r="B19" s="204" t="str">
        <f>'N3.01'!B19</f>
        <v>Normalisation: True-Up</v>
      </c>
      <c r="C19" s="248" t="str">
        <f>'N3.01'!C19</f>
        <v>Optional entry 2</v>
      </c>
      <c r="D19" s="204" t="str">
        <f>'N3.01'!D19</f>
        <v>N/A</v>
      </c>
      <c r="F19" s="212" t="s">
        <v>51</v>
      </c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252">
        <f t="shared" si="1"/>
        <v>0</v>
      </c>
      <c r="S19" s="199" t="str">
        <f>$X$12</f>
        <v>Units:</v>
      </c>
      <c r="T19" s="120"/>
      <c r="V19" s="199" t="str">
        <f>$X$12</f>
        <v>Units:</v>
      </c>
      <c r="W19" s="120"/>
      <c r="X19" s="120"/>
      <c r="Y19" s="120"/>
      <c r="Z19" s="120"/>
      <c r="AA19" s="120"/>
      <c r="AB19" s="120"/>
      <c r="AC19" s="120"/>
      <c r="AD19" s="120"/>
      <c r="AE19" s="120"/>
      <c r="AF19" s="120"/>
      <c r="AG19" s="252">
        <f t="shared" si="2"/>
        <v>0</v>
      </c>
      <c r="AI19" s="199" t="str">
        <f>$X$12</f>
        <v>Units:</v>
      </c>
      <c r="AJ19" s="120"/>
      <c r="AK19" s="120"/>
      <c r="AL19" s="120"/>
      <c r="AM19" s="120"/>
      <c r="AN19" s="120"/>
      <c r="AO19" s="120"/>
      <c r="AP19" s="120"/>
      <c r="AQ19" s="120"/>
      <c r="AR19" s="120"/>
      <c r="AS19" s="120"/>
      <c r="AT19" s="252">
        <f t="shared" si="3"/>
        <v>0</v>
      </c>
    </row>
    <row r="20" spans="1:46">
      <c r="A20" s="247" t="str">
        <f>'N3.01'!A20</f>
        <v>Stage 2: RIIO-2 Start Position 2020/21</v>
      </c>
      <c r="B20" s="247" t="str">
        <f>'N3.01'!B20</f>
        <v>Total Asset Category Risk</v>
      </c>
      <c r="C20" s="247" t="str">
        <f>'N3.01'!C20</f>
        <v>Start Position</v>
      </c>
      <c r="D20" s="247" t="str">
        <f>'N3.01'!D20</f>
        <v>Total</v>
      </c>
      <c r="F20" s="212" t="s">
        <v>51</v>
      </c>
      <c r="G20" s="252">
        <f>SUM(G15:G19)</f>
        <v>0</v>
      </c>
      <c r="H20" s="252">
        <f t="shared" ref="H20:P20" si="4">SUM(H15:H19)</f>
        <v>0</v>
      </c>
      <c r="I20" s="252">
        <f t="shared" si="4"/>
        <v>0</v>
      </c>
      <c r="J20" s="252">
        <f t="shared" si="4"/>
        <v>0</v>
      </c>
      <c r="K20" s="252">
        <f t="shared" si="4"/>
        <v>0</v>
      </c>
      <c r="L20" s="252">
        <f t="shared" si="4"/>
        <v>0</v>
      </c>
      <c r="M20" s="252">
        <f t="shared" si="4"/>
        <v>0</v>
      </c>
      <c r="N20" s="252">
        <f t="shared" si="4"/>
        <v>0</v>
      </c>
      <c r="O20" s="252">
        <f t="shared" si="4"/>
        <v>0</v>
      </c>
      <c r="P20" s="252">
        <f t="shared" si="4"/>
        <v>0</v>
      </c>
      <c r="Q20" s="252">
        <f t="shared" si="1"/>
        <v>0</v>
      </c>
      <c r="S20" s="199" t="str">
        <f t="shared" ref="S20:S55" si="5">$X$12</f>
        <v>Units:</v>
      </c>
      <c r="T20" s="120"/>
      <c r="V20" s="199" t="str">
        <f t="shared" ref="V20:V55" si="6">$X$12</f>
        <v>Units:</v>
      </c>
      <c r="W20" s="252">
        <f t="shared" ref="W20:AF20" si="7">SUM(W15:W19)</f>
        <v>0</v>
      </c>
      <c r="X20" s="252">
        <f t="shared" si="7"/>
        <v>0</v>
      </c>
      <c r="Y20" s="252">
        <f t="shared" si="7"/>
        <v>0</v>
      </c>
      <c r="Z20" s="252">
        <f t="shared" si="7"/>
        <v>0</v>
      </c>
      <c r="AA20" s="252">
        <f t="shared" si="7"/>
        <v>0</v>
      </c>
      <c r="AB20" s="252">
        <f t="shared" si="7"/>
        <v>0</v>
      </c>
      <c r="AC20" s="252">
        <f t="shared" si="7"/>
        <v>0</v>
      </c>
      <c r="AD20" s="252">
        <f t="shared" si="7"/>
        <v>0</v>
      </c>
      <c r="AE20" s="252">
        <f t="shared" si="7"/>
        <v>0</v>
      </c>
      <c r="AF20" s="252">
        <f t="shared" si="7"/>
        <v>0</v>
      </c>
      <c r="AG20" s="252">
        <f t="shared" si="2"/>
        <v>0</v>
      </c>
      <c r="AI20" s="199" t="str">
        <f t="shared" ref="AI20:AI55" si="8">$X$12</f>
        <v>Units:</v>
      </c>
      <c r="AJ20" s="252">
        <f t="shared" ref="AJ20:AS20" si="9">SUM(AJ15:AJ19)</f>
        <v>0</v>
      </c>
      <c r="AK20" s="252">
        <f t="shared" si="9"/>
        <v>0</v>
      </c>
      <c r="AL20" s="252">
        <f t="shared" si="9"/>
        <v>0</v>
      </c>
      <c r="AM20" s="252">
        <f t="shared" si="9"/>
        <v>0</v>
      </c>
      <c r="AN20" s="252">
        <f t="shared" si="9"/>
        <v>0</v>
      </c>
      <c r="AO20" s="252">
        <f t="shared" si="9"/>
        <v>0</v>
      </c>
      <c r="AP20" s="252">
        <f t="shared" si="9"/>
        <v>0</v>
      </c>
      <c r="AQ20" s="252">
        <f t="shared" si="9"/>
        <v>0</v>
      </c>
      <c r="AR20" s="252">
        <f t="shared" si="9"/>
        <v>0</v>
      </c>
      <c r="AS20" s="252">
        <f t="shared" si="9"/>
        <v>0</v>
      </c>
      <c r="AT20" s="252">
        <f t="shared" si="3"/>
        <v>0</v>
      </c>
    </row>
    <row r="21" spans="1:46">
      <c r="A21" s="204" t="str">
        <f>'N3.01'!A21</f>
        <v>Stage 2: Without Intervention Risk Change</v>
      </c>
      <c r="B21" s="204" t="str">
        <f>'N3.01'!B21</f>
        <v>Deterioration</v>
      </c>
      <c r="C21" s="204" t="str">
        <f>'N3.01'!C21</f>
        <v>Original Forecast Deterioration</v>
      </c>
      <c r="D21" s="204" t="str">
        <f>'N3.01'!D21</f>
        <v>N/A</v>
      </c>
      <c r="F21" s="212" t="s">
        <v>51</v>
      </c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253">
        <f t="shared" si="1"/>
        <v>0</v>
      </c>
      <c r="S21" s="199" t="str">
        <f t="shared" si="5"/>
        <v>Units:</v>
      </c>
      <c r="T21" s="120"/>
      <c r="V21" s="199" t="str">
        <f t="shared" si="6"/>
        <v>Units:</v>
      </c>
      <c r="W21" s="120"/>
      <c r="X21" s="120"/>
      <c r="Y21" s="120"/>
      <c r="Z21" s="120"/>
      <c r="AA21" s="120"/>
      <c r="AB21" s="120"/>
      <c r="AC21" s="120"/>
      <c r="AD21" s="120"/>
      <c r="AE21" s="120"/>
      <c r="AF21" s="120"/>
      <c r="AG21" s="253">
        <f t="shared" ref="AG21:AG32" si="10">SUM(W21:AF21)</f>
        <v>0</v>
      </c>
      <c r="AI21" s="199" t="str">
        <f t="shared" si="8"/>
        <v>Units:</v>
      </c>
      <c r="AJ21" s="120"/>
      <c r="AK21" s="120"/>
      <c r="AL21" s="120"/>
      <c r="AM21" s="120"/>
      <c r="AN21" s="120"/>
      <c r="AO21" s="120"/>
      <c r="AP21" s="120"/>
      <c r="AQ21" s="120"/>
      <c r="AR21" s="120"/>
      <c r="AS21" s="120"/>
      <c r="AT21" s="253">
        <f t="shared" ref="AT21:AT32" si="11">SUM(AJ21:AS21)</f>
        <v>0</v>
      </c>
    </row>
    <row r="22" spans="1:46">
      <c r="A22" s="204" t="str">
        <f>'N3.01'!A22</f>
        <v>Stage 2: Without Intervention Risk Change</v>
      </c>
      <c r="B22" s="204" t="str">
        <f>'N3.01'!B22</f>
        <v>Non-Intervention Impacts</v>
      </c>
      <c r="C22" s="204" t="str">
        <f>'N3.01'!C22</f>
        <v>Revised Forecast Deterioration</v>
      </c>
      <c r="D22" s="204" t="str">
        <f>'N3.01'!D22</f>
        <v>N/A</v>
      </c>
      <c r="F22" s="212" t="s">
        <v>51</v>
      </c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253">
        <f t="shared" si="1"/>
        <v>0</v>
      </c>
      <c r="S22" s="199" t="str">
        <f t="shared" si="5"/>
        <v>Units:</v>
      </c>
      <c r="T22" s="120"/>
      <c r="V22" s="199" t="str">
        <f t="shared" si="6"/>
        <v>Units:</v>
      </c>
      <c r="W22" s="120"/>
      <c r="X22" s="120"/>
      <c r="Y22" s="120"/>
      <c r="Z22" s="120"/>
      <c r="AA22" s="120"/>
      <c r="AB22" s="120"/>
      <c r="AC22" s="120"/>
      <c r="AD22" s="120"/>
      <c r="AE22" s="120"/>
      <c r="AF22" s="120"/>
      <c r="AG22" s="253">
        <f t="shared" si="10"/>
        <v>0</v>
      </c>
      <c r="AI22" s="199" t="str">
        <f t="shared" si="8"/>
        <v>Units:</v>
      </c>
      <c r="AJ22" s="120"/>
      <c r="AK22" s="120"/>
      <c r="AL22" s="120"/>
      <c r="AM22" s="120"/>
      <c r="AN22" s="120"/>
      <c r="AO22" s="120"/>
      <c r="AP22" s="120"/>
      <c r="AQ22" s="120"/>
      <c r="AR22" s="120"/>
      <c r="AS22" s="120"/>
      <c r="AT22" s="253">
        <f t="shared" si="11"/>
        <v>0</v>
      </c>
    </row>
    <row r="23" spans="1:46">
      <c r="A23" s="204" t="str">
        <f>'N3.01'!A23</f>
        <v>Stage 2: Without Intervention Risk Change</v>
      </c>
      <c r="B23" s="204" t="str">
        <f>'N3.01'!B23</f>
        <v>Non-Intervention Impacts</v>
      </c>
      <c r="C23" s="204" t="str">
        <f>'N3.01'!C23</f>
        <v>Deterioration Change Impact</v>
      </c>
      <c r="D23" s="204" t="str">
        <f>'N3.01'!D23</f>
        <v>Non-Intervention</v>
      </c>
      <c r="F23" s="212" t="s">
        <v>51</v>
      </c>
      <c r="G23" s="254">
        <f t="shared" ref="G23:P23" si="12">G$22-G$21</f>
        <v>0</v>
      </c>
      <c r="H23" s="254">
        <f t="shared" si="12"/>
        <v>0</v>
      </c>
      <c r="I23" s="254">
        <f t="shared" si="12"/>
        <v>0</v>
      </c>
      <c r="J23" s="254">
        <f t="shared" si="12"/>
        <v>0</v>
      </c>
      <c r="K23" s="254">
        <f t="shared" si="12"/>
        <v>0</v>
      </c>
      <c r="L23" s="254">
        <f t="shared" si="12"/>
        <v>0</v>
      </c>
      <c r="M23" s="254">
        <f t="shared" si="12"/>
        <v>0</v>
      </c>
      <c r="N23" s="254">
        <f t="shared" si="12"/>
        <v>0</v>
      </c>
      <c r="O23" s="254">
        <f t="shared" si="12"/>
        <v>0</v>
      </c>
      <c r="P23" s="254">
        <f t="shared" si="12"/>
        <v>0</v>
      </c>
      <c r="Q23" s="253">
        <f t="shared" ref="Q23:Q32" si="13">SUM(G23:P23)</f>
        <v>0</v>
      </c>
      <c r="S23" s="199" t="str">
        <f t="shared" si="5"/>
        <v>Units:</v>
      </c>
      <c r="T23" s="120"/>
      <c r="V23" s="199" t="str">
        <f t="shared" si="6"/>
        <v>Units:</v>
      </c>
      <c r="W23" s="254">
        <f t="shared" ref="W23:AF23" si="14">W$22-W$21</f>
        <v>0</v>
      </c>
      <c r="X23" s="254">
        <f t="shared" si="14"/>
        <v>0</v>
      </c>
      <c r="Y23" s="254">
        <f t="shared" si="14"/>
        <v>0</v>
      </c>
      <c r="Z23" s="254">
        <f t="shared" si="14"/>
        <v>0</v>
      </c>
      <c r="AA23" s="254">
        <f t="shared" si="14"/>
        <v>0</v>
      </c>
      <c r="AB23" s="254">
        <f t="shared" si="14"/>
        <v>0</v>
      </c>
      <c r="AC23" s="254">
        <f t="shared" si="14"/>
        <v>0</v>
      </c>
      <c r="AD23" s="254">
        <f t="shared" si="14"/>
        <v>0</v>
      </c>
      <c r="AE23" s="254">
        <f t="shared" si="14"/>
        <v>0</v>
      </c>
      <c r="AF23" s="254">
        <f t="shared" si="14"/>
        <v>0</v>
      </c>
      <c r="AG23" s="253">
        <f t="shared" si="10"/>
        <v>0</v>
      </c>
      <c r="AI23" s="199" t="str">
        <f t="shared" si="8"/>
        <v>Units:</v>
      </c>
      <c r="AJ23" s="254">
        <f t="shared" ref="AJ23:AS23" si="15">AJ$22-AJ$21</f>
        <v>0</v>
      </c>
      <c r="AK23" s="254">
        <f t="shared" si="15"/>
        <v>0</v>
      </c>
      <c r="AL23" s="254">
        <f t="shared" si="15"/>
        <v>0</v>
      </c>
      <c r="AM23" s="254">
        <f t="shared" si="15"/>
        <v>0</v>
      </c>
      <c r="AN23" s="254">
        <f t="shared" si="15"/>
        <v>0</v>
      </c>
      <c r="AO23" s="254">
        <f t="shared" si="15"/>
        <v>0</v>
      </c>
      <c r="AP23" s="254">
        <f t="shared" si="15"/>
        <v>0</v>
      </c>
      <c r="AQ23" s="254">
        <f t="shared" si="15"/>
        <v>0</v>
      </c>
      <c r="AR23" s="254">
        <f t="shared" si="15"/>
        <v>0</v>
      </c>
      <c r="AS23" s="254">
        <f t="shared" si="15"/>
        <v>0</v>
      </c>
      <c r="AT23" s="253">
        <f t="shared" si="11"/>
        <v>0</v>
      </c>
    </row>
    <row r="24" spans="1:46">
      <c r="A24" s="204" t="str">
        <f>'N3.01'!A24</f>
        <v>Stage 2: Without Intervention Risk Change</v>
      </c>
      <c r="B24" s="204" t="str">
        <f>'N3.01'!B24</f>
        <v>Non-Intervention Impacts</v>
      </c>
      <c r="C24" s="204" t="str">
        <f>'N3.01'!C24</f>
        <v>Revised Forecast Methodology Change</v>
      </c>
      <c r="D24" s="204" t="str">
        <f>'N3.01'!D24</f>
        <v>N/A</v>
      </c>
      <c r="F24" s="212" t="s">
        <v>51</v>
      </c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253">
        <f>SUM(G24:P24)</f>
        <v>0</v>
      </c>
      <c r="S24" s="199" t="str">
        <f t="shared" si="5"/>
        <v>Units:</v>
      </c>
      <c r="T24" s="120"/>
      <c r="V24" s="199" t="str">
        <f t="shared" si="6"/>
        <v>Units:</v>
      </c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253">
        <f t="shared" si="10"/>
        <v>0</v>
      </c>
      <c r="AI24" s="199" t="str">
        <f t="shared" si="8"/>
        <v>Units:</v>
      </c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253">
        <f t="shared" si="11"/>
        <v>0</v>
      </c>
    </row>
    <row r="25" spans="1:46">
      <c r="A25" s="204" t="str">
        <f>'N3.01'!A25</f>
        <v>Stage 2: Without Intervention Risk Change</v>
      </c>
      <c r="B25" s="204" t="str">
        <f>'N3.01'!B25</f>
        <v>Non-Intervention Impacts</v>
      </c>
      <c r="C25" s="204" t="str">
        <f>'N3.01'!C25</f>
        <v>Methodology Change Impact</v>
      </c>
      <c r="D25" s="204" t="str">
        <f>'N3.01'!D25</f>
        <v>Non-Intervention</v>
      </c>
      <c r="F25" s="212" t="s">
        <v>51</v>
      </c>
      <c r="G25" s="254">
        <f t="shared" ref="G25:P25" si="16">G$24-G$22</f>
        <v>0</v>
      </c>
      <c r="H25" s="254">
        <f t="shared" si="16"/>
        <v>0</v>
      </c>
      <c r="I25" s="254">
        <f t="shared" si="16"/>
        <v>0</v>
      </c>
      <c r="J25" s="254">
        <f t="shared" si="16"/>
        <v>0</v>
      </c>
      <c r="K25" s="254">
        <f t="shared" si="16"/>
        <v>0</v>
      </c>
      <c r="L25" s="254">
        <f t="shared" si="16"/>
        <v>0</v>
      </c>
      <c r="M25" s="254">
        <f t="shared" si="16"/>
        <v>0</v>
      </c>
      <c r="N25" s="254">
        <f t="shared" si="16"/>
        <v>0</v>
      </c>
      <c r="O25" s="254">
        <f t="shared" si="16"/>
        <v>0</v>
      </c>
      <c r="P25" s="254">
        <f t="shared" si="16"/>
        <v>0</v>
      </c>
      <c r="Q25" s="253">
        <f t="shared" si="13"/>
        <v>0</v>
      </c>
      <c r="S25" s="199" t="str">
        <f t="shared" si="5"/>
        <v>Units:</v>
      </c>
      <c r="T25" s="120"/>
      <c r="V25" s="199" t="str">
        <f t="shared" si="6"/>
        <v>Units:</v>
      </c>
      <c r="W25" s="254">
        <f t="shared" ref="W25:AF25" si="17">W$24-W$22</f>
        <v>0</v>
      </c>
      <c r="X25" s="254">
        <f t="shared" si="17"/>
        <v>0</v>
      </c>
      <c r="Y25" s="254">
        <f t="shared" si="17"/>
        <v>0</v>
      </c>
      <c r="Z25" s="254">
        <f t="shared" si="17"/>
        <v>0</v>
      </c>
      <c r="AA25" s="254">
        <f t="shared" si="17"/>
        <v>0</v>
      </c>
      <c r="AB25" s="254">
        <f t="shared" si="17"/>
        <v>0</v>
      </c>
      <c r="AC25" s="254">
        <f t="shared" si="17"/>
        <v>0</v>
      </c>
      <c r="AD25" s="254">
        <f t="shared" si="17"/>
        <v>0</v>
      </c>
      <c r="AE25" s="254">
        <f t="shared" si="17"/>
        <v>0</v>
      </c>
      <c r="AF25" s="254">
        <f t="shared" si="17"/>
        <v>0</v>
      </c>
      <c r="AG25" s="253">
        <f t="shared" si="10"/>
        <v>0</v>
      </c>
      <c r="AI25" s="199" t="str">
        <f t="shared" si="8"/>
        <v>Units:</v>
      </c>
      <c r="AJ25" s="254">
        <f t="shared" ref="AJ25:AS25" si="18">AJ$24-AJ$22</f>
        <v>0</v>
      </c>
      <c r="AK25" s="254">
        <f t="shared" si="18"/>
        <v>0</v>
      </c>
      <c r="AL25" s="254">
        <f t="shared" si="18"/>
        <v>0</v>
      </c>
      <c r="AM25" s="254">
        <f t="shared" si="18"/>
        <v>0</v>
      </c>
      <c r="AN25" s="254">
        <f t="shared" si="18"/>
        <v>0</v>
      </c>
      <c r="AO25" s="254">
        <f t="shared" si="18"/>
        <v>0</v>
      </c>
      <c r="AP25" s="254">
        <f t="shared" si="18"/>
        <v>0</v>
      </c>
      <c r="AQ25" s="254">
        <f t="shared" si="18"/>
        <v>0</v>
      </c>
      <c r="AR25" s="254">
        <f t="shared" si="18"/>
        <v>0</v>
      </c>
      <c r="AS25" s="254">
        <f t="shared" si="18"/>
        <v>0</v>
      </c>
      <c r="AT25" s="253">
        <f t="shared" si="11"/>
        <v>0</v>
      </c>
    </row>
    <row r="26" spans="1:46">
      <c r="A26" s="204" t="str">
        <f>'N3.01'!A26</f>
        <v>Stage 2: Without Intervention Risk Change</v>
      </c>
      <c r="B26" s="204" t="str">
        <f>'N3.01'!B26</f>
        <v>Load Related Work</v>
      </c>
      <c r="C26" s="204" t="str">
        <f>'N3.01'!C26</f>
        <v>Asset Additions (not part of replace or refurb)</v>
      </c>
      <c r="D26" s="204" t="str">
        <f>'N3.01'!D26</f>
        <v>Other Interventions</v>
      </c>
      <c r="F26" s="212" t="s">
        <v>51</v>
      </c>
      <c r="G26" s="120"/>
      <c r="H26" s="120"/>
      <c r="I26" s="120"/>
      <c r="J26" s="120"/>
      <c r="K26" s="120"/>
      <c r="L26" s="120"/>
      <c r="M26" s="120"/>
      <c r="N26" s="120"/>
      <c r="O26" s="120"/>
      <c r="P26" s="120"/>
      <c r="Q26" s="253">
        <f t="shared" si="13"/>
        <v>0</v>
      </c>
      <c r="S26" s="199" t="str">
        <f t="shared" si="5"/>
        <v>Units:</v>
      </c>
      <c r="T26" s="120"/>
      <c r="V26" s="199" t="str">
        <f t="shared" si="6"/>
        <v>Units:</v>
      </c>
      <c r="W26" s="120"/>
      <c r="X26" s="120"/>
      <c r="Y26" s="120"/>
      <c r="Z26" s="120"/>
      <c r="AA26" s="120"/>
      <c r="AB26" s="120"/>
      <c r="AC26" s="120"/>
      <c r="AD26" s="120"/>
      <c r="AE26" s="120"/>
      <c r="AF26" s="120"/>
      <c r="AG26" s="253">
        <f t="shared" si="10"/>
        <v>0</v>
      </c>
      <c r="AI26" s="199" t="str">
        <f t="shared" si="8"/>
        <v>Units:</v>
      </c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253">
        <f t="shared" si="11"/>
        <v>0</v>
      </c>
    </row>
    <row r="27" spans="1:46">
      <c r="A27" s="204" t="str">
        <f>'N3.01'!A27</f>
        <v>Stage 2: Without Intervention Risk Change</v>
      </c>
      <c r="B27" s="204" t="str">
        <f>'N3.01'!B27</f>
        <v>Load Related Work</v>
      </c>
      <c r="C27" s="204" t="str">
        <f>'N3.01'!C27</f>
        <v>Asset Disposals  (not part of replace or refurb)</v>
      </c>
      <c r="D27" s="204" t="str">
        <f>'N3.01'!D27</f>
        <v>Other Interventions</v>
      </c>
      <c r="F27" s="212" t="s">
        <v>51</v>
      </c>
      <c r="G27" s="120"/>
      <c r="H27" s="120"/>
      <c r="I27" s="120"/>
      <c r="J27" s="120"/>
      <c r="K27" s="120"/>
      <c r="L27" s="120"/>
      <c r="M27" s="120"/>
      <c r="N27" s="120"/>
      <c r="O27" s="120"/>
      <c r="P27" s="120"/>
      <c r="Q27" s="253">
        <f t="shared" si="13"/>
        <v>0</v>
      </c>
      <c r="S27" s="199" t="str">
        <f t="shared" si="5"/>
        <v>Units:</v>
      </c>
      <c r="T27" s="120"/>
      <c r="V27" s="199" t="str">
        <f t="shared" si="6"/>
        <v>Units:</v>
      </c>
      <c r="W27" s="120"/>
      <c r="X27" s="120"/>
      <c r="Y27" s="120"/>
      <c r="Z27" s="120"/>
      <c r="AA27" s="120"/>
      <c r="AB27" s="120"/>
      <c r="AC27" s="120"/>
      <c r="AD27" s="120"/>
      <c r="AE27" s="120"/>
      <c r="AF27" s="120"/>
      <c r="AG27" s="253">
        <f t="shared" si="10"/>
        <v>0</v>
      </c>
      <c r="AI27" s="199" t="str">
        <f t="shared" si="8"/>
        <v>Units:</v>
      </c>
      <c r="AJ27" s="120"/>
      <c r="AK27" s="120"/>
      <c r="AL27" s="120"/>
      <c r="AM27" s="120"/>
      <c r="AN27" s="120"/>
      <c r="AO27" s="120"/>
      <c r="AP27" s="120"/>
      <c r="AQ27" s="120"/>
      <c r="AR27" s="120"/>
      <c r="AS27" s="120"/>
      <c r="AT27" s="253">
        <f t="shared" si="11"/>
        <v>0</v>
      </c>
    </row>
    <row r="28" spans="1:46">
      <c r="A28" s="204" t="str">
        <f>'N3.01'!A28</f>
        <v>Stage 2: Without Intervention Risk Change</v>
      </c>
      <c r="B28" s="204" t="str">
        <f>'N3.01'!B28</f>
        <v>Risk Changes</v>
      </c>
      <c r="C28" s="204" t="str">
        <f>'N3.01'!C28</f>
        <v>Changes in Maintenance Programme</v>
      </c>
      <c r="D28" s="204" t="str">
        <f>'N3.01'!D28</f>
        <v>Other Interventions</v>
      </c>
      <c r="F28" s="212" t="s">
        <v>51</v>
      </c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253">
        <f t="shared" si="13"/>
        <v>0</v>
      </c>
      <c r="S28" s="199" t="str">
        <f t="shared" si="5"/>
        <v>Units:</v>
      </c>
      <c r="T28" s="120"/>
      <c r="V28" s="199" t="str">
        <f t="shared" si="6"/>
        <v>Units:</v>
      </c>
      <c r="W28" s="120"/>
      <c r="X28" s="120"/>
      <c r="Y28" s="120"/>
      <c r="Z28" s="120"/>
      <c r="AA28" s="120"/>
      <c r="AB28" s="120"/>
      <c r="AC28" s="120"/>
      <c r="AD28" s="120"/>
      <c r="AE28" s="120"/>
      <c r="AF28" s="120"/>
      <c r="AG28" s="253">
        <f t="shared" si="10"/>
        <v>0</v>
      </c>
      <c r="AI28" s="199" t="str">
        <f t="shared" si="8"/>
        <v>Units:</v>
      </c>
      <c r="AJ28" s="120"/>
      <c r="AK28" s="120"/>
      <c r="AL28" s="120"/>
      <c r="AM28" s="120"/>
      <c r="AN28" s="120"/>
      <c r="AO28" s="120"/>
      <c r="AP28" s="120"/>
      <c r="AQ28" s="120"/>
      <c r="AR28" s="120"/>
      <c r="AS28" s="120"/>
      <c r="AT28" s="253">
        <f t="shared" si="11"/>
        <v>0</v>
      </c>
    </row>
    <row r="29" spans="1:46">
      <c r="A29" s="204" t="str">
        <f>'N3.01'!A29</f>
        <v>Stage 2: Without Intervention Risk Change</v>
      </c>
      <c r="B29" s="204" t="str">
        <f>'N3.01'!B29</f>
        <v>Risk Changes</v>
      </c>
      <c r="C29" s="204" t="str">
        <f>'N3.01'!C29</f>
        <v>Manual Over-ride on PoF or CoF</v>
      </c>
      <c r="D29" s="204" t="str">
        <f>'N3.01'!D29</f>
        <v>Non-Intervention</v>
      </c>
      <c r="F29" s="212" t="s">
        <v>51</v>
      </c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253">
        <f t="shared" si="13"/>
        <v>0</v>
      </c>
      <c r="S29" s="199" t="str">
        <f t="shared" si="5"/>
        <v>Units:</v>
      </c>
      <c r="T29" s="120"/>
      <c r="V29" s="199" t="str">
        <f t="shared" si="6"/>
        <v>Units:</v>
      </c>
      <c r="W29" s="120"/>
      <c r="X29" s="120"/>
      <c r="Y29" s="120"/>
      <c r="Z29" s="120"/>
      <c r="AA29" s="120"/>
      <c r="AB29" s="120"/>
      <c r="AC29" s="120"/>
      <c r="AD29" s="120"/>
      <c r="AE29" s="120"/>
      <c r="AF29" s="120"/>
      <c r="AG29" s="253">
        <f t="shared" si="10"/>
        <v>0</v>
      </c>
      <c r="AI29" s="199" t="str">
        <f t="shared" si="8"/>
        <v>Units:</v>
      </c>
      <c r="AJ29" s="120"/>
      <c r="AK29" s="120"/>
      <c r="AL29" s="120"/>
      <c r="AM29" s="120"/>
      <c r="AN29" s="120"/>
      <c r="AO29" s="120"/>
      <c r="AP29" s="120"/>
      <c r="AQ29" s="120"/>
      <c r="AR29" s="120"/>
      <c r="AS29" s="120"/>
      <c r="AT29" s="253">
        <f t="shared" si="11"/>
        <v>0</v>
      </c>
    </row>
    <row r="30" spans="1:46">
      <c r="A30" s="204" t="str">
        <f>'N3.01'!A30</f>
        <v>Stage 2: Without Intervention Risk Change</v>
      </c>
      <c r="B30" s="204" t="str">
        <f>'N3.01'!B30</f>
        <v>Risk Changes</v>
      </c>
      <c r="C30" s="204" t="str">
        <f>'N3.01'!C30</f>
        <v>Extension of Expected Asset Life</v>
      </c>
      <c r="D30" s="204" t="str">
        <f>'N3.01'!D30</f>
        <v>Non-Intervention</v>
      </c>
      <c r="F30" s="212" t="s">
        <v>51</v>
      </c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253">
        <f t="shared" si="13"/>
        <v>0</v>
      </c>
      <c r="S30" s="199" t="str">
        <f t="shared" si="5"/>
        <v>Units:</v>
      </c>
      <c r="T30" s="120"/>
      <c r="V30" s="199" t="str">
        <f t="shared" si="6"/>
        <v>Units:</v>
      </c>
      <c r="W30" s="120"/>
      <c r="X30" s="120"/>
      <c r="Y30" s="120"/>
      <c r="Z30" s="120"/>
      <c r="AA30" s="120"/>
      <c r="AB30" s="120"/>
      <c r="AC30" s="120"/>
      <c r="AD30" s="120"/>
      <c r="AE30" s="120"/>
      <c r="AF30" s="120"/>
      <c r="AG30" s="253">
        <f t="shared" si="10"/>
        <v>0</v>
      </c>
      <c r="AI30" s="199" t="str">
        <f t="shared" si="8"/>
        <v>Units:</v>
      </c>
      <c r="AJ30" s="120"/>
      <c r="AK30" s="120"/>
      <c r="AL30" s="120"/>
      <c r="AM30" s="120"/>
      <c r="AN30" s="120"/>
      <c r="AO30" s="120"/>
      <c r="AP30" s="120"/>
      <c r="AQ30" s="120"/>
      <c r="AR30" s="120"/>
      <c r="AS30" s="120"/>
      <c r="AT30" s="253">
        <f t="shared" si="11"/>
        <v>0</v>
      </c>
    </row>
    <row r="31" spans="1:46">
      <c r="A31" s="204" t="str">
        <f>'N3.01'!A31</f>
        <v>Stage 2: Without Intervention Risk Change</v>
      </c>
      <c r="B31" s="204" t="str">
        <f>'N3.01'!B31</f>
        <v>Risk Changes</v>
      </c>
      <c r="C31" s="204" t="str">
        <f>'N3.01'!C31</f>
        <v>Consequential Interventions</v>
      </c>
      <c r="D31" s="204" t="str">
        <f>'N3.01'!D31</f>
        <v>Non-Intervention</v>
      </c>
      <c r="F31" s="212" t="s">
        <v>51</v>
      </c>
      <c r="G31" s="120"/>
      <c r="H31" s="120"/>
      <c r="I31" s="120"/>
      <c r="J31" s="120"/>
      <c r="K31" s="120"/>
      <c r="L31" s="120"/>
      <c r="M31" s="120"/>
      <c r="N31" s="120"/>
      <c r="O31" s="120"/>
      <c r="P31" s="120"/>
      <c r="Q31" s="253">
        <f t="shared" si="13"/>
        <v>0</v>
      </c>
      <c r="S31" s="199" t="str">
        <f t="shared" si="5"/>
        <v>Units:</v>
      </c>
      <c r="T31" s="120"/>
      <c r="V31" s="199" t="str">
        <f t="shared" si="6"/>
        <v>Units:</v>
      </c>
      <c r="W31" s="120"/>
      <c r="X31" s="120"/>
      <c r="Y31" s="120"/>
      <c r="Z31" s="120"/>
      <c r="AA31" s="120"/>
      <c r="AB31" s="120"/>
      <c r="AC31" s="120"/>
      <c r="AD31" s="120"/>
      <c r="AE31" s="120"/>
      <c r="AF31" s="120"/>
      <c r="AG31" s="253">
        <f t="shared" si="10"/>
        <v>0</v>
      </c>
      <c r="AI31" s="199" t="str">
        <f t="shared" si="8"/>
        <v>Units:</v>
      </c>
      <c r="AJ31" s="120"/>
      <c r="AK31" s="120"/>
      <c r="AL31" s="120"/>
      <c r="AM31" s="120"/>
      <c r="AN31" s="120"/>
      <c r="AO31" s="120"/>
      <c r="AP31" s="120"/>
      <c r="AQ31" s="120"/>
      <c r="AR31" s="120"/>
      <c r="AS31" s="120"/>
      <c r="AT31" s="253">
        <f t="shared" si="11"/>
        <v>0</v>
      </c>
    </row>
    <row r="32" spans="1:46">
      <c r="A32" s="204" t="str">
        <f>'N3.01'!A32</f>
        <v>Stage 2: Without Intervention Risk Change</v>
      </c>
      <c r="B32" s="204" t="str">
        <f>'N3.01'!B32</f>
        <v>Risk Changes</v>
      </c>
      <c r="C32" s="248" t="str">
        <f>'N3.01'!C32</f>
        <v>Optional entry 3</v>
      </c>
      <c r="D32" s="204" t="str">
        <f>'N3.01'!D32</f>
        <v>N/A</v>
      </c>
      <c r="F32" s="212" t="s">
        <v>51</v>
      </c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253">
        <f t="shared" si="13"/>
        <v>0</v>
      </c>
      <c r="S32" s="199" t="str">
        <f t="shared" si="5"/>
        <v>Units:</v>
      </c>
      <c r="T32" s="120"/>
      <c r="V32" s="199" t="str">
        <f t="shared" si="6"/>
        <v>Units:</v>
      </c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253">
        <f t="shared" si="10"/>
        <v>0</v>
      </c>
      <c r="AI32" s="199" t="str">
        <f t="shared" si="8"/>
        <v>Units:</v>
      </c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253">
        <f t="shared" si="11"/>
        <v>0</v>
      </c>
    </row>
    <row r="33" spans="1:46">
      <c r="A33" s="247" t="str">
        <f>'N3.01'!A33</f>
        <v>Stage 3: RIIO-2 Without Intervention Position 2025/26</v>
      </c>
      <c r="B33" s="247" t="str">
        <f>'N3.01'!B33</f>
        <v>Total Asset Category Risk</v>
      </c>
      <c r="C33" s="247" t="str">
        <f>'N3.01'!C33</f>
        <v>Without Intervention Position</v>
      </c>
      <c r="D33" s="247" t="str">
        <f>'N3.01'!D33</f>
        <v>Total</v>
      </c>
      <c r="F33" s="212" t="s">
        <v>51</v>
      </c>
      <c r="G33" s="252">
        <f>SUM(G$20:G$21)+G$23+SUM(G$25:G$32)</f>
        <v>0</v>
      </c>
      <c r="H33" s="252">
        <f t="shared" ref="H33:P33" si="19">SUM(H$20:H$21)+H$23+SUM(H$25:H$32)</f>
        <v>0</v>
      </c>
      <c r="I33" s="252">
        <f t="shared" si="19"/>
        <v>0</v>
      </c>
      <c r="J33" s="252">
        <f t="shared" si="19"/>
        <v>0</v>
      </c>
      <c r="K33" s="252">
        <f t="shared" si="19"/>
        <v>0</v>
      </c>
      <c r="L33" s="252">
        <f t="shared" si="19"/>
        <v>0</v>
      </c>
      <c r="M33" s="252">
        <f t="shared" si="19"/>
        <v>0</v>
      </c>
      <c r="N33" s="252">
        <f t="shared" si="19"/>
        <v>0</v>
      </c>
      <c r="O33" s="252">
        <f t="shared" si="19"/>
        <v>0</v>
      </c>
      <c r="P33" s="252">
        <f t="shared" si="19"/>
        <v>0</v>
      </c>
      <c r="Q33" s="252">
        <f>SUM(G33:P33)</f>
        <v>0</v>
      </c>
      <c r="S33" s="199" t="str">
        <f t="shared" si="5"/>
        <v>Units:</v>
      </c>
      <c r="T33" s="120"/>
      <c r="V33" s="199" t="str">
        <f t="shared" si="6"/>
        <v>Units:</v>
      </c>
      <c r="W33" s="252">
        <f t="shared" ref="W33:AF33" si="20">SUM(W$20:W$21)+W$23+SUM(W$25:W$32)</f>
        <v>0</v>
      </c>
      <c r="X33" s="252">
        <f t="shared" si="20"/>
        <v>0</v>
      </c>
      <c r="Y33" s="252">
        <f t="shared" si="20"/>
        <v>0</v>
      </c>
      <c r="Z33" s="252">
        <f t="shared" si="20"/>
        <v>0</v>
      </c>
      <c r="AA33" s="252">
        <f t="shared" si="20"/>
        <v>0</v>
      </c>
      <c r="AB33" s="252">
        <f t="shared" si="20"/>
        <v>0</v>
      </c>
      <c r="AC33" s="252">
        <f t="shared" si="20"/>
        <v>0</v>
      </c>
      <c r="AD33" s="252">
        <f t="shared" si="20"/>
        <v>0</v>
      </c>
      <c r="AE33" s="252">
        <f t="shared" si="20"/>
        <v>0</v>
      </c>
      <c r="AF33" s="252">
        <f t="shared" si="20"/>
        <v>0</v>
      </c>
      <c r="AG33" s="252">
        <f>SUM(W33:AF33)</f>
        <v>0</v>
      </c>
      <c r="AI33" s="199" t="str">
        <f t="shared" si="8"/>
        <v>Units:</v>
      </c>
      <c r="AJ33" s="252">
        <f t="shared" ref="AJ33:AS33" si="21">SUM(AJ$20:AJ$21)+AJ$23+SUM(AJ$25:AJ$32)</f>
        <v>0</v>
      </c>
      <c r="AK33" s="252">
        <f t="shared" si="21"/>
        <v>0</v>
      </c>
      <c r="AL33" s="252">
        <f t="shared" si="21"/>
        <v>0</v>
      </c>
      <c r="AM33" s="252">
        <f t="shared" si="21"/>
        <v>0</v>
      </c>
      <c r="AN33" s="252">
        <f t="shared" si="21"/>
        <v>0</v>
      </c>
      <c r="AO33" s="252">
        <f t="shared" si="21"/>
        <v>0</v>
      </c>
      <c r="AP33" s="252">
        <f t="shared" si="21"/>
        <v>0</v>
      </c>
      <c r="AQ33" s="252">
        <f t="shared" si="21"/>
        <v>0</v>
      </c>
      <c r="AR33" s="252">
        <f t="shared" si="21"/>
        <v>0</v>
      </c>
      <c r="AS33" s="252">
        <f t="shared" si="21"/>
        <v>0</v>
      </c>
      <c r="AT33" s="252">
        <f>SUM(AJ33:AS33)</f>
        <v>0</v>
      </c>
    </row>
    <row r="34" spans="1:46">
      <c r="A34" s="204" t="str">
        <f>'N3.01'!A34</f>
        <v>Stage 3:With Intervention Risk Change</v>
      </c>
      <c r="B34" s="204" t="str">
        <f>'N3.01'!B34</f>
        <v>Non-Intervention Impacts</v>
      </c>
      <c r="C34" s="204" t="str">
        <f>'N3.01'!C34</f>
        <v>Methodology Change Impact</v>
      </c>
      <c r="D34" s="204" t="str">
        <f>'N3.01'!D34</f>
        <v>Non-Intervention</v>
      </c>
      <c r="F34" s="212" t="s">
        <v>51</v>
      </c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253">
        <f t="shared" ref="Q34:Q47" si="22">SUM(G34:P34)</f>
        <v>0</v>
      </c>
      <c r="S34" s="199" t="str">
        <f t="shared" si="5"/>
        <v>Units:</v>
      </c>
      <c r="T34" s="120"/>
      <c r="V34" s="199" t="str">
        <f t="shared" si="6"/>
        <v>Units:</v>
      </c>
      <c r="W34" s="120"/>
      <c r="X34" s="120"/>
      <c r="Y34" s="120"/>
      <c r="Z34" s="120"/>
      <c r="AA34" s="120"/>
      <c r="AB34" s="120"/>
      <c r="AC34" s="120"/>
      <c r="AD34" s="120"/>
      <c r="AE34" s="120"/>
      <c r="AF34" s="120"/>
      <c r="AG34" s="253">
        <f t="shared" ref="AG34:AG47" si="23">SUM(W34:AF34)</f>
        <v>0</v>
      </c>
      <c r="AI34" s="199" t="str">
        <f t="shared" si="8"/>
        <v>Units:</v>
      </c>
      <c r="AJ34" s="120"/>
      <c r="AK34" s="120"/>
      <c r="AL34" s="120"/>
      <c r="AM34" s="120"/>
      <c r="AN34" s="120"/>
      <c r="AO34" s="120"/>
      <c r="AP34" s="120"/>
      <c r="AQ34" s="120"/>
      <c r="AR34" s="120"/>
      <c r="AS34" s="120"/>
      <c r="AT34" s="253">
        <f t="shared" ref="AT34:AT47" si="24">SUM(AJ34:AS34)</f>
        <v>0</v>
      </c>
    </row>
    <row r="35" spans="1:46">
      <c r="A35" s="204" t="str">
        <f>'N3.01'!A35</f>
        <v>Stage 3:With Intervention Risk Change</v>
      </c>
      <c r="B35" s="204" t="str">
        <f>'N3.01'!B35</f>
        <v>Non-Intervention Impacts</v>
      </c>
      <c r="C35" s="204" t="str">
        <f>'N3.01'!C35</f>
        <v>Data Revision Impact</v>
      </c>
      <c r="D35" s="204" t="str">
        <f>'N3.01'!D35</f>
        <v>Non-Intervention</v>
      </c>
      <c r="F35" s="212" t="s">
        <v>51</v>
      </c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253">
        <f t="shared" si="22"/>
        <v>0</v>
      </c>
      <c r="S35" s="199" t="str">
        <f t="shared" si="5"/>
        <v>Units:</v>
      </c>
      <c r="T35" s="120"/>
      <c r="V35" s="199" t="str">
        <f t="shared" si="6"/>
        <v>Units:</v>
      </c>
      <c r="W35" s="120"/>
      <c r="X35" s="120"/>
      <c r="Y35" s="120"/>
      <c r="Z35" s="120"/>
      <c r="AA35" s="120"/>
      <c r="AB35" s="120"/>
      <c r="AC35" s="120"/>
      <c r="AD35" s="120"/>
      <c r="AE35" s="120"/>
      <c r="AF35" s="120"/>
      <c r="AG35" s="253">
        <f t="shared" si="23"/>
        <v>0</v>
      </c>
      <c r="AI35" s="199" t="str">
        <f t="shared" si="8"/>
        <v>Units:</v>
      </c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253">
        <f t="shared" si="24"/>
        <v>0</v>
      </c>
    </row>
    <row r="36" spans="1:46">
      <c r="A36" s="204" t="str">
        <f>'N3.01'!A36</f>
        <v>Stage 3:With Intervention Risk Change</v>
      </c>
      <c r="B36" s="204" t="str">
        <f>'N3.01'!B36</f>
        <v>Non-Intervention Impacts</v>
      </c>
      <c r="C36" s="204" t="str">
        <f>'N3.01'!C36</f>
        <v>Manual Over-ride on PoF or CoF</v>
      </c>
      <c r="D36" s="204" t="str">
        <f>'N3.01'!D36</f>
        <v>Non-Intervention</v>
      </c>
      <c r="F36" s="212" t="s">
        <v>51</v>
      </c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253">
        <f t="shared" si="22"/>
        <v>0</v>
      </c>
      <c r="S36" s="199" t="str">
        <f t="shared" si="5"/>
        <v>Units:</v>
      </c>
      <c r="T36" s="120"/>
      <c r="V36" s="199" t="str">
        <f t="shared" si="6"/>
        <v>Units:</v>
      </c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253">
        <f t="shared" si="23"/>
        <v>0</v>
      </c>
      <c r="AI36" s="199" t="str">
        <f t="shared" si="8"/>
        <v>Units:</v>
      </c>
      <c r="AJ36" s="120"/>
      <c r="AK36" s="120"/>
      <c r="AL36" s="120"/>
      <c r="AM36" s="120"/>
      <c r="AN36" s="120"/>
      <c r="AO36" s="120"/>
      <c r="AP36" s="120"/>
      <c r="AQ36" s="120"/>
      <c r="AR36" s="120"/>
      <c r="AS36" s="120"/>
      <c r="AT36" s="253">
        <f t="shared" si="24"/>
        <v>0</v>
      </c>
    </row>
    <row r="37" spans="1:46">
      <c r="A37" s="204" t="str">
        <f>'N3.01'!A37</f>
        <v>Stage 3:With Intervention Risk Change</v>
      </c>
      <c r="B37" s="204" t="str">
        <f>'N3.01'!B37</f>
        <v>Non-Intervention Impacts</v>
      </c>
      <c r="C37" s="204" t="str">
        <f>'N3.01'!C37</f>
        <v>Extension of Expected Asset Life</v>
      </c>
      <c r="D37" s="204" t="str">
        <f>'N3.01'!D37</f>
        <v>Non-Intervention</v>
      </c>
      <c r="F37" s="212" t="s">
        <v>51</v>
      </c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253">
        <f t="shared" si="22"/>
        <v>0</v>
      </c>
      <c r="S37" s="199" t="str">
        <f t="shared" si="5"/>
        <v>Units:</v>
      </c>
      <c r="T37" s="120"/>
      <c r="V37" s="199" t="str">
        <f t="shared" si="6"/>
        <v>Units:</v>
      </c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253">
        <f t="shared" si="23"/>
        <v>0</v>
      </c>
      <c r="AI37" s="199" t="str">
        <f t="shared" si="8"/>
        <v>Units:</v>
      </c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253">
        <f t="shared" si="24"/>
        <v>0</v>
      </c>
    </row>
    <row r="38" spans="1:46">
      <c r="A38" s="204" t="str">
        <f>'N3.01'!A38</f>
        <v>Stage 3:With Intervention Risk Change</v>
      </c>
      <c r="B38" s="204" t="str">
        <f>'N3.01'!B38</f>
        <v>Non-Intervention Impacts</v>
      </c>
      <c r="C38" s="204" t="str">
        <f>'N3.01'!C38</f>
        <v>Consequential Interventions</v>
      </c>
      <c r="D38" s="204" t="str">
        <f>'N3.01'!D38</f>
        <v>Non-Intervention</v>
      </c>
      <c r="F38" s="212" t="s">
        <v>51</v>
      </c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253">
        <f t="shared" si="22"/>
        <v>0</v>
      </c>
      <c r="S38" s="199" t="str">
        <f t="shared" si="5"/>
        <v>Units:</v>
      </c>
      <c r="T38" s="120"/>
      <c r="V38" s="199" t="str">
        <f t="shared" si="6"/>
        <v>Units:</v>
      </c>
      <c r="W38" s="120"/>
      <c r="X38" s="120"/>
      <c r="Y38" s="120"/>
      <c r="Z38" s="120"/>
      <c r="AA38" s="120"/>
      <c r="AB38" s="120"/>
      <c r="AC38" s="120"/>
      <c r="AD38" s="120"/>
      <c r="AE38" s="120"/>
      <c r="AF38" s="120"/>
      <c r="AG38" s="253">
        <f t="shared" si="23"/>
        <v>0</v>
      </c>
      <c r="AI38" s="199" t="str">
        <f t="shared" si="8"/>
        <v>Units:</v>
      </c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253">
        <f t="shared" si="24"/>
        <v>0</v>
      </c>
    </row>
    <row r="39" spans="1:46">
      <c r="A39" s="204" t="str">
        <f>'N3.01'!A39</f>
        <v>Stage 3:With Intervention Risk Change</v>
      </c>
      <c r="B39" s="204" t="str">
        <f>'N3.01'!B39</f>
        <v>Asset Intervention Impacts</v>
      </c>
      <c r="C39" s="204" t="str">
        <f>'N3.01'!C39</f>
        <v>Asset Replacement (PoF Driven)</v>
      </c>
      <c r="D39" s="204" t="str">
        <f>'N3.01'!D39</f>
        <v>Replacement</v>
      </c>
      <c r="F39" s="212" t="s">
        <v>51</v>
      </c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253">
        <f t="shared" si="22"/>
        <v>0</v>
      </c>
      <c r="S39" s="199" t="str">
        <f t="shared" si="5"/>
        <v>Units:</v>
      </c>
      <c r="T39" s="120"/>
      <c r="V39" s="199" t="str">
        <f t="shared" si="6"/>
        <v>Units:</v>
      </c>
      <c r="W39" s="120"/>
      <c r="X39" s="120"/>
      <c r="Y39" s="120"/>
      <c r="Z39" s="120"/>
      <c r="AA39" s="120"/>
      <c r="AB39" s="120"/>
      <c r="AC39" s="120"/>
      <c r="AD39" s="120"/>
      <c r="AE39" s="120"/>
      <c r="AF39" s="120"/>
      <c r="AG39" s="253">
        <f t="shared" si="23"/>
        <v>0</v>
      </c>
      <c r="AI39" s="199" t="str">
        <f t="shared" si="8"/>
        <v>Units:</v>
      </c>
      <c r="AJ39" s="120"/>
      <c r="AK39" s="120"/>
      <c r="AL39" s="120"/>
      <c r="AM39" s="120"/>
      <c r="AN39" s="120"/>
      <c r="AO39" s="120"/>
      <c r="AP39" s="120"/>
      <c r="AQ39" s="120"/>
      <c r="AR39" s="120"/>
      <c r="AS39" s="120"/>
      <c r="AT39" s="253">
        <f t="shared" si="24"/>
        <v>0</v>
      </c>
    </row>
    <row r="40" spans="1:46">
      <c r="A40" s="204" t="str">
        <f>'N3.01'!A40</f>
        <v>Stage 3:With Intervention Risk Change</v>
      </c>
      <c r="B40" s="204" t="str">
        <f>'N3.01'!B40</f>
        <v>Asset Intervention Impacts</v>
      </c>
      <c r="C40" s="204" t="str">
        <f>'N3.01'!C40</f>
        <v>Asset Replacement (CoF Driven)</v>
      </c>
      <c r="D40" s="204" t="str">
        <f>'N3.01'!D40</f>
        <v>Replacement</v>
      </c>
      <c r="F40" s="212" t="s">
        <v>51</v>
      </c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253">
        <f t="shared" si="22"/>
        <v>0</v>
      </c>
      <c r="S40" s="199" t="str">
        <f t="shared" si="5"/>
        <v>Units:</v>
      </c>
      <c r="T40" s="120"/>
      <c r="V40" s="199" t="str">
        <f t="shared" si="6"/>
        <v>Units:</v>
      </c>
      <c r="W40" s="120"/>
      <c r="X40" s="120"/>
      <c r="Y40" s="120"/>
      <c r="Z40" s="120"/>
      <c r="AA40" s="120"/>
      <c r="AB40" s="120"/>
      <c r="AC40" s="120"/>
      <c r="AD40" s="120"/>
      <c r="AE40" s="120"/>
      <c r="AF40" s="120"/>
      <c r="AG40" s="253">
        <f t="shared" si="23"/>
        <v>0</v>
      </c>
      <c r="AI40" s="199" t="str">
        <f t="shared" si="8"/>
        <v>Units:</v>
      </c>
      <c r="AJ40" s="120"/>
      <c r="AK40" s="120"/>
      <c r="AL40" s="120"/>
      <c r="AM40" s="120"/>
      <c r="AN40" s="120"/>
      <c r="AO40" s="120"/>
      <c r="AP40" s="120"/>
      <c r="AQ40" s="120"/>
      <c r="AR40" s="120"/>
      <c r="AS40" s="120"/>
      <c r="AT40" s="253">
        <f t="shared" si="24"/>
        <v>0</v>
      </c>
    </row>
    <row r="41" spans="1:46">
      <c r="A41" s="204" t="str">
        <f>'N3.01'!A41</f>
        <v>Stage 3:With Intervention Risk Change</v>
      </c>
      <c r="B41" s="204" t="str">
        <f>'N3.01'!B41</f>
        <v>Asset Intervention Impacts</v>
      </c>
      <c r="C41" s="204" t="str">
        <f>'N3.01'!C41</f>
        <v>Asset Replacement (Other Driven)</v>
      </c>
      <c r="D41" s="204" t="str">
        <f>'N3.01'!D41</f>
        <v>Replacement</v>
      </c>
      <c r="F41" s="212" t="s">
        <v>51</v>
      </c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253">
        <f t="shared" si="22"/>
        <v>0</v>
      </c>
      <c r="S41" s="199" t="str">
        <f t="shared" si="5"/>
        <v>Units:</v>
      </c>
      <c r="T41" s="120"/>
      <c r="V41" s="199" t="str">
        <f t="shared" si="6"/>
        <v>Units:</v>
      </c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253">
        <f t="shared" si="23"/>
        <v>0</v>
      </c>
      <c r="AI41" s="199" t="str">
        <f t="shared" si="8"/>
        <v>Units:</v>
      </c>
      <c r="AJ41" s="120"/>
      <c r="AK41" s="120"/>
      <c r="AL41" s="120"/>
      <c r="AM41" s="120"/>
      <c r="AN41" s="120"/>
      <c r="AO41" s="120"/>
      <c r="AP41" s="120"/>
      <c r="AQ41" s="120"/>
      <c r="AR41" s="120"/>
      <c r="AS41" s="120"/>
      <c r="AT41" s="253">
        <f t="shared" si="24"/>
        <v>0</v>
      </c>
    </row>
    <row r="42" spans="1:46">
      <c r="A42" s="204" t="str">
        <f>'N3.01'!A42</f>
        <v>Stage 3:With Intervention Risk Change</v>
      </c>
      <c r="B42" s="204" t="str">
        <f>'N3.01'!B42</f>
        <v>Asset Intervention Impacts</v>
      </c>
      <c r="C42" s="204" t="str">
        <f>'N3.01'!C42</f>
        <v>Asset Refurbishment (PoF Driven)</v>
      </c>
      <c r="D42" s="204" t="str">
        <f>'N3.01'!D42</f>
        <v>Refurbishment</v>
      </c>
      <c r="F42" s="212" t="s">
        <v>51</v>
      </c>
      <c r="G42" s="120"/>
      <c r="H42" s="120"/>
      <c r="I42" s="120"/>
      <c r="J42" s="120"/>
      <c r="K42" s="120"/>
      <c r="L42" s="120"/>
      <c r="M42" s="120"/>
      <c r="N42" s="120"/>
      <c r="O42" s="120"/>
      <c r="P42" s="120"/>
      <c r="Q42" s="253">
        <f t="shared" si="22"/>
        <v>0</v>
      </c>
      <c r="S42" s="199" t="str">
        <f t="shared" si="5"/>
        <v>Units:</v>
      </c>
      <c r="T42" s="120"/>
      <c r="V42" s="199" t="str">
        <f t="shared" si="6"/>
        <v>Units:</v>
      </c>
      <c r="W42" s="120"/>
      <c r="X42" s="120"/>
      <c r="Y42" s="120"/>
      <c r="Z42" s="120"/>
      <c r="AA42" s="120"/>
      <c r="AB42" s="120"/>
      <c r="AC42" s="120"/>
      <c r="AD42" s="120"/>
      <c r="AE42" s="120"/>
      <c r="AF42" s="120"/>
      <c r="AG42" s="253">
        <f t="shared" si="23"/>
        <v>0</v>
      </c>
      <c r="AI42" s="199" t="str">
        <f t="shared" si="8"/>
        <v>Units:</v>
      </c>
      <c r="AJ42" s="120"/>
      <c r="AK42" s="120"/>
      <c r="AL42" s="120"/>
      <c r="AM42" s="120"/>
      <c r="AN42" s="120"/>
      <c r="AO42" s="120"/>
      <c r="AP42" s="120"/>
      <c r="AQ42" s="120"/>
      <c r="AR42" s="120"/>
      <c r="AS42" s="120"/>
      <c r="AT42" s="253">
        <f t="shared" si="24"/>
        <v>0</v>
      </c>
    </row>
    <row r="43" spans="1:46">
      <c r="A43" s="204" t="str">
        <f>'N3.01'!A43</f>
        <v>Stage 3:With Intervention Risk Change</v>
      </c>
      <c r="B43" s="204" t="str">
        <f>'N3.01'!B43</f>
        <v>Asset Intervention Impacts</v>
      </c>
      <c r="C43" s="204" t="str">
        <f>'N3.01'!C43</f>
        <v>Asset Refurbishment (CoF Driven)</v>
      </c>
      <c r="D43" s="204" t="str">
        <f>'N3.01'!D43</f>
        <v>Refurbishment</v>
      </c>
      <c r="F43" s="212" t="s">
        <v>51</v>
      </c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253">
        <f t="shared" si="22"/>
        <v>0</v>
      </c>
      <c r="S43" s="199" t="str">
        <f t="shared" si="5"/>
        <v>Units:</v>
      </c>
      <c r="T43" s="120"/>
      <c r="V43" s="199" t="str">
        <f t="shared" si="6"/>
        <v>Units:</v>
      </c>
      <c r="W43" s="120"/>
      <c r="X43" s="120"/>
      <c r="Y43" s="120"/>
      <c r="Z43" s="120"/>
      <c r="AA43" s="120"/>
      <c r="AB43" s="120"/>
      <c r="AC43" s="120"/>
      <c r="AD43" s="120"/>
      <c r="AE43" s="120"/>
      <c r="AF43" s="120"/>
      <c r="AG43" s="253">
        <f t="shared" si="23"/>
        <v>0</v>
      </c>
      <c r="AI43" s="199" t="str">
        <f t="shared" si="8"/>
        <v>Units:</v>
      </c>
      <c r="AJ43" s="120"/>
      <c r="AK43" s="120"/>
      <c r="AL43" s="120"/>
      <c r="AM43" s="120"/>
      <c r="AN43" s="120"/>
      <c r="AO43" s="120"/>
      <c r="AP43" s="120"/>
      <c r="AQ43" s="120"/>
      <c r="AR43" s="120"/>
      <c r="AS43" s="120"/>
      <c r="AT43" s="253">
        <f t="shared" si="24"/>
        <v>0</v>
      </c>
    </row>
    <row r="44" spans="1:46">
      <c r="A44" s="204" t="str">
        <f>'N3.01'!A44</f>
        <v>Stage 3:With Intervention Risk Change</v>
      </c>
      <c r="B44" s="204" t="str">
        <f>'N3.01'!B44</f>
        <v>Asset Intervention Impacts</v>
      </c>
      <c r="C44" s="204" t="str">
        <f>'N3.01'!C44</f>
        <v>Asset Refurbishment (Other Driven)</v>
      </c>
      <c r="D44" s="204" t="str">
        <f>'N3.01'!D44</f>
        <v>Refurbishment</v>
      </c>
      <c r="F44" s="212" t="s">
        <v>51</v>
      </c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253">
        <f t="shared" si="22"/>
        <v>0</v>
      </c>
      <c r="S44" s="199" t="str">
        <f t="shared" si="5"/>
        <v>Units:</v>
      </c>
      <c r="T44" s="120"/>
      <c r="V44" s="199" t="str">
        <f t="shared" si="6"/>
        <v>Units:</v>
      </c>
      <c r="W44" s="120"/>
      <c r="X44" s="120"/>
      <c r="Y44" s="120"/>
      <c r="Z44" s="120"/>
      <c r="AA44" s="120"/>
      <c r="AB44" s="120"/>
      <c r="AC44" s="120"/>
      <c r="AD44" s="120"/>
      <c r="AE44" s="120"/>
      <c r="AF44" s="120"/>
      <c r="AG44" s="253">
        <f t="shared" si="23"/>
        <v>0</v>
      </c>
      <c r="AI44" s="199" t="str">
        <f t="shared" si="8"/>
        <v>Units:</v>
      </c>
      <c r="AJ44" s="120"/>
      <c r="AK44" s="120"/>
      <c r="AL44" s="120"/>
      <c r="AM44" s="120"/>
      <c r="AN44" s="120"/>
      <c r="AO44" s="120"/>
      <c r="AP44" s="120"/>
      <c r="AQ44" s="120"/>
      <c r="AR44" s="120"/>
      <c r="AS44" s="120"/>
      <c r="AT44" s="253">
        <f t="shared" si="24"/>
        <v>0</v>
      </c>
    </row>
    <row r="45" spans="1:46">
      <c r="A45" s="204" t="str">
        <f>'N3.01'!A45</f>
        <v>Stage 3:With Intervention Risk Change</v>
      </c>
      <c r="B45" s="204" t="str">
        <f>'N3.01'!B45</f>
        <v>Asset Intervention Impacts</v>
      </c>
      <c r="C45" s="204" t="str">
        <f>'N3.01'!C45</f>
        <v>Asset Replacement Due To Early Life Failures</v>
      </c>
      <c r="D45" s="204" t="str">
        <f>'N3.01'!D45</f>
        <v>Other Interventions</v>
      </c>
      <c r="F45" s="212" t="s">
        <v>51</v>
      </c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253">
        <f t="shared" si="22"/>
        <v>0</v>
      </c>
      <c r="S45" s="199" t="str">
        <f t="shared" si="5"/>
        <v>Units:</v>
      </c>
      <c r="T45" s="120"/>
      <c r="V45" s="199" t="str">
        <f t="shared" si="6"/>
        <v>Units:</v>
      </c>
      <c r="W45" s="120"/>
      <c r="X45" s="120"/>
      <c r="Y45" s="120"/>
      <c r="Z45" s="120"/>
      <c r="AA45" s="120"/>
      <c r="AB45" s="120"/>
      <c r="AC45" s="120"/>
      <c r="AD45" s="120"/>
      <c r="AE45" s="120"/>
      <c r="AF45" s="120"/>
      <c r="AG45" s="253">
        <f t="shared" si="23"/>
        <v>0</v>
      </c>
      <c r="AI45" s="199" t="str">
        <f t="shared" si="8"/>
        <v>Units:</v>
      </c>
      <c r="AJ45" s="120"/>
      <c r="AK45" s="120"/>
      <c r="AL45" s="120"/>
      <c r="AM45" s="120"/>
      <c r="AN45" s="120"/>
      <c r="AO45" s="120"/>
      <c r="AP45" s="120"/>
      <c r="AQ45" s="120"/>
      <c r="AR45" s="120"/>
      <c r="AS45" s="120"/>
      <c r="AT45" s="253">
        <f t="shared" si="24"/>
        <v>0</v>
      </c>
    </row>
    <row r="46" spans="1:46">
      <c r="A46" s="204" t="str">
        <f>'N3.01'!A46</f>
        <v>Stage 3:With Intervention Risk Change</v>
      </c>
      <c r="B46" s="204" t="str">
        <f>'N3.01'!B46</f>
        <v>Risk Changes</v>
      </c>
      <c r="C46" s="248" t="str">
        <f>'N3.01'!C46</f>
        <v>Optional entry 4</v>
      </c>
      <c r="D46" s="204" t="str">
        <f>'N3.01'!D46</f>
        <v>N/A</v>
      </c>
      <c r="F46" s="212" t="s">
        <v>51</v>
      </c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53">
        <f t="shared" si="22"/>
        <v>0</v>
      </c>
      <c r="S46" s="199" t="str">
        <f t="shared" si="5"/>
        <v>Units:</v>
      </c>
      <c r="T46" s="120"/>
      <c r="V46" s="199" t="str">
        <f t="shared" si="6"/>
        <v>Units:</v>
      </c>
      <c r="W46" s="206"/>
      <c r="X46" s="206"/>
      <c r="Y46" s="206"/>
      <c r="Z46" s="206"/>
      <c r="AA46" s="206"/>
      <c r="AB46" s="206"/>
      <c r="AC46" s="206"/>
      <c r="AD46" s="206"/>
      <c r="AE46" s="206"/>
      <c r="AF46" s="206"/>
      <c r="AG46" s="253">
        <f t="shared" si="23"/>
        <v>0</v>
      </c>
      <c r="AI46" s="199" t="str">
        <f t="shared" si="8"/>
        <v>Units:</v>
      </c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53">
        <f t="shared" si="24"/>
        <v>0</v>
      </c>
    </row>
    <row r="47" spans="1:46">
      <c r="A47" s="247" t="str">
        <f>'N3.01'!A47</f>
        <v>Stage 3: RIIO-2 With Intervention Position 2025/26</v>
      </c>
      <c r="B47" s="247" t="str">
        <f>'N3.01'!B47</f>
        <v>Total Asset Category Risk</v>
      </c>
      <c r="C47" s="247" t="str">
        <f>'N3.01'!C47</f>
        <v>With Intervention Position</v>
      </c>
      <c r="D47" s="247" t="str">
        <f>'N3.01'!D47</f>
        <v>Total</v>
      </c>
      <c r="F47" s="212" t="s">
        <v>51</v>
      </c>
      <c r="G47" s="252">
        <f>SUM(G$33:G$46)</f>
        <v>0</v>
      </c>
      <c r="H47" s="252">
        <f t="shared" ref="H47:P47" si="25">SUM(H$33:H$46)</f>
        <v>0</v>
      </c>
      <c r="I47" s="252">
        <f t="shared" si="25"/>
        <v>0</v>
      </c>
      <c r="J47" s="252">
        <f t="shared" si="25"/>
        <v>0</v>
      </c>
      <c r="K47" s="252">
        <f t="shared" si="25"/>
        <v>0</v>
      </c>
      <c r="L47" s="252">
        <f t="shared" si="25"/>
        <v>0</v>
      </c>
      <c r="M47" s="252">
        <f t="shared" si="25"/>
        <v>0</v>
      </c>
      <c r="N47" s="252">
        <f t="shared" si="25"/>
        <v>0</v>
      </c>
      <c r="O47" s="252">
        <f t="shared" si="25"/>
        <v>0</v>
      </c>
      <c r="P47" s="252">
        <f t="shared" si="25"/>
        <v>0</v>
      </c>
      <c r="Q47" s="252">
        <f t="shared" si="22"/>
        <v>0</v>
      </c>
      <c r="S47" s="199" t="str">
        <f t="shared" si="5"/>
        <v>Units:</v>
      </c>
      <c r="T47" s="120"/>
      <c r="V47" s="199" t="str">
        <f t="shared" si="6"/>
        <v>Units:</v>
      </c>
      <c r="W47" s="252">
        <f t="shared" ref="W47:AF47" si="26">SUM(W$33:W$46)</f>
        <v>0</v>
      </c>
      <c r="X47" s="252">
        <f t="shared" si="26"/>
        <v>0</v>
      </c>
      <c r="Y47" s="252">
        <f t="shared" si="26"/>
        <v>0</v>
      </c>
      <c r="Z47" s="252">
        <f t="shared" si="26"/>
        <v>0</v>
      </c>
      <c r="AA47" s="252">
        <f t="shared" si="26"/>
        <v>0</v>
      </c>
      <c r="AB47" s="252">
        <f t="shared" si="26"/>
        <v>0</v>
      </c>
      <c r="AC47" s="252">
        <f t="shared" si="26"/>
        <v>0</v>
      </c>
      <c r="AD47" s="252">
        <f t="shared" si="26"/>
        <v>0</v>
      </c>
      <c r="AE47" s="252">
        <f t="shared" si="26"/>
        <v>0</v>
      </c>
      <c r="AF47" s="252">
        <f t="shared" si="26"/>
        <v>0</v>
      </c>
      <c r="AG47" s="252">
        <f t="shared" si="23"/>
        <v>0</v>
      </c>
      <c r="AI47" s="199" t="str">
        <f t="shared" si="8"/>
        <v>Units:</v>
      </c>
      <c r="AJ47" s="252">
        <f t="shared" ref="AJ47:AS47" si="27">SUM(AJ$33:AJ$46)</f>
        <v>0</v>
      </c>
      <c r="AK47" s="252">
        <f t="shared" si="27"/>
        <v>0</v>
      </c>
      <c r="AL47" s="252">
        <f t="shared" si="27"/>
        <v>0</v>
      </c>
      <c r="AM47" s="252">
        <f t="shared" si="27"/>
        <v>0</v>
      </c>
      <c r="AN47" s="252">
        <f t="shared" si="27"/>
        <v>0</v>
      </c>
      <c r="AO47" s="252">
        <f t="shared" si="27"/>
        <v>0</v>
      </c>
      <c r="AP47" s="252">
        <f t="shared" si="27"/>
        <v>0</v>
      </c>
      <c r="AQ47" s="252">
        <f t="shared" si="27"/>
        <v>0</v>
      </c>
      <c r="AR47" s="252">
        <f t="shared" si="27"/>
        <v>0</v>
      </c>
      <c r="AS47" s="252">
        <f t="shared" si="27"/>
        <v>0</v>
      </c>
      <c r="AT47" s="252">
        <f t="shared" si="24"/>
        <v>0</v>
      </c>
    </row>
    <row r="48" spans="1:46" s="207" customFormat="1" ht="5" customHeight="1">
      <c r="S48" s="208"/>
      <c r="V48" s="208"/>
      <c r="AI48" s="208"/>
    </row>
    <row r="49" spans="1:46">
      <c r="A49" s="204" t="str">
        <f>'N3.01'!A49</f>
        <v>Long Term Risk Benefit: RIIO-2</v>
      </c>
      <c r="B49" s="204" t="str">
        <f>'N3.01'!B49</f>
        <v>Asset Intervention Impacts</v>
      </c>
      <c r="C49" s="204" t="str">
        <f>'N3.01'!C49</f>
        <v>Asset Replacement (PoF Driven)</v>
      </c>
      <c r="D49" s="204" t="str">
        <f>'N3.01'!D49</f>
        <v>N/A</v>
      </c>
      <c r="F49" s="212" t="s">
        <v>51</v>
      </c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253">
        <f t="shared" ref="Q49:Q55" si="28">SUM(G49:P49)</f>
        <v>0</v>
      </c>
      <c r="S49" s="199" t="str">
        <f t="shared" si="5"/>
        <v>Units:</v>
      </c>
      <c r="T49" s="120"/>
      <c r="V49" s="199" t="str">
        <f t="shared" si="6"/>
        <v>Units:</v>
      </c>
      <c r="W49" s="120"/>
      <c r="X49" s="120"/>
      <c r="Y49" s="120"/>
      <c r="Z49" s="120"/>
      <c r="AA49" s="120"/>
      <c r="AB49" s="120"/>
      <c r="AC49" s="120"/>
      <c r="AD49" s="120"/>
      <c r="AE49" s="120"/>
      <c r="AF49" s="120"/>
      <c r="AG49" s="253">
        <f t="shared" ref="AG49:AG55" si="29">SUM(W49:AF49)</f>
        <v>0</v>
      </c>
      <c r="AI49" s="199" t="str">
        <f t="shared" si="8"/>
        <v>Units:</v>
      </c>
      <c r="AJ49" s="120"/>
      <c r="AK49" s="120"/>
      <c r="AL49" s="120"/>
      <c r="AM49" s="120"/>
      <c r="AN49" s="120"/>
      <c r="AO49" s="120"/>
      <c r="AP49" s="120"/>
      <c r="AQ49" s="120"/>
      <c r="AR49" s="120"/>
      <c r="AS49" s="120"/>
      <c r="AT49" s="253">
        <f t="shared" ref="AT49:AT55" si="30">SUM(AJ49:AS49)</f>
        <v>0</v>
      </c>
    </row>
    <row r="50" spans="1:46">
      <c r="A50" s="204" t="str">
        <f>'N3.01'!A50</f>
        <v>Long Term Risk Benefit: RIIO-2</v>
      </c>
      <c r="B50" s="204" t="str">
        <f>'N3.01'!B50</f>
        <v>Asset Intervention Impacts</v>
      </c>
      <c r="C50" s="204" t="str">
        <f>'N3.01'!C50</f>
        <v>Asset Replacement (CoF Driven)</v>
      </c>
      <c r="D50" s="204" t="str">
        <f>'N3.01'!D50</f>
        <v>N/A</v>
      </c>
      <c r="F50" s="212" t="s">
        <v>51</v>
      </c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253">
        <f t="shared" si="28"/>
        <v>0</v>
      </c>
      <c r="S50" s="199" t="str">
        <f t="shared" si="5"/>
        <v>Units:</v>
      </c>
      <c r="T50" s="120"/>
      <c r="V50" s="199" t="str">
        <f t="shared" si="6"/>
        <v>Units:</v>
      </c>
      <c r="W50" s="120"/>
      <c r="X50" s="120"/>
      <c r="Y50" s="120"/>
      <c r="Z50" s="120"/>
      <c r="AA50" s="120"/>
      <c r="AB50" s="120"/>
      <c r="AC50" s="120"/>
      <c r="AD50" s="120"/>
      <c r="AE50" s="120"/>
      <c r="AF50" s="120"/>
      <c r="AG50" s="253">
        <f t="shared" si="29"/>
        <v>0</v>
      </c>
      <c r="AI50" s="199" t="str">
        <f t="shared" si="8"/>
        <v>Units:</v>
      </c>
      <c r="AJ50" s="120"/>
      <c r="AK50" s="120"/>
      <c r="AL50" s="120"/>
      <c r="AM50" s="120"/>
      <c r="AN50" s="120"/>
      <c r="AO50" s="120"/>
      <c r="AP50" s="120"/>
      <c r="AQ50" s="120"/>
      <c r="AR50" s="120"/>
      <c r="AS50" s="120"/>
      <c r="AT50" s="253">
        <f t="shared" si="30"/>
        <v>0</v>
      </c>
    </row>
    <row r="51" spans="1:46">
      <c r="A51" s="204" t="str">
        <f>'N3.01'!A51</f>
        <v>Long Term Risk Benefit: RIIO-2</v>
      </c>
      <c r="B51" s="204" t="str">
        <f>'N3.01'!B51</f>
        <v>Asset Intervention Impacts</v>
      </c>
      <c r="C51" s="204" t="str">
        <f>'N3.01'!C51</f>
        <v>Asset Replacement (Other Driven)</v>
      </c>
      <c r="D51" s="204" t="str">
        <f>'N3.01'!D51</f>
        <v>N/A</v>
      </c>
      <c r="F51" s="212" t="s">
        <v>51</v>
      </c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253">
        <f t="shared" si="28"/>
        <v>0</v>
      </c>
      <c r="S51" s="199" t="str">
        <f t="shared" si="5"/>
        <v>Units:</v>
      </c>
      <c r="T51" s="120"/>
      <c r="V51" s="199" t="str">
        <f t="shared" si="6"/>
        <v>Units:</v>
      </c>
      <c r="W51" s="120"/>
      <c r="X51" s="120"/>
      <c r="Y51" s="120"/>
      <c r="Z51" s="120"/>
      <c r="AA51" s="120"/>
      <c r="AB51" s="120"/>
      <c r="AC51" s="120"/>
      <c r="AD51" s="120"/>
      <c r="AE51" s="120"/>
      <c r="AF51" s="120"/>
      <c r="AG51" s="253">
        <f t="shared" si="29"/>
        <v>0</v>
      </c>
      <c r="AI51" s="199" t="str">
        <f t="shared" si="8"/>
        <v>Units:</v>
      </c>
      <c r="AJ51" s="120"/>
      <c r="AK51" s="120"/>
      <c r="AL51" s="120"/>
      <c r="AM51" s="120"/>
      <c r="AN51" s="120"/>
      <c r="AO51" s="120"/>
      <c r="AP51" s="120"/>
      <c r="AQ51" s="120"/>
      <c r="AR51" s="120"/>
      <c r="AS51" s="120"/>
      <c r="AT51" s="253">
        <f t="shared" si="30"/>
        <v>0</v>
      </c>
    </row>
    <row r="52" spans="1:46">
      <c r="A52" s="204" t="str">
        <f>'N3.01'!A52</f>
        <v>Long Term Risk Benefit: RIIO-2</v>
      </c>
      <c r="B52" s="204" t="str">
        <f>'N3.01'!B52</f>
        <v>Asset Intervention Impacts</v>
      </c>
      <c r="C52" s="204" t="str">
        <f>'N3.01'!C52</f>
        <v>Asset Refurbishment (PoF Driven)</v>
      </c>
      <c r="D52" s="204" t="str">
        <f>'N3.01'!D52</f>
        <v>N/A</v>
      </c>
      <c r="F52" s="212" t="s">
        <v>51</v>
      </c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253">
        <f t="shared" si="28"/>
        <v>0</v>
      </c>
      <c r="S52" s="199" t="str">
        <f t="shared" si="5"/>
        <v>Units:</v>
      </c>
      <c r="T52" s="120"/>
      <c r="V52" s="199" t="str">
        <f t="shared" si="6"/>
        <v>Units:</v>
      </c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253">
        <f t="shared" si="29"/>
        <v>0</v>
      </c>
      <c r="AI52" s="199" t="str">
        <f t="shared" si="8"/>
        <v>Units:</v>
      </c>
      <c r="AJ52" s="120"/>
      <c r="AK52" s="120"/>
      <c r="AL52" s="120"/>
      <c r="AM52" s="120"/>
      <c r="AN52" s="120"/>
      <c r="AO52" s="120"/>
      <c r="AP52" s="120"/>
      <c r="AQ52" s="120"/>
      <c r="AR52" s="120"/>
      <c r="AS52" s="120"/>
      <c r="AT52" s="253">
        <f t="shared" si="30"/>
        <v>0</v>
      </c>
    </row>
    <row r="53" spans="1:46">
      <c r="A53" s="204" t="str">
        <f>'N3.01'!A53</f>
        <v>Long Term Risk Benefit: RIIO-2</v>
      </c>
      <c r="B53" s="204" t="str">
        <f>'N3.01'!B53</f>
        <v>Asset Intervention Impacts</v>
      </c>
      <c r="C53" s="204" t="str">
        <f>'N3.01'!C53</f>
        <v>Asset Refurbishment (CoF Driven)</v>
      </c>
      <c r="D53" s="204" t="str">
        <f>'N3.01'!D53</f>
        <v>N/A</v>
      </c>
      <c r="F53" s="212" t="s">
        <v>51</v>
      </c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253">
        <f t="shared" si="28"/>
        <v>0</v>
      </c>
      <c r="S53" s="199" t="str">
        <f t="shared" si="5"/>
        <v>Units:</v>
      </c>
      <c r="T53" s="120"/>
      <c r="V53" s="199" t="str">
        <f t="shared" si="6"/>
        <v>Units:</v>
      </c>
      <c r="W53" s="120"/>
      <c r="X53" s="120"/>
      <c r="Y53" s="120"/>
      <c r="Z53" s="120"/>
      <c r="AA53" s="120"/>
      <c r="AB53" s="120"/>
      <c r="AC53" s="120"/>
      <c r="AD53" s="120"/>
      <c r="AE53" s="120"/>
      <c r="AF53" s="120"/>
      <c r="AG53" s="253">
        <f t="shared" si="29"/>
        <v>0</v>
      </c>
      <c r="AI53" s="199" t="str">
        <f t="shared" si="8"/>
        <v>Units:</v>
      </c>
      <c r="AJ53" s="120"/>
      <c r="AK53" s="120"/>
      <c r="AL53" s="120"/>
      <c r="AM53" s="120"/>
      <c r="AN53" s="120"/>
      <c r="AO53" s="120"/>
      <c r="AP53" s="120"/>
      <c r="AQ53" s="120"/>
      <c r="AR53" s="120"/>
      <c r="AS53" s="120"/>
      <c r="AT53" s="253">
        <f t="shared" si="30"/>
        <v>0</v>
      </c>
    </row>
    <row r="54" spans="1:46">
      <c r="A54" s="204" t="str">
        <f>'N3.01'!A54</f>
        <v>Long Term Risk Benefit: RIIO-2</v>
      </c>
      <c r="B54" s="204" t="str">
        <f>'N3.01'!B54</f>
        <v>Asset Intervention Impacts</v>
      </c>
      <c r="C54" s="204" t="str">
        <f>'N3.01'!C54</f>
        <v>Asset Refurbishment (Other Driven)</v>
      </c>
      <c r="D54" s="204" t="str">
        <f>'N3.01'!D54</f>
        <v>N/A</v>
      </c>
      <c r="F54" s="212" t="s">
        <v>51</v>
      </c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253">
        <f t="shared" si="28"/>
        <v>0</v>
      </c>
      <c r="S54" s="199" t="str">
        <f t="shared" si="5"/>
        <v>Units:</v>
      </c>
      <c r="T54" s="120"/>
      <c r="V54" s="199" t="str">
        <f t="shared" si="6"/>
        <v>Units:</v>
      </c>
      <c r="W54" s="120"/>
      <c r="X54" s="120"/>
      <c r="Y54" s="120"/>
      <c r="Z54" s="120"/>
      <c r="AA54" s="120"/>
      <c r="AB54" s="120"/>
      <c r="AC54" s="120"/>
      <c r="AD54" s="120"/>
      <c r="AE54" s="120"/>
      <c r="AF54" s="120"/>
      <c r="AG54" s="253">
        <f t="shared" si="29"/>
        <v>0</v>
      </c>
      <c r="AI54" s="199" t="str">
        <f t="shared" si="8"/>
        <v>Units:</v>
      </c>
      <c r="AJ54" s="120"/>
      <c r="AK54" s="120"/>
      <c r="AL54" s="120"/>
      <c r="AM54" s="120"/>
      <c r="AN54" s="120"/>
      <c r="AO54" s="120"/>
      <c r="AP54" s="120"/>
      <c r="AQ54" s="120"/>
      <c r="AR54" s="120"/>
      <c r="AS54" s="120"/>
      <c r="AT54" s="253">
        <f t="shared" si="30"/>
        <v>0</v>
      </c>
    </row>
    <row r="55" spans="1:46">
      <c r="A55" s="204" t="str">
        <f>'N3.01'!A55</f>
        <v>Long Term Risk Benefit: RIIO-2</v>
      </c>
      <c r="B55" s="204" t="str">
        <f>'N3.01'!B55</f>
        <v>Asset Intervention Impacts</v>
      </c>
      <c r="C55" s="204" t="str">
        <f>'N3.01'!C55</f>
        <v>Total Long Term Risk Benefit</v>
      </c>
      <c r="D55" s="204" t="str">
        <f>'N3.01'!D55</f>
        <v>Sub-Total</v>
      </c>
      <c r="F55" s="212" t="s">
        <v>51</v>
      </c>
      <c r="G55" s="252">
        <f>SUM(G$49:G$54)</f>
        <v>0</v>
      </c>
      <c r="H55" s="252">
        <f t="shared" ref="H55:P55" si="31">SUM(H$49:H$54)</f>
        <v>0</v>
      </c>
      <c r="I55" s="252">
        <f t="shared" si="31"/>
        <v>0</v>
      </c>
      <c r="J55" s="252">
        <f t="shared" si="31"/>
        <v>0</v>
      </c>
      <c r="K55" s="252">
        <f t="shared" si="31"/>
        <v>0</v>
      </c>
      <c r="L55" s="252">
        <f t="shared" si="31"/>
        <v>0</v>
      </c>
      <c r="M55" s="252">
        <f t="shared" si="31"/>
        <v>0</v>
      </c>
      <c r="N55" s="252">
        <f t="shared" si="31"/>
        <v>0</v>
      </c>
      <c r="O55" s="252">
        <f t="shared" si="31"/>
        <v>0</v>
      </c>
      <c r="P55" s="252">
        <f t="shared" si="31"/>
        <v>0</v>
      </c>
      <c r="Q55" s="253">
        <f t="shared" si="28"/>
        <v>0</v>
      </c>
      <c r="S55" s="199" t="str">
        <f t="shared" si="5"/>
        <v>Units:</v>
      </c>
      <c r="T55" s="120"/>
      <c r="V55" s="199" t="str">
        <f t="shared" si="6"/>
        <v>Units:</v>
      </c>
      <c r="W55" s="252">
        <f t="shared" ref="W55:AF55" si="32">SUM(W$49:W$54)</f>
        <v>0</v>
      </c>
      <c r="X55" s="252">
        <f t="shared" si="32"/>
        <v>0</v>
      </c>
      <c r="Y55" s="252">
        <f t="shared" si="32"/>
        <v>0</v>
      </c>
      <c r="Z55" s="252">
        <f t="shared" si="32"/>
        <v>0</v>
      </c>
      <c r="AA55" s="252">
        <f t="shared" si="32"/>
        <v>0</v>
      </c>
      <c r="AB55" s="252">
        <f t="shared" si="32"/>
        <v>0</v>
      </c>
      <c r="AC55" s="252">
        <f t="shared" si="32"/>
        <v>0</v>
      </c>
      <c r="AD55" s="252">
        <f t="shared" si="32"/>
        <v>0</v>
      </c>
      <c r="AE55" s="252">
        <f t="shared" si="32"/>
        <v>0</v>
      </c>
      <c r="AF55" s="252">
        <f t="shared" si="32"/>
        <v>0</v>
      </c>
      <c r="AG55" s="253">
        <f t="shared" si="29"/>
        <v>0</v>
      </c>
      <c r="AI55" s="199" t="str">
        <f t="shared" si="8"/>
        <v>Units:</v>
      </c>
      <c r="AJ55" s="252">
        <f t="shared" ref="AJ55:AS55" si="33">SUM(AJ$49:AJ$54)</f>
        <v>0</v>
      </c>
      <c r="AK55" s="252">
        <f t="shared" si="33"/>
        <v>0</v>
      </c>
      <c r="AL55" s="252">
        <f t="shared" si="33"/>
        <v>0</v>
      </c>
      <c r="AM55" s="252">
        <f t="shared" si="33"/>
        <v>0</v>
      </c>
      <c r="AN55" s="252">
        <f t="shared" si="33"/>
        <v>0</v>
      </c>
      <c r="AO55" s="252">
        <f t="shared" si="33"/>
        <v>0</v>
      </c>
      <c r="AP55" s="252">
        <f t="shared" si="33"/>
        <v>0</v>
      </c>
      <c r="AQ55" s="252">
        <f t="shared" si="33"/>
        <v>0</v>
      </c>
      <c r="AR55" s="252">
        <f t="shared" si="33"/>
        <v>0</v>
      </c>
      <c r="AS55" s="252">
        <f t="shared" si="33"/>
        <v>0</v>
      </c>
      <c r="AT55" s="253">
        <f t="shared" si="30"/>
        <v>0</v>
      </c>
    </row>
    <row r="56" spans="1:46" s="207" customFormat="1" ht="5" customHeight="1">
      <c r="F56" s="208"/>
      <c r="S56" s="208"/>
      <c r="V56" s="208"/>
      <c r="AI56" s="208"/>
    </row>
    <row r="78" spans="5:5">
      <c r="E78" s="209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>
    <tabColor rgb="FF7030A0"/>
  </sheetPr>
  <dimension ref="A1:AV78"/>
  <sheetViews>
    <sheetView zoomScale="85" zoomScaleNormal="85" workbookViewId="0">
      <selection activeCell="G47" sqref="G47"/>
    </sheetView>
  </sheetViews>
  <sheetFormatPr defaultColWidth="9" defaultRowHeight="12.4"/>
  <cols>
    <col min="1" max="1" width="51.19921875" style="89" customWidth="1"/>
    <col min="2" max="2" width="48.796875" style="89" bestFit="1" customWidth="1"/>
    <col min="3" max="3" width="51.19921875" style="89" bestFit="1" customWidth="1"/>
    <col min="4" max="4" width="11.796875" style="89" customWidth="1"/>
    <col min="5" max="5" width="1" style="207" customWidth="1"/>
    <col min="6" max="6" width="6.19921875" style="90" customWidth="1"/>
    <col min="7" max="7" width="9.796875" style="89" bestFit="1" customWidth="1"/>
    <col min="8" max="14" width="9.1328125" style="89" bestFit="1" customWidth="1"/>
    <col min="15" max="17" width="9" style="89"/>
    <col min="18" max="18" width="1" style="207" customWidth="1"/>
    <col min="19" max="19" width="6.19921875" style="90" customWidth="1"/>
    <col min="20" max="20" width="9" style="89"/>
    <col min="21" max="21" width="1" style="207" customWidth="1"/>
    <col min="22" max="22" width="6.19921875" style="90" customWidth="1"/>
    <col min="23" max="33" width="9" style="89"/>
    <col min="34" max="34" width="1" style="207" customWidth="1"/>
    <col min="35" max="35" width="6.19921875" style="90" customWidth="1"/>
    <col min="36" max="46" width="9" style="89"/>
    <col min="47" max="47" width="9.33203125" style="89" bestFit="1" customWidth="1"/>
    <col min="48" max="16384" width="9" style="89"/>
  </cols>
  <sheetData>
    <row r="1" spans="1:48" ht="25.15">
      <c r="A1" s="1" t="str">
        <f>N0_Cover!A1</f>
        <v>RIIO-2 Regulatory Reporting Pack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</row>
    <row r="2" spans="1:48" ht="22.9">
      <c r="A2" s="1">
        <f>N0_Cover!$B$12</f>
        <v>0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</row>
    <row r="3" spans="1:48" ht="19.899999999999999">
      <c r="A3" s="5" t="str">
        <f>"Workbook " &amp; N0_Cover!$B$12</f>
        <v xml:space="preserve">Workbook 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48" ht="17.649999999999999">
      <c r="A4" s="7" t="str">
        <f>"Submission Version " &amp; N0_Cover!$B$15 &amp; " - Submitted on " &amp; TEXT(N0_Cover!$B$16,"dd mmm yyyy")</f>
        <v>Submission Version  - Submitted on 00 Jan 1900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</row>
    <row r="5" spans="1:48" ht="17.649999999999999">
      <c r="A5" s="7" t="str">
        <f>"Template Version: " &amp; N0_Cover!$B$11</f>
        <v>Template Version: v1.0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</row>
    <row r="6" spans="1:48" ht="19.899999999999999">
      <c r="A6" s="5" t="e">
        <f ca="1">"Sheet: " &amp;VLOOKUP(RIGHT(CELL("filename",A1),LEN(CELL("filename",A1))-FIND("]",CELL("filename",A1))),'N0.1_Contents'!$A$11:$B$98,2,FALSE)</f>
        <v>#N/A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</row>
    <row r="7" spans="1:48" ht="17.649999999999999">
      <c r="A7" s="7" t="str">
        <f>"Prices Base: " &amp; 'N0.5_Data_Constants'!C13</f>
        <v>Prices Base: 2018/19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</row>
    <row r="8" spans="1:48" s="137" customFormat="1">
      <c r="A8" s="140" t="str">
        <f>"Error Checks: " &amp; IF(ISERROR(MATCH("Error",$A$9:$AV$9,0)),"OK","Error")</f>
        <v>Error Checks: OK</v>
      </c>
      <c r="B8" s="141"/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1"/>
      <c r="AE8" s="141"/>
      <c r="AF8" s="141"/>
      <c r="AG8" s="141"/>
      <c r="AH8" s="141"/>
      <c r="AI8" s="141"/>
      <c r="AJ8" s="141"/>
      <c r="AK8" s="141"/>
      <c r="AL8" s="141"/>
      <c r="AM8" s="141"/>
      <c r="AN8" s="141"/>
      <c r="AO8" s="141"/>
      <c r="AP8" s="141"/>
      <c r="AQ8" s="141"/>
      <c r="AR8" s="141"/>
      <c r="AS8" s="141"/>
      <c r="AT8" s="141"/>
      <c r="AU8" s="141"/>
    </row>
    <row r="9" spans="1:48" s="137" customFormat="1">
      <c r="A9" s="142" t="str">
        <f t="shared" ref="A9:AV9" si="0">IF(ISERROR(MATCH("Error",A10:A12,0)),"-","Error")</f>
        <v>-</v>
      </c>
      <c r="B9" s="142" t="str">
        <f t="shared" si="0"/>
        <v>-</v>
      </c>
      <c r="C9" s="142" t="str">
        <f t="shared" si="0"/>
        <v>-</v>
      </c>
      <c r="D9" s="142"/>
      <c r="E9" s="142" t="str">
        <f t="shared" si="0"/>
        <v>-</v>
      </c>
      <c r="F9" s="142" t="str">
        <f t="shared" si="0"/>
        <v>-</v>
      </c>
      <c r="G9" s="142" t="str">
        <f t="shared" si="0"/>
        <v>-</v>
      </c>
      <c r="H9" s="142" t="str">
        <f t="shared" si="0"/>
        <v>-</v>
      </c>
      <c r="I9" s="142" t="str">
        <f t="shared" si="0"/>
        <v>-</v>
      </c>
      <c r="J9" s="142" t="str">
        <f t="shared" si="0"/>
        <v>-</v>
      </c>
      <c r="K9" s="142" t="str">
        <f t="shared" si="0"/>
        <v>-</v>
      </c>
      <c r="L9" s="142" t="str">
        <f t="shared" si="0"/>
        <v>-</v>
      </c>
      <c r="M9" s="142" t="str">
        <f t="shared" si="0"/>
        <v>-</v>
      </c>
      <c r="N9" s="142" t="str">
        <f t="shared" si="0"/>
        <v>-</v>
      </c>
      <c r="O9" s="142" t="str">
        <f t="shared" si="0"/>
        <v>-</v>
      </c>
      <c r="P9" s="142" t="str">
        <f t="shared" si="0"/>
        <v>-</v>
      </c>
      <c r="Q9" s="142" t="str">
        <f t="shared" si="0"/>
        <v>-</v>
      </c>
      <c r="R9" s="142" t="str">
        <f t="shared" si="0"/>
        <v>-</v>
      </c>
      <c r="S9" s="142" t="str">
        <f t="shared" si="0"/>
        <v>-</v>
      </c>
      <c r="T9" s="142" t="str">
        <f t="shared" si="0"/>
        <v>-</v>
      </c>
      <c r="U9" s="142" t="str">
        <f t="shared" si="0"/>
        <v>-</v>
      </c>
      <c r="V9" s="142" t="str">
        <f t="shared" si="0"/>
        <v>-</v>
      </c>
      <c r="W9" s="142" t="str">
        <f t="shared" si="0"/>
        <v>-</v>
      </c>
      <c r="X9" s="142" t="str">
        <f t="shared" si="0"/>
        <v>-</v>
      </c>
      <c r="Y9" s="142" t="str">
        <f t="shared" si="0"/>
        <v>-</v>
      </c>
      <c r="Z9" s="142" t="str">
        <f t="shared" si="0"/>
        <v>-</v>
      </c>
      <c r="AA9" s="142" t="str">
        <f t="shared" si="0"/>
        <v>-</v>
      </c>
      <c r="AB9" s="142" t="str">
        <f t="shared" si="0"/>
        <v>-</v>
      </c>
      <c r="AC9" s="142" t="str">
        <f t="shared" si="0"/>
        <v>-</v>
      </c>
      <c r="AD9" s="142" t="str">
        <f t="shared" si="0"/>
        <v>-</v>
      </c>
      <c r="AE9" s="142" t="str">
        <f t="shared" si="0"/>
        <v>-</v>
      </c>
      <c r="AF9" s="142" t="str">
        <f t="shared" si="0"/>
        <v>-</v>
      </c>
      <c r="AG9" s="142" t="str">
        <f t="shared" si="0"/>
        <v>-</v>
      </c>
      <c r="AH9" s="142" t="str">
        <f t="shared" si="0"/>
        <v>-</v>
      </c>
      <c r="AI9" s="142" t="str">
        <f t="shared" si="0"/>
        <v>-</v>
      </c>
      <c r="AJ9" s="142" t="str">
        <f t="shared" si="0"/>
        <v>-</v>
      </c>
      <c r="AK9" s="142" t="str">
        <f t="shared" si="0"/>
        <v>-</v>
      </c>
      <c r="AL9" s="142" t="str">
        <f t="shared" si="0"/>
        <v>-</v>
      </c>
      <c r="AM9" s="142" t="str">
        <f t="shared" si="0"/>
        <v>-</v>
      </c>
      <c r="AN9" s="142" t="str">
        <f t="shared" si="0"/>
        <v>-</v>
      </c>
      <c r="AO9" s="142" t="str">
        <f t="shared" si="0"/>
        <v>-</v>
      </c>
      <c r="AP9" s="142" t="str">
        <f t="shared" si="0"/>
        <v>-</v>
      </c>
      <c r="AQ9" s="142" t="str">
        <f t="shared" si="0"/>
        <v>-</v>
      </c>
      <c r="AR9" s="142" t="str">
        <f t="shared" si="0"/>
        <v>-</v>
      </c>
      <c r="AS9" s="142" t="str">
        <f t="shared" si="0"/>
        <v>-</v>
      </c>
      <c r="AT9" s="142" t="str">
        <f t="shared" si="0"/>
        <v>-</v>
      </c>
      <c r="AU9" s="142" t="str">
        <f t="shared" si="0"/>
        <v>-</v>
      </c>
      <c r="AV9" s="137" t="str">
        <f t="shared" si="0"/>
        <v>-</v>
      </c>
    </row>
    <row r="12" spans="1:48" ht="19.899999999999999">
      <c r="A12" s="14" t="e">
        <f>'N0.6_Lookup_References'!B47</f>
        <v>#N/A</v>
      </c>
      <c r="B12" s="14"/>
      <c r="F12" s="14"/>
      <c r="G12" s="89" t="s">
        <v>0</v>
      </c>
      <c r="S12" s="200"/>
      <c r="T12" s="89" t="s">
        <v>2</v>
      </c>
      <c r="W12" s="201"/>
      <c r="X12" s="202" t="s">
        <v>229</v>
      </c>
      <c r="Y12" s="89" t="e">
        <f>VLOOKUP(A12, 'N0.6_Lookup_References'!B14:C63, 2, FALSE)</f>
        <v>#N/A</v>
      </c>
    </row>
    <row r="13" spans="1:48">
      <c r="S13" s="99" t="s">
        <v>112</v>
      </c>
      <c r="V13" s="99" t="s">
        <v>110</v>
      </c>
      <c r="AI13" s="99" t="s">
        <v>111</v>
      </c>
    </row>
    <row r="14" spans="1:48" ht="12.75" thickBot="1">
      <c r="A14" s="203" t="s">
        <v>413</v>
      </c>
      <c r="B14" s="203" t="s">
        <v>414</v>
      </c>
      <c r="C14" s="203" t="s">
        <v>415</v>
      </c>
      <c r="D14" s="203" t="s">
        <v>615</v>
      </c>
      <c r="F14" s="92" t="s">
        <v>49</v>
      </c>
      <c r="G14" s="91" t="s">
        <v>13</v>
      </c>
      <c r="H14" s="21" t="s">
        <v>14</v>
      </c>
      <c r="I14" s="22" t="s">
        <v>15</v>
      </c>
      <c r="J14" s="23" t="s">
        <v>16</v>
      </c>
      <c r="K14" s="24" t="s">
        <v>17</v>
      </c>
      <c r="L14" s="25" t="s">
        <v>18</v>
      </c>
      <c r="M14" s="26" t="s">
        <v>19</v>
      </c>
      <c r="N14" s="29" t="s">
        <v>20</v>
      </c>
      <c r="O14" s="27" t="s">
        <v>21</v>
      </c>
      <c r="P14" s="31" t="s">
        <v>22</v>
      </c>
      <c r="Q14" s="198" t="s">
        <v>26</v>
      </c>
      <c r="S14" s="92" t="s">
        <v>49</v>
      </c>
      <c r="T14" s="92" t="s">
        <v>76</v>
      </c>
      <c r="V14" s="92" t="s">
        <v>49</v>
      </c>
      <c r="W14" s="91" t="s">
        <v>13</v>
      </c>
      <c r="X14" s="21" t="s">
        <v>14</v>
      </c>
      <c r="Y14" s="22" t="s">
        <v>15</v>
      </c>
      <c r="Z14" s="23" t="s">
        <v>16</v>
      </c>
      <c r="AA14" s="24" t="s">
        <v>17</v>
      </c>
      <c r="AB14" s="25" t="s">
        <v>18</v>
      </c>
      <c r="AC14" s="26" t="s">
        <v>19</v>
      </c>
      <c r="AD14" s="29" t="s">
        <v>20</v>
      </c>
      <c r="AE14" s="27" t="s">
        <v>21</v>
      </c>
      <c r="AF14" s="31" t="s">
        <v>22</v>
      </c>
      <c r="AG14" s="198" t="s">
        <v>26</v>
      </c>
      <c r="AI14" s="92" t="s">
        <v>49</v>
      </c>
      <c r="AJ14" s="91" t="s">
        <v>4</v>
      </c>
      <c r="AK14" s="21" t="s">
        <v>5</v>
      </c>
      <c r="AL14" s="22" t="s">
        <v>6</v>
      </c>
      <c r="AM14" s="23" t="s">
        <v>7</v>
      </c>
      <c r="AN14" s="24" t="s">
        <v>8</v>
      </c>
      <c r="AO14" s="25" t="s">
        <v>91</v>
      </c>
      <c r="AP14" s="26" t="s">
        <v>92</v>
      </c>
      <c r="AQ14" s="29" t="s">
        <v>93</v>
      </c>
      <c r="AR14" s="27" t="s">
        <v>94</v>
      </c>
      <c r="AS14" s="31" t="s">
        <v>95</v>
      </c>
      <c r="AT14" s="198" t="s">
        <v>26</v>
      </c>
    </row>
    <row r="15" spans="1:48">
      <c r="A15" s="247" t="str">
        <f>'N3.01'!A15</f>
        <v>Stage1: RIIO-1 Closeout Position</v>
      </c>
      <c r="B15" s="247" t="str">
        <f>'N3.01'!B15</f>
        <v>Total Asset Category Risk</v>
      </c>
      <c r="C15" s="247" t="str">
        <f>'N3.01'!C15</f>
        <v>Closeout Position</v>
      </c>
      <c r="D15" s="247" t="str">
        <f>'N3.01'!D15</f>
        <v>Total</v>
      </c>
      <c r="F15" s="212" t="s">
        <v>51</v>
      </c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253">
        <f t="shared" ref="Q15:Q22" si="1">SUM(G15:P15)</f>
        <v>0</v>
      </c>
      <c r="S15" s="199" t="str">
        <f>$X$12</f>
        <v>Units:</v>
      </c>
      <c r="T15" s="120"/>
      <c r="V15" s="199" t="str">
        <f>$X$12</f>
        <v>Units:</v>
      </c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253">
        <f t="shared" ref="AG15:AG20" si="2">SUM(W15:AF15)</f>
        <v>0</v>
      </c>
      <c r="AI15" s="199" t="str">
        <f>$X$12</f>
        <v>Units:</v>
      </c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253">
        <f t="shared" ref="AT15:AT20" si="3">SUM(AJ15:AS15)</f>
        <v>0</v>
      </c>
    </row>
    <row r="16" spans="1:48">
      <c r="A16" s="204" t="str">
        <f>'N3.01'!A16</f>
        <v>Stage1: RIIO-1 to RIIO-2</v>
      </c>
      <c r="B16" s="204" t="str">
        <f>'N3.01'!B16</f>
        <v>Normalisation: True-Up</v>
      </c>
      <c r="C16" s="204" t="str">
        <f>'N3.01'!C16</f>
        <v>Data Revision</v>
      </c>
      <c r="D16" s="204" t="str">
        <f>'N3.01'!D16</f>
        <v>N/A</v>
      </c>
      <c r="F16" s="212" t="s">
        <v>51</v>
      </c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253">
        <f t="shared" si="1"/>
        <v>0</v>
      </c>
      <c r="S16" s="199" t="str">
        <f>$X$12</f>
        <v>Units:</v>
      </c>
      <c r="T16" s="120"/>
      <c r="V16" s="199" t="str">
        <f>$X$12</f>
        <v>Units:</v>
      </c>
      <c r="W16" s="120"/>
      <c r="X16" s="120"/>
      <c r="Y16" s="120"/>
      <c r="Z16" s="120"/>
      <c r="AA16" s="120"/>
      <c r="AB16" s="120"/>
      <c r="AC16" s="120"/>
      <c r="AD16" s="120"/>
      <c r="AE16" s="120"/>
      <c r="AF16" s="120"/>
      <c r="AG16" s="253">
        <f t="shared" si="2"/>
        <v>0</v>
      </c>
      <c r="AI16" s="199" t="str">
        <f>$X$12</f>
        <v>Units:</v>
      </c>
      <c r="AJ16" s="120"/>
      <c r="AK16" s="120"/>
      <c r="AL16" s="120"/>
      <c r="AM16" s="120"/>
      <c r="AN16" s="120"/>
      <c r="AO16" s="120"/>
      <c r="AP16" s="120"/>
      <c r="AQ16" s="120"/>
      <c r="AR16" s="120"/>
      <c r="AS16" s="120"/>
      <c r="AT16" s="253">
        <f t="shared" si="3"/>
        <v>0</v>
      </c>
    </row>
    <row r="17" spans="1:46">
      <c r="A17" s="204" t="str">
        <f>'N3.01'!A17</f>
        <v>Stage1: RIIO-1 to RIIO-2</v>
      </c>
      <c r="B17" s="204" t="str">
        <f>'N3.01'!B17</f>
        <v>Normalisation: True-Up</v>
      </c>
      <c r="C17" s="204" t="str">
        <f>'N3.01'!C17</f>
        <v>Methodological Change</v>
      </c>
      <c r="D17" s="204" t="str">
        <f>'N3.01'!D17</f>
        <v>N/A</v>
      </c>
      <c r="F17" s="212" t="s">
        <v>51</v>
      </c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253">
        <f t="shared" si="1"/>
        <v>0</v>
      </c>
      <c r="S17" s="199" t="str">
        <f>$X$12</f>
        <v>Units:</v>
      </c>
      <c r="T17" s="120"/>
      <c r="V17" s="199" t="str">
        <f>$X$12</f>
        <v>Units:</v>
      </c>
      <c r="W17" s="120"/>
      <c r="X17" s="120"/>
      <c r="Y17" s="120"/>
      <c r="Z17" s="120"/>
      <c r="AA17" s="120"/>
      <c r="AB17" s="120"/>
      <c r="AC17" s="120"/>
      <c r="AD17" s="120"/>
      <c r="AE17" s="120"/>
      <c r="AF17" s="120"/>
      <c r="AG17" s="253">
        <f t="shared" si="2"/>
        <v>0</v>
      </c>
      <c r="AI17" s="199" t="str">
        <f>$X$12</f>
        <v>Units:</v>
      </c>
      <c r="AJ17" s="120"/>
      <c r="AK17" s="120"/>
      <c r="AL17" s="120"/>
      <c r="AM17" s="120"/>
      <c r="AN17" s="120"/>
      <c r="AO17" s="120"/>
      <c r="AP17" s="120"/>
      <c r="AQ17" s="120"/>
      <c r="AR17" s="120"/>
      <c r="AS17" s="120"/>
      <c r="AT17" s="253">
        <f t="shared" si="3"/>
        <v>0</v>
      </c>
    </row>
    <row r="18" spans="1:46">
      <c r="A18" s="204" t="str">
        <f>'N3.01'!A18</f>
        <v>Stage1: RIIO-1 to RIIO-2</v>
      </c>
      <c r="B18" s="204" t="str">
        <f>'N3.01'!B18</f>
        <v>Normalisation: True-Up</v>
      </c>
      <c r="C18" s="248" t="str">
        <f>'N3.01'!C18</f>
        <v>Optional entry 1</v>
      </c>
      <c r="D18" s="204" t="str">
        <f>'N3.01'!D18</f>
        <v>N/A</v>
      </c>
      <c r="F18" s="212" t="s">
        <v>51</v>
      </c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253">
        <f t="shared" si="1"/>
        <v>0</v>
      </c>
      <c r="S18" s="199" t="str">
        <f>$X$12</f>
        <v>Units:</v>
      </c>
      <c r="T18" s="120"/>
      <c r="V18" s="199" t="str">
        <f>$X$12</f>
        <v>Units:</v>
      </c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253">
        <f t="shared" si="2"/>
        <v>0</v>
      </c>
      <c r="AI18" s="199" t="str">
        <f>$X$12</f>
        <v>Units:</v>
      </c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253">
        <f t="shared" si="3"/>
        <v>0</v>
      </c>
    </row>
    <row r="19" spans="1:46">
      <c r="A19" s="204" t="str">
        <f>'N3.01'!A19</f>
        <v>Stage1: RIIO-1 to RIIO-2</v>
      </c>
      <c r="B19" s="204" t="str">
        <f>'N3.01'!B19</f>
        <v>Normalisation: True-Up</v>
      </c>
      <c r="C19" s="248" t="str">
        <f>'N3.01'!C19</f>
        <v>Optional entry 2</v>
      </c>
      <c r="D19" s="204" t="str">
        <f>'N3.01'!D19</f>
        <v>N/A</v>
      </c>
      <c r="F19" s="212" t="s">
        <v>51</v>
      </c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252">
        <f t="shared" si="1"/>
        <v>0</v>
      </c>
      <c r="S19" s="199" t="str">
        <f>$X$12</f>
        <v>Units:</v>
      </c>
      <c r="T19" s="120"/>
      <c r="V19" s="199" t="str">
        <f>$X$12</f>
        <v>Units:</v>
      </c>
      <c r="W19" s="120"/>
      <c r="X19" s="120"/>
      <c r="Y19" s="120"/>
      <c r="Z19" s="120"/>
      <c r="AA19" s="120"/>
      <c r="AB19" s="120"/>
      <c r="AC19" s="120"/>
      <c r="AD19" s="120"/>
      <c r="AE19" s="120"/>
      <c r="AF19" s="120"/>
      <c r="AG19" s="252">
        <f t="shared" si="2"/>
        <v>0</v>
      </c>
      <c r="AI19" s="199" t="str">
        <f>$X$12</f>
        <v>Units:</v>
      </c>
      <c r="AJ19" s="120"/>
      <c r="AK19" s="120"/>
      <c r="AL19" s="120"/>
      <c r="AM19" s="120"/>
      <c r="AN19" s="120"/>
      <c r="AO19" s="120"/>
      <c r="AP19" s="120"/>
      <c r="AQ19" s="120"/>
      <c r="AR19" s="120"/>
      <c r="AS19" s="120"/>
      <c r="AT19" s="252">
        <f t="shared" si="3"/>
        <v>0</v>
      </c>
    </row>
    <row r="20" spans="1:46">
      <c r="A20" s="247" t="str">
        <f>'N3.01'!A20</f>
        <v>Stage 2: RIIO-2 Start Position 2020/21</v>
      </c>
      <c r="B20" s="247" t="str">
        <f>'N3.01'!B20</f>
        <v>Total Asset Category Risk</v>
      </c>
      <c r="C20" s="247" t="str">
        <f>'N3.01'!C20</f>
        <v>Start Position</v>
      </c>
      <c r="D20" s="247" t="str">
        <f>'N3.01'!D20</f>
        <v>Total</v>
      </c>
      <c r="F20" s="212" t="s">
        <v>51</v>
      </c>
      <c r="G20" s="252">
        <f>SUM(G15:G19)</f>
        <v>0</v>
      </c>
      <c r="H20" s="252">
        <f t="shared" ref="H20:P20" si="4">SUM(H15:H19)</f>
        <v>0</v>
      </c>
      <c r="I20" s="252">
        <f t="shared" si="4"/>
        <v>0</v>
      </c>
      <c r="J20" s="252">
        <f t="shared" si="4"/>
        <v>0</v>
      </c>
      <c r="K20" s="252">
        <f t="shared" si="4"/>
        <v>0</v>
      </c>
      <c r="L20" s="252">
        <f t="shared" si="4"/>
        <v>0</v>
      </c>
      <c r="M20" s="252">
        <f t="shared" si="4"/>
        <v>0</v>
      </c>
      <c r="N20" s="252">
        <f t="shared" si="4"/>
        <v>0</v>
      </c>
      <c r="O20" s="252">
        <f t="shared" si="4"/>
        <v>0</v>
      </c>
      <c r="P20" s="252">
        <f t="shared" si="4"/>
        <v>0</v>
      </c>
      <c r="Q20" s="252">
        <f t="shared" si="1"/>
        <v>0</v>
      </c>
      <c r="S20" s="199" t="str">
        <f t="shared" ref="S20:S55" si="5">$X$12</f>
        <v>Units:</v>
      </c>
      <c r="T20" s="120"/>
      <c r="V20" s="199" t="str">
        <f t="shared" ref="V20:V55" si="6">$X$12</f>
        <v>Units:</v>
      </c>
      <c r="W20" s="252">
        <f t="shared" ref="W20:AF20" si="7">SUM(W15:W19)</f>
        <v>0</v>
      </c>
      <c r="X20" s="252">
        <f t="shared" si="7"/>
        <v>0</v>
      </c>
      <c r="Y20" s="252">
        <f t="shared" si="7"/>
        <v>0</v>
      </c>
      <c r="Z20" s="252">
        <f t="shared" si="7"/>
        <v>0</v>
      </c>
      <c r="AA20" s="252">
        <f t="shared" si="7"/>
        <v>0</v>
      </c>
      <c r="AB20" s="252">
        <f t="shared" si="7"/>
        <v>0</v>
      </c>
      <c r="AC20" s="252">
        <f t="shared" si="7"/>
        <v>0</v>
      </c>
      <c r="AD20" s="252">
        <f t="shared" si="7"/>
        <v>0</v>
      </c>
      <c r="AE20" s="252">
        <f t="shared" si="7"/>
        <v>0</v>
      </c>
      <c r="AF20" s="252">
        <f t="shared" si="7"/>
        <v>0</v>
      </c>
      <c r="AG20" s="252">
        <f t="shared" si="2"/>
        <v>0</v>
      </c>
      <c r="AI20" s="199" t="str">
        <f t="shared" ref="AI20:AI55" si="8">$X$12</f>
        <v>Units:</v>
      </c>
      <c r="AJ20" s="252">
        <f t="shared" ref="AJ20:AS20" si="9">SUM(AJ15:AJ19)</f>
        <v>0</v>
      </c>
      <c r="AK20" s="252">
        <f t="shared" si="9"/>
        <v>0</v>
      </c>
      <c r="AL20" s="252">
        <f t="shared" si="9"/>
        <v>0</v>
      </c>
      <c r="AM20" s="252">
        <f t="shared" si="9"/>
        <v>0</v>
      </c>
      <c r="AN20" s="252">
        <f t="shared" si="9"/>
        <v>0</v>
      </c>
      <c r="AO20" s="252">
        <f t="shared" si="9"/>
        <v>0</v>
      </c>
      <c r="AP20" s="252">
        <f t="shared" si="9"/>
        <v>0</v>
      </c>
      <c r="AQ20" s="252">
        <f t="shared" si="9"/>
        <v>0</v>
      </c>
      <c r="AR20" s="252">
        <f t="shared" si="9"/>
        <v>0</v>
      </c>
      <c r="AS20" s="252">
        <f t="shared" si="9"/>
        <v>0</v>
      </c>
      <c r="AT20" s="252">
        <f t="shared" si="3"/>
        <v>0</v>
      </c>
    </row>
    <row r="21" spans="1:46">
      <c r="A21" s="204" t="str">
        <f>'N3.01'!A21</f>
        <v>Stage 2: Without Intervention Risk Change</v>
      </c>
      <c r="B21" s="204" t="str">
        <f>'N3.01'!B21</f>
        <v>Deterioration</v>
      </c>
      <c r="C21" s="204" t="str">
        <f>'N3.01'!C21</f>
        <v>Original Forecast Deterioration</v>
      </c>
      <c r="D21" s="204" t="str">
        <f>'N3.01'!D21</f>
        <v>N/A</v>
      </c>
      <c r="F21" s="212" t="s">
        <v>51</v>
      </c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253">
        <f t="shared" si="1"/>
        <v>0</v>
      </c>
      <c r="S21" s="199" t="str">
        <f t="shared" si="5"/>
        <v>Units:</v>
      </c>
      <c r="T21" s="120"/>
      <c r="V21" s="199" t="str">
        <f t="shared" si="6"/>
        <v>Units:</v>
      </c>
      <c r="W21" s="120"/>
      <c r="X21" s="120"/>
      <c r="Y21" s="120"/>
      <c r="Z21" s="120"/>
      <c r="AA21" s="120"/>
      <c r="AB21" s="120"/>
      <c r="AC21" s="120"/>
      <c r="AD21" s="120"/>
      <c r="AE21" s="120"/>
      <c r="AF21" s="120"/>
      <c r="AG21" s="253">
        <f t="shared" ref="AG21:AG32" si="10">SUM(W21:AF21)</f>
        <v>0</v>
      </c>
      <c r="AI21" s="199" t="str">
        <f t="shared" si="8"/>
        <v>Units:</v>
      </c>
      <c r="AJ21" s="120"/>
      <c r="AK21" s="120"/>
      <c r="AL21" s="120"/>
      <c r="AM21" s="120"/>
      <c r="AN21" s="120"/>
      <c r="AO21" s="120"/>
      <c r="AP21" s="120"/>
      <c r="AQ21" s="120"/>
      <c r="AR21" s="120"/>
      <c r="AS21" s="120"/>
      <c r="AT21" s="253">
        <f t="shared" ref="AT21:AT32" si="11">SUM(AJ21:AS21)</f>
        <v>0</v>
      </c>
    </row>
    <row r="22" spans="1:46">
      <c r="A22" s="204" t="str">
        <f>'N3.01'!A22</f>
        <v>Stage 2: Without Intervention Risk Change</v>
      </c>
      <c r="B22" s="204" t="str">
        <f>'N3.01'!B22</f>
        <v>Non-Intervention Impacts</v>
      </c>
      <c r="C22" s="204" t="str">
        <f>'N3.01'!C22</f>
        <v>Revised Forecast Deterioration</v>
      </c>
      <c r="D22" s="204" t="str">
        <f>'N3.01'!D22</f>
        <v>N/A</v>
      </c>
      <c r="F22" s="212" t="s">
        <v>51</v>
      </c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253">
        <f t="shared" si="1"/>
        <v>0</v>
      </c>
      <c r="S22" s="199" t="str">
        <f t="shared" si="5"/>
        <v>Units:</v>
      </c>
      <c r="T22" s="120"/>
      <c r="V22" s="199" t="str">
        <f t="shared" si="6"/>
        <v>Units:</v>
      </c>
      <c r="W22" s="120"/>
      <c r="X22" s="120"/>
      <c r="Y22" s="120"/>
      <c r="Z22" s="120"/>
      <c r="AA22" s="120"/>
      <c r="AB22" s="120"/>
      <c r="AC22" s="120"/>
      <c r="AD22" s="120"/>
      <c r="AE22" s="120"/>
      <c r="AF22" s="120"/>
      <c r="AG22" s="253">
        <f t="shared" si="10"/>
        <v>0</v>
      </c>
      <c r="AI22" s="199" t="str">
        <f t="shared" si="8"/>
        <v>Units:</v>
      </c>
      <c r="AJ22" s="120"/>
      <c r="AK22" s="120"/>
      <c r="AL22" s="120"/>
      <c r="AM22" s="120"/>
      <c r="AN22" s="120"/>
      <c r="AO22" s="120"/>
      <c r="AP22" s="120"/>
      <c r="AQ22" s="120"/>
      <c r="AR22" s="120"/>
      <c r="AS22" s="120"/>
      <c r="AT22" s="253">
        <f t="shared" si="11"/>
        <v>0</v>
      </c>
    </row>
    <row r="23" spans="1:46">
      <c r="A23" s="204" t="str">
        <f>'N3.01'!A23</f>
        <v>Stage 2: Without Intervention Risk Change</v>
      </c>
      <c r="B23" s="204" t="str">
        <f>'N3.01'!B23</f>
        <v>Non-Intervention Impacts</v>
      </c>
      <c r="C23" s="204" t="str">
        <f>'N3.01'!C23</f>
        <v>Deterioration Change Impact</v>
      </c>
      <c r="D23" s="204" t="str">
        <f>'N3.01'!D23</f>
        <v>Non-Intervention</v>
      </c>
      <c r="F23" s="212" t="s">
        <v>51</v>
      </c>
      <c r="G23" s="254">
        <f t="shared" ref="G23:P23" si="12">G$22-G$21</f>
        <v>0</v>
      </c>
      <c r="H23" s="254">
        <f t="shared" si="12"/>
        <v>0</v>
      </c>
      <c r="I23" s="254">
        <f t="shared" si="12"/>
        <v>0</v>
      </c>
      <c r="J23" s="254">
        <f t="shared" si="12"/>
        <v>0</v>
      </c>
      <c r="K23" s="254">
        <f t="shared" si="12"/>
        <v>0</v>
      </c>
      <c r="L23" s="254">
        <f t="shared" si="12"/>
        <v>0</v>
      </c>
      <c r="M23" s="254">
        <f t="shared" si="12"/>
        <v>0</v>
      </c>
      <c r="N23" s="254">
        <f t="shared" si="12"/>
        <v>0</v>
      </c>
      <c r="O23" s="254">
        <f t="shared" si="12"/>
        <v>0</v>
      </c>
      <c r="P23" s="254">
        <f t="shared" si="12"/>
        <v>0</v>
      </c>
      <c r="Q23" s="253">
        <f t="shared" ref="Q23:Q32" si="13">SUM(G23:P23)</f>
        <v>0</v>
      </c>
      <c r="S23" s="199" t="str">
        <f t="shared" si="5"/>
        <v>Units:</v>
      </c>
      <c r="T23" s="120"/>
      <c r="V23" s="199" t="str">
        <f t="shared" si="6"/>
        <v>Units:</v>
      </c>
      <c r="W23" s="254">
        <f t="shared" ref="W23:AF23" si="14">W$22-W$21</f>
        <v>0</v>
      </c>
      <c r="X23" s="254">
        <f t="shared" si="14"/>
        <v>0</v>
      </c>
      <c r="Y23" s="254">
        <f t="shared" si="14"/>
        <v>0</v>
      </c>
      <c r="Z23" s="254">
        <f t="shared" si="14"/>
        <v>0</v>
      </c>
      <c r="AA23" s="254">
        <f t="shared" si="14"/>
        <v>0</v>
      </c>
      <c r="AB23" s="254">
        <f t="shared" si="14"/>
        <v>0</v>
      </c>
      <c r="AC23" s="254">
        <f t="shared" si="14"/>
        <v>0</v>
      </c>
      <c r="AD23" s="254">
        <f t="shared" si="14"/>
        <v>0</v>
      </c>
      <c r="AE23" s="254">
        <f t="shared" si="14"/>
        <v>0</v>
      </c>
      <c r="AF23" s="254">
        <f t="shared" si="14"/>
        <v>0</v>
      </c>
      <c r="AG23" s="253">
        <f t="shared" si="10"/>
        <v>0</v>
      </c>
      <c r="AI23" s="199" t="str">
        <f t="shared" si="8"/>
        <v>Units:</v>
      </c>
      <c r="AJ23" s="254">
        <f t="shared" ref="AJ23:AS23" si="15">AJ$22-AJ$21</f>
        <v>0</v>
      </c>
      <c r="AK23" s="254">
        <f t="shared" si="15"/>
        <v>0</v>
      </c>
      <c r="AL23" s="254">
        <f t="shared" si="15"/>
        <v>0</v>
      </c>
      <c r="AM23" s="254">
        <f t="shared" si="15"/>
        <v>0</v>
      </c>
      <c r="AN23" s="254">
        <f t="shared" si="15"/>
        <v>0</v>
      </c>
      <c r="AO23" s="254">
        <f t="shared" si="15"/>
        <v>0</v>
      </c>
      <c r="AP23" s="254">
        <f t="shared" si="15"/>
        <v>0</v>
      </c>
      <c r="AQ23" s="254">
        <f t="shared" si="15"/>
        <v>0</v>
      </c>
      <c r="AR23" s="254">
        <f t="shared" si="15"/>
        <v>0</v>
      </c>
      <c r="AS23" s="254">
        <f t="shared" si="15"/>
        <v>0</v>
      </c>
      <c r="AT23" s="253">
        <f t="shared" si="11"/>
        <v>0</v>
      </c>
    </row>
    <row r="24" spans="1:46">
      <c r="A24" s="204" t="str">
        <f>'N3.01'!A24</f>
        <v>Stage 2: Without Intervention Risk Change</v>
      </c>
      <c r="B24" s="204" t="str">
        <f>'N3.01'!B24</f>
        <v>Non-Intervention Impacts</v>
      </c>
      <c r="C24" s="204" t="str">
        <f>'N3.01'!C24</f>
        <v>Revised Forecast Methodology Change</v>
      </c>
      <c r="D24" s="204" t="str">
        <f>'N3.01'!D24</f>
        <v>N/A</v>
      </c>
      <c r="F24" s="212" t="s">
        <v>51</v>
      </c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253">
        <f>SUM(G24:P24)</f>
        <v>0</v>
      </c>
      <c r="S24" s="199" t="str">
        <f t="shared" si="5"/>
        <v>Units:</v>
      </c>
      <c r="T24" s="120"/>
      <c r="V24" s="199" t="str">
        <f t="shared" si="6"/>
        <v>Units:</v>
      </c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253">
        <f t="shared" si="10"/>
        <v>0</v>
      </c>
      <c r="AI24" s="199" t="str">
        <f t="shared" si="8"/>
        <v>Units:</v>
      </c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253">
        <f t="shared" si="11"/>
        <v>0</v>
      </c>
    </row>
    <row r="25" spans="1:46">
      <c r="A25" s="204" t="str">
        <f>'N3.01'!A25</f>
        <v>Stage 2: Without Intervention Risk Change</v>
      </c>
      <c r="B25" s="204" t="str">
        <f>'N3.01'!B25</f>
        <v>Non-Intervention Impacts</v>
      </c>
      <c r="C25" s="204" t="str">
        <f>'N3.01'!C25</f>
        <v>Methodology Change Impact</v>
      </c>
      <c r="D25" s="204" t="str">
        <f>'N3.01'!D25</f>
        <v>Non-Intervention</v>
      </c>
      <c r="F25" s="212" t="s">
        <v>51</v>
      </c>
      <c r="G25" s="254">
        <f t="shared" ref="G25:P25" si="16">G$24-G$22</f>
        <v>0</v>
      </c>
      <c r="H25" s="254">
        <f t="shared" si="16"/>
        <v>0</v>
      </c>
      <c r="I25" s="254">
        <f t="shared" si="16"/>
        <v>0</v>
      </c>
      <c r="J25" s="254">
        <f t="shared" si="16"/>
        <v>0</v>
      </c>
      <c r="K25" s="254">
        <f t="shared" si="16"/>
        <v>0</v>
      </c>
      <c r="L25" s="254">
        <f t="shared" si="16"/>
        <v>0</v>
      </c>
      <c r="M25" s="254">
        <f t="shared" si="16"/>
        <v>0</v>
      </c>
      <c r="N25" s="254">
        <f t="shared" si="16"/>
        <v>0</v>
      </c>
      <c r="O25" s="254">
        <f t="shared" si="16"/>
        <v>0</v>
      </c>
      <c r="P25" s="254">
        <f t="shared" si="16"/>
        <v>0</v>
      </c>
      <c r="Q25" s="253">
        <f t="shared" si="13"/>
        <v>0</v>
      </c>
      <c r="S25" s="199" t="str">
        <f t="shared" si="5"/>
        <v>Units:</v>
      </c>
      <c r="T25" s="120"/>
      <c r="V25" s="199" t="str">
        <f t="shared" si="6"/>
        <v>Units:</v>
      </c>
      <c r="W25" s="254">
        <f t="shared" ref="W25:AF25" si="17">W$24-W$22</f>
        <v>0</v>
      </c>
      <c r="X25" s="254">
        <f t="shared" si="17"/>
        <v>0</v>
      </c>
      <c r="Y25" s="254">
        <f t="shared" si="17"/>
        <v>0</v>
      </c>
      <c r="Z25" s="254">
        <f t="shared" si="17"/>
        <v>0</v>
      </c>
      <c r="AA25" s="254">
        <f t="shared" si="17"/>
        <v>0</v>
      </c>
      <c r="AB25" s="254">
        <f t="shared" si="17"/>
        <v>0</v>
      </c>
      <c r="AC25" s="254">
        <f t="shared" si="17"/>
        <v>0</v>
      </c>
      <c r="AD25" s="254">
        <f t="shared" si="17"/>
        <v>0</v>
      </c>
      <c r="AE25" s="254">
        <f t="shared" si="17"/>
        <v>0</v>
      </c>
      <c r="AF25" s="254">
        <f t="shared" si="17"/>
        <v>0</v>
      </c>
      <c r="AG25" s="253">
        <f t="shared" si="10"/>
        <v>0</v>
      </c>
      <c r="AI25" s="199" t="str">
        <f t="shared" si="8"/>
        <v>Units:</v>
      </c>
      <c r="AJ25" s="254">
        <f t="shared" ref="AJ25:AS25" si="18">AJ$24-AJ$22</f>
        <v>0</v>
      </c>
      <c r="AK25" s="254">
        <f t="shared" si="18"/>
        <v>0</v>
      </c>
      <c r="AL25" s="254">
        <f t="shared" si="18"/>
        <v>0</v>
      </c>
      <c r="AM25" s="254">
        <f t="shared" si="18"/>
        <v>0</v>
      </c>
      <c r="AN25" s="254">
        <f t="shared" si="18"/>
        <v>0</v>
      </c>
      <c r="AO25" s="254">
        <f t="shared" si="18"/>
        <v>0</v>
      </c>
      <c r="AP25" s="254">
        <f t="shared" si="18"/>
        <v>0</v>
      </c>
      <c r="AQ25" s="254">
        <f t="shared" si="18"/>
        <v>0</v>
      </c>
      <c r="AR25" s="254">
        <f t="shared" si="18"/>
        <v>0</v>
      </c>
      <c r="AS25" s="254">
        <f t="shared" si="18"/>
        <v>0</v>
      </c>
      <c r="AT25" s="253">
        <f t="shared" si="11"/>
        <v>0</v>
      </c>
    </row>
    <row r="26" spans="1:46">
      <c r="A26" s="204" t="str">
        <f>'N3.01'!A26</f>
        <v>Stage 2: Without Intervention Risk Change</v>
      </c>
      <c r="B26" s="204" t="str">
        <f>'N3.01'!B26</f>
        <v>Load Related Work</v>
      </c>
      <c r="C26" s="204" t="str">
        <f>'N3.01'!C26</f>
        <v>Asset Additions (not part of replace or refurb)</v>
      </c>
      <c r="D26" s="204" t="str">
        <f>'N3.01'!D26</f>
        <v>Other Interventions</v>
      </c>
      <c r="F26" s="212" t="s">
        <v>51</v>
      </c>
      <c r="G26" s="120"/>
      <c r="H26" s="120"/>
      <c r="I26" s="120"/>
      <c r="J26" s="120"/>
      <c r="K26" s="120"/>
      <c r="L26" s="120"/>
      <c r="M26" s="120"/>
      <c r="N26" s="120"/>
      <c r="O26" s="120"/>
      <c r="P26" s="120"/>
      <c r="Q26" s="253">
        <f t="shared" si="13"/>
        <v>0</v>
      </c>
      <c r="S26" s="199" t="str">
        <f t="shared" si="5"/>
        <v>Units:</v>
      </c>
      <c r="T26" s="120"/>
      <c r="V26" s="199" t="str">
        <f t="shared" si="6"/>
        <v>Units:</v>
      </c>
      <c r="W26" s="120"/>
      <c r="X26" s="120"/>
      <c r="Y26" s="120"/>
      <c r="Z26" s="120"/>
      <c r="AA26" s="120"/>
      <c r="AB26" s="120"/>
      <c r="AC26" s="120"/>
      <c r="AD26" s="120"/>
      <c r="AE26" s="120"/>
      <c r="AF26" s="120"/>
      <c r="AG26" s="253">
        <f t="shared" si="10"/>
        <v>0</v>
      </c>
      <c r="AI26" s="199" t="str">
        <f t="shared" si="8"/>
        <v>Units:</v>
      </c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253">
        <f t="shared" si="11"/>
        <v>0</v>
      </c>
    </row>
    <row r="27" spans="1:46">
      <c r="A27" s="204" t="str">
        <f>'N3.01'!A27</f>
        <v>Stage 2: Without Intervention Risk Change</v>
      </c>
      <c r="B27" s="204" t="str">
        <f>'N3.01'!B27</f>
        <v>Load Related Work</v>
      </c>
      <c r="C27" s="204" t="str">
        <f>'N3.01'!C27</f>
        <v>Asset Disposals  (not part of replace or refurb)</v>
      </c>
      <c r="D27" s="204" t="str">
        <f>'N3.01'!D27</f>
        <v>Other Interventions</v>
      </c>
      <c r="F27" s="212" t="s">
        <v>51</v>
      </c>
      <c r="G27" s="120"/>
      <c r="H27" s="120"/>
      <c r="I27" s="120"/>
      <c r="J27" s="120"/>
      <c r="K27" s="120"/>
      <c r="L27" s="120"/>
      <c r="M27" s="120"/>
      <c r="N27" s="120"/>
      <c r="O27" s="120"/>
      <c r="P27" s="120"/>
      <c r="Q27" s="253">
        <f t="shared" si="13"/>
        <v>0</v>
      </c>
      <c r="S27" s="199" t="str">
        <f t="shared" si="5"/>
        <v>Units:</v>
      </c>
      <c r="T27" s="120"/>
      <c r="V27" s="199" t="str">
        <f t="shared" si="6"/>
        <v>Units:</v>
      </c>
      <c r="W27" s="120"/>
      <c r="X27" s="120"/>
      <c r="Y27" s="120"/>
      <c r="Z27" s="120"/>
      <c r="AA27" s="120"/>
      <c r="AB27" s="120"/>
      <c r="AC27" s="120"/>
      <c r="AD27" s="120"/>
      <c r="AE27" s="120"/>
      <c r="AF27" s="120"/>
      <c r="AG27" s="253">
        <f t="shared" si="10"/>
        <v>0</v>
      </c>
      <c r="AI27" s="199" t="str">
        <f t="shared" si="8"/>
        <v>Units:</v>
      </c>
      <c r="AJ27" s="120"/>
      <c r="AK27" s="120"/>
      <c r="AL27" s="120"/>
      <c r="AM27" s="120"/>
      <c r="AN27" s="120"/>
      <c r="AO27" s="120"/>
      <c r="AP27" s="120"/>
      <c r="AQ27" s="120"/>
      <c r="AR27" s="120"/>
      <c r="AS27" s="120"/>
      <c r="AT27" s="253">
        <f t="shared" si="11"/>
        <v>0</v>
      </c>
    </row>
    <row r="28" spans="1:46">
      <c r="A28" s="204" t="str">
        <f>'N3.01'!A28</f>
        <v>Stage 2: Without Intervention Risk Change</v>
      </c>
      <c r="B28" s="204" t="str">
        <f>'N3.01'!B28</f>
        <v>Risk Changes</v>
      </c>
      <c r="C28" s="204" t="str">
        <f>'N3.01'!C28</f>
        <v>Changes in Maintenance Programme</v>
      </c>
      <c r="D28" s="204" t="str">
        <f>'N3.01'!D28</f>
        <v>Other Interventions</v>
      </c>
      <c r="F28" s="212" t="s">
        <v>51</v>
      </c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253">
        <f t="shared" si="13"/>
        <v>0</v>
      </c>
      <c r="S28" s="199" t="str">
        <f t="shared" si="5"/>
        <v>Units:</v>
      </c>
      <c r="T28" s="120"/>
      <c r="V28" s="199" t="str">
        <f t="shared" si="6"/>
        <v>Units:</v>
      </c>
      <c r="W28" s="120"/>
      <c r="X28" s="120"/>
      <c r="Y28" s="120"/>
      <c r="Z28" s="120"/>
      <c r="AA28" s="120"/>
      <c r="AB28" s="120"/>
      <c r="AC28" s="120"/>
      <c r="AD28" s="120"/>
      <c r="AE28" s="120"/>
      <c r="AF28" s="120"/>
      <c r="AG28" s="253">
        <f t="shared" si="10"/>
        <v>0</v>
      </c>
      <c r="AI28" s="199" t="str">
        <f t="shared" si="8"/>
        <v>Units:</v>
      </c>
      <c r="AJ28" s="120"/>
      <c r="AK28" s="120"/>
      <c r="AL28" s="120"/>
      <c r="AM28" s="120"/>
      <c r="AN28" s="120"/>
      <c r="AO28" s="120"/>
      <c r="AP28" s="120"/>
      <c r="AQ28" s="120"/>
      <c r="AR28" s="120"/>
      <c r="AS28" s="120"/>
      <c r="AT28" s="253">
        <f t="shared" si="11"/>
        <v>0</v>
      </c>
    </row>
    <row r="29" spans="1:46">
      <c r="A29" s="204" t="str">
        <f>'N3.01'!A29</f>
        <v>Stage 2: Without Intervention Risk Change</v>
      </c>
      <c r="B29" s="204" t="str">
        <f>'N3.01'!B29</f>
        <v>Risk Changes</v>
      </c>
      <c r="C29" s="204" t="str">
        <f>'N3.01'!C29</f>
        <v>Manual Over-ride on PoF or CoF</v>
      </c>
      <c r="D29" s="204" t="str">
        <f>'N3.01'!D29</f>
        <v>Non-Intervention</v>
      </c>
      <c r="F29" s="212" t="s">
        <v>51</v>
      </c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253">
        <f t="shared" si="13"/>
        <v>0</v>
      </c>
      <c r="S29" s="199" t="str">
        <f t="shared" si="5"/>
        <v>Units:</v>
      </c>
      <c r="T29" s="120"/>
      <c r="V29" s="199" t="str">
        <f t="shared" si="6"/>
        <v>Units:</v>
      </c>
      <c r="W29" s="120"/>
      <c r="X29" s="120"/>
      <c r="Y29" s="120"/>
      <c r="Z29" s="120"/>
      <c r="AA29" s="120"/>
      <c r="AB29" s="120"/>
      <c r="AC29" s="120"/>
      <c r="AD29" s="120"/>
      <c r="AE29" s="120"/>
      <c r="AF29" s="120"/>
      <c r="AG29" s="253">
        <f t="shared" si="10"/>
        <v>0</v>
      </c>
      <c r="AI29" s="199" t="str">
        <f t="shared" si="8"/>
        <v>Units:</v>
      </c>
      <c r="AJ29" s="120"/>
      <c r="AK29" s="120"/>
      <c r="AL29" s="120"/>
      <c r="AM29" s="120"/>
      <c r="AN29" s="120"/>
      <c r="AO29" s="120"/>
      <c r="AP29" s="120"/>
      <c r="AQ29" s="120"/>
      <c r="AR29" s="120"/>
      <c r="AS29" s="120"/>
      <c r="AT29" s="253">
        <f t="shared" si="11"/>
        <v>0</v>
      </c>
    </row>
    <row r="30" spans="1:46">
      <c r="A30" s="204" t="str">
        <f>'N3.01'!A30</f>
        <v>Stage 2: Without Intervention Risk Change</v>
      </c>
      <c r="B30" s="204" t="str">
        <f>'N3.01'!B30</f>
        <v>Risk Changes</v>
      </c>
      <c r="C30" s="204" t="str">
        <f>'N3.01'!C30</f>
        <v>Extension of Expected Asset Life</v>
      </c>
      <c r="D30" s="204" t="str">
        <f>'N3.01'!D30</f>
        <v>Non-Intervention</v>
      </c>
      <c r="F30" s="212" t="s">
        <v>51</v>
      </c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253">
        <f t="shared" si="13"/>
        <v>0</v>
      </c>
      <c r="S30" s="199" t="str">
        <f t="shared" si="5"/>
        <v>Units:</v>
      </c>
      <c r="T30" s="120"/>
      <c r="V30" s="199" t="str">
        <f t="shared" si="6"/>
        <v>Units:</v>
      </c>
      <c r="W30" s="120"/>
      <c r="X30" s="120"/>
      <c r="Y30" s="120"/>
      <c r="Z30" s="120"/>
      <c r="AA30" s="120"/>
      <c r="AB30" s="120"/>
      <c r="AC30" s="120"/>
      <c r="AD30" s="120"/>
      <c r="AE30" s="120"/>
      <c r="AF30" s="120"/>
      <c r="AG30" s="253">
        <f t="shared" si="10"/>
        <v>0</v>
      </c>
      <c r="AI30" s="199" t="str">
        <f t="shared" si="8"/>
        <v>Units:</v>
      </c>
      <c r="AJ30" s="120"/>
      <c r="AK30" s="120"/>
      <c r="AL30" s="120"/>
      <c r="AM30" s="120"/>
      <c r="AN30" s="120"/>
      <c r="AO30" s="120"/>
      <c r="AP30" s="120"/>
      <c r="AQ30" s="120"/>
      <c r="AR30" s="120"/>
      <c r="AS30" s="120"/>
      <c r="AT30" s="253">
        <f t="shared" si="11"/>
        <v>0</v>
      </c>
    </row>
    <row r="31" spans="1:46">
      <c r="A31" s="204" t="str">
        <f>'N3.01'!A31</f>
        <v>Stage 2: Without Intervention Risk Change</v>
      </c>
      <c r="B31" s="204" t="str">
        <f>'N3.01'!B31</f>
        <v>Risk Changes</v>
      </c>
      <c r="C31" s="204" t="str">
        <f>'N3.01'!C31</f>
        <v>Consequential Interventions</v>
      </c>
      <c r="D31" s="204" t="str">
        <f>'N3.01'!D31</f>
        <v>Non-Intervention</v>
      </c>
      <c r="F31" s="212" t="s">
        <v>51</v>
      </c>
      <c r="G31" s="120"/>
      <c r="H31" s="120"/>
      <c r="I31" s="120"/>
      <c r="J31" s="120"/>
      <c r="K31" s="120"/>
      <c r="L31" s="120"/>
      <c r="M31" s="120"/>
      <c r="N31" s="120"/>
      <c r="O31" s="120"/>
      <c r="P31" s="120"/>
      <c r="Q31" s="253">
        <f t="shared" si="13"/>
        <v>0</v>
      </c>
      <c r="S31" s="199" t="str">
        <f t="shared" si="5"/>
        <v>Units:</v>
      </c>
      <c r="T31" s="120"/>
      <c r="V31" s="199" t="str">
        <f t="shared" si="6"/>
        <v>Units:</v>
      </c>
      <c r="W31" s="120"/>
      <c r="X31" s="120"/>
      <c r="Y31" s="120"/>
      <c r="Z31" s="120"/>
      <c r="AA31" s="120"/>
      <c r="AB31" s="120"/>
      <c r="AC31" s="120"/>
      <c r="AD31" s="120"/>
      <c r="AE31" s="120"/>
      <c r="AF31" s="120"/>
      <c r="AG31" s="253">
        <f t="shared" si="10"/>
        <v>0</v>
      </c>
      <c r="AI31" s="199" t="str">
        <f t="shared" si="8"/>
        <v>Units:</v>
      </c>
      <c r="AJ31" s="120"/>
      <c r="AK31" s="120"/>
      <c r="AL31" s="120"/>
      <c r="AM31" s="120"/>
      <c r="AN31" s="120"/>
      <c r="AO31" s="120"/>
      <c r="AP31" s="120"/>
      <c r="AQ31" s="120"/>
      <c r="AR31" s="120"/>
      <c r="AS31" s="120"/>
      <c r="AT31" s="253">
        <f t="shared" si="11"/>
        <v>0</v>
      </c>
    </row>
    <row r="32" spans="1:46">
      <c r="A32" s="204" t="str">
        <f>'N3.01'!A32</f>
        <v>Stage 2: Without Intervention Risk Change</v>
      </c>
      <c r="B32" s="204" t="str">
        <f>'N3.01'!B32</f>
        <v>Risk Changes</v>
      </c>
      <c r="C32" s="248" t="str">
        <f>'N3.01'!C32</f>
        <v>Optional entry 3</v>
      </c>
      <c r="D32" s="204" t="str">
        <f>'N3.01'!D32</f>
        <v>N/A</v>
      </c>
      <c r="F32" s="212" t="s">
        <v>51</v>
      </c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253">
        <f t="shared" si="13"/>
        <v>0</v>
      </c>
      <c r="S32" s="199" t="str">
        <f t="shared" si="5"/>
        <v>Units:</v>
      </c>
      <c r="T32" s="120"/>
      <c r="V32" s="199" t="str">
        <f t="shared" si="6"/>
        <v>Units:</v>
      </c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253">
        <f t="shared" si="10"/>
        <v>0</v>
      </c>
      <c r="AI32" s="199" t="str">
        <f t="shared" si="8"/>
        <v>Units:</v>
      </c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253">
        <f t="shared" si="11"/>
        <v>0</v>
      </c>
    </row>
    <row r="33" spans="1:46">
      <c r="A33" s="247" t="str">
        <f>'N3.01'!A33</f>
        <v>Stage 3: RIIO-2 Without Intervention Position 2025/26</v>
      </c>
      <c r="B33" s="247" t="str">
        <f>'N3.01'!B33</f>
        <v>Total Asset Category Risk</v>
      </c>
      <c r="C33" s="247" t="str">
        <f>'N3.01'!C33</f>
        <v>Without Intervention Position</v>
      </c>
      <c r="D33" s="247" t="str">
        <f>'N3.01'!D33</f>
        <v>Total</v>
      </c>
      <c r="F33" s="212" t="s">
        <v>51</v>
      </c>
      <c r="G33" s="252">
        <f>SUM(G$20:G$21)+G$23+SUM(G$25:G$32)</f>
        <v>0</v>
      </c>
      <c r="H33" s="252">
        <f t="shared" ref="H33:P33" si="19">SUM(H$20:H$21)+H$23+SUM(H$25:H$32)</f>
        <v>0</v>
      </c>
      <c r="I33" s="252">
        <f t="shared" si="19"/>
        <v>0</v>
      </c>
      <c r="J33" s="252">
        <f t="shared" si="19"/>
        <v>0</v>
      </c>
      <c r="K33" s="252">
        <f t="shared" si="19"/>
        <v>0</v>
      </c>
      <c r="L33" s="252">
        <f t="shared" si="19"/>
        <v>0</v>
      </c>
      <c r="M33" s="252">
        <f t="shared" si="19"/>
        <v>0</v>
      </c>
      <c r="N33" s="252">
        <f t="shared" si="19"/>
        <v>0</v>
      </c>
      <c r="O33" s="252">
        <f t="shared" si="19"/>
        <v>0</v>
      </c>
      <c r="P33" s="252">
        <f t="shared" si="19"/>
        <v>0</v>
      </c>
      <c r="Q33" s="252">
        <f>SUM(G33:P33)</f>
        <v>0</v>
      </c>
      <c r="S33" s="199" t="str">
        <f t="shared" si="5"/>
        <v>Units:</v>
      </c>
      <c r="T33" s="120"/>
      <c r="V33" s="199" t="str">
        <f t="shared" si="6"/>
        <v>Units:</v>
      </c>
      <c r="W33" s="252">
        <f t="shared" ref="W33:AF33" si="20">SUM(W$20:W$21)+W$23+SUM(W$25:W$32)</f>
        <v>0</v>
      </c>
      <c r="X33" s="252">
        <f t="shared" si="20"/>
        <v>0</v>
      </c>
      <c r="Y33" s="252">
        <f t="shared" si="20"/>
        <v>0</v>
      </c>
      <c r="Z33" s="252">
        <f t="shared" si="20"/>
        <v>0</v>
      </c>
      <c r="AA33" s="252">
        <f t="shared" si="20"/>
        <v>0</v>
      </c>
      <c r="AB33" s="252">
        <f t="shared" si="20"/>
        <v>0</v>
      </c>
      <c r="AC33" s="252">
        <f t="shared" si="20"/>
        <v>0</v>
      </c>
      <c r="AD33" s="252">
        <f t="shared" si="20"/>
        <v>0</v>
      </c>
      <c r="AE33" s="252">
        <f t="shared" si="20"/>
        <v>0</v>
      </c>
      <c r="AF33" s="252">
        <f t="shared" si="20"/>
        <v>0</v>
      </c>
      <c r="AG33" s="252">
        <f>SUM(W33:AF33)</f>
        <v>0</v>
      </c>
      <c r="AI33" s="199" t="str">
        <f t="shared" si="8"/>
        <v>Units:</v>
      </c>
      <c r="AJ33" s="252">
        <f t="shared" ref="AJ33:AS33" si="21">SUM(AJ$20:AJ$21)+AJ$23+SUM(AJ$25:AJ$32)</f>
        <v>0</v>
      </c>
      <c r="AK33" s="252">
        <f t="shared" si="21"/>
        <v>0</v>
      </c>
      <c r="AL33" s="252">
        <f t="shared" si="21"/>
        <v>0</v>
      </c>
      <c r="AM33" s="252">
        <f t="shared" si="21"/>
        <v>0</v>
      </c>
      <c r="AN33" s="252">
        <f t="shared" si="21"/>
        <v>0</v>
      </c>
      <c r="AO33" s="252">
        <f t="shared" si="21"/>
        <v>0</v>
      </c>
      <c r="AP33" s="252">
        <f t="shared" si="21"/>
        <v>0</v>
      </c>
      <c r="AQ33" s="252">
        <f t="shared" si="21"/>
        <v>0</v>
      </c>
      <c r="AR33" s="252">
        <f t="shared" si="21"/>
        <v>0</v>
      </c>
      <c r="AS33" s="252">
        <f t="shared" si="21"/>
        <v>0</v>
      </c>
      <c r="AT33" s="252">
        <f>SUM(AJ33:AS33)</f>
        <v>0</v>
      </c>
    </row>
    <row r="34" spans="1:46">
      <c r="A34" s="204" t="str">
        <f>'N3.01'!A34</f>
        <v>Stage 3:With Intervention Risk Change</v>
      </c>
      <c r="B34" s="204" t="str">
        <f>'N3.01'!B34</f>
        <v>Non-Intervention Impacts</v>
      </c>
      <c r="C34" s="204" t="str">
        <f>'N3.01'!C34</f>
        <v>Methodology Change Impact</v>
      </c>
      <c r="D34" s="204" t="str">
        <f>'N3.01'!D34</f>
        <v>Non-Intervention</v>
      </c>
      <c r="F34" s="212" t="s">
        <v>51</v>
      </c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253">
        <f t="shared" ref="Q34:Q47" si="22">SUM(G34:P34)</f>
        <v>0</v>
      </c>
      <c r="S34" s="199" t="str">
        <f t="shared" si="5"/>
        <v>Units:</v>
      </c>
      <c r="T34" s="120"/>
      <c r="V34" s="199" t="str">
        <f t="shared" si="6"/>
        <v>Units:</v>
      </c>
      <c r="W34" s="120"/>
      <c r="X34" s="120"/>
      <c r="Y34" s="120"/>
      <c r="Z34" s="120"/>
      <c r="AA34" s="120"/>
      <c r="AB34" s="120"/>
      <c r="AC34" s="120"/>
      <c r="AD34" s="120"/>
      <c r="AE34" s="120"/>
      <c r="AF34" s="120"/>
      <c r="AG34" s="253">
        <f t="shared" ref="AG34:AG47" si="23">SUM(W34:AF34)</f>
        <v>0</v>
      </c>
      <c r="AI34" s="199" t="str">
        <f t="shared" si="8"/>
        <v>Units:</v>
      </c>
      <c r="AJ34" s="120"/>
      <c r="AK34" s="120"/>
      <c r="AL34" s="120"/>
      <c r="AM34" s="120"/>
      <c r="AN34" s="120"/>
      <c r="AO34" s="120"/>
      <c r="AP34" s="120"/>
      <c r="AQ34" s="120"/>
      <c r="AR34" s="120"/>
      <c r="AS34" s="120"/>
      <c r="AT34" s="253">
        <f t="shared" ref="AT34:AT47" si="24">SUM(AJ34:AS34)</f>
        <v>0</v>
      </c>
    </row>
    <row r="35" spans="1:46">
      <c r="A35" s="204" t="str">
        <f>'N3.01'!A35</f>
        <v>Stage 3:With Intervention Risk Change</v>
      </c>
      <c r="B35" s="204" t="str">
        <f>'N3.01'!B35</f>
        <v>Non-Intervention Impacts</v>
      </c>
      <c r="C35" s="204" t="str">
        <f>'N3.01'!C35</f>
        <v>Data Revision Impact</v>
      </c>
      <c r="D35" s="204" t="str">
        <f>'N3.01'!D35</f>
        <v>Non-Intervention</v>
      </c>
      <c r="F35" s="212" t="s">
        <v>51</v>
      </c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253">
        <f t="shared" si="22"/>
        <v>0</v>
      </c>
      <c r="S35" s="199" t="str">
        <f t="shared" si="5"/>
        <v>Units:</v>
      </c>
      <c r="T35" s="120"/>
      <c r="V35" s="199" t="str">
        <f t="shared" si="6"/>
        <v>Units:</v>
      </c>
      <c r="W35" s="120"/>
      <c r="X35" s="120"/>
      <c r="Y35" s="120"/>
      <c r="Z35" s="120"/>
      <c r="AA35" s="120"/>
      <c r="AB35" s="120"/>
      <c r="AC35" s="120"/>
      <c r="AD35" s="120"/>
      <c r="AE35" s="120"/>
      <c r="AF35" s="120"/>
      <c r="AG35" s="253">
        <f t="shared" si="23"/>
        <v>0</v>
      </c>
      <c r="AI35" s="199" t="str">
        <f t="shared" si="8"/>
        <v>Units:</v>
      </c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253">
        <f t="shared" si="24"/>
        <v>0</v>
      </c>
    </row>
    <row r="36" spans="1:46">
      <c r="A36" s="204" t="str">
        <f>'N3.01'!A36</f>
        <v>Stage 3:With Intervention Risk Change</v>
      </c>
      <c r="B36" s="204" t="str">
        <f>'N3.01'!B36</f>
        <v>Non-Intervention Impacts</v>
      </c>
      <c r="C36" s="204" t="str">
        <f>'N3.01'!C36</f>
        <v>Manual Over-ride on PoF or CoF</v>
      </c>
      <c r="D36" s="204" t="str">
        <f>'N3.01'!D36</f>
        <v>Non-Intervention</v>
      </c>
      <c r="F36" s="212" t="s">
        <v>51</v>
      </c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253">
        <f t="shared" si="22"/>
        <v>0</v>
      </c>
      <c r="S36" s="199" t="str">
        <f t="shared" si="5"/>
        <v>Units:</v>
      </c>
      <c r="T36" s="120"/>
      <c r="V36" s="199" t="str">
        <f t="shared" si="6"/>
        <v>Units:</v>
      </c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253">
        <f t="shared" si="23"/>
        <v>0</v>
      </c>
      <c r="AI36" s="199" t="str">
        <f t="shared" si="8"/>
        <v>Units:</v>
      </c>
      <c r="AJ36" s="120"/>
      <c r="AK36" s="120"/>
      <c r="AL36" s="120"/>
      <c r="AM36" s="120"/>
      <c r="AN36" s="120"/>
      <c r="AO36" s="120"/>
      <c r="AP36" s="120"/>
      <c r="AQ36" s="120"/>
      <c r="AR36" s="120"/>
      <c r="AS36" s="120"/>
      <c r="AT36" s="253">
        <f t="shared" si="24"/>
        <v>0</v>
      </c>
    </row>
    <row r="37" spans="1:46">
      <c r="A37" s="204" t="str">
        <f>'N3.01'!A37</f>
        <v>Stage 3:With Intervention Risk Change</v>
      </c>
      <c r="B37" s="204" t="str">
        <f>'N3.01'!B37</f>
        <v>Non-Intervention Impacts</v>
      </c>
      <c r="C37" s="204" t="str">
        <f>'N3.01'!C37</f>
        <v>Extension of Expected Asset Life</v>
      </c>
      <c r="D37" s="204" t="str">
        <f>'N3.01'!D37</f>
        <v>Non-Intervention</v>
      </c>
      <c r="F37" s="212" t="s">
        <v>51</v>
      </c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253">
        <f t="shared" si="22"/>
        <v>0</v>
      </c>
      <c r="S37" s="199" t="str">
        <f t="shared" si="5"/>
        <v>Units:</v>
      </c>
      <c r="T37" s="120"/>
      <c r="V37" s="199" t="str">
        <f t="shared" si="6"/>
        <v>Units:</v>
      </c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253">
        <f t="shared" si="23"/>
        <v>0</v>
      </c>
      <c r="AI37" s="199" t="str">
        <f t="shared" si="8"/>
        <v>Units:</v>
      </c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253">
        <f t="shared" si="24"/>
        <v>0</v>
      </c>
    </row>
    <row r="38" spans="1:46">
      <c r="A38" s="204" t="str">
        <f>'N3.01'!A38</f>
        <v>Stage 3:With Intervention Risk Change</v>
      </c>
      <c r="B38" s="204" t="str">
        <f>'N3.01'!B38</f>
        <v>Non-Intervention Impacts</v>
      </c>
      <c r="C38" s="204" t="str">
        <f>'N3.01'!C38</f>
        <v>Consequential Interventions</v>
      </c>
      <c r="D38" s="204" t="str">
        <f>'N3.01'!D38</f>
        <v>Non-Intervention</v>
      </c>
      <c r="F38" s="212" t="s">
        <v>51</v>
      </c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253">
        <f t="shared" si="22"/>
        <v>0</v>
      </c>
      <c r="S38" s="199" t="str">
        <f t="shared" si="5"/>
        <v>Units:</v>
      </c>
      <c r="T38" s="120"/>
      <c r="V38" s="199" t="str">
        <f t="shared" si="6"/>
        <v>Units:</v>
      </c>
      <c r="W38" s="120"/>
      <c r="X38" s="120"/>
      <c r="Y38" s="120"/>
      <c r="Z38" s="120"/>
      <c r="AA38" s="120"/>
      <c r="AB38" s="120"/>
      <c r="AC38" s="120"/>
      <c r="AD38" s="120"/>
      <c r="AE38" s="120"/>
      <c r="AF38" s="120"/>
      <c r="AG38" s="253">
        <f t="shared" si="23"/>
        <v>0</v>
      </c>
      <c r="AI38" s="199" t="str">
        <f t="shared" si="8"/>
        <v>Units:</v>
      </c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253">
        <f t="shared" si="24"/>
        <v>0</v>
      </c>
    </row>
    <row r="39" spans="1:46">
      <c r="A39" s="204" t="str">
        <f>'N3.01'!A39</f>
        <v>Stage 3:With Intervention Risk Change</v>
      </c>
      <c r="B39" s="204" t="str">
        <f>'N3.01'!B39</f>
        <v>Asset Intervention Impacts</v>
      </c>
      <c r="C39" s="204" t="str">
        <f>'N3.01'!C39</f>
        <v>Asset Replacement (PoF Driven)</v>
      </c>
      <c r="D39" s="204" t="str">
        <f>'N3.01'!D39</f>
        <v>Replacement</v>
      </c>
      <c r="F39" s="212" t="s">
        <v>51</v>
      </c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253">
        <f t="shared" si="22"/>
        <v>0</v>
      </c>
      <c r="S39" s="199" t="str">
        <f t="shared" si="5"/>
        <v>Units:</v>
      </c>
      <c r="T39" s="120"/>
      <c r="V39" s="199" t="str">
        <f t="shared" si="6"/>
        <v>Units:</v>
      </c>
      <c r="W39" s="120"/>
      <c r="X39" s="120"/>
      <c r="Y39" s="120"/>
      <c r="Z39" s="120"/>
      <c r="AA39" s="120"/>
      <c r="AB39" s="120"/>
      <c r="AC39" s="120"/>
      <c r="AD39" s="120"/>
      <c r="AE39" s="120"/>
      <c r="AF39" s="120"/>
      <c r="AG39" s="253">
        <f t="shared" si="23"/>
        <v>0</v>
      </c>
      <c r="AI39" s="199" t="str">
        <f t="shared" si="8"/>
        <v>Units:</v>
      </c>
      <c r="AJ39" s="120"/>
      <c r="AK39" s="120"/>
      <c r="AL39" s="120"/>
      <c r="AM39" s="120"/>
      <c r="AN39" s="120"/>
      <c r="AO39" s="120"/>
      <c r="AP39" s="120"/>
      <c r="AQ39" s="120"/>
      <c r="AR39" s="120"/>
      <c r="AS39" s="120"/>
      <c r="AT39" s="253">
        <f t="shared" si="24"/>
        <v>0</v>
      </c>
    </row>
    <row r="40" spans="1:46">
      <c r="A40" s="204" t="str">
        <f>'N3.01'!A40</f>
        <v>Stage 3:With Intervention Risk Change</v>
      </c>
      <c r="B40" s="204" t="str">
        <f>'N3.01'!B40</f>
        <v>Asset Intervention Impacts</v>
      </c>
      <c r="C40" s="204" t="str">
        <f>'N3.01'!C40</f>
        <v>Asset Replacement (CoF Driven)</v>
      </c>
      <c r="D40" s="204" t="str">
        <f>'N3.01'!D40</f>
        <v>Replacement</v>
      </c>
      <c r="F40" s="212" t="s">
        <v>51</v>
      </c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253">
        <f t="shared" si="22"/>
        <v>0</v>
      </c>
      <c r="S40" s="199" t="str">
        <f t="shared" si="5"/>
        <v>Units:</v>
      </c>
      <c r="T40" s="120"/>
      <c r="V40" s="199" t="str">
        <f t="shared" si="6"/>
        <v>Units:</v>
      </c>
      <c r="W40" s="120"/>
      <c r="X40" s="120"/>
      <c r="Y40" s="120"/>
      <c r="Z40" s="120"/>
      <c r="AA40" s="120"/>
      <c r="AB40" s="120"/>
      <c r="AC40" s="120"/>
      <c r="AD40" s="120"/>
      <c r="AE40" s="120"/>
      <c r="AF40" s="120"/>
      <c r="AG40" s="253">
        <f t="shared" si="23"/>
        <v>0</v>
      </c>
      <c r="AI40" s="199" t="str">
        <f t="shared" si="8"/>
        <v>Units:</v>
      </c>
      <c r="AJ40" s="120"/>
      <c r="AK40" s="120"/>
      <c r="AL40" s="120"/>
      <c r="AM40" s="120"/>
      <c r="AN40" s="120"/>
      <c r="AO40" s="120"/>
      <c r="AP40" s="120"/>
      <c r="AQ40" s="120"/>
      <c r="AR40" s="120"/>
      <c r="AS40" s="120"/>
      <c r="AT40" s="253">
        <f t="shared" si="24"/>
        <v>0</v>
      </c>
    </row>
    <row r="41" spans="1:46">
      <c r="A41" s="204" t="str">
        <f>'N3.01'!A41</f>
        <v>Stage 3:With Intervention Risk Change</v>
      </c>
      <c r="B41" s="204" t="str">
        <f>'N3.01'!B41</f>
        <v>Asset Intervention Impacts</v>
      </c>
      <c r="C41" s="204" t="str">
        <f>'N3.01'!C41</f>
        <v>Asset Replacement (Other Driven)</v>
      </c>
      <c r="D41" s="204" t="str">
        <f>'N3.01'!D41</f>
        <v>Replacement</v>
      </c>
      <c r="F41" s="212" t="s">
        <v>51</v>
      </c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253">
        <f t="shared" si="22"/>
        <v>0</v>
      </c>
      <c r="S41" s="199" t="str">
        <f t="shared" si="5"/>
        <v>Units:</v>
      </c>
      <c r="T41" s="120"/>
      <c r="V41" s="199" t="str">
        <f t="shared" si="6"/>
        <v>Units:</v>
      </c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253">
        <f t="shared" si="23"/>
        <v>0</v>
      </c>
      <c r="AI41" s="199" t="str">
        <f t="shared" si="8"/>
        <v>Units:</v>
      </c>
      <c r="AJ41" s="120"/>
      <c r="AK41" s="120"/>
      <c r="AL41" s="120"/>
      <c r="AM41" s="120"/>
      <c r="AN41" s="120"/>
      <c r="AO41" s="120"/>
      <c r="AP41" s="120"/>
      <c r="AQ41" s="120"/>
      <c r="AR41" s="120"/>
      <c r="AS41" s="120"/>
      <c r="AT41" s="253">
        <f t="shared" si="24"/>
        <v>0</v>
      </c>
    </row>
    <row r="42" spans="1:46">
      <c r="A42" s="204" t="str">
        <f>'N3.01'!A42</f>
        <v>Stage 3:With Intervention Risk Change</v>
      </c>
      <c r="B42" s="204" t="str">
        <f>'N3.01'!B42</f>
        <v>Asset Intervention Impacts</v>
      </c>
      <c r="C42" s="204" t="str">
        <f>'N3.01'!C42</f>
        <v>Asset Refurbishment (PoF Driven)</v>
      </c>
      <c r="D42" s="204" t="str">
        <f>'N3.01'!D42</f>
        <v>Refurbishment</v>
      </c>
      <c r="F42" s="212" t="s">
        <v>51</v>
      </c>
      <c r="G42" s="120"/>
      <c r="H42" s="120"/>
      <c r="I42" s="120"/>
      <c r="J42" s="120"/>
      <c r="K42" s="120"/>
      <c r="L42" s="120"/>
      <c r="M42" s="120"/>
      <c r="N42" s="120"/>
      <c r="O42" s="120"/>
      <c r="P42" s="120"/>
      <c r="Q42" s="253">
        <f t="shared" si="22"/>
        <v>0</v>
      </c>
      <c r="S42" s="199" t="str">
        <f t="shared" si="5"/>
        <v>Units:</v>
      </c>
      <c r="T42" s="120"/>
      <c r="V42" s="199" t="str">
        <f t="shared" si="6"/>
        <v>Units:</v>
      </c>
      <c r="W42" s="120"/>
      <c r="X42" s="120"/>
      <c r="Y42" s="120"/>
      <c r="Z42" s="120"/>
      <c r="AA42" s="120"/>
      <c r="AB42" s="120"/>
      <c r="AC42" s="120"/>
      <c r="AD42" s="120"/>
      <c r="AE42" s="120"/>
      <c r="AF42" s="120"/>
      <c r="AG42" s="253">
        <f t="shared" si="23"/>
        <v>0</v>
      </c>
      <c r="AI42" s="199" t="str">
        <f t="shared" si="8"/>
        <v>Units:</v>
      </c>
      <c r="AJ42" s="120"/>
      <c r="AK42" s="120"/>
      <c r="AL42" s="120"/>
      <c r="AM42" s="120"/>
      <c r="AN42" s="120"/>
      <c r="AO42" s="120"/>
      <c r="AP42" s="120"/>
      <c r="AQ42" s="120"/>
      <c r="AR42" s="120"/>
      <c r="AS42" s="120"/>
      <c r="AT42" s="253">
        <f t="shared" si="24"/>
        <v>0</v>
      </c>
    </row>
    <row r="43" spans="1:46">
      <c r="A43" s="204" t="str">
        <f>'N3.01'!A43</f>
        <v>Stage 3:With Intervention Risk Change</v>
      </c>
      <c r="B43" s="204" t="str">
        <f>'N3.01'!B43</f>
        <v>Asset Intervention Impacts</v>
      </c>
      <c r="C43" s="204" t="str">
        <f>'N3.01'!C43</f>
        <v>Asset Refurbishment (CoF Driven)</v>
      </c>
      <c r="D43" s="204" t="str">
        <f>'N3.01'!D43</f>
        <v>Refurbishment</v>
      </c>
      <c r="F43" s="212" t="s">
        <v>51</v>
      </c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253">
        <f t="shared" si="22"/>
        <v>0</v>
      </c>
      <c r="S43" s="199" t="str">
        <f t="shared" si="5"/>
        <v>Units:</v>
      </c>
      <c r="T43" s="120"/>
      <c r="V43" s="199" t="str">
        <f t="shared" si="6"/>
        <v>Units:</v>
      </c>
      <c r="W43" s="120"/>
      <c r="X43" s="120"/>
      <c r="Y43" s="120"/>
      <c r="Z43" s="120"/>
      <c r="AA43" s="120"/>
      <c r="AB43" s="120"/>
      <c r="AC43" s="120"/>
      <c r="AD43" s="120"/>
      <c r="AE43" s="120"/>
      <c r="AF43" s="120"/>
      <c r="AG43" s="253">
        <f t="shared" si="23"/>
        <v>0</v>
      </c>
      <c r="AI43" s="199" t="str">
        <f t="shared" si="8"/>
        <v>Units:</v>
      </c>
      <c r="AJ43" s="120"/>
      <c r="AK43" s="120"/>
      <c r="AL43" s="120"/>
      <c r="AM43" s="120"/>
      <c r="AN43" s="120"/>
      <c r="AO43" s="120"/>
      <c r="AP43" s="120"/>
      <c r="AQ43" s="120"/>
      <c r="AR43" s="120"/>
      <c r="AS43" s="120"/>
      <c r="AT43" s="253">
        <f t="shared" si="24"/>
        <v>0</v>
      </c>
    </row>
    <row r="44" spans="1:46">
      <c r="A44" s="204" t="str">
        <f>'N3.01'!A44</f>
        <v>Stage 3:With Intervention Risk Change</v>
      </c>
      <c r="B44" s="204" t="str">
        <f>'N3.01'!B44</f>
        <v>Asset Intervention Impacts</v>
      </c>
      <c r="C44" s="204" t="str">
        <f>'N3.01'!C44</f>
        <v>Asset Refurbishment (Other Driven)</v>
      </c>
      <c r="D44" s="204" t="str">
        <f>'N3.01'!D44</f>
        <v>Refurbishment</v>
      </c>
      <c r="F44" s="212" t="s">
        <v>51</v>
      </c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253">
        <f t="shared" si="22"/>
        <v>0</v>
      </c>
      <c r="S44" s="199" t="str">
        <f t="shared" si="5"/>
        <v>Units:</v>
      </c>
      <c r="T44" s="120"/>
      <c r="V44" s="199" t="str">
        <f t="shared" si="6"/>
        <v>Units:</v>
      </c>
      <c r="W44" s="120"/>
      <c r="X44" s="120"/>
      <c r="Y44" s="120"/>
      <c r="Z44" s="120"/>
      <c r="AA44" s="120"/>
      <c r="AB44" s="120"/>
      <c r="AC44" s="120"/>
      <c r="AD44" s="120"/>
      <c r="AE44" s="120"/>
      <c r="AF44" s="120"/>
      <c r="AG44" s="253">
        <f t="shared" si="23"/>
        <v>0</v>
      </c>
      <c r="AI44" s="199" t="str">
        <f t="shared" si="8"/>
        <v>Units:</v>
      </c>
      <c r="AJ44" s="120"/>
      <c r="AK44" s="120"/>
      <c r="AL44" s="120"/>
      <c r="AM44" s="120"/>
      <c r="AN44" s="120"/>
      <c r="AO44" s="120"/>
      <c r="AP44" s="120"/>
      <c r="AQ44" s="120"/>
      <c r="AR44" s="120"/>
      <c r="AS44" s="120"/>
      <c r="AT44" s="253">
        <f t="shared" si="24"/>
        <v>0</v>
      </c>
    </row>
    <row r="45" spans="1:46">
      <c r="A45" s="204" t="str">
        <f>'N3.01'!A45</f>
        <v>Stage 3:With Intervention Risk Change</v>
      </c>
      <c r="B45" s="204" t="str">
        <f>'N3.01'!B45</f>
        <v>Asset Intervention Impacts</v>
      </c>
      <c r="C45" s="204" t="str">
        <f>'N3.01'!C45</f>
        <v>Asset Replacement Due To Early Life Failures</v>
      </c>
      <c r="D45" s="204" t="str">
        <f>'N3.01'!D45</f>
        <v>Other Interventions</v>
      </c>
      <c r="F45" s="212" t="s">
        <v>51</v>
      </c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253">
        <f t="shared" si="22"/>
        <v>0</v>
      </c>
      <c r="S45" s="199" t="str">
        <f t="shared" si="5"/>
        <v>Units:</v>
      </c>
      <c r="T45" s="120"/>
      <c r="V45" s="199" t="str">
        <f t="shared" si="6"/>
        <v>Units:</v>
      </c>
      <c r="W45" s="120"/>
      <c r="X45" s="120"/>
      <c r="Y45" s="120"/>
      <c r="Z45" s="120"/>
      <c r="AA45" s="120"/>
      <c r="AB45" s="120"/>
      <c r="AC45" s="120"/>
      <c r="AD45" s="120"/>
      <c r="AE45" s="120"/>
      <c r="AF45" s="120"/>
      <c r="AG45" s="253">
        <f t="shared" si="23"/>
        <v>0</v>
      </c>
      <c r="AI45" s="199" t="str">
        <f t="shared" si="8"/>
        <v>Units:</v>
      </c>
      <c r="AJ45" s="120"/>
      <c r="AK45" s="120"/>
      <c r="AL45" s="120"/>
      <c r="AM45" s="120"/>
      <c r="AN45" s="120"/>
      <c r="AO45" s="120"/>
      <c r="AP45" s="120"/>
      <c r="AQ45" s="120"/>
      <c r="AR45" s="120"/>
      <c r="AS45" s="120"/>
      <c r="AT45" s="253">
        <f t="shared" si="24"/>
        <v>0</v>
      </c>
    </row>
    <row r="46" spans="1:46">
      <c r="A46" s="204" t="str">
        <f>'N3.01'!A46</f>
        <v>Stage 3:With Intervention Risk Change</v>
      </c>
      <c r="B46" s="204" t="str">
        <f>'N3.01'!B46</f>
        <v>Risk Changes</v>
      </c>
      <c r="C46" s="248" t="str">
        <f>'N3.01'!C46</f>
        <v>Optional entry 4</v>
      </c>
      <c r="D46" s="204" t="str">
        <f>'N3.01'!D46</f>
        <v>N/A</v>
      </c>
      <c r="F46" s="212" t="s">
        <v>51</v>
      </c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53">
        <f t="shared" si="22"/>
        <v>0</v>
      </c>
      <c r="S46" s="199" t="str">
        <f t="shared" si="5"/>
        <v>Units:</v>
      </c>
      <c r="T46" s="120"/>
      <c r="V46" s="199" t="str">
        <f t="shared" si="6"/>
        <v>Units:</v>
      </c>
      <c r="W46" s="206"/>
      <c r="X46" s="206"/>
      <c r="Y46" s="206"/>
      <c r="Z46" s="206"/>
      <c r="AA46" s="206"/>
      <c r="AB46" s="206"/>
      <c r="AC46" s="206"/>
      <c r="AD46" s="206"/>
      <c r="AE46" s="206"/>
      <c r="AF46" s="206"/>
      <c r="AG46" s="253">
        <f t="shared" si="23"/>
        <v>0</v>
      </c>
      <c r="AI46" s="199" t="str">
        <f t="shared" si="8"/>
        <v>Units:</v>
      </c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53">
        <f t="shared" si="24"/>
        <v>0</v>
      </c>
    </row>
    <row r="47" spans="1:46">
      <c r="A47" s="247" t="str">
        <f>'N3.01'!A47</f>
        <v>Stage 3: RIIO-2 With Intervention Position 2025/26</v>
      </c>
      <c r="B47" s="247" t="str">
        <f>'N3.01'!B47</f>
        <v>Total Asset Category Risk</v>
      </c>
      <c r="C47" s="247" t="str">
        <f>'N3.01'!C47</f>
        <v>With Intervention Position</v>
      </c>
      <c r="D47" s="247" t="str">
        <f>'N3.01'!D47</f>
        <v>Total</v>
      </c>
      <c r="F47" s="212" t="s">
        <v>51</v>
      </c>
      <c r="G47" s="252">
        <f>SUM(G$33:G$46)</f>
        <v>0</v>
      </c>
      <c r="H47" s="252">
        <f t="shared" ref="H47:P47" si="25">SUM(H$33:H$46)</f>
        <v>0</v>
      </c>
      <c r="I47" s="252">
        <f t="shared" si="25"/>
        <v>0</v>
      </c>
      <c r="J47" s="252">
        <f t="shared" si="25"/>
        <v>0</v>
      </c>
      <c r="K47" s="252">
        <f t="shared" si="25"/>
        <v>0</v>
      </c>
      <c r="L47" s="252">
        <f t="shared" si="25"/>
        <v>0</v>
      </c>
      <c r="M47" s="252">
        <f t="shared" si="25"/>
        <v>0</v>
      </c>
      <c r="N47" s="252">
        <f t="shared" si="25"/>
        <v>0</v>
      </c>
      <c r="O47" s="252">
        <f t="shared" si="25"/>
        <v>0</v>
      </c>
      <c r="P47" s="252">
        <f t="shared" si="25"/>
        <v>0</v>
      </c>
      <c r="Q47" s="252">
        <f t="shared" si="22"/>
        <v>0</v>
      </c>
      <c r="S47" s="199" t="str">
        <f t="shared" si="5"/>
        <v>Units:</v>
      </c>
      <c r="T47" s="120"/>
      <c r="V47" s="199" t="str">
        <f t="shared" si="6"/>
        <v>Units:</v>
      </c>
      <c r="W47" s="252">
        <f t="shared" ref="W47:AF47" si="26">SUM(W$33:W$46)</f>
        <v>0</v>
      </c>
      <c r="X47" s="252">
        <f t="shared" si="26"/>
        <v>0</v>
      </c>
      <c r="Y47" s="252">
        <f t="shared" si="26"/>
        <v>0</v>
      </c>
      <c r="Z47" s="252">
        <f t="shared" si="26"/>
        <v>0</v>
      </c>
      <c r="AA47" s="252">
        <f t="shared" si="26"/>
        <v>0</v>
      </c>
      <c r="AB47" s="252">
        <f t="shared" si="26"/>
        <v>0</v>
      </c>
      <c r="AC47" s="252">
        <f t="shared" si="26"/>
        <v>0</v>
      </c>
      <c r="AD47" s="252">
        <f t="shared" si="26"/>
        <v>0</v>
      </c>
      <c r="AE47" s="252">
        <f t="shared" si="26"/>
        <v>0</v>
      </c>
      <c r="AF47" s="252">
        <f t="shared" si="26"/>
        <v>0</v>
      </c>
      <c r="AG47" s="252">
        <f t="shared" si="23"/>
        <v>0</v>
      </c>
      <c r="AI47" s="199" t="str">
        <f t="shared" si="8"/>
        <v>Units:</v>
      </c>
      <c r="AJ47" s="252">
        <f t="shared" ref="AJ47:AS47" si="27">SUM(AJ$33:AJ$46)</f>
        <v>0</v>
      </c>
      <c r="AK47" s="252">
        <f t="shared" si="27"/>
        <v>0</v>
      </c>
      <c r="AL47" s="252">
        <f t="shared" si="27"/>
        <v>0</v>
      </c>
      <c r="AM47" s="252">
        <f t="shared" si="27"/>
        <v>0</v>
      </c>
      <c r="AN47" s="252">
        <f t="shared" si="27"/>
        <v>0</v>
      </c>
      <c r="AO47" s="252">
        <f t="shared" si="27"/>
        <v>0</v>
      </c>
      <c r="AP47" s="252">
        <f t="shared" si="27"/>
        <v>0</v>
      </c>
      <c r="AQ47" s="252">
        <f t="shared" si="27"/>
        <v>0</v>
      </c>
      <c r="AR47" s="252">
        <f t="shared" si="27"/>
        <v>0</v>
      </c>
      <c r="AS47" s="252">
        <f t="shared" si="27"/>
        <v>0</v>
      </c>
      <c r="AT47" s="252">
        <f t="shared" si="24"/>
        <v>0</v>
      </c>
    </row>
    <row r="48" spans="1:46" s="207" customFormat="1" ht="5" customHeight="1">
      <c r="S48" s="208"/>
      <c r="V48" s="208"/>
      <c r="AI48" s="208"/>
    </row>
    <row r="49" spans="1:46">
      <c r="A49" s="204" t="str">
        <f>'N3.01'!A49</f>
        <v>Long Term Risk Benefit: RIIO-2</v>
      </c>
      <c r="B49" s="204" t="str">
        <f>'N3.01'!B49</f>
        <v>Asset Intervention Impacts</v>
      </c>
      <c r="C49" s="204" t="str">
        <f>'N3.01'!C49</f>
        <v>Asset Replacement (PoF Driven)</v>
      </c>
      <c r="D49" s="204" t="str">
        <f>'N3.01'!D49</f>
        <v>N/A</v>
      </c>
      <c r="F49" s="212" t="s">
        <v>51</v>
      </c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253">
        <f t="shared" ref="Q49:Q55" si="28">SUM(G49:P49)</f>
        <v>0</v>
      </c>
      <c r="S49" s="199" t="str">
        <f t="shared" si="5"/>
        <v>Units:</v>
      </c>
      <c r="T49" s="120"/>
      <c r="V49" s="199" t="str">
        <f t="shared" si="6"/>
        <v>Units:</v>
      </c>
      <c r="W49" s="120"/>
      <c r="X49" s="120"/>
      <c r="Y49" s="120"/>
      <c r="Z49" s="120"/>
      <c r="AA49" s="120"/>
      <c r="AB49" s="120"/>
      <c r="AC49" s="120"/>
      <c r="AD49" s="120"/>
      <c r="AE49" s="120"/>
      <c r="AF49" s="120"/>
      <c r="AG49" s="253">
        <f t="shared" ref="AG49:AG55" si="29">SUM(W49:AF49)</f>
        <v>0</v>
      </c>
      <c r="AI49" s="199" t="str">
        <f t="shared" si="8"/>
        <v>Units:</v>
      </c>
      <c r="AJ49" s="120"/>
      <c r="AK49" s="120"/>
      <c r="AL49" s="120"/>
      <c r="AM49" s="120"/>
      <c r="AN49" s="120"/>
      <c r="AO49" s="120"/>
      <c r="AP49" s="120"/>
      <c r="AQ49" s="120"/>
      <c r="AR49" s="120"/>
      <c r="AS49" s="120"/>
      <c r="AT49" s="253">
        <f t="shared" ref="AT49:AT55" si="30">SUM(AJ49:AS49)</f>
        <v>0</v>
      </c>
    </row>
    <row r="50" spans="1:46">
      <c r="A50" s="204" t="str">
        <f>'N3.01'!A50</f>
        <v>Long Term Risk Benefit: RIIO-2</v>
      </c>
      <c r="B50" s="204" t="str">
        <f>'N3.01'!B50</f>
        <v>Asset Intervention Impacts</v>
      </c>
      <c r="C50" s="204" t="str">
        <f>'N3.01'!C50</f>
        <v>Asset Replacement (CoF Driven)</v>
      </c>
      <c r="D50" s="204" t="str">
        <f>'N3.01'!D50</f>
        <v>N/A</v>
      </c>
      <c r="F50" s="212" t="s">
        <v>51</v>
      </c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253">
        <f t="shared" si="28"/>
        <v>0</v>
      </c>
      <c r="S50" s="199" t="str">
        <f t="shared" si="5"/>
        <v>Units:</v>
      </c>
      <c r="T50" s="120"/>
      <c r="V50" s="199" t="str">
        <f t="shared" si="6"/>
        <v>Units:</v>
      </c>
      <c r="W50" s="120"/>
      <c r="X50" s="120"/>
      <c r="Y50" s="120"/>
      <c r="Z50" s="120"/>
      <c r="AA50" s="120"/>
      <c r="AB50" s="120"/>
      <c r="AC50" s="120"/>
      <c r="AD50" s="120"/>
      <c r="AE50" s="120"/>
      <c r="AF50" s="120"/>
      <c r="AG50" s="253">
        <f t="shared" si="29"/>
        <v>0</v>
      </c>
      <c r="AI50" s="199" t="str">
        <f t="shared" si="8"/>
        <v>Units:</v>
      </c>
      <c r="AJ50" s="120"/>
      <c r="AK50" s="120"/>
      <c r="AL50" s="120"/>
      <c r="AM50" s="120"/>
      <c r="AN50" s="120"/>
      <c r="AO50" s="120"/>
      <c r="AP50" s="120"/>
      <c r="AQ50" s="120"/>
      <c r="AR50" s="120"/>
      <c r="AS50" s="120"/>
      <c r="AT50" s="253">
        <f t="shared" si="30"/>
        <v>0</v>
      </c>
    </row>
    <row r="51" spans="1:46">
      <c r="A51" s="204" t="str">
        <f>'N3.01'!A51</f>
        <v>Long Term Risk Benefit: RIIO-2</v>
      </c>
      <c r="B51" s="204" t="str">
        <f>'N3.01'!B51</f>
        <v>Asset Intervention Impacts</v>
      </c>
      <c r="C51" s="204" t="str">
        <f>'N3.01'!C51</f>
        <v>Asset Replacement (Other Driven)</v>
      </c>
      <c r="D51" s="204" t="str">
        <f>'N3.01'!D51</f>
        <v>N/A</v>
      </c>
      <c r="F51" s="212" t="s">
        <v>51</v>
      </c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253">
        <f t="shared" si="28"/>
        <v>0</v>
      </c>
      <c r="S51" s="199" t="str">
        <f t="shared" si="5"/>
        <v>Units:</v>
      </c>
      <c r="T51" s="120"/>
      <c r="V51" s="199" t="str">
        <f t="shared" si="6"/>
        <v>Units:</v>
      </c>
      <c r="W51" s="120"/>
      <c r="X51" s="120"/>
      <c r="Y51" s="120"/>
      <c r="Z51" s="120"/>
      <c r="AA51" s="120"/>
      <c r="AB51" s="120"/>
      <c r="AC51" s="120"/>
      <c r="AD51" s="120"/>
      <c r="AE51" s="120"/>
      <c r="AF51" s="120"/>
      <c r="AG51" s="253">
        <f t="shared" si="29"/>
        <v>0</v>
      </c>
      <c r="AI51" s="199" t="str">
        <f t="shared" si="8"/>
        <v>Units:</v>
      </c>
      <c r="AJ51" s="120"/>
      <c r="AK51" s="120"/>
      <c r="AL51" s="120"/>
      <c r="AM51" s="120"/>
      <c r="AN51" s="120"/>
      <c r="AO51" s="120"/>
      <c r="AP51" s="120"/>
      <c r="AQ51" s="120"/>
      <c r="AR51" s="120"/>
      <c r="AS51" s="120"/>
      <c r="AT51" s="253">
        <f t="shared" si="30"/>
        <v>0</v>
      </c>
    </row>
    <row r="52" spans="1:46">
      <c r="A52" s="204" t="str">
        <f>'N3.01'!A52</f>
        <v>Long Term Risk Benefit: RIIO-2</v>
      </c>
      <c r="B52" s="204" t="str">
        <f>'N3.01'!B52</f>
        <v>Asset Intervention Impacts</v>
      </c>
      <c r="C52" s="204" t="str">
        <f>'N3.01'!C52</f>
        <v>Asset Refurbishment (PoF Driven)</v>
      </c>
      <c r="D52" s="204" t="str">
        <f>'N3.01'!D52</f>
        <v>N/A</v>
      </c>
      <c r="F52" s="212" t="s">
        <v>51</v>
      </c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253">
        <f t="shared" si="28"/>
        <v>0</v>
      </c>
      <c r="S52" s="199" t="str">
        <f t="shared" si="5"/>
        <v>Units:</v>
      </c>
      <c r="T52" s="120"/>
      <c r="V52" s="199" t="str">
        <f t="shared" si="6"/>
        <v>Units:</v>
      </c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253">
        <f t="shared" si="29"/>
        <v>0</v>
      </c>
      <c r="AI52" s="199" t="str">
        <f t="shared" si="8"/>
        <v>Units:</v>
      </c>
      <c r="AJ52" s="120"/>
      <c r="AK52" s="120"/>
      <c r="AL52" s="120"/>
      <c r="AM52" s="120"/>
      <c r="AN52" s="120"/>
      <c r="AO52" s="120"/>
      <c r="AP52" s="120"/>
      <c r="AQ52" s="120"/>
      <c r="AR52" s="120"/>
      <c r="AS52" s="120"/>
      <c r="AT52" s="253">
        <f t="shared" si="30"/>
        <v>0</v>
      </c>
    </row>
    <row r="53" spans="1:46">
      <c r="A53" s="204" t="str">
        <f>'N3.01'!A53</f>
        <v>Long Term Risk Benefit: RIIO-2</v>
      </c>
      <c r="B53" s="204" t="str">
        <f>'N3.01'!B53</f>
        <v>Asset Intervention Impacts</v>
      </c>
      <c r="C53" s="204" t="str">
        <f>'N3.01'!C53</f>
        <v>Asset Refurbishment (CoF Driven)</v>
      </c>
      <c r="D53" s="204" t="str">
        <f>'N3.01'!D53</f>
        <v>N/A</v>
      </c>
      <c r="F53" s="212" t="s">
        <v>51</v>
      </c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253">
        <f t="shared" si="28"/>
        <v>0</v>
      </c>
      <c r="S53" s="199" t="str">
        <f t="shared" si="5"/>
        <v>Units:</v>
      </c>
      <c r="T53" s="120"/>
      <c r="V53" s="199" t="str">
        <f t="shared" si="6"/>
        <v>Units:</v>
      </c>
      <c r="W53" s="120"/>
      <c r="X53" s="120"/>
      <c r="Y53" s="120"/>
      <c r="Z53" s="120"/>
      <c r="AA53" s="120"/>
      <c r="AB53" s="120"/>
      <c r="AC53" s="120"/>
      <c r="AD53" s="120"/>
      <c r="AE53" s="120"/>
      <c r="AF53" s="120"/>
      <c r="AG53" s="253">
        <f t="shared" si="29"/>
        <v>0</v>
      </c>
      <c r="AI53" s="199" t="str">
        <f t="shared" si="8"/>
        <v>Units:</v>
      </c>
      <c r="AJ53" s="120"/>
      <c r="AK53" s="120"/>
      <c r="AL53" s="120"/>
      <c r="AM53" s="120"/>
      <c r="AN53" s="120"/>
      <c r="AO53" s="120"/>
      <c r="AP53" s="120"/>
      <c r="AQ53" s="120"/>
      <c r="AR53" s="120"/>
      <c r="AS53" s="120"/>
      <c r="AT53" s="253">
        <f t="shared" si="30"/>
        <v>0</v>
      </c>
    </row>
    <row r="54" spans="1:46">
      <c r="A54" s="204" t="str">
        <f>'N3.01'!A54</f>
        <v>Long Term Risk Benefit: RIIO-2</v>
      </c>
      <c r="B54" s="204" t="str">
        <f>'N3.01'!B54</f>
        <v>Asset Intervention Impacts</v>
      </c>
      <c r="C54" s="204" t="str">
        <f>'N3.01'!C54</f>
        <v>Asset Refurbishment (Other Driven)</v>
      </c>
      <c r="D54" s="204" t="str">
        <f>'N3.01'!D54</f>
        <v>N/A</v>
      </c>
      <c r="F54" s="212" t="s">
        <v>51</v>
      </c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253">
        <f t="shared" si="28"/>
        <v>0</v>
      </c>
      <c r="S54" s="199" t="str">
        <f t="shared" si="5"/>
        <v>Units:</v>
      </c>
      <c r="T54" s="120"/>
      <c r="V54" s="199" t="str">
        <f t="shared" si="6"/>
        <v>Units:</v>
      </c>
      <c r="W54" s="120"/>
      <c r="X54" s="120"/>
      <c r="Y54" s="120"/>
      <c r="Z54" s="120"/>
      <c r="AA54" s="120"/>
      <c r="AB54" s="120"/>
      <c r="AC54" s="120"/>
      <c r="AD54" s="120"/>
      <c r="AE54" s="120"/>
      <c r="AF54" s="120"/>
      <c r="AG54" s="253">
        <f t="shared" si="29"/>
        <v>0</v>
      </c>
      <c r="AI54" s="199" t="str">
        <f t="shared" si="8"/>
        <v>Units:</v>
      </c>
      <c r="AJ54" s="120"/>
      <c r="AK54" s="120"/>
      <c r="AL54" s="120"/>
      <c r="AM54" s="120"/>
      <c r="AN54" s="120"/>
      <c r="AO54" s="120"/>
      <c r="AP54" s="120"/>
      <c r="AQ54" s="120"/>
      <c r="AR54" s="120"/>
      <c r="AS54" s="120"/>
      <c r="AT54" s="253">
        <f t="shared" si="30"/>
        <v>0</v>
      </c>
    </row>
    <row r="55" spans="1:46">
      <c r="A55" s="204" t="str">
        <f>'N3.01'!A55</f>
        <v>Long Term Risk Benefit: RIIO-2</v>
      </c>
      <c r="B55" s="204" t="str">
        <f>'N3.01'!B55</f>
        <v>Asset Intervention Impacts</v>
      </c>
      <c r="C55" s="204" t="str">
        <f>'N3.01'!C55</f>
        <v>Total Long Term Risk Benefit</v>
      </c>
      <c r="D55" s="204" t="str">
        <f>'N3.01'!D55</f>
        <v>Sub-Total</v>
      </c>
      <c r="F55" s="212" t="s">
        <v>51</v>
      </c>
      <c r="G55" s="252">
        <f>SUM(G$49:G$54)</f>
        <v>0</v>
      </c>
      <c r="H55" s="252">
        <f t="shared" ref="H55:P55" si="31">SUM(H$49:H$54)</f>
        <v>0</v>
      </c>
      <c r="I55" s="252">
        <f t="shared" si="31"/>
        <v>0</v>
      </c>
      <c r="J55" s="252">
        <f t="shared" si="31"/>
        <v>0</v>
      </c>
      <c r="K55" s="252">
        <f t="shared" si="31"/>
        <v>0</v>
      </c>
      <c r="L55" s="252">
        <f t="shared" si="31"/>
        <v>0</v>
      </c>
      <c r="M55" s="252">
        <f t="shared" si="31"/>
        <v>0</v>
      </c>
      <c r="N55" s="252">
        <f t="shared" si="31"/>
        <v>0</v>
      </c>
      <c r="O55" s="252">
        <f t="shared" si="31"/>
        <v>0</v>
      </c>
      <c r="P55" s="252">
        <f t="shared" si="31"/>
        <v>0</v>
      </c>
      <c r="Q55" s="253">
        <f t="shared" si="28"/>
        <v>0</v>
      </c>
      <c r="S55" s="199" t="str">
        <f t="shared" si="5"/>
        <v>Units:</v>
      </c>
      <c r="T55" s="120"/>
      <c r="V55" s="199" t="str">
        <f t="shared" si="6"/>
        <v>Units:</v>
      </c>
      <c r="W55" s="252">
        <f t="shared" ref="W55:AF55" si="32">SUM(W$49:W$54)</f>
        <v>0</v>
      </c>
      <c r="X55" s="252">
        <f t="shared" si="32"/>
        <v>0</v>
      </c>
      <c r="Y55" s="252">
        <f t="shared" si="32"/>
        <v>0</v>
      </c>
      <c r="Z55" s="252">
        <f t="shared" si="32"/>
        <v>0</v>
      </c>
      <c r="AA55" s="252">
        <f t="shared" si="32"/>
        <v>0</v>
      </c>
      <c r="AB55" s="252">
        <f t="shared" si="32"/>
        <v>0</v>
      </c>
      <c r="AC55" s="252">
        <f t="shared" si="32"/>
        <v>0</v>
      </c>
      <c r="AD55" s="252">
        <f t="shared" si="32"/>
        <v>0</v>
      </c>
      <c r="AE55" s="252">
        <f t="shared" si="32"/>
        <v>0</v>
      </c>
      <c r="AF55" s="252">
        <f t="shared" si="32"/>
        <v>0</v>
      </c>
      <c r="AG55" s="253">
        <f t="shared" si="29"/>
        <v>0</v>
      </c>
      <c r="AI55" s="199" t="str">
        <f t="shared" si="8"/>
        <v>Units:</v>
      </c>
      <c r="AJ55" s="252">
        <f t="shared" ref="AJ55:AS55" si="33">SUM(AJ$49:AJ$54)</f>
        <v>0</v>
      </c>
      <c r="AK55" s="252">
        <f t="shared" si="33"/>
        <v>0</v>
      </c>
      <c r="AL55" s="252">
        <f t="shared" si="33"/>
        <v>0</v>
      </c>
      <c r="AM55" s="252">
        <f t="shared" si="33"/>
        <v>0</v>
      </c>
      <c r="AN55" s="252">
        <f t="shared" si="33"/>
        <v>0</v>
      </c>
      <c r="AO55" s="252">
        <f t="shared" si="33"/>
        <v>0</v>
      </c>
      <c r="AP55" s="252">
        <f t="shared" si="33"/>
        <v>0</v>
      </c>
      <c r="AQ55" s="252">
        <f t="shared" si="33"/>
        <v>0</v>
      </c>
      <c r="AR55" s="252">
        <f t="shared" si="33"/>
        <v>0</v>
      </c>
      <c r="AS55" s="252">
        <f t="shared" si="33"/>
        <v>0</v>
      </c>
      <c r="AT55" s="253">
        <f t="shared" si="30"/>
        <v>0</v>
      </c>
    </row>
    <row r="56" spans="1:46" s="207" customFormat="1" ht="5" customHeight="1">
      <c r="F56" s="208"/>
      <c r="S56" s="208"/>
      <c r="V56" s="208"/>
      <c r="AI56" s="208"/>
    </row>
    <row r="78" spans="5:5">
      <c r="E78" s="209"/>
    </row>
  </sheetData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>
    <tabColor rgb="FF7030A0"/>
  </sheetPr>
  <dimension ref="A1:AV78"/>
  <sheetViews>
    <sheetView zoomScale="85" zoomScaleNormal="85" workbookViewId="0">
      <selection activeCell="G47" sqref="G47"/>
    </sheetView>
  </sheetViews>
  <sheetFormatPr defaultColWidth="9" defaultRowHeight="12.4"/>
  <cols>
    <col min="1" max="1" width="51.19921875" style="89" customWidth="1"/>
    <col min="2" max="2" width="48.796875" style="89" bestFit="1" customWidth="1"/>
    <col min="3" max="3" width="51.19921875" style="89" bestFit="1" customWidth="1"/>
    <col min="4" max="4" width="11.796875" style="89" customWidth="1"/>
    <col min="5" max="5" width="1" style="207" customWidth="1"/>
    <col min="6" max="6" width="6.19921875" style="90" customWidth="1"/>
    <col min="7" max="7" width="9.796875" style="89" bestFit="1" customWidth="1"/>
    <col min="8" max="14" width="9.1328125" style="89" bestFit="1" customWidth="1"/>
    <col min="15" max="17" width="9" style="89"/>
    <col min="18" max="18" width="1" style="207" customWidth="1"/>
    <col min="19" max="19" width="6.19921875" style="90" customWidth="1"/>
    <col min="20" max="20" width="9" style="89"/>
    <col min="21" max="21" width="1" style="207" customWidth="1"/>
    <col min="22" max="22" width="6.19921875" style="90" customWidth="1"/>
    <col min="23" max="33" width="9" style="89"/>
    <col min="34" max="34" width="1" style="207" customWidth="1"/>
    <col min="35" max="35" width="6.19921875" style="90" customWidth="1"/>
    <col min="36" max="46" width="9" style="89"/>
    <col min="47" max="47" width="9.33203125" style="89" bestFit="1" customWidth="1"/>
    <col min="48" max="16384" width="9" style="89"/>
  </cols>
  <sheetData>
    <row r="1" spans="1:48" ht="25.15">
      <c r="A1" s="1" t="str">
        <f>N0_Cover!A1</f>
        <v>RIIO-2 Regulatory Reporting Pack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</row>
    <row r="2" spans="1:48" ht="22.9">
      <c r="A2" s="1">
        <f>N0_Cover!$B$12</f>
        <v>0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</row>
    <row r="3" spans="1:48" ht="19.899999999999999">
      <c r="A3" s="5" t="str">
        <f>"Workbook " &amp; N0_Cover!$B$12</f>
        <v xml:space="preserve">Workbook 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48" ht="17.649999999999999">
      <c r="A4" s="7" t="str">
        <f>"Submission Version " &amp; N0_Cover!$B$15 &amp; " - Submitted on " &amp; TEXT(N0_Cover!$B$16,"dd mmm yyyy")</f>
        <v>Submission Version  - Submitted on 00 Jan 1900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</row>
    <row r="5" spans="1:48" ht="17.649999999999999">
      <c r="A5" s="7" t="str">
        <f>"Template Version: " &amp; N0_Cover!$B$11</f>
        <v>Template Version: v1.0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</row>
    <row r="6" spans="1:48" ht="19.899999999999999">
      <c r="A6" s="5" t="e">
        <f ca="1">"Sheet: " &amp;VLOOKUP(RIGHT(CELL("filename",A1),LEN(CELL("filename",A1))-FIND("]",CELL("filename",A1))),'N0.1_Contents'!$A$11:$B$98,2,FALSE)</f>
        <v>#N/A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</row>
    <row r="7" spans="1:48" ht="17.649999999999999">
      <c r="A7" s="7" t="str">
        <f>"Prices Base: " &amp; 'N0.5_Data_Constants'!C13</f>
        <v>Prices Base: 2018/19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</row>
    <row r="8" spans="1:48" s="137" customFormat="1">
      <c r="A8" s="140" t="str">
        <f>"Error Checks: " &amp; IF(ISERROR(MATCH("Error",$A$9:$AV$9,0)),"OK","Error")</f>
        <v>Error Checks: OK</v>
      </c>
      <c r="B8" s="141"/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1"/>
      <c r="AE8" s="141"/>
      <c r="AF8" s="141"/>
      <c r="AG8" s="141"/>
      <c r="AH8" s="141"/>
      <c r="AI8" s="141"/>
      <c r="AJ8" s="141"/>
      <c r="AK8" s="141"/>
      <c r="AL8" s="141"/>
      <c r="AM8" s="141"/>
      <c r="AN8" s="141"/>
      <c r="AO8" s="141"/>
      <c r="AP8" s="141"/>
      <c r="AQ8" s="141"/>
      <c r="AR8" s="141"/>
      <c r="AS8" s="141"/>
      <c r="AT8" s="141"/>
      <c r="AU8" s="141"/>
    </row>
    <row r="9" spans="1:48" s="137" customFormat="1">
      <c r="A9" s="142" t="str">
        <f t="shared" ref="A9:AV9" si="0">IF(ISERROR(MATCH("Error",A10:A12,0)),"-","Error")</f>
        <v>-</v>
      </c>
      <c r="B9" s="142" t="str">
        <f t="shared" si="0"/>
        <v>-</v>
      </c>
      <c r="C9" s="142" t="str">
        <f t="shared" si="0"/>
        <v>-</v>
      </c>
      <c r="D9" s="142"/>
      <c r="E9" s="142" t="str">
        <f t="shared" si="0"/>
        <v>-</v>
      </c>
      <c r="F9" s="142" t="str">
        <f t="shared" si="0"/>
        <v>-</v>
      </c>
      <c r="G9" s="142" t="str">
        <f t="shared" si="0"/>
        <v>-</v>
      </c>
      <c r="H9" s="142" t="str">
        <f t="shared" si="0"/>
        <v>-</v>
      </c>
      <c r="I9" s="142" t="str">
        <f t="shared" si="0"/>
        <v>-</v>
      </c>
      <c r="J9" s="142" t="str">
        <f t="shared" si="0"/>
        <v>-</v>
      </c>
      <c r="K9" s="142" t="str">
        <f t="shared" si="0"/>
        <v>-</v>
      </c>
      <c r="L9" s="142" t="str">
        <f t="shared" si="0"/>
        <v>-</v>
      </c>
      <c r="M9" s="142" t="str">
        <f t="shared" si="0"/>
        <v>-</v>
      </c>
      <c r="N9" s="142" t="str">
        <f t="shared" si="0"/>
        <v>-</v>
      </c>
      <c r="O9" s="142" t="str">
        <f t="shared" si="0"/>
        <v>-</v>
      </c>
      <c r="P9" s="142" t="str">
        <f t="shared" si="0"/>
        <v>-</v>
      </c>
      <c r="Q9" s="142" t="str">
        <f t="shared" si="0"/>
        <v>-</v>
      </c>
      <c r="R9" s="142" t="str">
        <f t="shared" si="0"/>
        <v>-</v>
      </c>
      <c r="S9" s="142" t="str">
        <f t="shared" si="0"/>
        <v>-</v>
      </c>
      <c r="T9" s="142" t="str">
        <f t="shared" si="0"/>
        <v>-</v>
      </c>
      <c r="U9" s="142" t="str">
        <f t="shared" si="0"/>
        <v>-</v>
      </c>
      <c r="V9" s="142" t="str">
        <f t="shared" si="0"/>
        <v>-</v>
      </c>
      <c r="W9" s="142" t="str">
        <f t="shared" si="0"/>
        <v>-</v>
      </c>
      <c r="X9" s="142" t="str">
        <f t="shared" si="0"/>
        <v>-</v>
      </c>
      <c r="Y9" s="142" t="str">
        <f t="shared" si="0"/>
        <v>-</v>
      </c>
      <c r="Z9" s="142" t="str">
        <f t="shared" si="0"/>
        <v>-</v>
      </c>
      <c r="AA9" s="142" t="str">
        <f t="shared" si="0"/>
        <v>-</v>
      </c>
      <c r="AB9" s="142" t="str">
        <f t="shared" si="0"/>
        <v>-</v>
      </c>
      <c r="AC9" s="142" t="str">
        <f t="shared" si="0"/>
        <v>-</v>
      </c>
      <c r="AD9" s="142" t="str">
        <f t="shared" si="0"/>
        <v>-</v>
      </c>
      <c r="AE9" s="142" t="str">
        <f t="shared" si="0"/>
        <v>-</v>
      </c>
      <c r="AF9" s="142" t="str">
        <f t="shared" si="0"/>
        <v>-</v>
      </c>
      <c r="AG9" s="142" t="str">
        <f t="shared" si="0"/>
        <v>-</v>
      </c>
      <c r="AH9" s="142" t="str">
        <f t="shared" si="0"/>
        <v>-</v>
      </c>
      <c r="AI9" s="142" t="str">
        <f t="shared" si="0"/>
        <v>-</v>
      </c>
      <c r="AJ9" s="142" t="str">
        <f t="shared" si="0"/>
        <v>-</v>
      </c>
      <c r="AK9" s="142" t="str">
        <f t="shared" si="0"/>
        <v>-</v>
      </c>
      <c r="AL9" s="142" t="str">
        <f t="shared" si="0"/>
        <v>-</v>
      </c>
      <c r="AM9" s="142" t="str">
        <f t="shared" si="0"/>
        <v>-</v>
      </c>
      <c r="AN9" s="142" t="str">
        <f t="shared" si="0"/>
        <v>-</v>
      </c>
      <c r="AO9" s="142" t="str">
        <f t="shared" si="0"/>
        <v>-</v>
      </c>
      <c r="AP9" s="142" t="str">
        <f t="shared" si="0"/>
        <v>-</v>
      </c>
      <c r="AQ9" s="142" t="str">
        <f t="shared" si="0"/>
        <v>-</v>
      </c>
      <c r="AR9" s="142" t="str">
        <f t="shared" si="0"/>
        <v>-</v>
      </c>
      <c r="AS9" s="142" t="str">
        <f t="shared" si="0"/>
        <v>-</v>
      </c>
      <c r="AT9" s="142" t="str">
        <f t="shared" si="0"/>
        <v>-</v>
      </c>
      <c r="AU9" s="142" t="str">
        <f t="shared" si="0"/>
        <v>-</v>
      </c>
      <c r="AV9" s="137" t="str">
        <f t="shared" si="0"/>
        <v>-</v>
      </c>
    </row>
    <row r="12" spans="1:48" ht="19.899999999999999">
      <c r="A12" s="14" t="e">
        <f>'N0.6_Lookup_References'!B48</f>
        <v>#N/A</v>
      </c>
      <c r="B12" s="14"/>
      <c r="F12" s="14"/>
      <c r="G12" s="89" t="s">
        <v>0</v>
      </c>
      <c r="S12" s="200"/>
      <c r="T12" s="89" t="s">
        <v>2</v>
      </c>
      <c r="W12" s="201"/>
      <c r="X12" s="202" t="s">
        <v>229</v>
      </c>
      <c r="Y12" s="89" t="e">
        <f>VLOOKUP(A12, 'N0.6_Lookup_References'!B14:C63, 2, FALSE)</f>
        <v>#N/A</v>
      </c>
    </row>
    <row r="13" spans="1:48">
      <c r="S13" s="99" t="s">
        <v>112</v>
      </c>
      <c r="V13" s="99" t="s">
        <v>110</v>
      </c>
      <c r="AI13" s="99" t="s">
        <v>111</v>
      </c>
    </row>
    <row r="14" spans="1:48" ht="12.75" thickBot="1">
      <c r="A14" s="203" t="s">
        <v>413</v>
      </c>
      <c r="B14" s="203" t="s">
        <v>414</v>
      </c>
      <c r="C14" s="203" t="s">
        <v>415</v>
      </c>
      <c r="D14" s="203" t="s">
        <v>615</v>
      </c>
      <c r="F14" s="92" t="s">
        <v>49</v>
      </c>
      <c r="G14" s="91" t="s">
        <v>13</v>
      </c>
      <c r="H14" s="21" t="s">
        <v>14</v>
      </c>
      <c r="I14" s="22" t="s">
        <v>15</v>
      </c>
      <c r="J14" s="23" t="s">
        <v>16</v>
      </c>
      <c r="K14" s="24" t="s">
        <v>17</v>
      </c>
      <c r="L14" s="25" t="s">
        <v>18</v>
      </c>
      <c r="M14" s="26" t="s">
        <v>19</v>
      </c>
      <c r="N14" s="29" t="s">
        <v>20</v>
      </c>
      <c r="O14" s="27" t="s">
        <v>21</v>
      </c>
      <c r="P14" s="31" t="s">
        <v>22</v>
      </c>
      <c r="Q14" s="198" t="s">
        <v>26</v>
      </c>
      <c r="S14" s="92" t="s">
        <v>49</v>
      </c>
      <c r="T14" s="92" t="s">
        <v>76</v>
      </c>
      <c r="V14" s="92" t="s">
        <v>49</v>
      </c>
      <c r="W14" s="91" t="s">
        <v>13</v>
      </c>
      <c r="X14" s="21" t="s">
        <v>14</v>
      </c>
      <c r="Y14" s="22" t="s">
        <v>15</v>
      </c>
      <c r="Z14" s="23" t="s">
        <v>16</v>
      </c>
      <c r="AA14" s="24" t="s">
        <v>17</v>
      </c>
      <c r="AB14" s="25" t="s">
        <v>18</v>
      </c>
      <c r="AC14" s="26" t="s">
        <v>19</v>
      </c>
      <c r="AD14" s="29" t="s">
        <v>20</v>
      </c>
      <c r="AE14" s="27" t="s">
        <v>21</v>
      </c>
      <c r="AF14" s="31" t="s">
        <v>22</v>
      </c>
      <c r="AG14" s="198" t="s">
        <v>26</v>
      </c>
      <c r="AI14" s="92" t="s">
        <v>49</v>
      </c>
      <c r="AJ14" s="91" t="s">
        <v>4</v>
      </c>
      <c r="AK14" s="21" t="s">
        <v>5</v>
      </c>
      <c r="AL14" s="22" t="s">
        <v>6</v>
      </c>
      <c r="AM14" s="23" t="s">
        <v>7</v>
      </c>
      <c r="AN14" s="24" t="s">
        <v>8</v>
      </c>
      <c r="AO14" s="25" t="s">
        <v>91</v>
      </c>
      <c r="AP14" s="26" t="s">
        <v>92</v>
      </c>
      <c r="AQ14" s="29" t="s">
        <v>93</v>
      </c>
      <c r="AR14" s="27" t="s">
        <v>94</v>
      </c>
      <c r="AS14" s="31" t="s">
        <v>95</v>
      </c>
      <c r="AT14" s="198" t="s">
        <v>26</v>
      </c>
    </row>
    <row r="15" spans="1:48">
      <c r="A15" s="247" t="str">
        <f>'N3.01'!A15</f>
        <v>Stage1: RIIO-1 Closeout Position</v>
      </c>
      <c r="B15" s="247" t="str">
        <f>'N3.01'!B15</f>
        <v>Total Asset Category Risk</v>
      </c>
      <c r="C15" s="247" t="str">
        <f>'N3.01'!C15</f>
        <v>Closeout Position</v>
      </c>
      <c r="D15" s="247" t="str">
        <f>'N3.01'!D15</f>
        <v>Total</v>
      </c>
      <c r="F15" s="212" t="s">
        <v>51</v>
      </c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253">
        <f t="shared" ref="Q15:Q22" si="1">SUM(G15:P15)</f>
        <v>0</v>
      </c>
      <c r="S15" s="199" t="str">
        <f>$X$12</f>
        <v>Units:</v>
      </c>
      <c r="T15" s="120"/>
      <c r="V15" s="199" t="str">
        <f>$X$12</f>
        <v>Units:</v>
      </c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253">
        <f t="shared" ref="AG15:AG20" si="2">SUM(W15:AF15)</f>
        <v>0</v>
      </c>
      <c r="AI15" s="199" t="str">
        <f>$X$12</f>
        <v>Units:</v>
      </c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253">
        <f t="shared" ref="AT15:AT20" si="3">SUM(AJ15:AS15)</f>
        <v>0</v>
      </c>
    </row>
    <row r="16" spans="1:48">
      <c r="A16" s="204" t="str">
        <f>'N3.01'!A16</f>
        <v>Stage1: RIIO-1 to RIIO-2</v>
      </c>
      <c r="B16" s="204" t="str">
        <f>'N3.01'!B16</f>
        <v>Normalisation: True-Up</v>
      </c>
      <c r="C16" s="204" t="str">
        <f>'N3.01'!C16</f>
        <v>Data Revision</v>
      </c>
      <c r="D16" s="204" t="str">
        <f>'N3.01'!D16</f>
        <v>N/A</v>
      </c>
      <c r="F16" s="212" t="s">
        <v>51</v>
      </c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253">
        <f t="shared" si="1"/>
        <v>0</v>
      </c>
      <c r="S16" s="199" t="str">
        <f>$X$12</f>
        <v>Units:</v>
      </c>
      <c r="T16" s="120"/>
      <c r="V16" s="199" t="str">
        <f>$X$12</f>
        <v>Units:</v>
      </c>
      <c r="W16" s="120"/>
      <c r="X16" s="120"/>
      <c r="Y16" s="120"/>
      <c r="Z16" s="120"/>
      <c r="AA16" s="120"/>
      <c r="AB16" s="120"/>
      <c r="AC16" s="120"/>
      <c r="AD16" s="120"/>
      <c r="AE16" s="120"/>
      <c r="AF16" s="120"/>
      <c r="AG16" s="253">
        <f t="shared" si="2"/>
        <v>0</v>
      </c>
      <c r="AI16" s="199" t="str">
        <f>$X$12</f>
        <v>Units:</v>
      </c>
      <c r="AJ16" s="120"/>
      <c r="AK16" s="120"/>
      <c r="AL16" s="120"/>
      <c r="AM16" s="120"/>
      <c r="AN16" s="120"/>
      <c r="AO16" s="120"/>
      <c r="AP16" s="120"/>
      <c r="AQ16" s="120"/>
      <c r="AR16" s="120"/>
      <c r="AS16" s="120"/>
      <c r="AT16" s="253">
        <f t="shared" si="3"/>
        <v>0</v>
      </c>
    </row>
    <row r="17" spans="1:46">
      <c r="A17" s="204" t="str">
        <f>'N3.01'!A17</f>
        <v>Stage1: RIIO-1 to RIIO-2</v>
      </c>
      <c r="B17" s="204" t="str">
        <f>'N3.01'!B17</f>
        <v>Normalisation: True-Up</v>
      </c>
      <c r="C17" s="204" t="str">
        <f>'N3.01'!C17</f>
        <v>Methodological Change</v>
      </c>
      <c r="D17" s="204" t="str">
        <f>'N3.01'!D17</f>
        <v>N/A</v>
      </c>
      <c r="F17" s="212" t="s">
        <v>51</v>
      </c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253">
        <f t="shared" si="1"/>
        <v>0</v>
      </c>
      <c r="S17" s="199" t="str">
        <f>$X$12</f>
        <v>Units:</v>
      </c>
      <c r="T17" s="120"/>
      <c r="V17" s="199" t="str">
        <f>$X$12</f>
        <v>Units:</v>
      </c>
      <c r="W17" s="120"/>
      <c r="X17" s="120"/>
      <c r="Y17" s="120"/>
      <c r="Z17" s="120"/>
      <c r="AA17" s="120"/>
      <c r="AB17" s="120"/>
      <c r="AC17" s="120"/>
      <c r="AD17" s="120"/>
      <c r="AE17" s="120"/>
      <c r="AF17" s="120"/>
      <c r="AG17" s="253">
        <f t="shared" si="2"/>
        <v>0</v>
      </c>
      <c r="AI17" s="199" t="str">
        <f>$X$12</f>
        <v>Units:</v>
      </c>
      <c r="AJ17" s="120"/>
      <c r="AK17" s="120"/>
      <c r="AL17" s="120"/>
      <c r="AM17" s="120"/>
      <c r="AN17" s="120"/>
      <c r="AO17" s="120"/>
      <c r="AP17" s="120"/>
      <c r="AQ17" s="120"/>
      <c r="AR17" s="120"/>
      <c r="AS17" s="120"/>
      <c r="AT17" s="253">
        <f t="shared" si="3"/>
        <v>0</v>
      </c>
    </row>
    <row r="18" spans="1:46">
      <c r="A18" s="204" t="str">
        <f>'N3.01'!A18</f>
        <v>Stage1: RIIO-1 to RIIO-2</v>
      </c>
      <c r="B18" s="204" t="str">
        <f>'N3.01'!B18</f>
        <v>Normalisation: True-Up</v>
      </c>
      <c r="C18" s="248" t="str">
        <f>'N3.01'!C18</f>
        <v>Optional entry 1</v>
      </c>
      <c r="D18" s="204" t="str">
        <f>'N3.01'!D18</f>
        <v>N/A</v>
      </c>
      <c r="F18" s="212" t="s">
        <v>51</v>
      </c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253">
        <f t="shared" si="1"/>
        <v>0</v>
      </c>
      <c r="S18" s="199" t="str">
        <f>$X$12</f>
        <v>Units:</v>
      </c>
      <c r="T18" s="120"/>
      <c r="V18" s="199" t="str">
        <f>$X$12</f>
        <v>Units:</v>
      </c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253">
        <f t="shared" si="2"/>
        <v>0</v>
      </c>
      <c r="AI18" s="199" t="str">
        <f>$X$12</f>
        <v>Units:</v>
      </c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253">
        <f t="shared" si="3"/>
        <v>0</v>
      </c>
    </row>
    <row r="19" spans="1:46">
      <c r="A19" s="204" t="str">
        <f>'N3.01'!A19</f>
        <v>Stage1: RIIO-1 to RIIO-2</v>
      </c>
      <c r="B19" s="204" t="str">
        <f>'N3.01'!B19</f>
        <v>Normalisation: True-Up</v>
      </c>
      <c r="C19" s="248" t="str">
        <f>'N3.01'!C19</f>
        <v>Optional entry 2</v>
      </c>
      <c r="D19" s="204" t="str">
        <f>'N3.01'!D19</f>
        <v>N/A</v>
      </c>
      <c r="F19" s="212" t="s">
        <v>51</v>
      </c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252">
        <f t="shared" si="1"/>
        <v>0</v>
      </c>
      <c r="S19" s="199" t="str">
        <f>$X$12</f>
        <v>Units:</v>
      </c>
      <c r="T19" s="120"/>
      <c r="V19" s="199" t="str">
        <f>$X$12</f>
        <v>Units:</v>
      </c>
      <c r="W19" s="120"/>
      <c r="X19" s="120"/>
      <c r="Y19" s="120"/>
      <c r="Z19" s="120"/>
      <c r="AA19" s="120"/>
      <c r="AB19" s="120"/>
      <c r="AC19" s="120"/>
      <c r="AD19" s="120"/>
      <c r="AE19" s="120"/>
      <c r="AF19" s="120"/>
      <c r="AG19" s="252">
        <f t="shared" si="2"/>
        <v>0</v>
      </c>
      <c r="AI19" s="199" t="str">
        <f>$X$12</f>
        <v>Units:</v>
      </c>
      <c r="AJ19" s="120"/>
      <c r="AK19" s="120"/>
      <c r="AL19" s="120"/>
      <c r="AM19" s="120"/>
      <c r="AN19" s="120"/>
      <c r="AO19" s="120"/>
      <c r="AP19" s="120"/>
      <c r="AQ19" s="120"/>
      <c r="AR19" s="120"/>
      <c r="AS19" s="120"/>
      <c r="AT19" s="252">
        <f t="shared" si="3"/>
        <v>0</v>
      </c>
    </row>
    <row r="20" spans="1:46">
      <c r="A20" s="247" t="str">
        <f>'N3.01'!A20</f>
        <v>Stage 2: RIIO-2 Start Position 2020/21</v>
      </c>
      <c r="B20" s="247" t="str">
        <f>'N3.01'!B20</f>
        <v>Total Asset Category Risk</v>
      </c>
      <c r="C20" s="247" t="str">
        <f>'N3.01'!C20</f>
        <v>Start Position</v>
      </c>
      <c r="D20" s="247" t="str">
        <f>'N3.01'!D20</f>
        <v>Total</v>
      </c>
      <c r="F20" s="212" t="s">
        <v>51</v>
      </c>
      <c r="G20" s="252">
        <f>SUM(G15:G19)</f>
        <v>0</v>
      </c>
      <c r="H20" s="252">
        <f t="shared" ref="H20:P20" si="4">SUM(H15:H19)</f>
        <v>0</v>
      </c>
      <c r="I20" s="252">
        <f t="shared" si="4"/>
        <v>0</v>
      </c>
      <c r="J20" s="252">
        <f t="shared" si="4"/>
        <v>0</v>
      </c>
      <c r="K20" s="252">
        <f t="shared" si="4"/>
        <v>0</v>
      </c>
      <c r="L20" s="252">
        <f t="shared" si="4"/>
        <v>0</v>
      </c>
      <c r="M20" s="252">
        <f t="shared" si="4"/>
        <v>0</v>
      </c>
      <c r="N20" s="252">
        <f t="shared" si="4"/>
        <v>0</v>
      </c>
      <c r="O20" s="252">
        <f t="shared" si="4"/>
        <v>0</v>
      </c>
      <c r="P20" s="252">
        <f t="shared" si="4"/>
        <v>0</v>
      </c>
      <c r="Q20" s="252">
        <f t="shared" si="1"/>
        <v>0</v>
      </c>
      <c r="S20" s="199" t="str">
        <f t="shared" ref="S20:S55" si="5">$X$12</f>
        <v>Units:</v>
      </c>
      <c r="T20" s="120"/>
      <c r="V20" s="199" t="str">
        <f t="shared" ref="V20:V55" si="6">$X$12</f>
        <v>Units:</v>
      </c>
      <c r="W20" s="252">
        <f t="shared" ref="W20:AF20" si="7">SUM(W15:W19)</f>
        <v>0</v>
      </c>
      <c r="X20" s="252">
        <f t="shared" si="7"/>
        <v>0</v>
      </c>
      <c r="Y20" s="252">
        <f t="shared" si="7"/>
        <v>0</v>
      </c>
      <c r="Z20" s="252">
        <f t="shared" si="7"/>
        <v>0</v>
      </c>
      <c r="AA20" s="252">
        <f t="shared" si="7"/>
        <v>0</v>
      </c>
      <c r="AB20" s="252">
        <f t="shared" si="7"/>
        <v>0</v>
      </c>
      <c r="AC20" s="252">
        <f t="shared" si="7"/>
        <v>0</v>
      </c>
      <c r="AD20" s="252">
        <f t="shared" si="7"/>
        <v>0</v>
      </c>
      <c r="AE20" s="252">
        <f t="shared" si="7"/>
        <v>0</v>
      </c>
      <c r="AF20" s="252">
        <f t="shared" si="7"/>
        <v>0</v>
      </c>
      <c r="AG20" s="252">
        <f t="shared" si="2"/>
        <v>0</v>
      </c>
      <c r="AI20" s="199" t="str">
        <f t="shared" ref="AI20:AI55" si="8">$X$12</f>
        <v>Units:</v>
      </c>
      <c r="AJ20" s="252">
        <f t="shared" ref="AJ20:AS20" si="9">SUM(AJ15:AJ19)</f>
        <v>0</v>
      </c>
      <c r="AK20" s="252">
        <f t="shared" si="9"/>
        <v>0</v>
      </c>
      <c r="AL20" s="252">
        <f t="shared" si="9"/>
        <v>0</v>
      </c>
      <c r="AM20" s="252">
        <f t="shared" si="9"/>
        <v>0</v>
      </c>
      <c r="AN20" s="252">
        <f t="shared" si="9"/>
        <v>0</v>
      </c>
      <c r="AO20" s="252">
        <f t="shared" si="9"/>
        <v>0</v>
      </c>
      <c r="AP20" s="252">
        <f t="shared" si="9"/>
        <v>0</v>
      </c>
      <c r="AQ20" s="252">
        <f t="shared" si="9"/>
        <v>0</v>
      </c>
      <c r="AR20" s="252">
        <f t="shared" si="9"/>
        <v>0</v>
      </c>
      <c r="AS20" s="252">
        <f t="shared" si="9"/>
        <v>0</v>
      </c>
      <c r="AT20" s="252">
        <f t="shared" si="3"/>
        <v>0</v>
      </c>
    </row>
    <row r="21" spans="1:46">
      <c r="A21" s="204" t="str">
        <f>'N3.01'!A21</f>
        <v>Stage 2: Without Intervention Risk Change</v>
      </c>
      <c r="B21" s="204" t="str">
        <f>'N3.01'!B21</f>
        <v>Deterioration</v>
      </c>
      <c r="C21" s="204" t="str">
        <f>'N3.01'!C21</f>
        <v>Original Forecast Deterioration</v>
      </c>
      <c r="D21" s="204" t="str">
        <f>'N3.01'!D21</f>
        <v>N/A</v>
      </c>
      <c r="F21" s="212" t="s">
        <v>51</v>
      </c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253">
        <f t="shared" si="1"/>
        <v>0</v>
      </c>
      <c r="S21" s="199" t="str">
        <f t="shared" si="5"/>
        <v>Units:</v>
      </c>
      <c r="T21" s="120"/>
      <c r="V21" s="199" t="str">
        <f t="shared" si="6"/>
        <v>Units:</v>
      </c>
      <c r="W21" s="120"/>
      <c r="X21" s="120"/>
      <c r="Y21" s="120"/>
      <c r="Z21" s="120"/>
      <c r="AA21" s="120"/>
      <c r="AB21" s="120"/>
      <c r="AC21" s="120"/>
      <c r="AD21" s="120"/>
      <c r="AE21" s="120"/>
      <c r="AF21" s="120"/>
      <c r="AG21" s="253">
        <f t="shared" ref="AG21:AG32" si="10">SUM(W21:AF21)</f>
        <v>0</v>
      </c>
      <c r="AI21" s="199" t="str">
        <f t="shared" si="8"/>
        <v>Units:</v>
      </c>
      <c r="AJ21" s="120"/>
      <c r="AK21" s="120"/>
      <c r="AL21" s="120"/>
      <c r="AM21" s="120"/>
      <c r="AN21" s="120"/>
      <c r="AO21" s="120"/>
      <c r="AP21" s="120"/>
      <c r="AQ21" s="120"/>
      <c r="AR21" s="120"/>
      <c r="AS21" s="120"/>
      <c r="AT21" s="253">
        <f t="shared" ref="AT21:AT32" si="11">SUM(AJ21:AS21)</f>
        <v>0</v>
      </c>
    </row>
    <row r="22" spans="1:46">
      <c r="A22" s="204" t="str">
        <f>'N3.01'!A22</f>
        <v>Stage 2: Without Intervention Risk Change</v>
      </c>
      <c r="B22" s="204" t="str">
        <f>'N3.01'!B22</f>
        <v>Non-Intervention Impacts</v>
      </c>
      <c r="C22" s="204" t="str">
        <f>'N3.01'!C22</f>
        <v>Revised Forecast Deterioration</v>
      </c>
      <c r="D22" s="204" t="str">
        <f>'N3.01'!D22</f>
        <v>N/A</v>
      </c>
      <c r="F22" s="212" t="s">
        <v>51</v>
      </c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253">
        <f t="shared" si="1"/>
        <v>0</v>
      </c>
      <c r="S22" s="199" t="str">
        <f t="shared" si="5"/>
        <v>Units:</v>
      </c>
      <c r="T22" s="120"/>
      <c r="V22" s="199" t="str">
        <f t="shared" si="6"/>
        <v>Units:</v>
      </c>
      <c r="W22" s="120"/>
      <c r="X22" s="120"/>
      <c r="Y22" s="120"/>
      <c r="Z22" s="120"/>
      <c r="AA22" s="120"/>
      <c r="AB22" s="120"/>
      <c r="AC22" s="120"/>
      <c r="AD22" s="120"/>
      <c r="AE22" s="120"/>
      <c r="AF22" s="120"/>
      <c r="AG22" s="253">
        <f t="shared" si="10"/>
        <v>0</v>
      </c>
      <c r="AI22" s="199" t="str">
        <f t="shared" si="8"/>
        <v>Units:</v>
      </c>
      <c r="AJ22" s="120"/>
      <c r="AK22" s="120"/>
      <c r="AL22" s="120"/>
      <c r="AM22" s="120"/>
      <c r="AN22" s="120"/>
      <c r="AO22" s="120"/>
      <c r="AP22" s="120"/>
      <c r="AQ22" s="120"/>
      <c r="AR22" s="120"/>
      <c r="AS22" s="120"/>
      <c r="AT22" s="253">
        <f t="shared" si="11"/>
        <v>0</v>
      </c>
    </row>
    <row r="23" spans="1:46">
      <c r="A23" s="204" t="str">
        <f>'N3.01'!A23</f>
        <v>Stage 2: Without Intervention Risk Change</v>
      </c>
      <c r="B23" s="204" t="str">
        <f>'N3.01'!B23</f>
        <v>Non-Intervention Impacts</v>
      </c>
      <c r="C23" s="204" t="str">
        <f>'N3.01'!C23</f>
        <v>Deterioration Change Impact</v>
      </c>
      <c r="D23" s="204" t="str">
        <f>'N3.01'!D23</f>
        <v>Non-Intervention</v>
      </c>
      <c r="F23" s="212" t="s">
        <v>51</v>
      </c>
      <c r="G23" s="254">
        <f t="shared" ref="G23:P23" si="12">G$22-G$21</f>
        <v>0</v>
      </c>
      <c r="H23" s="254">
        <f t="shared" si="12"/>
        <v>0</v>
      </c>
      <c r="I23" s="254">
        <f t="shared" si="12"/>
        <v>0</v>
      </c>
      <c r="J23" s="254">
        <f t="shared" si="12"/>
        <v>0</v>
      </c>
      <c r="K23" s="254">
        <f t="shared" si="12"/>
        <v>0</v>
      </c>
      <c r="L23" s="254">
        <f t="shared" si="12"/>
        <v>0</v>
      </c>
      <c r="M23" s="254">
        <f t="shared" si="12"/>
        <v>0</v>
      </c>
      <c r="N23" s="254">
        <f t="shared" si="12"/>
        <v>0</v>
      </c>
      <c r="O23" s="254">
        <f t="shared" si="12"/>
        <v>0</v>
      </c>
      <c r="P23" s="254">
        <f t="shared" si="12"/>
        <v>0</v>
      </c>
      <c r="Q23" s="253">
        <f t="shared" ref="Q23:Q32" si="13">SUM(G23:P23)</f>
        <v>0</v>
      </c>
      <c r="S23" s="199" t="str">
        <f t="shared" si="5"/>
        <v>Units:</v>
      </c>
      <c r="T23" s="120"/>
      <c r="V23" s="199" t="str">
        <f t="shared" si="6"/>
        <v>Units:</v>
      </c>
      <c r="W23" s="254">
        <f t="shared" ref="W23:AF23" si="14">W$22-W$21</f>
        <v>0</v>
      </c>
      <c r="X23" s="254">
        <f t="shared" si="14"/>
        <v>0</v>
      </c>
      <c r="Y23" s="254">
        <f t="shared" si="14"/>
        <v>0</v>
      </c>
      <c r="Z23" s="254">
        <f t="shared" si="14"/>
        <v>0</v>
      </c>
      <c r="AA23" s="254">
        <f t="shared" si="14"/>
        <v>0</v>
      </c>
      <c r="AB23" s="254">
        <f t="shared" si="14"/>
        <v>0</v>
      </c>
      <c r="AC23" s="254">
        <f t="shared" si="14"/>
        <v>0</v>
      </c>
      <c r="AD23" s="254">
        <f t="shared" si="14"/>
        <v>0</v>
      </c>
      <c r="AE23" s="254">
        <f t="shared" si="14"/>
        <v>0</v>
      </c>
      <c r="AF23" s="254">
        <f t="shared" si="14"/>
        <v>0</v>
      </c>
      <c r="AG23" s="253">
        <f t="shared" si="10"/>
        <v>0</v>
      </c>
      <c r="AI23" s="199" t="str">
        <f t="shared" si="8"/>
        <v>Units:</v>
      </c>
      <c r="AJ23" s="254">
        <f t="shared" ref="AJ23:AS23" si="15">AJ$22-AJ$21</f>
        <v>0</v>
      </c>
      <c r="AK23" s="254">
        <f t="shared" si="15"/>
        <v>0</v>
      </c>
      <c r="AL23" s="254">
        <f t="shared" si="15"/>
        <v>0</v>
      </c>
      <c r="AM23" s="254">
        <f t="shared" si="15"/>
        <v>0</v>
      </c>
      <c r="AN23" s="254">
        <f t="shared" si="15"/>
        <v>0</v>
      </c>
      <c r="AO23" s="254">
        <f t="shared" si="15"/>
        <v>0</v>
      </c>
      <c r="AP23" s="254">
        <f t="shared" si="15"/>
        <v>0</v>
      </c>
      <c r="AQ23" s="254">
        <f t="shared" si="15"/>
        <v>0</v>
      </c>
      <c r="AR23" s="254">
        <f t="shared" si="15"/>
        <v>0</v>
      </c>
      <c r="AS23" s="254">
        <f t="shared" si="15"/>
        <v>0</v>
      </c>
      <c r="AT23" s="253">
        <f t="shared" si="11"/>
        <v>0</v>
      </c>
    </row>
    <row r="24" spans="1:46">
      <c r="A24" s="204" t="str">
        <f>'N3.01'!A24</f>
        <v>Stage 2: Without Intervention Risk Change</v>
      </c>
      <c r="B24" s="204" t="str">
        <f>'N3.01'!B24</f>
        <v>Non-Intervention Impacts</v>
      </c>
      <c r="C24" s="204" t="str">
        <f>'N3.01'!C24</f>
        <v>Revised Forecast Methodology Change</v>
      </c>
      <c r="D24" s="204" t="str">
        <f>'N3.01'!D24</f>
        <v>N/A</v>
      </c>
      <c r="F24" s="212" t="s">
        <v>51</v>
      </c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253">
        <f>SUM(G24:P24)</f>
        <v>0</v>
      </c>
      <c r="S24" s="199" t="str">
        <f t="shared" si="5"/>
        <v>Units:</v>
      </c>
      <c r="T24" s="120"/>
      <c r="V24" s="199" t="str">
        <f t="shared" si="6"/>
        <v>Units:</v>
      </c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253">
        <f t="shared" si="10"/>
        <v>0</v>
      </c>
      <c r="AI24" s="199" t="str">
        <f t="shared" si="8"/>
        <v>Units:</v>
      </c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253">
        <f t="shared" si="11"/>
        <v>0</v>
      </c>
    </row>
    <row r="25" spans="1:46">
      <c r="A25" s="204" t="str">
        <f>'N3.01'!A25</f>
        <v>Stage 2: Without Intervention Risk Change</v>
      </c>
      <c r="B25" s="204" t="str">
        <f>'N3.01'!B25</f>
        <v>Non-Intervention Impacts</v>
      </c>
      <c r="C25" s="204" t="str">
        <f>'N3.01'!C25</f>
        <v>Methodology Change Impact</v>
      </c>
      <c r="D25" s="204" t="str">
        <f>'N3.01'!D25</f>
        <v>Non-Intervention</v>
      </c>
      <c r="F25" s="212" t="s">
        <v>51</v>
      </c>
      <c r="G25" s="254">
        <f t="shared" ref="G25:P25" si="16">G$24-G$22</f>
        <v>0</v>
      </c>
      <c r="H25" s="254">
        <f t="shared" si="16"/>
        <v>0</v>
      </c>
      <c r="I25" s="254">
        <f t="shared" si="16"/>
        <v>0</v>
      </c>
      <c r="J25" s="254">
        <f t="shared" si="16"/>
        <v>0</v>
      </c>
      <c r="K25" s="254">
        <f t="shared" si="16"/>
        <v>0</v>
      </c>
      <c r="L25" s="254">
        <f t="shared" si="16"/>
        <v>0</v>
      </c>
      <c r="M25" s="254">
        <f t="shared" si="16"/>
        <v>0</v>
      </c>
      <c r="N25" s="254">
        <f t="shared" si="16"/>
        <v>0</v>
      </c>
      <c r="O25" s="254">
        <f t="shared" si="16"/>
        <v>0</v>
      </c>
      <c r="P25" s="254">
        <f t="shared" si="16"/>
        <v>0</v>
      </c>
      <c r="Q25" s="253">
        <f t="shared" si="13"/>
        <v>0</v>
      </c>
      <c r="S25" s="199" t="str">
        <f t="shared" si="5"/>
        <v>Units:</v>
      </c>
      <c r="T25" s="120"/>
      <c r="V25" s="199" t="str">
        <f t="shared" si="6"/>
        <v>Units:</v>
      </c>
      <c r="W25" s="254">
        <f t="shared" ref="W25:AF25" si="17">W$24-W$22</f>
        <v>0</v>
      </c>
      <c r="X25" s="254">
        <f t="shared" si="17"/>
        <v>0</v>
      </c>
      <c r="Y25" s="254">
        <f t="shared" si="17"/>
        <v>0</v>
      </c>
      <c r="Z25" s="254">
        <f t="shared" si="17"/>
        <v>0</v>
      </c>
      <c r="AA25" s="254">
        <f t="shared" si="17"/>
        <v>0</v>
      </c>
      <c r="AB25" s="254">
        <f t="shared" si="17"/>
        <v>0</v>
      </c>
      <c r="AC25" s="254">
        <f t="shared" si="17"/>
        <v>0</v>
      </c>
      <c r="AD25" s="254">
        <f t="shared" si="17"/>
        <v>0</v>
      </c>
      <c r="AE25" s="254">
        <f t="shared" si="17"/>
        <v>0</v>
      </c>
      <c r="AF25" s="254">
        <f t="shared" si="17"/>
        <v>0</v>
      </c>
      <c r="AG25" s="253">
        <f t="shared" si="10"/>
        <v>0</v>
      </c>
      <c r="AI25" s="199" t="str">
        <f t="shared" si="8"/>
        <v>Units:</v>
      </c>
      <c r="AJ25" s="254">
        <f t="shared" ref="AJ25:AS25" si="18">AJ$24-AJ$22</f>
        <v>0</v>
      </c>
      <c r="AK25" s="254">
        <f t="shared" si="18"/>
        <v>0</v>
      </c>
      <c r="AL25" s="254">
        <f t="shared" si="18"/>
        <v>0</v>
      </c>
      <c r="AM25" s="254">
        <f t="shared" si="18"/>
        <v>0</v>
      </c>
      <c r="AN25" s="254">
        <f t="shared" si="18"/>
        <v>0</v>
      </c>
      <c r="AO25" s="254">
        <f t="shared" si="18"/>
        <v>0</v>
      </c>
      <c r="AP25" s="254">
        <f t="shared" si="18"/>
        <v>0</v>
      </c>
      <c r="AQ25" s="254">
        <f t="shared" si="18"/>
        <v>0</v>
      </c>
      <c r="AR25" s="254">
        <f t="shared" si="18"/>
        <v>0</v>
      </c>
      <c r="AS25" s="254">
        <f t="shared" si="18"/>
        <v>0</v>
      </c>
      <c r="AT25" s="253">
        <f t="shared" si="11"/>
        <v>0</v>
      </c>
    </row>
    <row r="26" spans="1:46">
      <c r="A26" s="204" t="str">
        <f>'N3.01'!A26</f>
        <v>Stage 2: Without Intervention Risk Change</v>
      </c>
      <c r="B26" s="204" t="str">
        <f>'N3.01'!B26</f>
        <v>Load Related Work</v>
      </c>
      <c r="C26" s="204" t="str">
        <f>'N3.01'!C26</f>
        <v>Asset Additions (not part of replace or refurb)</v>
      </c>
      <c r="D26" s="204" t="str">
        <f>'N3.01'!D26</f>
        <v>Other Interventions</v>
      </c>
      <c r="F26" s="212" t="s">
        <v>51</v>
      </c>
      <c r="G26" s="120"/>
      <c r="H26" s="120"/>
      <c r="I26" s="120"/>
      <c r="J26" s="120"/>
      <c r="K26" s="120"/>
      <c r="L26" s="120"/>
      <c r="M26" s="120"/>
      <c r="N26" s="120"/>
      <c r="O26" s="120"/>
      <c r="P26" s="120"/>
      <c r="Q26" s="253">
        <f t="shared" si="13"/>
        <v>0</v>
      </c>
      <c r="S26" s="199" t="str">
        <f t="shared" si="5"/>
        <v>Units:</v>
      </c>
      <c r="T26" s="120"/>
      <c r="V26" s="199" t="str">
        <f t="shared" si="6"/>
        <v>Units:</v>
      </c>
      <c r="W26" s="120"/>
      <c r="X26" s="120"/>
      <c r="Y26" s="120"/>
      <c r="Z26" s="120"/>
      <c r="AA26" s="120"/>
      <c r="AB26" s="120"/>
      <c r="AC26" s="120"/>
      <c r="AD26" s="120"/>
      <c r="AE26" s="120"/>
      <c r="AF26" s="120"/>
      <c r="AG26" s="253">
        <f t="shared" si="10"/>
        <v>0</v>
      </c>
      <c r="AI26" s="199" t="str">
        <f t="shared" si="8"/>
        <v>Units:</v>
      </c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253">
        <f t="shared" si="11"/>
        <v>0</v>
      </c>
    </row>
    <row r="27" spans="1:46">
      <c r="A27" s="204" t="str">
        <f>'N3.01'!A27</f>
        <v>Stage 2: Without Intervention Risk Change</v>
      </c>
      <c r="B27" s="204" t="str">
        <f>'N3.01'!B27</f>
        <v>Load Related Work</v>
      </c>
      <c r="C27" s="204" t="str">
        <f>'N3.01'!C27</f>
        <v>Asset Disposals  (not part of replace or refurb)</v>
      </c>
      <c r="D27" s="204" t="str">
        <f>'N3.01'!D27</f>
        <v>Other Interventions</v>
      </c>
      <c r="F27" s="212" t="s">
        <v>51</v>
      </c>
      <c r="G27" s="120"/>
      <c r="H27" s="120"/>
      <c r="I27" s="120"/>
      <c r="J27" s="120"/>
      <c r="K27" s="120"/>
      <c r="L27" s="120"/>
      <c r="M27" s="120"/>
      <c r="N27" s="120"/>
      <c r="O27" s="120"/>
      <c r="P27" s="120"/>
      <c r="Q27" s="253">
        <f t="shared" si="13"/>
        <v>0</v>
      </c>
      <c r="S27" s="199" t="str">
        <f t="shared" si="5"/>
        <v>Units:</v>
      </c>
      <c r="T27" s="120"/>
      <c r="V27" s="199" t="str">
        <f t="shared" si="6"/>
        <v>Units:</v>
      </c>
      <c r="W27" s="120"/>
      <c r="X27" s="120"/>
      <c r="Y27" s="120"/>
      <c r="Z27" s="120"/>
      <c r="AA27" s="120"/>
      <c r="AB27" s="120"/>
      <c r="AC27" s="120"/>
      <c r="AD27" s="120"/>
      <c r="AE27" s="120"/>
      <c r="AF27" s="120"/>
      <c r="AG27" s="253">
        <f t="shared" si="10"/>
        <v>0</v>
      </c>
      <c r="AI27" s="199" t="str">
        <f t="shared" si="8"/>
        <v>Units:</v>
      </c>
      <c r="AJ27" s="120"/>
      <c r="AK27" s="120"/>
      <c r="AL27" s="120"/>
      <c r="AM27" s="120"/>
      <c r="AN27" s="120"/>
      <c r="AO27" s="120"/>
      <c r="AP27" s="120"/>
      <c r="AQ27" s="120"/>
      <c r="AR27" s="120"/>
      <c r="AS27" s="120"/>
      <c r="AT27" s="253">
        <f t="shared" si="11"/>
        <v>0</v>
      </c>
    </row>
    <row r="28" spans="1:46">
      <c r="A28" s="204" t="str">
        <f>'N3.01'!A28</f>
        <v>Stage 2: Without Intervention Risk Change</v>
      </c>
      <c r="B28" s="204" t="str">
        <f>'N3.01'!B28</f>
        <v>Risk Changes</v>
      </c>
      <c r="C28" s="204" t="str">
        <f>'N3.01'!C28</f>
        <v>Changes in Maintenance Programme</v>
      </c>
      <c r="D28" s="204" t="str">
        <f>'N3.01'!D28</f>
        <v>Other Interventions</v>
      </c>
      <c r="F28" s="212" t="s">
        <v>51</v>
      </c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253">
        <f t="shared" si="13"/>
        <v>0</v>
      </c>
      <c r="S28" s="199" t="str">
        <f t="shared" si="5"/>
        <v>Units:</v>
      </c>
      <c r="T28" s="120"/>
      <c r="V28" s="199" t="str">
        <f t="shared" si="6"/>
        <v>Units:</v>
      </c>
      <c r="W28" s="120"/>
      <c r="X28" s="120"/>
      <c r="Y28" s="120"/>
      <c r="Z28" s="120"/>
      <c r="AA28" s="120"/>
      <c r="AB28" s="120"/>
      <c r="AC28" s="120"/>
      <c r="AD28" s="120"/>
      <c r="AE28" s="120"/>
      <c r="AF28" s="120"/>
      <c r="AG28" s="253">
        <f t="shared" si="10"/>
        <v>0</v>
      </c>
      <c r="AI28" s="199" t="str">
        <f t="shared" si="8"/>
        <v>Units:</v>
      </c>
      <c r="AJ28" s="120"/>
      <c r="AK28" s="120"/>
      <c r="AL28" s="120"/>
      <c r="AM28" s="120"/>
      <c r="AN28" s="120"/>
      <c r="AO28" s="120"/>
      <c r="AP28" s="120"/>
      <c r="AQ28" s="120"/>
      <c r="AR28" s="120"/>
      <c r="AS28" s="120"/>
      <c r="AT28" s="253">
        <f t="shared" si="11"/>
        <v>0</v>
      </c>
    </row>
    <row r="29" spans="1:46">
      <c r="A29" s="204" t="str">
        <f>'N3.01'!A29</f>
        <v>Stage 2: Without Intervention Risk Change</v>
      </c>
      <c r="B29" s="204" t="str">
        <f>'N3.01'!B29</f>
        <v>Risk Changes</v>
      </c>
      <c r="C29" s="204" t="str">
        <f>'N3.01'!C29</f>
        <v>Manual Over-ride on PoF or CoF</v>
      </c>
      <c r="D29" s="204" t="str">
        <f>'N3.01'!D29</f>
        <v>Non-Intervention</v>
      </c>
      <c r="F29" s="212" t="s">
        <v>51</v>
      </c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253">
        <f t="shared" si="13"/>
        <v>0</v>
      </c>
      <c r="S29" s="199" t="str">
        <f t="shared" si="5"/>
        <v>Units:</v>
      </c>
      <c r="T29" s="120"/>
      <c r="V29" s="199" t="str">
        <f t="shared" si="6"/>
        <v>Units:</v>
      </c>
      <c r="W29" s="120"/>
      <c r="X29" s="120"/>
      <c r="Y29" s="120"/>
      <c r="Z29" s="120"/>
      <c r="AA29" s="120"/>
      <c r="AB29" s="120"/>
      <c r="AC29" s="120"/>
      <c r="AD29" s="120"/>
      <c r="AE29" s="120"/>
      <c r="AF29" s="120"/>
      <c r="AG29" s="253">
        <f t="shared" si="10"/>
        <v>0</v>
      </c>
      <c r="AI29" s="199" t="str">
        <f t="shared" si="8"/>
        <v>Units:</v>
      </c>
      <c r="AJ29" s="120"/>
      <c r="AK29" s="120"/>
      <c r="AL29" s="120"/>
      <c r="AM29" s="120"/>
      <c r="AN29" s="120"/>
      <c r="AO29" s="120"/>
      <c r="AP29" s="120"/>
      <c r="AQ29" s="120"/>
      <c r="AR29" s="120"/>
      <c r="AS29" s="120"/>
      <c r="AT29" s="253">
        <f t="shared" si="11"/>
        <v>0</v>
      </c>
    </row>
    <row r="30" spans="1:46">
      <c r="A30" s="204" t="str">
        <f>'N3.01'!A30</f>
        <v>Stage 2: Without Intervention Risk Change</v>
      </c>
      <c r="B30" s="204" t="str">
        <f>'N3.01'!B30</f>
        <v>Risk Changes</v>
      </c>
      <c r="C30" s="204" t="str">
        <f>'N3.01'!C30</f>
        <v>Extension of Expected Asset Life</v>
      </c>
      <c r="D30" s="204" t="str">
        <f>'N3.01'!D30</f>
        <v>Non-Intervention</v>
      </c>
      <c r="F30" s="212" t="s">
        <v>51</v>
      </c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253">
        <f t="shared" si="13"/>
        <v>0</v>
      </c>
      <c r="S30" s="199" t="str">
        <f t="shared" si="5"/>
        <v>Units:</v>
      </c>
      <c r="T30" s="120"/>
      <c r="V30" s="199" t="str">
        <f t="shared" si="6"/>
        <v>Units:</v>
      </c>
      <c r="W30" s="120"/>
      <c r="X30" s="120"/>
      <c r="Y30" s="120"/>
      <c r="Z30" s="120"/>
      <c r="AA30" s="120"/>
      <c r="AB30" s="120"/>
      <c r="AC30" s="120"/>
      <c r="AD30" s="120"/>
      <c r="AE30" s="120"/>
      <c r="AF30" s="120"/>
      <c r="AG30" s="253">
        <f t="shared" si="10"/>
        <v>0</v>
      </c>
      <c r="AI30" s="199" t="str">
        <f t="shared" si="8"/>
        <v>Units:</v>
      </c>
      <c r="AJ30" s="120"/>
      <c r="AK30" s="120"/>
      <c r="AL30" s="120"/>
      <c r="AM30" s="120"/>
      <c r="AN30" s="120"/>
      <c r="AO30" s="120"/>
      <c r="AP30" s="120"/>
      <c r="AQ30" s="120"/>
      <c r="AR30" s="120"/>
      <c r="AS30" s="120"/>
      <c r="AT30" s="253">
        <f t="shared" si="11"/>
        <v>0</v>
      </c>
    </row>
    <row r="31" spans="1:46">
      <c r="A31" s="204" t="str">
        <f>'N3.01'!A31</f>
        <v>Stage 2: Without Intervention Risk Change</v>
      </c>
      <c r="B31" s="204" t="str">
        <f>'N3.01'!B31</f>
        <v>Risk Changes</v>
      </c>
      <c r="C31" s="204" t="str">
        <f>'N3.01'!C31</f>
        <v>Consequential Interventions</v>
      </c>
      <c r="D31" s="204" t="str">
        <f>'N3.01'!D31</f>
        <v>Non-Intervention</v>
      </c>
      <c r="F31" s="212" t="s">
        <v>51</v>
      </c>
      <c r="G31" s="120"/>
      <c r="H31" s="120"/>
      <c r="I31" s="120"/>
      <c r="J31" s="120"/>
      <c r="K31" s="120"/>
      <c r="L31" s="120"/>
      <c r="M31" s="120"/>
      <c r="N31" s="120"/>
      <c r="O31" s="120"/>
      <c r="P31" s="120"/>
      <c r="Q31" s="253">
        <f t="shared" si="13"/>
        <v>0</v>
      </c>
      <c r="S31" s="199" t="str">
        <f t="shared" si="5"/>
        <v>Units:</v>
      </c>
      <c r="T31" s="120"/>
      <c r="V31" s="199" t="str">
        <f t="shared" si="6"/>
        <v>Units:</v>
      </c>
      <c r="W31" s="120"/>
      <c r="X31" s="120"/>
      <c r="Y31" s="120"/>
      <c r="Z31" s="120"/>
      <c r="AA31" s="120"/>
      <c r="AB31" s="120"/>
      <c r="AC31" s="120"/>
      <c r="AD31" s="120"/>
      <c r="AE31" s="120"/>
      <c r="AF31" s="120"/>
      <c r="AG31" s="253">
        <f t="shared" si="10"/>
        <v>0</v>
      </c>
      <c r="AI31" s="199" t="str">
        <f t="shared" si="8"/>
        <v>Units:</v>
      </c>
      <c r="AJ31" s="120"/>
      <c r="AK31" s="120"/>
      <c r="AL31" s="120"/>
      <c r="AM31" s="120"/>
      <c r="AN31" s="120"/>
      <c r="AO31" s="120"/>
      <c r="AP31" s="120"/>
      <c r="AQ31" s="120"/>
      <c r="AR31" s="120"/>
      <c r="AS31" s="120"/>
      <c r="AT31" s="253">
        <f t="shared" si="11"/>
        <v>0</v>
      </c>
    </row>
    <row r="32" spans="1:46">
      <c r="A32" s="204" t="str">
        <f>'N3.01'!A32</f>
        <v>Stage 2: Without Intervention Risk Change</v>
      </c>
      <c r="B32" s="204" t="str">
        <f>'N3.01'!B32</f>
        <v>Risk Changes</v>
      </c>
      <c r="C32" s="248" t="str">
        <f>'N3.01'!C32</f>
        <v>Optional entry 3</v>
      </c>
      <c r="D32" s="204" t="str">
        <f>'N3.01'!D32</f>
        <v>N/A</v>
      </c>
      <c r="F32" s="212" t="s">
        <v>51</v>
      </c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253">
        <f t="shared" si="13"/>
        <v>0</v>
      </c>
      <c r="S32" s="199" t="str">
        <f t="shared" si="5"/>
        <v>Units:</v>
      </c>
      <c r="T32" s="120"/>
      <c r="V32" s="199" t="str">
        <f t="shared" si="6"/>
        <v>Units:</v>
      </c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253">
        <f t="shared" si="10"/>
        <v>0</v>
      </c>
      <c r="AI32" s="199" t="str">
        <f t="shared" si="8"/>
        <v>Units:</v>
      </c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253">
        <f t="shared" si="11"/>
        <v>0</v>
      </c>
    </row>
    <row r="33" spans="1:46">
      <c r="A33" s="247" t="str">
        <f>'N3.01'!A33</f>
        <v>Stage 3: RIIO-2 Without Intervention Position 2025/26</v>
      </c>
      <c r="B33" s="247" t="str">
        <f>'N3.01'!B33</f>
        <v>Total Asset Category Risk</v>
      </c>
      <c r="C33" s="247" t="str">
        <f>'N3.01'!C33</f>
        <v>Without Intervention Position</v>
      </c>
      <c r="D33" s="247" t="str">
        <f>'N3.01'!D33</f>
        <v>Total</v>
      </c>
      <c r="F33" s="212" t="s">
        <v>51</v>
      </c>
      <c r="G33" s="252">
        <f>SUM(G$20:G$21)+G$23+SUM(G$25:G$32)</f>
        <v>0</v>
      </c>
      <c r="H33" s="252">
        <f t="shared" ref="H33:P33" si="19">SUM(H$20:H$21)+H$23+SUM(H$25:H$32)</f>
        <v>0</v>
      </c>
      <c r="I33" s="252">
        <f t="shared" si="19"/>
        <v>0</v>
      </c>
      <c r="J33" s="252">
        <f t="shared" si="19"/>
        <v>0</v>
      </c>
      <c r="K33" s="252">
        <f t="shared" si="19"/>
        <v>0</v>
      </c>
      <c r="L33" s="252">
        <f t="shared" si="19"/>
        <v>0</v>
      </c>
      <c r="M33" s="252">
        <f t="shared" si="19"/>
        <v>0</v>
      </c>
      <c r="N33" s="252">
        <f t="shared" si="19"/>
        <v>0</v>
      </c>
      <c r="O33" s="252">
        <f t="shared" si="19"/>
        <v>0</v>
      </c>
      <c r="P33" s="252">
        <f t="shared" si="19"/>
        <v>0</v>
      </c>
      <c r="Q33" s="252">
        <f>SUM(G33:P33)</f>
        <v>0</v>
      </c>
      <c r="S33" s="199" t="str">
        <f t="shared" si="5"/>
        <v>Units:</v>
      </c>
      <c r="T33" s="120"/>
      <c r="V33" s="199" t="str">
        <f t="shared" si="6"/>
        <v>Units:</v>
      </c>
      <c r="W33" s="252">
        <f t="shared" ref="W33:AF33" si="20">SUM(W$20:W$21)+W$23+SUM(W$25:W$32)</f>
        <v>0</v>
      </c>
      <c r="X33" s="252">
        <f t="shared" si="20"/>
        <v>0</v>
      </c>
      <c r="Y33" s="252">
        <f t="shared" si="20"/>
        <v>0</v>
      </c>
      <c r="Z33" s="252">
        <f t="shared" si="20"/>
        <v>0</v>
      </c>
      <c r="AA33" s="252">
        <f t="shared" si="20"/>
        <v>0</v>
      </c>
      <c r="AB33" s="252">
        <f t="shared" si="20"/>
        <v>0</v>
      </c>
      <c r="AC33" s="252">
        <f t="shared" si="20"/>
        <v>0</v>
      </c>
      <c r="AD33" s="252">
        <f t="shared" si="20"/>
        <v>0</v>
      </c>
      <c r="AE33" s="252">
        <f t="shared" si="20"/>
        <v>0</v>
      </c>
      <c r="AF33" s="252">
        <f t="shared" si="20"/>
        <v>0</v>
      </c>
      <c r="AG33" s="252">
        <f>SUM(W33:AF33)</f>
        <v>0</v>
      </c>
      <c r="AI33" s="199" t="str">
        <f t="shared" si="8"/>
        <v>Units:</v>
      </c>
      <c r="AJ33" s="252">
        <f t="shared" ref="AJ33:AS33" si="21">SUM(AJ$20:AJ$21)+AJ$23+SUM(AJ$25:AJ$32)</f>
        <v>0</v>
      </c>
      <c r="AK33" s="252">
        <f t="shared" si="21"/>
        <v>0</v>
      </c>
      <c r="AL33" s="252">
        <f t="shared" si="21"/>
        <v>0</v>
      </c>
      <c r="AM33" s="252">
        <f t="shared" si="21"/>
        <v>0</v>
      </c>
      <c r="AN33" s="252">
        <f t="shared" si="21"/>
        <v>0</v>
      </c>
      <c r="AO33" s="252">
        <f t="shared" si="21"/>
        <v>0</v>
      </c>
      <c r="AP33" s="252">
        <f t="shared" si="21"/>
        <v>0</v>
      </c>
      <c r="AQ33" s="252">
        <f t="shared" si="21"/>
        <v>0</v>
      </c>
      <c r="AR33" s="252">
        <f t="shared" si="21"/>
        <v>0</v>
      </c>
      <c r="AS33" s="252">
        <f t="shared" si="21"/>
        <v>0</v>
      </c>
      <c r="AT33" s="252">
        <f>SUM(AJ33:AS33)</f>
        <v>0</v>
      </c>
    </row>
    <row r="34" spans="1:46">
      <c r="A34" s="204" t="str">
        <f>'N3.01'!A34</f>
        <v>Stage 3:With Intervention Risk Change</v>
      </c>
      <c r="B34" s="204" t="str">
        <f>'N3.01'!B34</f>
        <v>Non-Intervention Impacts</v>
      </c>
      <c r="C34" s="204" t="str">
        <f>'N3.01'!C34</f>
        <v>Methodology Change Impact</v>
      </c>
      <c r="D34" s="204" t="str">
        <f>'N3.01'!D34</f>
        <v>Non-Intervention</v>
      </c>
      <c r="F34" s="212" t="s">
        <v>51</v>
      </c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253">
        <f t="shared" ref="Q34:Q47" si="22">SUM(G34:P34)</f>
        <v>0</v>
      </c>
      <c r="S34" s="199" t="str">
        <f t="shared" si="5"/>
        <v>Units:</v>
      </c>
      <c r="T34" s="120"/>
      <c r="V34" s="199" t="str">
        <f t="shared" si="6"/>
        <v>Units:</v>
      </c>
      <c r="W34" s="120"/>
      <c r="X34" s="120"/>
      <c r="Y34" s="120"/>
      <c r="Z34" s="120"/>
      <c r="AA34" s="120"/>
      <c r="AB34" s="120"/>
      <c r="AC34" s="120"/>
      <c r="AD34" s="120"/>
      <c r="AE34" s="120"/>
      <c r="AF34" s="120"/>
      <c r="AG34" s="253">
        <f t="shared" ref="AG34:AG47" si="23">SUM(W34:AF34)</f>
        <v>0</v>
      </c>
      <c r="AI34" s="199" t="str">
        <f t="shared" si="8"/>
        <v>Units:</v>
      </c>
      <c r="AJ34" s="120"/>
      <c r="AK34" s="120"/>
      <c r="AL34" s="120"/>
      <c r="AM34" s="120"/>
      <c r="AN34" s="120"/>
      <c r="AO34" s="120"/>
      <c r="AP34" s="120"/>
      <c r="AQ34" s="120"/>
      <c r="AR34" s="120"/>
      <c r="AS34" s="120"/>
      <c r="AT34" s="253">
        <f t="shared" ref="AT34:AT47" si="24">SUM(AJ34:AS34)</f>
        <v>0</v>
      </c>
    </row>
    <row r="35" spans="1:46">
      <c r="A35" s="204" t="str">
        <f>'N3.01'!A35</f>
        <v>Stage 3:With Intervention Risk Change</v>
      </c>
      <c r="B35" s="204" t="str">
        <f>'N3.01'!B35</f>
        <v>Non-Intervention Impacts</v>
      </c>
      <c r="C35" s="204" t="str">
        <f>'N3.01'!C35</f>
        <v>Data Revision Impact</v>
      </c>
      <c r="D35" s="204" t="str">
        <f>'N3.01'!D35</f>
        <v>Non-Intervention</v>
      </c>
      <c r="F35" s="212" t="s">
        <v>51</v>
      </c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253">
        <f t="shared" si="22"/>
        <v>0</v>
      </c>
      <c r="S35" s="199" t="str">
        <f t="shared" si="5"/>
        <v>Units:</v>
      </c>
      <c r="T35" s="120"/>
      <c r="V35" s="199" t="str">
        <f t="shared" si="6"/>
        <v>Units:</v>
      </c>
      <c r="W35" s="120"/>
      <c r="X35" s="120"/>
      <c r="Y35" s="120"/>
      <c r="Z35" s="120"/>
      <c r="AA35" s="120"/>
      <c r="AB35" s="120"/>
      <c r="AC35" s="120"/>
      <c r="AD35" s="120"/>
      <c r="AE35" s="120"/>
      <c r="AF35" s="120"/>
      <c r="AG35" s="253">
        <f t="shared" si="23"/>
        <v>0</v>
      </c>
      <c r="AI35" s="199" t="str">
        <f t="shared" si="8"/>
        <v>Units:</v>
      </c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253">
        <f t="shared" si="24"/>
        <v>0</v>
      </c>
    </row>
    <row r="36" spans="1:46">
      <c r="A36" s="204" t="str">
        <f>'N3.01'!A36</f>
        <v>Stage 3:With Intervention Risk Change</v>
      </c>
      <c r="B36" s="204" t="str">
        <f>'N3.01'!B36</f>
        <v>Non-Intervention Impacts</v>
      </c>
      <c r="C36" s="204" t="str">
        <f>'N3.01'!C36</f>
        <v>Manual Over-ride on PoF or CoF</v>
      </c>
      <c r="D36" s="204" t="str">
        <f>'N3.01'!D36</f>
        <v>Non-Intervention</v>
      </c>
      <c r="F36" s="212" t="s">
        <v>51</v>
      </c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253">
        <f t="shared" si="22"/>
        <v>0</v>
      </c>
      <c r="S36" s="199" t="str">
        <f t="shared" si="5"/>
        <v>Units:</v>
      </c>
      <c r="T36" s="120"/>
      <c r="V36" s="199" t="str">
        <f t="shared" si="6"/>
        <v>Units:</v>
      </c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253">
        <f t="shared" si="23"/>
        <v>0</v>
      </c>
      <c r="AI36" s="199" t="str">
        <f t="shared" si="8"/>
        <v>Units:</v>
      </c>
      <c r="AJ36" s="120"/>
      <c r="AK36" s="120"/>
      <c r="AL36" s="120"/>
      <c r="AM36" s="120"/>
      <c r="AN36" s="120"/>
      <c r="AO36" s="120"/>
      <c r="AP36" s="120"/>
      <c r="AQ36" s="120"/>
      <c r="AR36" s="120"/>
      <c r="AS36" s="120"/>
      <c r="AT36" s="253">
        <f t="shared" si="24"/>
        <v>0</v>
      </c>
    </row>
    <row r="37" spans="1:46">
      <c r="A37" s="204" t="str">
        <f>'N3.01'!A37</f>
        <v>Stage 3:With Intervention Risk Change</v>
      </c>
      <c r="B37" s="204" t="str">
        <f>'N3.01'!B37</f>
        <v>Non-Intervention Impacts</v>
      </c>
      <c r="C37" s="204" t="str">
        <f>'N3.01'!C37</f>
        <v>Extension of Expected Asset Life</v>
      </c>
      <c r="D37" s="204" t="str">
        <f>'N3.01'!D37</f>
        <v>Non-Intervention</v>
      </c>
      <c r="F37" s="212" t="s">
        <v>51</v>
      </c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253">
        <f t="shared" si="22"/>
        <v>0</v>
      </c>
      <c r="S37" s="199" t="str">
        <f t="shared" si="5"/>
        <v>Units:</v>
      </c>
      <c r="T37" s="120"/>
      <c r="V37" s="199" t="str">
        <f t="shared" si="6"/>
        <v>Units:</v>
      </c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253">
        <f t="shared" si="23"/>
        <v>0</v>
      </c>
      <c r="AI37" s="199" t="str">
        <f t="shared" si="8"/>
        <v>Units:</v>
      </c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253">
        <f t="shared" si="24"/>
        <v>0</v>
      </c>
    </row>
    <row r="38" spans="1:46">
      <c r="A38" s="204" t="str">
        <f>'N3.01'!A38</f>
        <v>Stage 3:With Intervention Risk Change</v>
      </c>
      <c r="B38" s="204" t="str">
        <f>'N3.01'!B38</f>
        <v>Non-Intervention Impacts</v>
      </c>
      <c r="C38" s="204" t="str">
        <f>'N3.01'!C38</f>
        <v>Consequential Interventions</v>
      </c>
      <c r="D38" s="204" t="str">
        <f>'N3.01'!D38</f>
        <v>Non-Intervention</v>
      </c>
      <c r="F38" s="212" t="s">
        <v>51</v>
      </c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253">
        <f t="shared" si="22"/>
        <v>0</v>
      </c>
      <c r="S38" s="199" t="str">
        <f t="shared" si="5"/>
        <v>Units:</v>
      </c>
      <c r="T38" s="120"/>
      <c r="V38" s="199" t="str">
        <f t="shared" si="6"/>
        <v>Units:</v>
      </c>
      <c r="W38" s="120"/>
      <c r="X38" s="120"/>
      <c r="Y38" s="120"/>
      <c r="Z38" s="120"/>
      <c r="AA38" s="120"/>
      <c r="AB38" s="120"/>
      <c r="AC38" s="120"/>
      <c r="AD38" s="120"/>
      <c r="AE38" s="120"/>
      <c r="AF38" s="120"/>
      <c r="AG38" s="253">
        <f t="shared" si="23"/>
        <v>0</v>
      </c>
      <c r="AI38" s="199" t="str">
        <f t="shared" si="8"/>
        <v>Units:</v>
      </c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253">
        <f t="shared" si="24"/>
        <v>0</v>
      </c>
    </row>
    <row r="39" spans="1:46">
      <c r="A39" s="204" t="str">
        <f>'N3.01'!A39</f>
        <v>Stage 3:With Intervention Risk Change</v>
      </c>
      <c r="B39" s="204" t="str">
        <f>'N3.01'!B39</f>
        <v>Asset Intervention Impacts</v>
      </c>
      <c r="C39" s="204" t="str">
        <f>'N3.01'!C39</f>
        <v>Asset Replacement (PoF Driven)</v>
      </c>
      <c r="D39" s="204" t="str">
        <f>'N3.01'!D39</f>
        <v>Replacement</v>
      </c>
      <c r="F39" s="212" t="s">
        <v>51</v>
      </c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253">
        <f t="shared" si="22"/>
        <v>0</v>
      </c>
      <c r="S39" s="199" t="str">
        <f t="shared" si="5"/>
        <v>Units:</v>
      </c>
      <c r="T39" s="120"/>
      <c r="V39" s="199" t="str">
        <f t="shared" si="6"/>
        <v>Units:</v>
      </c>
      <c r="W39" s="120"/>
      <c r="X39" s="120"/>
      <c r="Y39" s="120"/>
      <c r="Z39" s="120"/>
      <c r="AA39" s="120"/>
      <c r="AB39" s="120"/>
      <c r="AC39" s="120"/>
      <c r="AD39" s="120"/>
      <c r="AE39" s="120"/>
      <c r="AF39" s="120"/>
      <c r="AG39" s="253">
        <f t="shared" si="23"/>
        <v>0</v>
      </c>
      <c r="AI39" s="199" t="str">
        <f t="shared" si="8"/>
        <v>Units:</v>
      </c>
      <c r="AJ39" s="120"/>
      <c r="AK39" s="120"/>
      <c r="AL39" s="120"/>
      <c r="AM39" s="120"/>
      <c r="AN39" s="120"/>
      <c r="AO39" s="120"/>
      <c r="AP39" s="120"/>
      <c r="AQ39" s="120"/>
      <c r="AR39" s="120"/>
      <c r="AS39" s="120"/>
      <c r="AT39" s="253">
        <f t="shared" si="24"/>
        <v>0</v>
      </c>
    </row>
    <row r="40" spans="1:46">
      <c r="A40" s="204" t="str">
        <f>'N3.01'!A40</f>
        <v>Stage 3:With Intervention Risk Change</v>
      </c>
      <c r="B40" s="204" t="str">
        <f>'N3.01'!B40</f>
        <v>Asset Intervention Impacts</v>
      </c>
      <c r="C40" s="204" t="str">
        <f>'N3.01'!C40</f>
        <v>Asset Replacement (CoF Driven)</v>
      </c>
      <c r="D40" s="204" t="str">
        <f>'N3.01'!D40</f>
        <v>Replacement</v>
      </c>
      <c r="F40" s="212" t="s">
        <v>51</v>
      </c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253">
        <f t="shared" si="22"/>
        <v>0</v>
      </c>
      <c r="S40" s="199" t="str">
        <f t="shared" si="5"/>
        <v>Units:</v>
      </c>
      <c r="T40" s="120"/>
      <c r="V40" s="199" t="str">
        <f t="shared" si="6"/>
        <v>Units:</v>
      </c>
      <c r="W40" s="120"/>
      <c r="X40" s="120"/>
      <c r="Y40" s="120"/>
      <c r="Z40" s="120"/>
      <c r="AA40" s="120"/>
      <c r="AB40" s="120"/>
      <c r="AC40" s="120"/>
      <c r="AD40" s="120"/>
      <c r="AE40" s="120"/>
      <c r="AF40" s="120"/>
      <c r="AG40" s="253">
        <f t="shared" si="23"/>
        <v>0</v>
      </c>
      <c r="AI40" s="199" t="str">
        <f t="shared" si="8"/>
        <v>Units:</v>
      </c>
      <c r="AJ40" s="120"/>
      <c r="AK40" s="120"/>
      <c r="AL40" s="120"/>
      <c r="AM40" s="120"/>
      <c r="AN40" s="120"/>
      <c r="AO40" s="120"/>
      <c r="AP40" s="120"/>
      <c r="AQ40" s="120"/>
      <c r="AR40" s="120"/>
      <c r="AS40" s="120"/>
      <c r="AT40" s="253">
        <f t="shared" si="24"/>
        <v>0</v>
      </c>
    </row>
    <row r="41" spans="1:46">
      <c r="A41" s="204" t="str">
        <f>'N3.01'!A41</f>
        <v>Stage 3:With Intervention Risk Change</v>
      </c>
      <c r="B41" s="204" t="str">
        <f>'N3.01'!B41</f>
        <v>Asset Intervention Impacts</v>
      </c>
      <c r="C41" s="204" t="str">
        <f>'N3.01'!C41</f>
        <v>Asset Replacement (Other Driven)</v>
      </c>
      <c r="D41" s="204" t="str">
        <f>'N3.01'!D41</f>
        <v>Replacement</v>
      </c>
      <c r="F41" s="212" t="s">
        <v>51</v>
      </c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253">
        <f t="shared" si="22"/>
        <v>0</v>
      </c>
      <c r="S41" s="199" t="str">
        <f t="shared" si="5"/>
        <v>Units:</v>
      </c>
      <c r="T41" s="120"/>
      <c r="V41" s="199" t="str">
        <f t="shared" si="6"/>
        <v>Units:</v>
      </c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253">
        <f t="shared" si="23"/>
        <v>0</v>
      </c>
      <c r="AI41" s="199" t="str">
        <f t="shared" si="8"/>
        <v>Units:</v>
      </c>
      <c r="AJ41" s="120"/>
      <c r="AK41" s="120"/>
      <c r="AL41" s="120"/>
      <c r="AM41" s="120"/>
      <c r="AN41" s="120"/>
      <c r="AO41" s="120"/>
      <c r="AP41" s="120"/>
      <c r="AQ41" s="120"/>
      <c r="AR41" s="120"/>
      <c r="AS41" s="120"/>
      <c r="AT41" s="253">
        <f t="shared" si="24"/>
        <v>0</v>
      </c>
    </row>
    <row r="42" spans="1:46">
      <c r="A42" s="204" t="str">
        <f>'N3.01'!A42</f>
        <v>Stage 3:With Intervention Risk Change</v>
      </c>
      <c r="B42" s="204" t="str">
        <f>'N3.01'!B42</f>
        <v>Asset Intervention Impacts</v>
      </c>
      <c r="C42" s="204" t="str">
        <f>'N3.01'!C42</f>
        <v>Asset Refurbishment (PoF Driven)</v>
      </c>
      <c r="D42" s="204" t="str">
        <f>'N3.01'!D42</f>
        <v>Refurbishment</v>
      </c>
      <c r="F42" s="212" t="s">
        <v>51</v>
      </c>
      <c r="G42" s="120"/>
      <c r="H42" s="120"/>
      <c r="I42" s="120"/>
      <c r="J42" s="120"/>
      <c r="K42" s="120"/>
      <c r="L42" s="120"/>
      <c r="M42" s="120"/>
      <c r="N42" s="120"/>
      <c r="O42" s="120"/>
      <c r="P42" s="120"/>
      <c r="Q42" s="253">
        <f t="shared" si="22"/>
        <v>0</v>
      </c>
      <c r="S42" s="199" t="str">
        <f t="shared" si="5"/>
        <v>Units:</v>
      </c>
      <c r="T42" s="120"/>
      <c r="V42" s="199" t="str">
        <f t="shared" si="6"/>
        <v>Units:</v>
      </c>
      <c r="W42" s="120"/>
      <c r="X42" s="120"/>
      <c r="Y42" s="120"/>
      <c r="Z42" s="120"/>
      <c r="AA42" s="120"/>
      <c r="AB42" s="120"/>
      <c r="AC42" s="120"/>
      <c r="AD42" s="120"/>
      <c r="AE42" s="120"/>
      <c r="AF42" s="120"/>
      <c r="AG42" s="253">
        <f t="shared" si="23"/>
        <v>0</v>
      </c>
      <c r="AI42" s="199" t="str">
        <f t="shared" si="8"/>
        <v>Units:</v>
      </c>
      <c r="AJ42" s="120"/>
      <c r="AK42" s="120"/>
      <c r="AL42" s="120"/>
      <c r="AM42" s="120"/>
      <c r="AN42" s="120"/>
      <c r="AO42" s="120"/>
      <c r="AP42" s="120"/>
      <c r="AQ42" s="120"/>
      <c r="AR42" s="120"/>
      <c r="AS42" s="120"/>
      <c r="AT42" s="253">
        <f t="shared" si="24"/>
        <v>0</v>
      </c>
    </row>
    <row r="43" spans="1:46">
      <c r="A43" s="204" t="str">
        <f>'N3.01'!A43</f>
        <v>Stage 3:With Intervention Risk Change</v>
      </c>
      <c r="B43" s="204" t="str">
        <f>'N3.01'!B43</f>
        <v>Asset Intervention Impacts</v>
      </c>
      <c r="C43" s="204" t="str">
        <f>'N3.01'!C43</f>
        <v>Asset Refurbishment (CoF Driven)</v>
      </c>
      <c r="D43" s="204" t="str">
        <f>'N3.01'!D43</f>
        <v>Refurbishment</v>
      </c>
      <c r="F43" s="212" t="s">
        <v>51</v>
      </c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253">
        <f t="shared" si="22"/>
        <v>0</v>
      </c>
      <c r="S43" s="199" t="str">
        <f t="shared" si="5"/>
        <v>Units:</v>
      </c>
      <c r="T43" s="120"/>
      <c r="V43" s="199" t="str">
        <f t="shared" si="6"/>
        <v>Units:</v>
      </c>
      <c r="W43" s="120"/>
      <c r="X43" s="120"/>
      <c r="Y43" s="120"/>
      <c r="Z43" s="120"/>
      <c r="AA43" s="120"/>
      <c r="AB43" s="120"/>
      <c r="AC43" s="120"/>
      <c r="AD43" s="120"/>
      <c r="AE43" s="120"/>
      <c r="AF43" s="120"/>
      <c r="AG43" s="253">
        <f t="shared" si="23"/>
        <v>0</v>
      </c>
      <c r="AI43" s="199" t="str">
        <f t="shared" si="8"/>
        <v>Units:</v>
      </c>
      <c r="AJ43" s="120"/>
      <c r="AK43" s="120"/>
      <c r="AL43" s="120"/>
      <c r="AM43" s="120"/>
      <c r="AN43" s="120"/>
      <c r="AO43" s="120"/>
      <c r="AP43" s="120"/>
      <c r="AQ43" s="120"/>
      <c r="AR43" s="120"/>
      <c r="AS43" s="120"/>
      <c r="AT43" s="253">
        <f t="shared" si="24"/>
        <v>0</v>
      </c>
    </row>
    <row r="44" spans="1:46">
      <c r="A44" s="204" t="str">
        <f>'N3.01'!A44</f>
        <v>Stage 3:With Intervention Risk Change</v>
      </c>
      <c r="B44" s="204" t="str">
        <f>'N3.01'!B44</f>
        <v>Asset Intervention Impacts</v>
      </c>
      <c r="C44" s="204" t="str">
        <f>'N3.01'!C44</f>
        <v>Asset Refurbishment (Other Driven)</v>
      </c>
      <c r="D44" s="204" t="str">
        <f>'N3.01'!D44</f>
        <v>Refurbishment</v>
      </c>
      <c r="F44" s="212" t="s">
        <v>51</v>
      </c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253">
        <f t="shared" si="22"/>
        <v>0</v>
      </c>
      <c r="S44" s="199" t="str">
        <f t="shared" si="5"/>
        <v>Units:</v>
      </c>
      <c r="T44" s="120"/>
      <c r="V44" s="199" t="str">
        <f t="shared" si="6"/>
        <v>Units:</v>
      </c>
      <c r="W44" s="120"/>
      <c r="X44" s="120"/>
      <c r="Y44" s="120"/>
      <c r="Z44" s="120"/>
      <c r="AA44" s="120"/>
      <c r="AB44" s="120"/>
      <c r="AC44" s="120"/>
      <c r="AD44" s="120"/>
      <c r="AE44" s="120"/>
      <c r="AF44" s="120"/>
      <c r="AG44" s="253">
        <f t="shared" si="23"/>
        <v>0</v>
      </c>
      <c r="AI44" s="199" t="str">
        <f t="shared" si="8"/>
        <v>Units:</v>
      </c>
      <c r="AJ44" s="120"/>
      <c r="AK44" s="120"/>
      <c r="AL44" s="120"/>
      <c r="AM44" s="120"/>
      <c r="AN44" s="120"/>
      <c r="AO44" s="120"/>
      <c r="AP44" s="120"/>
      <c r="AQ44" s="120"/>
      <c r="AR44" s="120"/>
      <c r="AS44" s="120"/>
      <c r="AT44" s="253">
        <f t="shared" si="24"/>
        <v>0</v>
      </c>
    </row>
    <row r="45" spans="1:46">
      <c r="A45" s="204" t="str">
        <f>'N3.01'!A45</f>
        <v>Stage 3:With Intervention Risk Change</v>
      </c>
      <c r="B45" s="204" t="str">
        <f>'N3.01'!B45</f>
        <v>Asset Intervention Impacts</v>
      </c>
      <c r="C45" s="204" t="str">
        <f>'N3.01'!C45</f>
        <v>Asset Replacement Due To Early Life Failures</v>
      </c>
      <c r="D45" s="204" t="str">
        <f>'N3.01'!D45</f>
        <v>Other Interventions</v>
      </c>
      <c r="F45" s="212" t="s">
        <v>51</v>
      </c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253">
        <f t="shared" si="22"/>
        <v>0</v>
      </c>
      <c r="S45" s="199" t="str">
        <f t="shared" si="5"/>
        <v>Units:</v>
      </c>
      <c r="T45" s="120"/>
      <c r="V45" s="199" t="str">
        <f t="shared" si="6"/>
        <v>Units:</v>
      </c>
      <c r="W45" s="120"/>
      <c r="X45" s="120"/>
      <c r="Y45" s="120"/>
      <c r="Z45" s="120"/>
      <c r="AA45" s="120"/>
      <c r="AB45" s="120"/>
      <c r="AC45" s="120"/>
      <c r="AD45" s="120"/>
      <c r="AE45" s="120"/>
      <c r="AF45" s="120"/>
      <c r="AG45" s="253">
        <f t="shared" si="23"/>
        <v>0</v>
      </c>
      <c r="AI45" s="199" t="str">
        <f t="shared" si="8"/>
        <v>Units:</v>
      </c>
      <c r="AJ45" s="120"/>
      <c r="AK45" s="120"/>
      <c r="AL45" s="120"/>
      <c r="AM45" s="120"/>
      <c r="AN45" s="120"/>
      <c r="AO45" s="120"/>
      <c r="AP45" s="120"/>
      <c r="AQ45" s="120"/>
      <c r="AR45" s="120"/>
      <c r="AS45" s="120"/>
      <c r="AT45" s="253">
        <f t="shared" si="24"/>
        <v>0</v>
      </c>
    </row>
    <row r="46" spans="1:46">
      <c r="A46" s="204" t="str">
        <f>'N3.01'!A46</f>
        <v>Stage 3:With Intervention Risk Change</v>
      </c>
      <c r="B46" s="204" t="str">
        <f>'N3.01'!B46</f>
        <v>Risk Changes</v>
      </c>
      <c r="C46" s="248" t="str">
        <f>'N3.01'!C46</f>
        <v>Optional entry 4</v>
      </c>
      <c r="D46" s="204" t="str">
        <f>'N3.01'!D46</f>
        <v>N/A</v>
      </c>
      <c r="F46" s="212" t="s">
        <v>51</v>
      </c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53">
        <f t="shared" si="22"/>
        <v>0</v>
      </c>
      <c r="S46" s="199" t="str">
        <f t="shared" si="5"/>
        <v>Units:</v>
      </c>
      <c r="T46" s="120"/>
      <c r="V46" s="199" t="str">
        <f t="shared" si="6"/>
        <v>Units:</v>
      </c>
      <c r="W46" s="206"/>
      <c r="X46" s="206"/>
      <c r="Y46" s="206"/>
      <c r="Z46" s="206"/>
      <c r="AA46" s="206"/>
      <c r="AB46" s="206"/>
      <c r="AC46" s="206"/>
      <c r="AD46" s="206"/>
      <c r="AE46" s="206"/>
      <c r="AF46" s="206"/>
      <c r="AG46" s="253">
        <f t="shared" si="23"/>
        <v>0</v>
      </c>
      <c r="AI46" s="199" t="str">
        <f t="shared" si="8"/>
        <v>Units:</v>
      </c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53">
        <f t="shared" si="24"/>
        <v>0</v>
      </c>
    </row>
    <row r="47" spans="1:46">
      <c r="A47" s="247" t="str">
        <f>'N3.01'!A47</f>
        <v>Stage 3: RIIO-2 With Intervention Position 2025/26</v>
      </c>
      <c r="B47" s="247" t="str">
        <f>'N3.01'!B47</f>
        <v>Total Asset Category Risk</v>
      </c>
      <c r="C47" s="247" t="str">
        <f>'N3.01'!C47</f>
        <v>With Intervention Position</v>
      </c>
      <c r="D47" s="247" t="str">
        <f>'N3.01'!D47</f>
        <v>Total</v>
      </c>
      <c r="F47" s="212" t="s">
        <v>51</v>
      </c>
      <c r="G47" s="252">
        <f>SUM(G$33:G$46)</f>
        <v>0</v>
      </c>
      <c r="H47" s="252">
        <f t="shared" ref="H47:P47" si="25">SUM(H$33:H$46)</f>
        <v>0</v>
      </c>
      <c r="I47" s="252">
        <f t="shared" si="25"/>
        <v>0</v>
      </c>
      <c r="J47" s="252">
        <f t="shared" si="25"/>
        <v>0</v>
      </c>
      <c r="K47" s="252">
        <f t="shared" si="25"/>
        <v>0</v>
      </c>
      <c r="L47" s="252">
        <f t="shared" si="25"/>
        <v>0</v>
      </c>
      <c r="M47" s="252">
        <f t="shared" si="25"/>
        <v>0</v>
      </c>
      <c r="N47" s="252">
        <f t="shared" si="25"/>
        <v>0</v>
      </c>
      <c r="O47" s="252">
        <f t="shared" si="25"/>
        <v>0</v>
      </c>
      <c r="P47" s="252">
        <f t="shared" si="25"/>
        <v>0</v>
      </c>
      <c r="Q47" s="252">
        <f t="shared" si="22"/>
        <v>0</v>
      </c>
      <c r="S47" s="199" t="str">
        <f t="shared" si="5"/>
        <v>Units:</v>
      </c>
      <c r="T47" s="120"/>
      <c r="V47" s="199" t="str">
        <f t="shared" si="6"/>
        <v>Units:</v>
      </c>
      <c r="W47" s="252">
        <f t="shared" ref="W47:AF47" si="26">SUM(W$33:W$46)</f>
        <v>0</v>
      </c>
      <c r="X47" s="252">
        <f t="shared" si="26"/>
        <v>0</v>
      </c>
      <c r="Y47" s="252">
        <f t="shared" si="26"/>
        <v>0</v>
      </c>
      <c r="Z47" s="252">
        <f t="shared" si="26"/>
        <v>0</v>
      </c>
      <c r="AA47" s="252">
        <f t="shared" si="26"/>
        <v>0</v>
      </c>
      <c r="AB47" s="252">
        <f t="shared" si="26"/>
        <v>0</v>
      </c>
      <c r="AC47" s="252">
        <f t="shared" si="26"/>
        <v>0</v>
      </c>
      <c r="AD47" s="252">
        <f t="shared" si="26"/>
        <v>0</v>
      </c>
      <c r="AE47" s="252">
        <f t="shared" si="26"/>
        <v>0</v>
      </c>
      <c r="AF47" s="252">
        <f t="shared" si="26"/>
        <v>0</v>
      </c>
      <c r="AG47" s="252">
        <f t="shared" si="23"/>
        <v>0</v>
      </c>
      <c r="AI47" s="199" t="str">
        <f t="shared" si="8"/>
        <v>Units:</v>
      </c>
      <c r="AJ47" s="252">
        <f t="shared" ref="AJ47:AS47" si="27">SUM(AJ$33:AJ$46)</f>
        <v>0</v>
      </c>
      <c r="AK47" s="252">
        <f t="shared" si="27"/>
        <v>0</v>
      </c>
      <c r="AL47" s="252">
        <f t="shared" si="27"/>
        <v>0</v>
      </c>
      <c r="AM47" s="252">
        <f t="shared" si="27"/>
        <v>0</v>
      </c>
      <c r="AN47" s="252">
        <f t="shared" si="27"/>
        <v>0</v>
      </c>
      <c r="AO47" s="252">
        <f t="shared" si="27"/>
        <v>0</v>
      </c>
      <c r="AP47" s="252">
        <f t="shared" si="27"/>
        <v>0</v>
      </c>
      <c r="AQ47" s="252">
        <f t="shared" si="27"/>
        <v>0</v>
      </c>
      <c r="AR47" s="252">
        <f t="shared" si="27"/>
        <v>0</v>
      </c>
      <c r="AS47" s="252">
        <f t="shared" si="27"/>
        <v>0</v>
      </c>
      <c r="AT47" s="252">
        <f t="shared" si="24"/>
        <v>0</v>
      </c>
    </row>
    <row r="48" spans="1:46" s="207" customFormat="1" ht="5" customHeight="1">
      <c r="S48" s="208"/>
      <c r="V48" s="208"/>
      <c r="AI48" s="208"/>
    </row>
    <row r="49" spans="1:46">
      <c r="A49" s="204" t="str">
        <f>'N3.01'!A49</f>
        <v>Long Term Risk Benefit: RIIO-2</v>
      </c>
      <c r="B49" s="204" t="str">
        <f>'N3.01'!B49</f>
        <v>Asset Intervention Impacts</v>
      </c>
      <c r="C49" s="204" t="str">
        <f>'N3.01'!C49</f>
        <v>Asset Replacement (PoF Driven)</v>
      </c>
      <c r="D49" s="204" t="str">
        <f>'N3.01'!D49</f>
        <v>N/A</v>
      </c>
      <c r="F49" s="212" t="s">
        <v>51</v>
      </c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253">
        <f t="shared" ref="Q49:Q55" si="28">SUM(G49:P49)</f>
        <v>0</v>
      </c>
      <c r="S49" s="199" t="str">
        <f t="shared" si="5"/>
        <v>Units:</v>
      </c>
      <c r="T49" s="120"/>
      <c r="V49" s="199" t="str">
        <f t="shared" si="6"/>
        <v>Units:</v>
      </c>
      <c r="W49" s="120"/>
      <c r="X49" s="120"/>
      <c r="Y49" s="120"/>
      <c r="Z49" s="120"/>
      <c r="AA49" s="120"/>
      <c r="AB49" s="120"/>
      <c r="AC49" s="120"/>
      <c r="AD49" s="120"/>
      <c r="AE49" s="120"/>
      <c r="AF49" s="120"/>
      <c r="AG49" s="253">
        <f t="shared" ref="AG49:AG55" si="29">SUM(W49:AF49)</f>
        <v>0</v>
      </c>
      <c r="AI49" s="199" t="str">
        <f t="shared" si="8"/>
        <v>Units:</v>
      </c>
      <c r="AJ49" s="120"/>
      <c r="AK49" s="120"/>
      <c r="AL49" s="120"/>
      <c r="AM49" s="120"/>
      <c r="AN49" s="120"/>
      <c r="AO49" s="120"/>
      <c r="AP49" s="120"/>
      <c r="AQ49" s="120"/>
      <c r="AR49" s="120"/>
      <c r="AS49" s="120"/>
      <c r="AT49" s="253">
        <f t="shared" ref="AT49:AT55" si="30">SUM(AJ49:AS49)</f>
        <v>0</v>
      </c>
    </row>
    <row r="50" spans="1:46">
      <c r="A50" s="204" t="str">
        <f>'N3.01'!A50</f>
        <v>Long Term Risk Benefit: RIIO-2</v>
      </c>
      <c r="B50" s="204" t="str">
        <f>'N3.01'!B50</f>
        <v>Asset Intervention Impacts</v>
      </c>
      <c r="C50" s="204" t="str">
        <f>'N3.01'!C50</f>
        <v>Asset Replacement (CoF Driven)</v>
      </c>
      <c r="D50" s="204" t="str">
        <f>'N3.01'!D50</f>
        <v>N/A</v>
      </c>
      <c r="F50" s="212" t="s">
        <v>51</v>
      </c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253">
        <f t="shared" si="28"/>
        <v>0</v>
      </c>
      <c r="S50" s="199" t="str">
        <f t="shared" si="5"/>
        <v>Units:</v>
      </c>
      <c r="T50" s="120"/>
      <c r="V50" s="199" t="str">
        <f t="shared" si="6"/>
        <v>Units:</v>
      </c>
      <c r="W50" s="120"/>
      <c r="X50" s="120"/>
      <c r="Y50" s="120"/>
      <c r="Z50" s="120"/>
      <c r="AA50" s="120"/>
      <c r="AB50" s="120"/>
      <c r="AC50" s="120"/>
      <c r="AD50" s="120"/>
      <c r="AE50" s="120"/>
      <c r="AF50" s="120"/>
      <c r="AG50" s="253">
        <f t="shared" si="29"/>
        <v>0</v>
      </c>
      <c r="AI50" s="199" t="str">
        <f t="shared" si="8"/>
        <v>Units:</v>
      </c>
      <c r="AJ50" s="120"/>
      <c r="AK50" s="120"/>
      <c r="AL50" s="120"/>
      <c r="AM50" s="120"/>
      <c r="AN50" s="120"/>
      <c r="AO50" s="120"/>
      <c r="AP50" s="120"/>
      <c r="AQ50" s="120"/>
      <c r="AR50" s="120"/>
      <c r="AS50" s="120"/>
      <c r="AT50" s="253">
        <f t="shared" si="30"/>
        <v>0</v>
      </c>
    </row>
    <row r="51" spans="1:46">
      <c r="A51" s="204" t="str">
        <f>'N3.01'!A51</f>
        <v>Long Term Risk Benefit: RIIO-2</v>
      </c>
      <c r="B51" s="204" t="str">
        <f>'N3.01'!B51</f>
        <v>Asset Intervention Impacts</v>
      </c>
      <c r="C51" s="204" t="str">
        <f>'N3.01'!C51</f>
        <v>Asset Replacement (Other Driven)</v>
      </c>
      <c r="D51" s="204" t="str">
        <f>'N3.01'!D51</f>
        <v>N/A</v>
      </c>
      <c r="F51" s="212" t="s">
        <v>51</v>
      </c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253">
        <f t="shared" si="28"/>
        <v>0</v>
      </c>
      <c r="S51" s="199" t="str">
        <f t="shared" si="5"/>
        <v>Units:</v>
      </c>
      <c r="T51" s="120"/>
      <c r="V51" s="199" t="str">
        <f t="shared" si="6"/>
        <v>Units:</v>
      </c>
      <c r="W51" s="120"/>
      <c r="X51" s="120"/>
      <c r="Y51" s="120"/>
      <c r="Z51" s="120"/>
      <c r="AA51" s="120"/>
      <c r="AB51" s="120"/>
      <c r="AC51" s="120"/>
      <c r="AD51" s="120"/>
      <c r="AE51" s="120"/>
      <c r="AF51" s="120"/>
      <c r="AG51" s="253">
        <f t="shared" si="29"/>
        <v>0</v>
      </c>
      <c r="AI51" s="199" t="str">
        <f t="shared" si="8"/>
        <v>Units:</v>
      </c>
      <c r="AJ51" s="120"/>
      <c r="AK51" s="120"/>
      <c r="AL51" s="120"/>
      <c r="AM51" s="120"/>
      <c r="AN51" s="120"/>
      <c r="AO51" s="120"/>
      <c r="AP51" s="120"/>
      <c r="AQ51" s="120"/>
      <c r="AR51" s="120"/>
      <c r="AS51" s="120"/>
      <c r="AT51" s="253">
        <f t="shared" si="30"/>
        <v>0</v>
      </c>
    </row>
    <row r="52" spans="1:46">
      <c r="A52" s="204" t="str">
        <f>'N3.01'!A52</f>
        <v>Long Term Risk Benefit: RIIO-2</v>
      </c>
      <c r="B52" s="204" t="str">
        <f>'N3.01'!B52</f>
        <v>Asset Intervention Impacts</v>
      </c>
      <c r="C52" s="204" t="str">
        <f>'N3.01'!C52</f>
        <v>Asset Refurbishment (PoF Driven)</v>
      </c>
      <c r="D52" s="204" t="str">
        <f>'N3.01'!D52</f>
        <v>N/A</v>
      </c>
      <c r="F52" s="212" t="s">
        <v>51</v>
      </c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253">
        <f t="shared" si="28"/>
        <v>0</v>
      </c>
      <c r="S52" s="199" t="str">
        <f t="shared" si="5"/>
        <v>Units:</v>
      </c>
      <c r="T52" s="120"/>
      <c r="V52" s="199" t="str">
        <f t="shared" si="6"/>
        <v>Units:</v>
      </c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253">
        <f t="shared" si="29"/>
        <v>0</v>
      </c>
      <c r="AI52" s="199" t="str">
        <f t="shared" si="8"/>
        <v>Units:</v>
      </c>
      <c r="AJ52" s="120"/>
      <c r="AK52" s="120"/>
      <c r="AL52" s="120"/>
      <c r="AM52" s="120"/>
      <c r="AN52" s="120"/>
      <c r="AO52" s="120"/>
      <c r="AP52" s="120"/>
      <c r="AQ52" s="120"/>
      <c r="AR52" s="120"/>
      <c r="AS52" s="120"/>
      <c r="AT52" s="253">
        <f t="shared" si="30"/>
        <v>0</v>
      </c>
    </row>
    <row r="53" spans="1:46">
      <c r="A53" s="204" t="str">
        <f>'N3.01'!A53</f>
        <v>Long Term Risk Benefit: RIIO-2</v>
      </c>
      <c r="B53" s="204" t="str">
        <f>'N3.01'!B53</f>
        <v>Asset Intervention Impacts</v>
      </c>
      <c r="C53" s="204" t="str">
        <f>'N3.01'!C53</f>
        <v>Asset Refurbishment (CoF Driven)</v>
      </c>
      <c r="D53" s="204" t="str">
        <f>'N3.01'!D53</f>
        <v>N/A</v>
      </c>
      <c r="F53" s="212" t="s">
        <v>51</v>
      </c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253">
        <f t="shared" si="28"/>
        <v>0</v>
      </c>
      <c r="S53" s="199" t="str">
        <f t="shared" si="5"/>
        <v>Units:</v>
      </c>
      <c r="T53" s="120"/>
      <c r="V53" s="199" t="str">
        <f t="shared" si="6"/>
        <v>Units:</v>
      </c>
      <c r="W53" s="120"/>
      <c r="X53" s="120"/>
      <c r="Y53" s="120"/>
      <c r="Z53" s="120"/>
      <c r="AA53" s="120"/>
      <c r="AB53" s="120"/>
      <c r="AC53" s="120"/>
      <c r="AD53" s="120"/>
      <c r="AE53" s="120"/>
      <c r="AF53" s="120"/>
      <c r="AG53" s="253">
        <f t="shared" si="29"/>
        <v>0</v>
      </c>
      <c r="AI53" s="199" t="str">
        <f t="shared" si="8"/>
        <v>Units:</v>
      </c>
      <c r="AJ53" s="120"/>
      <c r="AK53" s="120"/>
      <c r="AL53" s="120"/>
      <c r="AM53" s="120"/>
      <c r="AN53" s="120"/>
      <c r="AO53" s="120"/>
      <c r="AP53" s="120"/>
      <c r="AQ53" s="120"/>
      <c r="AR53" s="120"/>
      <c r="AS53" s="120"/>
      <c r="AT53" s="253">
        <f t="shared" si="30"/>
        <v>0</v>
      </c>
    </row>
    <row r="54" spans="1:46">
      <c r="A54" s="204" t="str">
        <f>'N3.01'!A54</f>
        <v>Long Term Risk Benefit: RIIO-2</v>
      </c>
      <c r="B54" s="204" t="str">
        <f>'N3.01'!B54</f>
        <v>Asset Intervention Impacts</v>
      </c>
      <c r="C54" s="204" t="str">
        <f>'N3.01'!C54</f>
        <v>Asset Refurbishment (Other Driven)</v>
      </c>
      <c r="D54" s="204" t="str">
        <f>'N3.01'!D54</f>
        <v>N/A</v>
      </c>
      <c r="F54" s="212" t="s">
        <v>51</v>
      </c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253">
        <f t="shared" si="28"/>
        <v>0</v>
      </c>
      <c r="S54" s="199" t="str">
        <f t="shared" si="5"/>
        <v>Units:</v>
      </c>
      <c r="T54" s="120"/>
      <c r="V54" s="199" t="str">
        <f t="shared" si="6"/>
        <v>Units:</v>
      </c>
      <c r="W54" s="120"/>
      <c r="X54" s="120"/>
      <c r="Y54" s="120"/>
      <c r="Z54" s="120"/>
      <c r="AA54" s="120"/>
      <c r="AB54" s="120"/>
      <c r="AC54" s="120"/>
      <c r="AD54" s="120"/>
      <c r="AE54" s="120"/>
      <c r="AF54" s="120"/>
      <c r="AG54" s="253">
        <f t="shared" si="29"/>
        <v>0</v>
      </c>
      <c r="AI54" s="199" t="str">
        <f t="shared" si="8"/>
        <v>Units:</v>
      </c>
      <c r="AJ54" s="120"/>
      <c r="AK54" s="120"/>
      <c r="AL54" s="120"/>
      <c r="AM54" s="120"/>
      <c r="AN54" s="120"/>
      <c r="AO54" s="120"/>
      <c r="AP54" s="120"/>
      <c r="AQ54" s="120"/>
      <c r="AR54" s="120"/>
      <c r="AS54" s="120"/>
      <c r="AT54" s="253">
        <f t="shared" si="30"/>
        <v>0</v>
      </c>
    </row>
    <row r="55" spans="1:46">
      <c r="A55" s="204" t="str">
        <f>'N3.01'!A55</f>
        <v>Long Term Risk Benefit: RIIO-2</v>
      </c>
      <c r="B55" s="204" t="str">
        <f>'N3.01'!B55</f>
        <v>Asset Intervention Impacts</v>
      </c>
      <c r="C55" s="204" t="str">
        <f>'N3.01'!C55</f>
        <v>Total Long Term Risk Benefit</v>
      </c>
      <c r="D55" s="204" t="str">
        <f>'N3.01'!D55</f>
        <v>Sub-Total</v>
      </c>
      <c r="F55" s="212" t="s">
        <v>51</v>
      </c>
      <c r="G55" s="252">
        <f>SUM(G$49:G$54)</f>
        <v>0</v>
      </c>
      <c r="H55" s="252">
        <f t="shared" ref="H55:P55" si="31">SUM(H$49:H$54)</f>
        <v>0</v>
      </c>
      <c r="I55" s="252">
        <f t="shared" si="31"/>
        <v>0</v>
      </c>
      <c r="J55" s="252">
        <f t="shared" si="31"/>
        <v>0</v>
      </c>
      <c r="K55" s="252">
        <f t="shared" si="31"/>
        <v>0</v>
      </c>
      <c r="L55" s="252">
        <f t="shared" si="31"/>
        <v>0</v>
      </c>
      <c r="M55" s="252">
        <f t="shared" si="31"/>
        <v>0</v>
      </c>
      <c r="N55" s="252">
        <f t="shared" si="31"/>
        <v>0</v>
      </c>
      <c r="O55" s="252">
        <f t="shared" si="31"/>
        <v>0</v>
      </c>
      <c r="P55" s="252">
        <f t="shared" si="31"/>
        <v>0</v>
      </c>
      <c r="Q55" s="253">
        <f t="shared" si="28"/>
        <v>0</v>
      </c>
      <c r="S55" s="199" t="str">
        <f t="shared" si="5"/>
        <v>Units:</v>
      </c>
      <c r="T55" s="120"/>
      <c r="V55" s="199" t="str">
        <f t="shared" si="6"/>
        <v>Units:</v>
      </c>
      <c r="W55" s="252">
        <f t="shared" ref="W55:AF55" si="32">SUM(W$49:W$54)</f>
        <v>0</v>
      </c>
      <c r="X55" s="252">
        <f t="shared" si="32"/>
        <v>0</v>
      </c>
      <c r="Y55" s="252">
        <f t="shared" si="32"/>
        <v>0</v>
      </c>
      <c r="Z55" s="252">
        <f t="shared" si="32"/>
        <v>0</v>
      </c>
      <c r="AA55" s="252">
        <f t="shared" si="32"/>
        <v>0</v>
      </c>
      <c r="AB55" s="252">
        <f t="shared" si="32"/>
        <v>0</v>
      </c>
      <c r="AC55" s="252">
        <f t="shared" si="32"/>
        <v>0</v>
      </c>
      <c r="AD55" s="252">
        <f t="shared" si="32"/>
        <v>0</v>
      </c>
      <c r="AE55" s="252">
        <f t="shared" si="32"/>
        <v>0</v>
      </c>
      <c r="AF55" s="252">
        <f t="shared" si="32"/>
        <v>0</v>
      </c>
      <c r="AG55" s="253">
        <f t="shared" si="29"/>
        <v>0</v>
      </c>
      <c r="AI55" s="199" t="str">
        <f t="shared" si="8"/>
        <v>Units:</v>
      </c>
      <c r="AJ55" s="252">
        <f t="shared" ref="AJ55:AS55" si="33">SUM(AJ$49:AJ$54)</f>
        <v>0</v>
      </c>
      <c r="AK55" s="252">
        <f t="shared" si="33"/>
        <v>0</v>
      </c>
      <c r="AL55" s="252">
        <f t="shared" si="33"/>
        <v>0</v>
      </c>
      <c r="AM55" s="252">
        <f t="shared" si="33"/>
        <v>0</v>
      </c>
      <c r="AN55" s="252">
        <f t="shared" si="33"/>
        <v>0</v>
      </c>
      <c r="AO55" s="252">
        <f t="shared" si="33"/>
        <v>0</v>
      </c>
      <c r="AP55" s="252">
        <f t="shared" si="33"/>
        <v>0</v>
      </c>
      <c r="AQ55" s="252">
        <f t="shared" si="33"/>
        <v>0</v>
      </c>
      <c r="AR55" s="252">
        <f t="shared" si="33"/>
        <v>0</v>
      </c>
      <c r="AS55" s="252">
        <f t="shared" si="33"/>
        <v>0</v>
      </c>
      <c r="AT55" s="253">
        <f t="shared" si="30"/>
        <v>0</v>
      </c>
    </row>
    <row r="56" spans="1:46" s="207" customFormat="1" ht="5" customHeight="1">
      <c r="F56" s="208"/>
      <c r="S56" s="208"/>
      <c r="V56" s="208"/>
      <c r="AI56" s="208"/>
    </row>
    <row r="78" spans="5:5">
      <c r="E78" s="209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>
    <tabColor rgb="FF7030A0"/>
  </sheetPr>
  <dimension ref="A1:AV78"/>
  <sheetViews>
    <sheetView zoomScale="85" zoomScaleNormal="85" workbookViewId="0">
      <selection activeCell="G47" sqref="G47"/>
    </sheetView>
  </sheetViews>
  <sheetFormatPr defaultColWidth="9" defaultRowHeight="12.4"/>
  <cols>
    <col min="1" max="1" width="51.19921875" style="89" customWidth="1"/>
    <col min="2" max="2" width="48.796875" style="89" bestFit="1" customWidth="1"/>
    <col min="3" max="3" width="51.19921875" style="89" bestFit="1" customWidth="1"/>
    <col min="4" max="4" width="11.796875" style="89" customWidth="1"/>
    <col min="5" max="5" width="1" style="207" customWidth="1"/>
    <col min="6" max="6" width="6.19921875" style="90" customWidth="1"/>
    <col min="7" max="7" width="9.796875" style="89" bestFit="1" customWidth="1"/>
    <col min="8" max="14" width="9.1328125" style="89" bestFit="1" customWidth="1"/>
    <col min="15" max="17" width="9" style="89"/>
    <col min="18" max="18" width="1" style="207" customWidth="1"/>
    <col min="19" max="19" width="6.19921875" style="90" customWidth="1"/>
    <col min="20" max="20" width="9" style="89"/>
    <col min="21" max="21" width="1" style="207" customWidth="1"/>
    <col min="22" max="22" width="6.19921875" style="90" customWidth="1"/>
    <col min="23" max="33" width="9" style="89"/>
    <col min="34" max="34" width="1" style="207" customWidth="1"/>
    <col min="35" max="35" width="6.19921875" style="90" customWidth="1"/>
    <col min="36" max="46" width="9" style="89"/>
    <col min="47" max="47" width="9.33203125" style="89" bestFit="1" customWidth="1"/>
    <col min="48" max="16384" width="9" style="89"/>
  </cols>
  <sheetData>
    <row r="1" spans="1:48" ht="25.15">
      <c r="A1" s="1" t="str">
        <f>N0_Cover!A1</f>
        <v>RIIO-2 Regulatory Reporting Pack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</row>
    <row r="2" spans="1:48" ht="22.9">
      <c r="A2" s="1">
        <f>N0_Cover!$B$12</f>
        <v>0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</row>
    <row r="3" spans="1:48" ht="19.899999999999999">
      <c r="A3" s="5" t="str">
        <f>"Workbook " &amp; N0_Cover!$B$12</f>
        <v xml:space="preserve">Workbook 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48" ht="17.649999999999999">
      <c r="A4" s="7" t="str">
        <f>"Submission Version " &amp; N0_Cover!$B$15 &amp; " - Submitted on " &amp; TEXT(N0_Cover!$B$16,"dd mmm yyyy")</f>
        <v>Submission Version  - Submitted on 00 Jan 1900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</row>
    <row r="5" spans="1:48" ht="17.649999999999999">
      <c r="A5" s="7" t="str">
        <f>"Template Version: " &amp; N0_Cover!$B$11</f>
        <v>Template Version: v1.0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</row>
    <row r="6" spans="1:48" ht="19.899999999999999">
      <c r="A6" s="5" t="e">
        <f ca="1">"Sheet: " &amp;VLOOKUP(RIGHT(CELL("filename",A1),LEN(CELL("filename",A1))-FIND("]",CELL("filename",A1))),'N0.1_Contents'!$A$11:$B$98,2,FALSE)</f>
        <v>#N/A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</row>
    <row r="7" spans="1:48" ht="17.649999999999999">
      <c r="A7" s="7" t="str">
        <f>"Prices Base: " &amp; 'N0.5_Data_Constants'!C13</f>
        <v>Prices Base: 2018/19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</row>
    <row r="8" spans="1:48" s="137" customFormat="1">
      <c r="A8" s="140" t="str">
        <f>"Error Checks: " &amp; IF(ISERROR(MATCH("Error",$A$9:$AV$9,0)),"OK","Error")</f>
        <v>Error Checks: OK</v>
      </c>
      <c r="B8" s="141"/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1"/>
      <c r="AE8" s="141"/>
      <c r="AF8" s="141"/>
      <c r="AG8" s="141"/>
      <c r="AH8" s="141"/>
      <c r="AI8" s="141"/>
      <c r="AJ8" s="141"/>
      <c r="AK8" s="141"/>
      <c r="AL8" s="141"/>
      <c r="AM8" s="141"/>
      <c r="AN8" s="141"/>
      <c r="AO8" s="141"/>
      <c r="AP8" s="141"/>
      <c r="AQ8" s="141"/>
      <c r="AR8" s="141"/>
      <c r="AS8" s="141"/>
      <c r="AT8" s="141"/>
      <c r="AU8" s="141"/>
    </row>
    <row r="9" spans="1:48" s="137" customFormat="1">
      <c r="A9" s="142" t="str">
        <f t="shared" ref="A9:AV9" si="0">IF(ISERROR(MATCH("Error",A10:A12,0)),"-","Error")</f>
        <v>-</v>
      </c>
      <c r="B9" s="142" t="str">
        <f t="shared" si="0"/>
        <v>-</v>
      </c>
      <c r="C9" s="142" t="str">
        <f t="shared" si="0"/>
        <v>-</v>
      </c>
      <c r="D9" s="142"/>
      <c r="E9" s="142" t="str">
        <f t="shared" si="0"/>
        <v>-</v>
      </c>
      <c r="F9" s="142" t="str">
        <f t="shared" si="0"/>
        <v>-</v>
      </c>
      <c r="G9" s="142" t="str">
        <f t="shared" si="0"/>
        <v>-</v>
      </c>
      <c r="H9" s="142" t="str">
        <f t="shared" si="0"/>
        <v>-</v>
      </c>
      <c r="I9" s="142" t="str">
        <f t="shared" si="0"/>
        <v>-</v>
      </c>
      <c r="J9" s="142" t="str">
        <f t="shared" si="0"/>
        <v>-</v>
      </c>
      <c r="K9" s="142" t="str">
        <f t="shared" si="0"/>
        <v>-</v>
      </c>
      <c r="L9" s="142" t="str">
        <f t="shared" si="0"/>
        <v>-</v>
      </c>
      <c r="M9" s="142" t="str">
        <f t="shared" si="0"/>
        <v>-</v>
      </c>
      <c r="N9" s="142" t="str">
        <f t="shared" si="0"/>
        <v>-</v>
      </c>
      <c r="O9" s="142" t="str">
        <f t="shared" si="0"/>
        <v>-</v>
      </c>
      <c r="P9" s="142" t="str">
        <f t="shared" si="0"/>
        <v>-</v>
      </c>
      <c r="Q9" s="142" t="str">
        <f t="shared" si="0"/>
        <v>-</v>
      </c>
      <c r="R9" s="142" t="str">
        <f t="shared" si="0"/>
        <v>-</v>
      </c>
      <c r="S9" s="142" t="str">
        <f t="shared" si="0"/>
        <v>-</v>
      </c>
      <c r="T9" s="142" t="str">
        <f t="shared" si="0"/>
        <v>-</v>
      </c>
      <c r="U9" s="142" t="str">
        <f t="shared" si="0"/>
        <v>-</v>
      </c>
      <c r="V9" s="142" t="str">
        <f t="shared" si="0"/>
        <v>-</v>
      </c>
      <c r="W9" s="142" t="str">
        <f t="shared" si="0"/>
        <v>-</v>
      </c>
      <c r="X9" s="142" t="str">
        <f t="shared" si="0"/>
        <v>-</v>
      </c>
      <c r="Y9" s="142" t="str">
        <f t="shared" si="0"/>
        <v>-</v>
      </c>
      <c r="Z9" s="142" t="str">
        <f t="shared" si="0"/>
        <v>-</v>
      </c>
      <c r="AA9" s="142" t="str">
        <f t="shared" si="0"/>
        <v>-</v>
      </c>
      <c r="AB9" s="142" t="str">
        <f t="shared" si="0"/>
        <v>-</v>
      </c>
      <c r="AC9" s="142" t="str">
        <f t="shared" si="0"/>
        <v>-</v>
      </c>
      <c r="AD9" s="142" t="str">
        <f t="shared" si="0"/>
        <v>-</v>
      </c>
      <c r="AE9" s="142" t="str">
        <f t="shared" si="0"/>
        <v>-</v>
      </c>
      <c r="AF9" s="142" t="str">
        <f t="shared" si="0"/>
        <v>-</v>
      </c>
      <c r="AG9" s="142" t="str">
        <f t="shared" si="0"/>
        <v>-</v>
      </c>
      <c r="AH9" s="142" t="str">
        <f t="shared" si="0"/>
        <v>-</v>
      </c>
      <c r="AI9" s="142" t="str">
        <f t="shared" si="0"/>
        <v>-</v>
      </c>
      <c r="AJ9" s="142" t="str">
        <f t="shared" si="0"/>
        <v>-</v>
      </c>
      <c r="AK9" s="142" t="str">
        <f t="shared" si="0"/>
        <v>-</v>
      </c>
      <c r="AL9" s="142" t="str">
        <f t="shared" si="0"/>
        <v>-</v>
      </c>
      <c r="AM9" s="142" t="str">
        <f t="shared" si="0"/>
        <v>-</v>
      </c>
      <c r="AN9" s="142" t="str">
        <f t="shared" si="0"/>
        <v>-</v>
      </c>
      <c r="AO9" s="142" t="str">
        <f t="shared" si="0"/>
        <v>-</v>
      </c>
      <c r="AP9" s="142" t="str">
        <f t="shared" si="0"/>
        <v>-</v>
      </c>
      <c r="AQ9" s="142" t="str">
        <f t="shared" si="0"/>
        <v>-</v>
      </c>
      <c r="AR9" s="142" t="str">
        <f t="shared" si="0"/>
        <v>-</v>
      </c>
      <c r="AS9" s="142" t="str">
        <f t="shared" si="0"/>
        <v>-</v>
      </c>
      <c r="AT9" s="142" t="str">
        <f t="shared" si="0"/>
        <v>-</v>
      </c>
      <c r="AU9" s="142" t="str">
        <f t="shared" si="0"/>
        <v>-</v>
      </c>
      <c r="AV9" s="137" t="str">
        <f t="shared" si="0"/>
        <v>-</v>
      </c>
    </row>
    <row r="12" spans="1:48" ht="19.899999999999999">
      <c r="A12" s="14" t="e">
        <f>'N0.6_Lookup_References'!B49</f>
        <v>#N/A</v>
      </c>
      <c r="B12" s="14"/>
      <c r="F12" s="14"/>
      <c r="G12" s="89" t="s">
        <v>0</v>
      </c>
      <c r="S12" s="200"/>
      <c r="T12" s="89" t="s">
        <v>2</v>
      </c>
      <c r="W12" s="201"/>
      <c r="X12" s="202" t="s">
        <v>229</v>
      </c>
      <c r="Y12" s="89" t="e">
        <f>VLOOKUP(A12, 'N0.6_Lookup_References'!B14:C63, 2, FALSE)</f>
        <v>#N/A</v>
      </c>
    </row>
    <row r="13" spans="1:48">
      <c r="S13" s="99" t="s">
        <v>112</v>
      </c>
      <c r="V13" s="99" t="s">
        <v>110</v>
      </c>
      <c r="AI13" s="99" t="s">
        <v>111</v>
      </c>
    </row>
    <row r="14" spans="1:48" ht="12.75" thickBot="1">
      <c r="A14" s="203" t="s">
        <v>413</v>
      </c>
      <c r="B14" s="203" t="s">
        <v>414</v>
      </c>
      <c r="C14" s="203" t="s">
        <v>415</v>
      </c>
      <c r="D14" s="203" t="s">
        <v>615</v>
      </c>
      <c r="F14" s="92" t="s">
        <v>49</v>
      </c>
      <c r="G14" s="91" t="s">
        <v>13</v>
      </c>
      <c r="H14" s="21" t="s">
        <v>14</v>
      </c>
      <c r="I14" s="22" t="s">
        <v>15</v>
      </c>
      <c r="J14" s="23" t="s">
        <v>16</v>
      </c>
      <c r="K14" s="24" t="s">
        <v>17</v>
      </c>
      <c r="L14" s="25" t="s">
        <v>18</v>
      </c>
      <c r="M14" s="26" t="s">
        <v>19</v>
      </c>
      <c r="N14" s="29" t="s">
        <v>20</v>
      </c>
      <c r="O14" s="27" t="s">
        <v>21</v>
      </c>
      <c r="P14" s="31" t="s">
        <v>22</v>
      </c>
      <c r="Q14" s="198" t="s">
        <v>26</v>
      </c>
      <c r="S14" s="92" t="s">
        <v>49</v>
      </c>
      <c r="T14" s="92" t="s">
        <v>76</v>
      </c>
      <c r="V14" s="92" t="s">
        <v>49</v>
      </c>
      <c r="W14" s="91" t="s">
        <v>13</v>
      </c>
      <c r="X14" s="21" t="s">
        <v>14</v>
      </c>
      <c r="Y14" s="22" t="s">
        <v>15</v>
      </c>
      <c r="Z14" s="23" t="s">
        <v>16</v>
      </c>
      <c r="AA14" s="24" t="s">
        <v>17</v>
      </c>
      <c r="AB14" s="25" t="s">
        <v>18</v>
      </c>
      <c r="AC14" s="26" t="s">
        <v>19</v>
      </c>
      <c r="AD14" s="29" t="s">
        <v>20</v>
      </c>
      <c r="AE14" s="27" t="s">
        <v>21</v>
      </c>
      <c r="AF14" s="31" t="s">
        <v>22</v>
      </c>
      <c r="AG14" s="198" t="s">
        <v>26</v>
      </c>
      <c r="AI14" s="92" t="s">
        <v>49</v>
      </c>
      <c r="AJ14" s="91" t="s">
        <v>4</v>
      </c>
      <c r="AK14" s="21" t="s">
        <v>5</v>
      </c>
      <c r="AL14" s="22" t="s">
        <v>6</v>
      </c>
      <c r="AM14" s="23" t="s">
        <v>7</v>
      </c>
      <c r="AN14" s="24" t="s">
        <v>8</v>
      </c>
      <c r="AO14" s="25" t="s">
        <v>91</v>
      </c>
      <c r="AP14" s="26" t="s">
        <v>92</v>
      </c>
      <c r="AQ14" s="29" t="s">
        <v>93</v>
      </c>
      <c r="AR14" s="27" t="s">
        <v>94</v>
      </c>
      <c r="AS14" s="31" t="s">
        <v>95</v>
      </c>
      <c r="AT14" s="198" t="s">
        <v>26</v>
      </c>
    </row>
    <row r="15" spans="1:48">
      <c r="A15" s="247" t="str">
        <f>'N3.01'!A15</f>
        <v>Stage1: RIIO-1 Closeout Position</v>
      </c>
      <c r="B15" s="247" t="str">
        <f>'N3.01'!B15</f>
        <v>Total Asset Category Risk</v>
      </c>
      <c r="C15" s="247" t="str">
        <f>'N3.01'!C15</f>
        <v>Closeout Position</v>
      </c>
      <c r="D15" s="247" t="str">
        <f>'N3.01'!D15</f>
        <v>Total</v>
      </c>
      <c r="F15" s="212" t="s">
        <v>51</v>
      </c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253">
        <f t="shared" ref="Q15:Q22" si="1">SUM(G15:P15)</f>
        <v>0</v>
      </c>
      <c r="S15" s="199" t="str">
        <f>$X$12</f>
        <v>Units:</v>
      </c>
      <c r="T15" s="120"/>
      <c r="V15" s="199" t="str">
        <f>$X$12</f>
        <v>Units:</v>
      </c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253">
        <f t="shared" ref="AG15:AG20" si="2">SUM(W15:AF15)</f>
        <v>0</v>
      </c>
      <c r="AI15" s="199" t="str">
        <f>$X$12</f>
        <v>Units:</v>
      </c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253">
        <f t="shared" ref="AT15:AT20" si="3">SUM(AJ15:AS15)</f>
        <v>0</v>
      </c>
    </row>
    <row r="16" spans="1:48">
      <c r="A16" s="204" t="str">
        <f>'N3.01'!A16</f>
        <v>Stage1: RIIO-1 to RIIO-2</v>
      </c>
      <c r="B16" s="204" t="str">
        <f>'N3.01'!B16</f>
        <v>Normalisation: True-Up</v>
      </c>
      <c r="C16" s="204" t="str">
        <f>'N3.01'!C16</f>
        <v>Data Revision</v>
      </c>
      <c r="D16" s="204" t="str">
        <f>'N3.01'!D16</f>
        <v>N/A</v>
      </c>
      <c r="F16" s="212" t="s">
        <v>51</v>
      </c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253">
        <f t="shared" si="1"/>
        <v>0</v>
      </c>
      <c r="S16" s="199" t="str">
        <f>$X$12</f>
        <v>Units:</v>
      </c>
      <c r="T16" s="120"/>
      <c r="V16" s="199" t="str">
        <f>$X$12</f>
        <v>Units:</v>
      </c>
      <c r="W16" s="120"/>
      <c r="X16" s="120"/>
      <c r="Y16" s="120"/>
      <c r="Z16" s="120"/>
      <c r="AA16" s="120"/>
      <c r="AB16" s="120"/>
      <c r="AC16" s="120"/>
      <c r="AD16" s="120"/>
      <c r="AE16" s="120"/>
      <c r="AF16" s="120"/>
      <c r="AG16" s="253">
        <f t="shared" si="2"/>
        <v>0</v>
      </c>
      <c r="AI16" s="199" t="str">
        <f>$X$12</f>
        <v>Units:</v>
      </c>
      <c r="AJ16" s="120"/>
      <c r="AK16" s="120"/>
      <c r="AL16" s="120"/>
      <c r="AM16" s="120"/>
      <c r="AN16" s="120"/>
      <c r="AO16" s="120"/>
      <c r="AP16" s="120"/>
      <c r="AQ16" s="120"/>
      <c r="AR16" s="120"/>
      <c r="AS16" s="120"/>
      <c r="AT16" s="253">
        <f t="shared" si="3"/>
        <v>0</v>
      </c>
    </row>
    <row r="17" spans="1:46">
      <c r="A17" s="204" t="str">
        <f>'N3.01'!A17</f>
        <v>Stage1: RIIO-1 to RIIO-2</v>
      </c>
      <c r="B17" s="204" t="str">
        <f>'N3.01'!B17</f>
        <v>Normalisation: True-Up</v>
      </c>
      <c r="C17" s="204" t="str">
        <f>'N3.01'!C17</f>
        <v>Methodological Change</v>
      </c>
      <c r="D17" s="204" t="str">
        <f>'N3.01'!D17</f>
        <v>N/A</v>
      </c>
      <c r="F17" s="212" t="s">
        <v>51</v>
      </c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253">
        <f t="shared" si="1"/>
        <v>0</v>
      </c>
      <c r="S17" s="199" t="str">
        <f>$X$12</f>
        <v>Units:</v>
      </c>
      <c r="T17" s="120"/>
      <c r="V17" s="199" t="str">
        <f>$X$12</f>
        <v>Units:</v>
      </c>
      <c r="W17" s="120"/>
      <c r="X17" s="120"/>
      <c r="Y17" s="120"/>
      <c r="Z17" s="120"/>
      <c r="AA17" s="120"/>
      <c r="AB17" s="120"/>
      <c r="AC17" s="120"/>
      <c r="AD17" s="120"/>
      <c r="AE17" s="120"/>
      <c r="AF17" s="120"/>
      <c r="AG17" s="253">
        <f t="shared" si="2"/>
        <v>0</v>
      </c>
      <c r="AI17" s="199" t="str">
        <f>$X$12</f>
        <v>Units:</v>
      </c>
      <c r="AJ17" s="120"/>
      <c r="AK17" s="120"/>
      <c r="AL17" s="120"/>
      <c r="AM17" s="120"/>
      <c r="AN17" s="120"/>
      <c r="AO17" s="120"/>
      <c r="AP17" s="120"/>
      <c r="AQ17" s="120"/>
      <c r="AR17" s="120"/>
      <c r="AS17" s="120"/>
      <c r="AT17" s="253">
        <f t="shared" si="3"/>
        <v>0</v>
      </c>
    </row>
    <row r="18" spans="1:46">
      <c r="A18" s="204" t="str">
        <f>'N3.01'!A18</f>
        <v>Stage1: RIIO-1 to RIIO-2</v>
      </c>
      <c r="B18" s="204" t="str">
        <f>'N3.01'!B18</f>
        <v>Normalisation: True-Up</v>
      </c>
      <c r="C18" s="248" t="str">
        <f>'N3.01'!C18</f>
        <v>Optional entry 1</v>
      </c>
      <c r="D18" s="204" t="str">
        <f>'N3.01'!D18</f>
        <v>N/A</v>
      </c>
      <c r="F18" s="212" t="s">
        <v>51</v>
      </c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253">
        <f t="shared" si="1"/>
        <v>0</v>
      </c>
      <c r="S18" s="199" t="str">
        <f>$X$12</f>
        <v>Units:</v>
      </c>
      <c r="T18" s="120"/>
      <c r="V18" s="199" t="str">
        <f>$X$12</f>
        <v>Units:</v>
      </c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253">
        <f t="shared" si="2"/>
        <v>0</v>
      </c>
      <c r="AI18" s="199" t="str">
        <f>$X$12</f>
        <v>Units:</v>
      </c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253">
        <f t="shared" si="3"/>
        <v>0</v>
      </c>
    </row>
    <row r="19" spans="1:46">
      <c r="A19" s="204" t="str">
        <f>'N3.01'!A19</f>
        <v>Stage1: RIIO-1 to RIIO-2</v>
      </c>
      <c r="B19" s="204" t="str">
        <f>'N3.01'!B19</f>
        <v>Normalisation: True-Up</v>
      </c>
      <c r="C19" s="248" t="str">
        <f>'N3.01'!C19</f>
        <v>Optional entry 2</v>
      </c>
      <c r="D19" s="204" t="str">
        <f>'N3.01'!D19</f>
        <v>N/A</v>
      </c>
      <c r="F19" s="212" t="s">
        <v>51</v>
      </c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252">
        <f t="shared" si="1"/>
        <v>0</v>
      </c>
      <c r="S19" s="199" t="str">
        <f>$X$12</f>
        <v>Units:</v>
      </c>
      <c r="T19" s="120"/>
      <c r="V19" s="199" t="str">
        <f>$X$12</f>
        <v>Units:</v>
      </c>
      <c r="W19" s="120"/>
      <c r="X19" s="120"/>
      <c r="Y19" s="120"/>
      <c r="Z19" s="120"/>
      <c r="AA19" s="120"/>
      <c r="AB19" s="120"/>
      <c r="AC19" s="120"/>
      <c r="AD19" s="120"/>
      <c r="AE19" s="120"/>
      <c r="AF19" s="120"/>
      <c r="AG19" s="252">
        <f t="shared" si="2"/>
        <v>0</v>
      </c>
      <c r="AI19" s="199" t="str">
        <f>$X$12</f>
        <v>Units:</v>
      </c>
      <c r="AJ19" s="120"/>
      <c r="AK19" s="120"/>
      <c r="AL19" s="120"/>
      <c r="AM19" s="120"/>
      <c r="AN19" s="120"/>
      <c r="AO19" s="120"/>
      <c r="AP19" s="120"/>
      <c r="AQ19" s="120"/>
      <c r="AR19" s="120"/>
      <c r="AS19" s="120"/>
      <c r="AT19" s="252">
        <f t="shared" si="3"/>
        <v>0</v>
      </c>
    </row>
    <row r="20" spans="1:46">
      <c r="A20" s="247" t="str">
        <f>'N3.01'!A20</f>
        <v>Stage 2: RIIO-2 Start Position 2020/21</v>
      </c>
      <c r="B20" s="247" t="str">
        <f>'N3.01'!B20</f>
        <v>Total Asset Category Risk</v>
      </c>
      <c r="C20" s="247" t="str">
        <f>'N3.01'!C20</f>
        <v>Start Position</v>
      </c>
      <c r="D20" s="247" t="str">
        <f>'N3.01'!D20</f>
        <v>Total</v>
      </c>
      <c r="F20" s="212" t="s">
        <v>51</v>
      </c>
      <c r="G20" s="252">
        <f>SUM(G15:G19)</f>
        <v>0</v>
      </c>
      <c r="H20" s="252">
        <f t="shared" ref="H20:P20" si="4">SUM(H15:H19)</f>
        <v>0</v>
      </c>
      <c r="I20" s="252">
        <f t="shared" si="4"/>
        <v>0</v>
      </c>
      <c r="J20" s="252">
        <f t="shared" si="4"/>
        <v>0</v>
      </c>
      <c r="K20" s="252">
        <f t="shared" si="4"/>
        <v>0</v>
      </c>
      <c r="L20" s="252">
        <f t="shared" si="4"/>
        <v>0</v>
      </c>
      <c r="M20" s="252">
        <f t="shared" si="4"/>
        <v>0</v>
      </c>
      <c r="N20" s="252">
        <f t="shared" si="4"/>
        <v>0</v>
      </c>
      <c r="O20" s="252">
        <f t="shared" si="4"/>
        <v>0</v>
      </c>
      <c r="P20" s="252">
        <f t="shared" si="4"/>
        <v>0</v>
      </c>
      <c r="Q20" s="252">
        <f t="shared" si="1"/>
        <v>0</v>
      </c>
      <c r="S20" s="199" t="str">
        <f t="shared" ref="S20:S55" si="5">$X$12</f>
        <v>Units:</v>
      </c>
      <c r="T20" s="120"/>
      <c r="V20" s="199" t="str">
        <f t="shared" ref="V20:V55" si="6">$X$12</f>
        <v>Units:</v>
      </c>
      <c r="W20" s="252">
        <f t="shared" ref="W20:AF20" si="7">SUM(W15:W19)</f>
        <v>0</v>
      </c>
      <c r="X20" s="252">
        <f t="shared" si="7"/>
        <v>0</v>
      </c>
      <c r="Y20" s="252">
        <f t="shared" si="7"/>
        <v>0</v>
      </c>
      <c r="Z20" s="252">
        <f t="shared" si="7"/>
        <v>0</v>
      </c>
      <c r="AA20" s="252">
        <f t="shared" si="7"/>
        <v>0</v>
      </c>
      <c r="AB20" s="252">
        <f t="shared" si="7"/>
        <v>0</v>
      </c>
      <c r="AC20" s="252">
        <f t="shared" si="7"/>
        <v>0</v>
      </c>
      <c r="AD20" s="252">
        <f t="shared" si="7"/>
        <v>0</v>
      </c>
      <c r="AE20" s="252">
        <f t="shared" si="7"/>
        <v>0</v>
      </c>
      <c r="AF20" s="252">
        <f t="shared" si="7"/>
        <v>0</v>
      </c>
      <c r="AG20" s="252">
        <f t="shared" si="2"/>
        <v>0</v>
      </c>
      <c r="AI20" s="199" t="str">
        <f t="shared" ref="AI20:AI55" si="8">$X$12</f>
        <v>Units:</v>
      </c>
      <c r="AJ20" s="252">
        <f t="shared" ref="AJ20:AS20" si="9">SUM(AJ15:AJ19)</f>
        <v>0</v>
      </c>
      <c r="AK20" s="252">
        <f t="shared" si="9"/>
        <v>0</v>
      </c>
      <c r="AL20" s="252">
        <f t="shared" si="9"/>
        <v>0</v>
      </c>
      <c r="AM20" s="252">
        <f t="shared" si="9"/>
        <v>0</v>
      </c>
      <c r="AN20" s="252">
        <f t="shared" si="9"/>
        <v>0</v>
      </c>
      <c r="AO20" s="252">
        <f t="shared" si="9"/>
        <v>0</v>
      </c>
      <c r="AP20" s="252">
        <f t="shared" si="9"/>
        <v>0</v>
      </c>
      <c r="AQ20" s="252">
        <f t="shared" si="9"/>
        <v>0</v>
      </c>
      <c r="AR20" s="252">
        <f t="shared" si="9"/>
        <v>0</v>
      </c>
      <c r="AS20" s="252">
        <f t="shared" si="9"/>
        <v>0</v>
      </c>
      <c r="AT20" s="252">
        <f t="shared" si="3"/>
        <v>0</v>
      </c>
    </row>
    <row r="21" spans="1:46">
      <c r="A21" s="204" t="str">
        <f>'N3.01'!A21</f>
        <v>Stage 2: Without Intervention Risk Change</v>
      </c>
      <c r="B21" s="204" t="str">
        <f>'N3.01'!B21</f>
        <v>Deterioration</v>
      </c>
      <c r="C21" s="204" t="str">
        <f>'N3.01'!C21</f>
        <v>Original Forecast Deterioration</v>
      </c>
      <c r="D21" s="204" t="str">
        <f>'N3.01'!D21</f>
        <v>N/A</v>
      </c>
      <c r="F21" s="212" t="s">
        <v>51</v>
      </c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253">
        <f t="shared" si="1"/>
        <v>0</v>
      </c>
      <c r="S21" s="199" t="str">
        <f t="shared" si="5"/>
        <v>Units:</v>
      </c>
      <c r="T21" s="120"/>
      <c r="V21" s="199" t="str">
        <f t="shared" si="6"/>
        <v>Units:</v>
      </c>
      <c r="W21" s="120"/>
      <c r="X21" s="120"/>
      <c r="Y21" s="120"/>
      <c r="Z21" s="120"/>
      <c r="AA21" s="120"/>
      <c r="AB21" s="120"/>
      <c r="AC21" s="120"/>
      <c r="AD21" s="120"/>
      <c r="AE21" s="120"/>
      <c r="AF21" s="120"/>
      <c r="AG21" s="253">
        <f t="shared" ref="AG21:AG32" si="10">SUM(W21:AF21)</f>
        <v>0</v>
      </c>
      <c r="AI21" s="199" t="str">
        <f t="shared" si="8"/>
        <v>Units:</v>
      </c>
      <c r="AJ21" s="120"/>
      <c r="AK21" s="120"/>
      <c r="AL21" s="120"/>
      <c r="AM21" s="120"/>
      <c r="AN21" s="120"/>
      <c r="AO21" s="120"/>
      <c r="AP21" s="120"/>
      <c r="AQ21" s="120"/>
      <c r="AR21" s="120"/>
      <c r="AS21" s="120"/>
      <c r="AT21" s="253">
        <f t="shared" ref="AT21:AT32" si="11">SUM(AJ21:AS21)</f>
        <v>0</v>
      </c>
    </row>
    <row r="22" spans="1:46">
      <c r="A22" s="204" t="str">
        <f>'N3.01'!A22</f>
        <v>Stage 2: Without Intervention Risk Change</v>
      </c>
      <c r="B22" s="204" t="str">
        <f>'N3.01'!B22</f>
        <v>Non-Intervention Impacts</v>
      </c>
      <c r="C22" s="204" t="str">
        <f>'N3.01'!C22</f>
        <v>Revised Forecast Deterioration</v>
      </c>
      <c r="D22" s="204" t="str">
        <f>'N3.01'!D22</f>
        <v>N/A</v>
      </c>
      <c r="F22" s="212" t="s">
        <v>51</v>
      </c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253">
        <f t="shared" si="1"/>
        <v>0</v>
      </c>
      <c r="S22" s="199" t="str">
        <f t="shared" si="5"/>
        <v>Units:</v>
      </c>
      <c r="T22" s="120"/>
      <c r="V22" s="199" t="str">
        <f t="shared" si="6"/>
        <v>Units:</v>
      </c>
      <c r="W22" s="120"/>
      <c r="X22" s="120"/>
      <c r="Y22" s="120"/>
      <c r="Z22" s="120"/>
      <c r="AA22" s="120"/>
      <c r="AB22" s="120"/>
      <c r="AC22" s="120"/>
      <c r="AD22" s="120"/>
      <c r="AE22" s="120"/>
      <c r="AF22" s="120"/>
      <c r="AG22" s="253">
        <f t="shared" si="10"/>
        <v>0</v>
      </c>
      <c r="AI22" s="199" t="str">
        <f t="shared" si="8"/>
        <v>Units:</v>
      </c>
      <c r="AJ22" s="120"/>
      <c r="AK22" s="120"/>
      <c r="AL22" s="120"/>
      <c r="AM22" s="120"/>
      <c r="AN22" s="120"/>
      <c r="AO22" s="120"/>
      <c r="AP22" s="120"/>
      <c r="AQ22" s="120"/>
      <c r="AR22" s="120"/>
      <c r="AS22" s="120"/>
      <c r="AT22" s="253">
        <f t="shared" si="11"/>
        <v>0</v>
      </c>
    </row>
    <row r="23" spans="1:46">
      <c r="A23" s="204" t="str">
        <f>'N3.01'!A23</f>
        <v>Stage 2: Without Intervention Risk Change</v>
      </c>
      <c r="B23" s="204" t="str">
        <f>'N3.01'!B23</f>
        <v>Non-Intervention Impacts</v>
      </c>
      <c r="C23" s="204" t="str">
        <f>'N3.01'!C23</f>
        <v>Deterioration Change Impact</v>
      </c>
      <c r="D23" s="204" t="str">
        <f>'N3.01'!D23</f>
        <v>Non-Intervention</v>
      </c>
      <c r="F23" s="212" t="s">
        <v>51</v>
      </c>
      <c r="G23" s="254">
        <f t="shared" ref="G23:P23" si="12">G$22-G$21</f>
        <v>0</v>
      </c>
      <c r="H23" s="254">
        <f t="shared" si="12"/>
        <v>0</v>
      </c>
      <c r="I23" s="254">
        <f t="shared" si="12"/>
        <v>0</v>
      </c>
      <c r="J23" s="254">
        <f t="shared" si="12"/>
        <v>0</v>
      </c>
      <c r="K23" s="254">
        <f t="shared" si="12"/>
        <v>0</v>
      </c>
      <c r="L23" s="254">
        <f t="shared" si="12"/>
        <v>0</v>
      </c>
      <c r="M23" s="254">
        <f t="shared" si="12"/>
        <v>0</v>
      </c>
      <c r="N23" s="254">
        <f t="shared" si="12"/>
        <v>0</v>
      </c>
      <c r="O23" s="254">
        <f t="shared" si="12"/>
        <v>0</v>
      </c>
      <c r="P23" s="254">
        <f t="shared" si="12"/>
        <v>0</v>
      </c>
      <c r="Q23" s="253">
        <f t="shared" ref="Q23:Q32" si="13">SUM(G23:P23)</f>
        <v>0</v>
      </c>
      <c r="S23" s="199" t="str">
        <f t="shared" si="5"/>
        <v>Units:</v>
      </c>
      <c r="T23" s="120"/>
      <c r="V23" s="199" t="str">
        <f t="shared" si="6"/>
        <v>Units:</v>
      </c>
      <c r="W23" s="254">
        <f t="shared" ref="W23:AF23" si="14">W$22-W$21</f>
        <v>0</v>
      </c>
      <c r="X23" s="254">
        <f t="shared" si="14"/>
        <v>0</v>
      </c>
      <c r="Y23" s="254">
        <f t="shared" si="14"/>
        <v>0</v>
      </c>
      <c r="Z23" s="254">
        <f t="shared" si="14"/>
        <v>0</v>
      </c>
      <c r="AA23" s="254">
        <f t="shared" si="14"/>
        <v>0</v>
      </c>
      <c r="AB23" s="254">
        <f t="shared" si="14"/>
        <v>0</v>
      </c>
      <c r="AC23" s="254">
        <f t="shared" si="14"/>
        <v>0</v>
      </c>
      <c r="AD23" s="254">
        <f t="shared" si="14"/>
        <v>0</v>
      </c>
      <c r="AE23" s="254">
        <f t="shared" si="14"/>
        <v>0</v>
      </c>
      <c r="AF23" s="254">
        <f t="shared" si="14"/>
        <v>0</v>
      </c>
      <c r="AG23" s="253">
        <f t="shared" si="10"/>
        <v>0</v>
      </c>
      <c r="AI23" s="199" t="str">
        <f t="shared" si="8"/>
        <v>Units:</v>
      </c>
      <c r="AJ23" s="254">
        <f t="shared" ref="AJ23:AS23" si="15">AJ$22-AJ$21</f>
        <v>0</v>
      </c>
      <c r="AK23" s="254">
        <f t="shared" si="15"/>
        <v>0</v>
      </c>
      <c r="AL23" s="254">
        <f t="shared" si="15"/>
        <v>0</v>
      </c>
      <c r="AM23" s="254">
        <f t="shared" si="15"/>
        <v>0</v>
      </c>
      <c r="AN23" s="254">
        <f t="shared" si="15"/>
        <v>0</v>
      </c>
      <c r="AO23" s="254">
        <f t="shared" si="15"/>
        <v>0</v>
      </c>
      <c r="AP23" s="254">
        <f t="shared" si="15"/>
        <v>0</v>
      </c>
      <c r="AQ23" s="254">
        <f t="shared" si="15"/>
        <v>0</v>
      </c>
      <c r="AR23" s="254">
        <f t="shared" si="15"/>
        <v>0</v>
      </c>
      <c r="AS23" s="254">
        <f t="shared" si="15"/>
        <v>0</v>
      </c>
      <c r="AT23" s="253">
        <f t="shared" si="11"/>
        <v>0</v>
      </c>
    </row>
    <row r="24" spans="1:46">
      <c r="A24" s="204" t="str">
        <f>'N3.01'!A24</f>
        <v>Stage 2: Without Intervention Risk Change</v>
      </c>
      <c r="B24" s="204" t="str">
        <f>'N3.01'!B24</f>
        <v>Non-Intervention Impacts</v>
      </c>
      <c r="C24" s="204" t="str">
        <f>'N3.01'!C24</f>
        <v>Revised Forecast Methodology Change</v>
      </c>
      <c r="D24" s="204" t="str">
        <f>'N3.01'!D24</f>
        <v>N/A</v>
      </c>
      <c r="F24" s="212" t="s">
        <v>51</v>
      </c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253">
        <f>SUM(G24:P24)</f>
        <v>0</v>
      </c>
      <c r="S24" s="199" t="str">
        <f t="shared" si="5"/>
        <v>Units:</v>
      </c>
      <c r="T24" s="120"/>
      <c r="V24" s="199" t="str">
        <f t="shared" si="6"/>
        <v>Units:</v>
      </c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253">
        <f t="shared" si="10"/>
        <v>0</v>
      </c>
      <c r="AI24" s="199" t="str">
        <f t="shared" si="8"/>
        <v>Units:</v>
      </c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253">
        <f t="shared" si="11"/>
        <v>0</v>
      </c>
    </row>
    <row r="25" spans="1:46">
      <c r="A25" s="204" t="str">
        <f>'N3.01'!A25</f>
        <v>Stage 2: Without Intervention Risk Change</v>
      </c>
      <c r="B25" s="204" t="str">
        <f>'N3.01'!B25</f>
        <v>Non-Intervention Impacts</v>
      </c>
      <c r="C25" s="204" t="str">
        <f>'N3.01'!C25</f>
        <v>Methodology Change Impact</v>
      </c>
      <c r="D25" s="204" t="str">
        <f>'N3.01'!D25</f>
        <v>Non-Intervention</v>
      </c>
      <c r="F25" s="212" t="s">
        <v>51</v>
      </c>
      <c r="G25" s="254">
        <f t="shared" ref="G25:P25" si="16">G$24-G$22</f>
        <v>0</v>
      </c>
      <c r="H25" s="254">
        <f t="shared" si="16"/>
        <v>0</v>
      </c>
      <c r="I25" s="254">
        <f t="shared" si="16"/>
        <v>0</v>
      </c>
      <c r="J25" s="254">
        <f t="shared" si="16"/>
        <v>0</v>
      </c>
      <c r="K25" s="254">
        <f t="shared" si="16"/>
        <v>0</v>
      </c>
      <c r="L25" s="254">
        <f t="shared" si="16"/>
        <v>0</v>
      </c>
      <c r="M25" s="254">
        <f t="shared" si="16"/>
        <v>0</v>
      </c>
      <c r="N25" s="254">
        <f t="shared" si="16"/>
        <v>0</v>
      </c>
      <c r="O25" s="254">
        <f t="shared" si="16"/>
        <v>0</v>
      </c>
      <c r="P25" s="254">
        <f t="shared" si="16"/>
        <v>0</v>
      </c>
      <c r="Q25" s="253">
        <f t="shared" si="13"/>
        <v>0</v>
      </c>
      <c r="S25" s="199" t="str">
        <f t="shared" si="5"/>
        <v>Units:</v>
      </c>
      <c r="T25" s="120"/>
      <c r="V25" s="199" t="str">
        <f t="shared" si="6"/>
        <v>Units:</v>
      </c>
      <c r="W25" s="254">
        <f t="shared" ref="W25:AF25" si="17">W$24-W$22</f>
        <v>0</v>
      </c>
      <c r="X25" s="254">
        <f t="shared" si="17"/>
        <v>0</v>
      </c>
      <c r="Y25" s="254">
        <f t="shared" si="17"/>
        <v>0</v>
      </c>
      <c r="Z25" s="254">
        <f t="shared" si="17"/>
        <v>0</v>
      </c>
      <c r="AA25" s="254">
        <f t="shared" si="17"/>
        <v>0</v>
      </c>
      <c r="AB25" s="254">
        <f t="shared" si="17"/>
        <v>0</v>
      </c>
      <c r="AC25" s="254">
        <f t="shared" si="17"/>
        <v>0</v>
      </c>
      <c r="AD25" s="254">
        <f t="shared" si="17"/>
        <v>0</v>
      </c>
      <c r="AE25" s="254">
        <f t="shared" si="17"/>
        <v>0</v>
      </c>
      <c r="AF25" s="254">
        <f t="shared" si="17"/>
        <v>0</v>
      </c>
      <c r="AG25" s="253">
        <f t="shared" si="10"/>
        <v>0</v>
      </c>
      <c r="AI25" s="199" t="str">
        <f t="shared" si="8"/>
        <v>Units:</v>
      </c>
      <c r="AJ25" s="254">
        <f t="shared" ref="AJ25:AS25" si="18">AJ$24-AJ$22</f>
        <v>0</v>
      </c>
      <c r="AK25" s="254">
        <f t="shared" si="18"/>
        <v>0</v>
      </c>
      <c r="AL25" s="254">
        <f t="shared" si="18"/>
        <v>0</v>
      </c>
      <c r="AM25" s="254">
        <f t="shared" si="18"/>
        <v>0</v>
      </c>
      <c r="AN25" s="254">
        <f t="shared" si="18"/>
        <v>0</v>
      </c>
      <c r="AO25" s="254">
        <f t="shared" si="18"/>
        <v>0</v>
      </c>
      <c r="AP25" s="254">
        <f t="shared" si="18"/>
        <v>0</v>
      </c>
      <c r="AQ25" s="254">
        <f t="shared" si="18"/>
        <v>0</v>
      </c>
      <c r="AR25" s="254">
        <f t="shared" si="18"/>
        <v>0</v>
      </c>
      <c r="AS25" s="254">
        <f t="shared" si="18"/>
        <v>0</v>
      </c>
      <c r="AT25" s="253">
        <f t="shared" si="11"/>
        <v>0</v>
      </c>
    </row>
    <row r="26" spans="1:46">
      <c r="A26" s="204" t="str">
        <f>'N3.01'!A26</f>
        <v>Stage 2: Without Intervention Risk Change</v>
      </c>
      <c r="B26" s="204" t="str">
        <f>'N3.01'!B26</f>
        <v>Load Related Work</v>
      </c>
      <c r="C26" s="204" t="str">
        <f>'N3.01'!C26</f>
        <v>Asset Additions (not part of replace or refurb)</v>
      </c>
      <c r="D26" s="204" t="str">
        <f>'N3.01'!D26</f>
        <v>Other Interventions</v>
      </c>
      <c r="F26" s="212" t="s">
        <v>51</v>
      </c>
      <c r="G26" s="120"/>
      <c r="H26" s="120"/>
      <c r="I26" s="120"/>
      <c r="J26" s="120"/>
      <c r="K26" s="120"/>
      <c r="L26" s="120"/>
      <c r="M26" s="120"/>
      <c r="N26" s="120"/>
      <c r="O26" s="120"/>
      <c r="P26" s="120"/>
      <c r="Q26" s="253">
        <f t="shared" si="13"/>
        <v>0</v>
      </c>
      <c r="S26" s="199" t="str">
        <f t="shared" si="5"/>
        <v>Units:</v>
      </c>
      <c r="T26" s="120"/>
      <c r="V26" s="199" t="str">
        <f t="shared" si="6"/>
        <v>Units:</v>
      </c>
      <c r="W26" s="120"/>
      <c r="X26" s="120"/>
      <c r="Y26" s="120"/>
      <c r="Z26" s="120"/>
      <c r="AA26" s="120"/>
      <c r="AB26" s="120"/>
      <c r="AC26" s="120"/>
      <c r="AD26" s="120"/>
      <c r="AE26" s="120"/>
      <c r="AF26" s="120"/>
      <c r="AG26" s="253">
        <f t="shared" si="10"/>
        <v>0</v>
      </c>
      <c r="AI26" s="199" t="str">
        <f t="shared" si="8"/>
        <v>Units:</v>
      </c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253">
        <f t="shared" si="11"/>
        <v>0</v>
      </c>
    </row>
    <row r="27" spans="1:46">
      <c r="A27" s="204" t="str">
        <f>'N3.01'!A27</f>
        <v>Stage 2: Without Intervention Risk Change</v>
      </c>
      <c r="B27" s="204" t="str">
        <f>'N3.01'!B27</f>
        <v>Load Related Work</v>
      </c>
      <c r="C27" s="204" t="str">
        <f>'N3.01'!C27</f>
        <v>Asset Disposals  (not part of replace or refurb)</v>
      </c>
      <c r="D27" s="204" t="str">
        <f>'N3.01'!D27</f>
        <v>Other Interventions</v>
      </c>
      <c r="F27" s="212" t="s">
        <v>51</v>
      </c>
      <c r="G27" s="120"/>
      <c r="H27" s="120"/>
      <c r="I27" s="120"/>
      <c r="J27" s="120"/>
      <c r="K27" s="120"/>
      <c r="L27" s="120"/>
      <c r="M27" s="120"/>
      <c r="N27" s="120"/>
      <c r="O27" s="120"/>
      <c r="P27" s="120"/>
      <c r="Q27" s="253">
        <f t="shared" si="13"/>
        <v>0</v>
      </c>
      <c r="S27" s="199" t="str">
        <f t="shared" si="5"/>
        <v>Units:</v>
      </c>
      <c r="T27" s="120"/>
      <c r="V27" s="199" t="str">
        <f t="shared" si="6"/>
        <v>Units:</v>
      </c>
      <c r="W27" s="120"/>
      <c r="X27" s="120"/>
      <c r="Y27" s="120"/>
      <c r="Z27" s="120"/>
      <c r="AA27" s="120"/>
      <c r="AB27" s="120"/>
      <c r="AC27" s="120"/>
      <c r="AD27" s="120"/>
      <c r="AE27" s="120"/>
      <c r="AF27" s="120"/>
      <c r="AG27" s="253">
        <f t="shared" si="10"/>
        <v>0</v>
      </c>
      <c r="AI27" s="199" t="str">
        <f t="shared" si="8"/>
        <v>Units:</v>
      </c>
      <c r="AJ27" s="120"/>
      <c r="AK27" s="120"/>
      <c r="AL27" s="120"/>
      <c r="AM27" s="120"/>
      <c r="AN27" s="120"/>
      <c r="AO27" s="120"/>
      <c r="AP27" s="120"/>
      <c r="AQ27" s="120"/>
      <c r="AR27" s="120"/>
      <c r="AS27" s="120"/>
      <c r="AT27" s="253">
        <f t="shared" si="11"/>
        <v>0</v>
      </c>
    </row>
    <row r="28" spans="1:46">
      <c r="A28" s="204" t="str">
        <f>'N3.01'!A28</f>
        <v>Stage 2: Without Intervention Risk Change</v>
      </c>
      <c r="B28" s="204" t="str">
        <f>'N3.01'!B28</f>
        <v>Risk Changes</v>
      </c>
      <c r="C28" s="204" t="str">
        <f>'N3.01'!C28</f>
        <v>Changes in Maintenance Programme</v>
      </c>
      <c r="D28" s="204" t="str">
        <f>'N3.01'!D28</f>
        <v>Other Interventions</v>
      </c>
      <c r="F28" s="212" t="s">
        <v>51</v>
      </c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253">
        <f t="shared" si="13"/>
        <v>0</v>
      </c>
      <c r="S28" s="199" t="str">
        <f t="shared" si="5"/>
        <v>Units:</v>
      </c>
      <c r="T28" s="120"/>
      <c r="V28" s="199" t="str">
        <f t="shared" si="6"/>
        <v>Units:</v>
      </c>
      <c r="W28" s="120"/>
      <c r="X28" s="120"/>
      <c r="Y28" s="120"/>
      <c r="Z28" s="120"/>
      <c r="AA28" s="120"/>
      <c r="AB28" s="120"/>
      <c r="AC28" s="120"/>
      <c r="AD28" s="120"/>
      <c r="AE28" s="120"/>
      <c r="AF28" s="120"/>
      <c r="AG28" s="253">
        <f t="shared" si="10"/>
        <v>0</v>
      </c>
      <c r="AI28" s="199" t="str">
        <f t="shared" si="8"/>
        <v>Units:</v>
      </c>
      <c r="AJ28" s="120"/>
      <c r="AK28" s="120"/>
      <c r="AL28" s="120"/>
      <c r="AM28" s="120"/>
      <c r="AN28" s="120"/>
      <c r="AO28" s="120"/>
      <c r="AP28" s="120"/>
      <c r="AQ28" s="120"/>
      <c r="AR28" s="120"/>
      <c r="AS28" s="120"/>
      <c r="AT28" s="253">
        <f t="shared" si="11"/>
        <v>0</v>
      </c>
    </row>
    <row r="29" spans="1:46">
      <c r="A29" s="204" t="str">
        <f>'N3.01'!A29</f>
        <v>Stage 2: Without Intervention Risk Change</v>
      </c>
      <c r="B29" s="204" t="str">
        <f>'N3.01'!B29</f>
        <v>Risk Changes</v>
      </c>
      <c r="C29" s="204" t="str">
        <f>'N3.01'!C29</f>
        <v>Manual Over-ride on PoF or CoF</v>
      </c>
      <c r="D29" s="204" t="str">
        <f>'N3.01'!D29</f>
        <v>Non-Intervention</v>
      </c>
      <c r="F29" s="212" t="s">
        <v>51</v>
      </c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253">
        <f t="shared" si="13"/>
        <v>0</v>
      </c>
      <c r="S29" s="199" t="str">
        <f t="shared" si="5"/>
        <v>Units:</v>
      </c>
      <c r="T29" s="120"/>
      <c r="V29" s="199" t="str">
        <f t="shared" si="6"/>
        <v>Units:</v>
      </c>
      <c r="W29" s="120"/>
      <c r="X29" s="120"/>
      <c r="Y29" s="120"/>
      <c r="Z29" s="120"/>
      <c r="AA29" s="120"/>
      <c r="AB29" s="120"/>
      <c r="AC29" s="120"/>
      <c r="AD29" s="120"/>
      <c r="AE29" s="120"/>
      <c r="AF29" s="120"/>
      <c r="AG29" s="253">
        <f t="shared" si="10"/>
        <v>0</v>
      </c>
      <c r="AI29" s="199" t="str">
        <f t="shared" si="8"/>
        <v>Units:</v>
      </c>
      <c r="AJ29" s="120"/>
      <c r="AK29" s="120"/>
      <c r="AL29" s="120"/>
      <c r="AM29" s="120"/>
      <c r="AN29" s="120"/>
      <c r="AO29" s="120"/>
      <c r="AP29" s="120"/>
      <c r="AQ29" s="120"/>
      <c r="AR29" s="120"/>
      <c r="AS29" s="120"/>
      <c r="AT29" s="253">
        <f t="shared" si="11"/>
        <v>0</v>
      </c>
    </row>
    <row r="30" spans="1:46">
      <c r="A30" s="204" t="str">
        <f>'N3.01'!A30</f>
        <v>Stage 2: Without Intervention Risk Change</v>
      </c>
      <c r="B30" s="204" t="str">
        <f>'N3.01'!B30</f>
        <v>Risk Changes</v>
      </c>
      <c r="C30" s="204" t="str">
        <f>'N3.01'!C30</f>
        <v>Extension of Expected Asset Life</v>
      </c>
      <c r="D30" s="204" t="str">
        <f>'N3.01'!D30</f>
        <v>Non-Intervention</v>
      </c>
      <c r="F30" s="212" t="s">
        <v>51</v>
      </c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253">
        <f t="shared" si="13"/>
        <v>0</v>
      </c>
      <c r="S30" s="199" t="str">
        <f t="shared" si="5"/>
        <v>Units:</v>
      </c>
      <c r="T30" s="120"/>
      <c r="V30" s="199" t="str">
        <f t="shared" si="6"/>
        <v>Units:</v>
      </c>
      <c r="W30" s="120"/>
      <c r="X30" s="120"/>
      <c r="Y30" s="120"/>
      <c r="Z30" s="120"/>
      <c r="AA30" s="120"/>
      <c r="AB30" s="120"/>
      <c r="AC30" s="120"/>
      <c r="AD30" s="120"/>
      <c r="AE30" s="120"/>
      <c r="AF30" s="120"/>
      <c r="AG30" s="253">
        <f t="shared" si="10"/>
        <v>0</v>
      </c>
      <c r="AI30" s="199" t="str">
        <f t="shared" si="8"/>
        <v>Units:</v>
      </c>
      <c r="AJ30" s="120"/>
      <c r="AK30" s="120"/>
      <c r="AL30" s="120"/>
      <c r="AM30" s="120"/>
      <c r="AN30" s="120"/>
      <c r="AO30" s="120"/>
      <c r="AP30" s="120"/>
      <c r="AQ30" s="120"/>
      <c r="AR30" s="120"/>
      <c r="AS30" s="120"/>
      <c r="AT30" s="253">
        <f t="shared" si="11"/>
        <v>0</v>
      </c>
    </row>
    <row r="31" spans="1:46">
      <c r="A31" s="204" t="str">
        <f>'N3.01'!A31</f>
        <v>Stage 2: Without Intervention Risk Change</v>
      </c>
      <c r="B31" s="204" t="str">
        <f>'N3.01'!B31</f>
        <v>Risk Changes</v>
      </c>
      <c r="C31" s="204" t="str">
        <f>'N3.01'!C31</f>
        <v>Consequential Interventions</v>
      </c>
      <c r="D31" s="204" t="str">
        <f>'N3.01'!D31</f>
        <v>Non-Intervention</v>
      </c>
      <c r="F31" s="212" t="s">
        <v>51</v>
      </c>
      <c r="G31" s="120"/>
      <c r="H31" s="120"/>
      <c r="I31" s="120"/>
      <c r="J31" s="120"/>
      <c r="K31" s="120"/>
      <c r="L31" s="120"/>
      <c r="M31" s="120"/>
      <c r="N31" s="120"/>
      <c r="O31" s="120"/>
      <c r="P31" s="120"/>
      <c r="Q31" s="253">
        <f t="shared" si="13"/>
        <v>0</v>
      </c>
      <c r="S31" s="199" t="str">
        <f t="shared" si="5"/>
        <v>Units:</v>
      </c>
      <c r="T31" s="120"/>
      <c r="V31" s="199" t="str">
        <f t="shared" si="6"/>
        <v>Units:</v>
      </c>
      <c r="W31" s="120"/>
      <c r="X31" s="120"/>
      <c r="Y31" s="120"/>
      <c r="Z31" s="120"/>
      <c r="AA31" s="120"/>
      <c r="AB31" s="120"/>
      <c r="AC31" s="120"/>
      <c r="AD31" s="120"/>
      <c r="AE31" s="120"/>
      <c r="AF31" s="120"/>
      <c r="AG31" s="253">
        <f t="shared" si="10"/>
        <v>0</v>
      </c>
      <c r="AI31" s="199" t="str">
        <f t="shared" si="8"/>
        <v>Units:</v>
      </c>
      <c r="AJ31" s="120"/>
      <c r="AK31" s="120"/>
      <c r="AL31" s="120"/>
      <c r="AM31" s="120"/>
      <c r="AN31" s="120"/>
      <c r="AO31" s="120"/>
      <c r="AP31" s="120"/>
      <c r="AQ31" s="120"/>
      <c r="AR31" s="120"/>
      <c r="AS31" s="120"/>
      <c r="AT31" s="253">
        <f t="shared" si="11"/>
        <v>0</v>
      </c>
    </row>
    <row r="32" spans="1:46">
      <c r="A32" s="204" t="str">
        <f>'N3.01'!A32</f>
        <v>Stage 2: Without Intervention Risk Change</v>
      </c>
      <c r="B32" s="204" t="str">
        <f>'N3.01'!B32</f>
        <v>Risk Changes</v>
      </c>
      <c r="C32" s="248" t="str">
        <f>'N3.01'!C32</f>
        <v>Optional entry 3</v>
      </c>
      <c r="D32" s="204" t="str">
        <f>'N3.01'!D32</f>
        <v>N/A</v>
      </c>
      <c r="F32" s="212" t="s">
        <v>51</v>
      </c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253">
        <f t="shared" si="13"/>
        <v>0</v>
      </c>
      <c r="S32" s="199" t="str">
        <f t="shared" si="5"/>
        <v>Units:</v>
      </c>
      <c r="T32" s="120"/>
      <c r="V32" s="199" t="str">
        <f t="shared" si="6"/>
        <v>Units:</v>
      </c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253">
        <f t="shared" si="10"/>
        <v>0</v>
      </c>
      <c r="AI32" s="199" t="str">
        <f t="shared" si="8"/>
        <v>Units:</v>
      </c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253">
        <f t="shared" si="11"/>
        <v>0</v>
      </c>
    </row>
    <row r="33" spans="1:46">
      <c r="A33" s="247" t="str">
        <f>'N3.01'!A33</f>
        <v>Stage 3: RIIO-2 Without Intervention Position 2025/26</v>
      </c>
      <c r="B33" s="247" t="str">
        <f>'N3.01'!B33</f>
        <v>Total Asset Category Risk</v>
      </c>
      <c r="C33" s="247" t="str">
        <f>'N3.01'!C33</f>
        <v>Without Intervention Position</v>
      </c>
      <c r="D33" s="247" t="str">
        <f>'N3.01'!D33</f>
        <v>Total</v>
      </c>
      <c r="F33" s="212" t="s">
        <v>51</v>
      </c>
      <c r="G33" s="252">
        <f>SUM(G$20:G$21)+G$23+SUM(G$25:G$32)</f>
        <v>0</v>
      </c>
      <c r="H33" s="252">
        <f t="shared" ref="H33:P33" si="19">SUM(H$20:H$21)+H$23+SUM(H$25:H$32)</f>
        <v>0</v>
      </c>
      <c r="I33" s="252">
        <f t="shared" si="19"/>
        <v>0</v>
      </c>
      <c r="J33" s="252">
        <f t="shared" si="19"/>
        <v>0</v>
      </c>
      <c r="K33" s="252">
        <f t="shared" si="19"/>
        <v>0</v>
      </c>
      <c r="L33" s="252">
        <f t="shared" si="19"/>
        <v>0</v>
      </c>
      <c r="M33" s="252">
        <f t="shared" si="19"/>
        <v>0</v>
      </c>
      <c r="N33" s="252">
        <f t="shared" si="19"/>
        <v>0</v>
      </c>
      <c r="O33" s="252">
        <f t="shared" si="19"/>
        <v>0</v>
      </c>
      <c r="P33" s="252">
        <f t="shared" si="19"/>
        <v>0</v>
      </c>
      <c r="Q33" s="252">
        <f>SUM(G33:P33)</f>
        <v>0</v>
      </c>
      <c r="S33" s="199" t="str">
        <f t="shared" si="5"/>
        <v>Units:</v>
      </c>
      <c r="T33" s="120"/>
      <c r="V33" s="199" t="str">
        <f t="shared" si="6"/>
        <v>Units:</v>
      </c>
      <c r="W33" s="252">
        <f t="shared" ref="W33:AF33" si="20">SUM(W$20:W$21)+W$23+SUM(W$25:W$32)</f>
        <v>0</v>
      </c>
      <c r="X33" s="252">
        <f t="shared" si="20"/>
        <v>0</v>
      </c>
      <c r="Y33" s="252">
        <f t="shared" si="20"/>
        <v>0</v>
      </c>
      <c r="Z33" s="252">
        <f t="shared" si="20"/>
        <v>0</v>
      </c>
      <c r="AA33" s="252">
        <f t="shared" si="20"/>
        <v>0</v>
      </c>
      <c r="AB33" s="252">
        <f t="shared" si="20"/>
        <v>0</v>
      </c>
      <c r="AC33" s="252">
        <f t="shared" si="20"/>
        <v>0</v>
      </c>
      <c r="AD33" s="252">
        <f t="shared" si="20"/>
        <v>0</v>
      </c>
      <c r="AE33" s="252">
        <f t="shared" si="20"/>
        <v>0</v>
      </c>
      <c r="AF33" s="252">
        <f t="shared" si="20"/>
        <v>0</v>
      </c>
      <c r="AG33" s="252">
        <f>SUM(W33:AF33)</f>
        <v>0</v>
      </c>
      <c r="AI33" s="199" t="str">
        <f t="shared" si="8"/>
        <v>Units:</v>
      </c>
      <c r="AJ33" s="252">
        <f t="shared" ref="AJ33:AS33" si="21">SUM(AJ$20:AJ$21)+AJ$23+SUM(AJ$25:AJ$32)</f>
        <v>0</v>
      </c>
      <c r="AK33" s="252">
        <f t="shared" si="21"/>
        <v>0</v>
      </c>
      <c r="AL33" s="252">
        <f t="shared" si="21"/>
        <v>0</v>
      </c>
      <c r="AM33" s="252">
        <f t="shared" si="21"/>
        <v>0</v>
      </c>
      <c r="AN33" s="252">
        <f t="shared" si="21"/>
        <v>0</v>
      </c>
      <c r="AO33" s="252">
        <f t="shared" si="21"/>
        <v>0</v>
      </c>
      <c r="AP33" s="252">
        <f t="shared" si="21"/>
        <v>0</v>
      </c>
      <c r="AQ33" s="252">
        <f t="shared" si="21"/>
        <v>0</v>
      </c>
      <c r="AR33" s="252">
        <f t="shared" si="21"/>
        <v>0</v>
      </c>
      <c r="AS33" s="252">
        <f t="shared" si="21"/>
        <v>0</v>
      </c>
      <c r="AT33" s="252">
        <f>SUM(AJ33:AS33)</f>
        <v>0</v>
      </c>
    </row>
    <row r="34" spans="1:46">
      <c r="A34" s="204" t="str">
        <f>'N3.01'!A34</f>
        <v>Stage 3:With Intervention Risk Change</v>
      </c>
      <c r="B34" s="204" t="str">
        <f>'N3.01'!B34</f>
        <v>Non-Intervention Impacts</v>
      </c>
      <c r="C34" s="204" t="str">
        <f>'N3.01'!C34</f>
        <v>Methodology Change Impact</v>
      </c>
      <c r="D34" s="204" t="str">
        <f>'N3.01'!D34</f>
        <v>Non-Intervention</v>
      </c>
      <c r="F34" s="212" t="s">
        <v>51</v>
      </c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253">
        <f t="shared" ref="Q34:Q47" si="22">SUM(G34:P34)</f>
        <v>0</v>
      </c>
      <c r="S34" s="199" t="str">
        <f t="shared" si="5"/>
        <v>Units:</v>
      </c>
      <c r="T34" s="120"/>
      <c r="V34" s="199" t="str">
        <f t="shared" si="6"/>
        <v>Units:</v>
      </c>
      <c r="W34" s="120"/>
      <c r="X34" s="120"/>
      <c r="Y34" s="120"/>
      <c r="Z34" s="120"/>
      <c r="AA34" s="120"/>
      <c r="AB34" s="120"/>
      <c r="AC34" s="120"/>
      <c r="AD34" s="120"/>
      <c r="AE34" s="120"/>
      <c r="AF34" s="120"/>
      <c r="AG34" s="253">
        <f t="shared" ref="AG34:AG47" si="23">SUM(W34:AF34)</f>
        <v>0</v>
      </c>
      <c r="AI34" s="199" t="str">
        <f t="shared" si="8"/>
        <v>Units:</v>
      </c>
      <c r="AJ34" s="120"/>
      <c r="AK34" s="120"/>
      <c r="AL34" s="120"/>
      <c r="AM34" s="120"/>
      <c r="AN34" s="120"/>
      <c r="AO34" s="120"/>
      <c r="AP34" s="120"/>
      <c r="AQ34" s="120"/>
      <c r="AR34" s="120"/>
      <c r="AS34" s="120"/>
      <c r="AT34" s="253">
        <f t="shared" ref="AT34:AT47" si="24">SUM(AJ34:AS34)</f>
        <v>0</v>
      </c>
    </row>
    <row r="35" spans="1:46">
      <c r="A35" s="204" t="str">
        <f>'N3.01'!A35</f>
        <v>Stage 3:With Intervention Risk Change</v>
      </c>
      <c r="B35" s="204" t="str">
        <f>'N3.01'!B35</f>
        <v>Non-Intervention Impacts</v>
      </c>
      <c r="C35" s="204" t="str">
        <f>'N3.01'!C35</f>
        <v>Data Revision Impact</v>
      </c>
      <c r="D35" s="204" t="str">
        <f>'N3.01'!D35</f>
        <v>Non-Intervention</v>
      </c>
      <c r="F35" s="212" t="s">
        <v>51</v>
      </c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253">
        <f t="shared" si="22"/>
        <v>0</v>
      </c>
      <c r="S35" s="199" t="str">
        <f t="shared" si="5"/>
        <v>Units:</v>
      </c>
      <c r="T35" s="120"/>
      <c r="V35" s="199" t="str">
        <f t="shared" si="6"/>
        <v>Units:</v>
      </c>
      <c r="W35" s="120"/>
      <c r="X35" s="120"/>
      <c r="Y35" s="120"/>
      <c r="Z35" s="120"/>
      <c r="AA35" s="120"/>
      <c r="AB35" s="120"/>
      <c r="AC35" s="120"/>
      <c r="AD35" s="120"/>
      <c r="AE35" s="120"/>
      <c r="AF35" s="120"/>
      <c r="AG35" s="253">
        <f t="shared" si="23"/>
        <v>0</v>
      </c>
      <c r="AI35" s="199" t="str">
        <f t="shared" si="8"/>
        <v>Units:</v>
      </c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253">
        <f t="shared" si="24"/>
        <v>0</v>
      </c>
    </row>
    <row r="36" spans="1:46">
      <c r="A36" s="204" t="str">
        <f>'N3.01'!A36</f>
        <v>Stage 3:With Intervention Risk Change</v>
      </c>
      <c r="B36" s="204" t="str">
        <f>'N3.01'!B36</f>
        <v>Non-Intervention Impacts</v>
      </c>
      <c r="C36" s="204" t="str">
        <f>'N3.01'!C36</f>
        <v>Manual Over-ride on PoF or CoF</v>
      </c>
      <c r="D36" s="204" t="str">
        <f>'N3.01'!D36</f>
        <v>Non-Intervention</v>
      </c>
      <c r="F36" s="212" t="s">
        <v>51</v>
      </c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253">
        <f t="shared" si="22"/>
        <v>0</v>
      </c>
      <c r="S36" s="199" t="str">
        <f t="shared" si="5"/>
        <v>Units:</v>
      </c>
      <c r="T36" s="120"/>
      <c r="V36" s="199" t="str">
        <f t="shared" si="6"/>
        <v>Units:</v>
      </c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253">
        <f t="shared" si="23"/>
        <v>0</v>
      </c>
      <c r="AI36" s="199" t="str">
        <f t="shared" si="8"/>
        <v>Units:</v>
      </c>
      <c r="AJ36" s="120"/>
      <c r="AK36" s="120"/>
      <c r="AL36" s="120"/>
      <c r="AM36" s="120"/>
      <c r="AN36" s="120"/>
      <c r="AO36" s="120"/>
      <c r="AP36" s="120"/>
      <c r="AQ36" s="120"/>
      <c r="AR36" s="120"/>
      <c r="AS36" s="120"/>
      <c r="AT36" s="253">
        <f t="shared" si="24"/>
        <v>0</v>
      </c>
    </row>
    <row r="37" spans="1:46">
      <c r="A37" s="204" t="str">
        <f>'N3.01'!A37</f>
        <v>Stage 3:With Intervention Risk Change</v>
      </c>
      <c r="B37" s="204" t="str">
        <f>'N3.01'!B37</f>
        <v>Non-Intervention Impacts</v>
      </c>
      <c r="C37" s="204" t="str">
        <f>'N3.01'!C37</f>
        <v>Extension of Expected Asset Life</v>
      </c>
      <c r="D37" s="204" t="str">
        <f>'N3.01'!D37</f>
        <v>Non-Intervention</v>
      </c>
      <c r="F37" s="212" t="s">
        <v>51</v>
      </c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253">
        <f t="shared" si="22"/>
        <v>0</v>
      </c>
      <c r="S37" s="199" t="str">
        <f t="shared" si="5"/>
        <v>Units:</v>
      </c>
      <c r="T37" s="120"/>
      <c r="V37" s="199" t="str">
        <f t="shared" si="6"/>
        <v>Units:</v>
      </c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253">
        <f t="shared" si="23"/>
        <v>0</v>
      </c>
      <c r="AI37" s="199" t="str">
        <f t="shared" si="8"/>
        <v>Units:</v>
      </c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253">
        <f t="shared" si="24"/>
        <v>0</v>
      </c>
    </row>
    <row r="38" spans="1:46">
      <c r="A38" s="204" t="str">
        <f>'N3.01'!A38</f>
        <v>Stage 3:With Intervention Risk Change</v>
      </c>
      <c r="B38" s="204" t="str">
        <f>'N3.01'!B38</f>
        <v>Non-Intervention Impacts</v>
      </c>
      <c r="C38" s="204" t="str">
        <f>'N3.01'!C38</f>
        <v>Consequential Interventions</v>
      </c>
      <c r="D38" s="204" t="str">
        <f>'N3.01'!D38</f>
        <v>Non-Intervention</v>
      </c>
      <c r="F38" s="212" t="s">
        <v>51</v>
      </c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253">
        <f t="shared" si="22"/>
        <v>0</v>
      </c>
      <c r="S38" s="199" t="str">
        <f t="shared" si="5"/>
        <v>Units:</v>
      </c>
      <c r="T38" s="120"/>
      <c r="V38" s="199" t="str">
        <f t="shared" si="6"/>
        <v>Units:</v>
      </c>
      <c r="W38" s="120"/>
      <c r="X38" s="120"/>
      <c r="Y38" s="120"/>
      <c r="Z38" s="120"/>
      <c r="AA38" s="120"/>
      <c r="AB38" s="120"/>
      <c r="AC38" s="120"/>
      <c r="AD38" s="120"/>
      <c r="AE38" s="120"/>
      <c r="AF38" s="120"/>
      <c r="AG38" s="253">
        <f t="shared" si="23"/>
        <v>0</v>
      </c>
      <c r="AI38" s="199" t="str">
        <f t="shared" si="8"/>
        <v>Units:</v>
      </c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253">
        <f t="shared" si="24"/>
        <v>0</v>
      </c>
    </row>
    <row r="39" spans="1:46">
      <c r="A39" s="204" t="str">
        <f>'N3.01'!A39</f>
        <v>Stage 3:With Intervention Risk Change</v>
      </c>
      <c r="B39" s="204" t="str">
        <f>'N3.01'!B39</f>
        <v>Asset Intervention Impacts</v>
      </c>
      <c r="C39" s="204" t="str">
        <f>'N3.01'!C39</f>
        <v>Asset Replacement (PoF Driven)</v>
      </c>
      <c r="D39" s="204" t="str">
        <f>'N3.01'!D39</f>
        <v>Replacement</v>
      </c>
      <c r="F39" s="212" t="s">
        <v>51</v>
      </c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253">
        <f t="shared" si="22"/>
        <v>0</v>
      </c>
      <c r="S39" s="199" t="str">
        <f t="shared" si="5"/>
        <v>Units:</v>
      </c>
      <c r="T39" s="120"/>
      <c r="V39" s="199" t="str">
        <f t="shared" si="6"/>
        <v>Units:</v>
      </c>
      <c r="W39" s="120"/>
      <c r="X39" s="120"/>
      <c r="Y39" s="120"/>
      <c r="Z39" s="120"/>
      <c r="AA39" s="120"/>
      <c r="AB39" s="120"/>
      <c r="AC39" s="120"/>
      <c r="AD39" s="120"/>
      <c r="AE39" s="120"/>
      <c r="AF39" s="120"/>
      <c r="AG39" s="253">
        <f t="shared" si="23"/>
        <v>0</v>
      </c>
      <c r="AI39" s="199" t="str">
        <f t="shared" si="8"/>
        <v>Units:</v>
      </c>
      <c r="AJ39" s="120"/>
      <c r="AK39" s="120"/>
      <c r="AL39" s="120"/>
      <c r="AM39" s="120"/>
      <c r="AN39" s="120"/>
      <c r="AO39" s="120"/>
      <c r="AP39" s="120"/>
      <c r="AQ39" s="120"/>
      <c r="AR39" s="120"/>
      <c r="AS39" s="120"/>
      <c r="AT39" s="253">
        <f t="shared" si="24"/>
        <v>0</v>
      </c>
    </row>
    <row r="40" spans="1:46">
      <c r="A40" s="204" t="str">
        <f>'N3.01'!A40</f>
        <v>Stage 3:With Intervention Risk Change</v>
      </c>
      <c r="B40" s="204" t="str">
        <f>'N3.01'!B40</f>
        <v>Asset Intervention Impacts</v>
      </c>
      <c r="C40" s="204" t="str">
        <f>'N3.01'!C40</f>
        <v>Asset Replacement (CoF Driven)</v>
      </c>
      <c r="D40" s="204" t="str">
        <f>'N3.01'!D40</f>
        <v>Replacement</v>
      </c>
      <c r="F40" s="212" t="s">
        <v>51</v>
      </c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253">
        <f t="shared" si="22"/>
        <v>0</v>
      </c>
      <c r="S40" s="199" t="str">
        <f t="shared" si="5"/>
        <v>Units:</v>
      </c>
      <c r="T40" s="120"/>
      <c r="V40" s="199" t="str">
        <f t="shared" si="6"/>
        <v>Units:</v>
      </c>
      <c r="W40" s="120"/>
      <c r="X40" s="120"/>
      <c r="Y40" s="120"/>
      <c r="Z40" s="120"/>
      <c r="AA40" s="120"/>
      <c r="AB40" s="120"/>
      <c r="AC40" s="120"/>
      <c r="AD40" s="120"/>
      <c r="AE40" s="120"/>
      <c r="AF40" s="120"/>
      <c r="AG40" s="253">
        <f t="shared" si="23"/>
        <v>0</v>
      </c>
      <c r="AI40" s="199" t="str">
        <f t="shared" si="8"/>
        <v>Units:</v>
      </c>
      <c r="AJ40" s="120"/>
      <c r="AK40" s="120"/>
      <c r="AL40" s="120"/>
      <c r="AM40" s="120"/>
      <c r="AN40" s="120"/>
      <c r="AO40" s="120"/>
      <c r="AP40" s="120"/>
      <c r="AQ40" s="120"/>
      <c r="AR40" s="120"/>
      <c r="AS40" s="120"/>
      <c r="AT40" s="253">
        <f t="shared" si="24"/>
        <v>0</v>
      </c>
    </row>
    <row r="41" spans="1:46">
      <c r="A41" s="204" t="str">
        <f>'N3.01'!A41</f>
        <v>Stage 3:With Intervention Risk Change</v>
      </c>
      <c r="B41" s="204" t="str">
        <f>'N3.01'!B41</f>
        <v>Asset Intervention Impacts</v>
      </c>
      <c r="C41" s="204" t="str">
        <f>'N3.01'!C41</f>
        <v>Asset Replacement (Other Driven)</v>
      </c>
      <c r="D41" s="204" t="str">
        <f>'N3.01'!D41</f>
        <v>Replacement</v>
      </c>
      <c r="F41" s="212" t="s">
        <v>51</v>
      </c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253">
        <f t="shared" si="22"/>
        <v>0</v>
      </c>
      <c r="S41" s="199" t="str">
        <f t="shared" si="5"/>
        <v>Units:</v>
      </c>
      <c r="T41" s="120"/>
      <c r="V41" s="199" t="str">
        <f t="shared" si="6"/>
        <v>Units:</v>
      </c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253">
        <f t="shared" si="23"/>
        <v>0</v>
      </c>
      <c r="AI41" s="199" t="str">
        <f t="shared" si="8"/>
        <v>Units:</v>
      </c>
      <c r="AJ41" s="120"/>
      <c r="AK41" s="120"/>
      <c r="AL41" s="120"/>
      <c r="AM41" s="120"/>
      <c r="AN41" s="120"/>
      <c r="AO41" s="120"/>
      <c r="AP41" s="120"/>
      <c r="AQ41" s="120"/>
      <c r="AR41" s="120"/>
      <c r="AS41" s="120"/>
      <c r="AT41" s="253">
        <f t="shared" si="24"/>
        <v>0</v>
      </c>
    </row>
    <row r="42" spans="1:46">
      <c r="A42" s="204" t="str">
        <f>'N3.01'!A42</f>
        <v>Stage 3:With Intervention Risk Change</v>
      </c>
      <c r="B42" s="204" t="str">
        <f>'N3.01'!B42</f>
        <v>Asset Intervention Impacts</v>
      </c>
      <c r="C42" s="204" t="str">
        <f>'N3.01'!C42</f>
        <v>Asset Refurbishment (PoF Driven)</v>
      </c>
      <c r="D42" s="204" t="str">
        <f>'N3.01'!D42</f>
        <v>Refurbishment</v>
      </c>
      <c r="F42" s="212" t="s">
        <v>51</v>
      </c>
      <c r="G42" s="120"/>
      <c r="H42" s="120"/>
      <c r="I42" s="120"/>
      <c r="J42" s="120"/>
      <c r="K42" s="120"/>
      <c r="L42" s="120"/>
      <c r="M42" s="120"/>
      <c r="N42" s="120"/>
      <c r="O42" s="120"/>
      <c r="P42" s="120"/>
      <c r="Q42" s="253">
        <f t="shared" si="22"/>
        <v>0</v>
      </c>
      <c r="S42" s="199" t="str">
        <f t="shared" si="5"/>
        <v>Units:</v>
      </c>
      <c r="T42" s="120"/>
      <c r="V42" s="199" t="str">
        <f t="shared" si="6"/>
        <v>Units:</v>
      </c>
      <c r="W42" s="120"/>
      <c r="X42" s="120"/>
      <c r="Y42" s="120"/>
      <c r="Z42" s="120"/>
      <c r="AA42" s="120"/>
      <c r="AB42" s="120"/>
      <c r="AC42" s="120"/>
      <c r="AD42" s="120"/>
      <c r="AE42" s="120"/>
      <c r="AF42" s="120"/>
      <c r="AG42" s="253">
        <f t="shared" si="23"/>
        <v>0</v>
      </c>
      <c r="AI42" s="199" t="str">
        <f t="shared" si="8"/>
        <v>Units:</v>
      </c>
      <c r="AJ42" s="120"/>
      <c r="AK42" s="120"/>
      <c r="AL42" s="120"/>
      <c r="AM42" s="120"/>
      <c r="AN42" s="120"/>
      <c r="AO42" s="120"/>
      <c r="AP42" s="120"/>
      <c r="AQ42" s="120"/>
      <c r="AR42" s="120"/>
      <c r="AS42" s="120"/>
      <c r="AT42" s="253">
        <f t="shared" si="24"/>
        <v>0</v>
      </c>
    </row>
    <row r="43" spans="1:46">
      <c r="A43" s="204" t="str">
        <f>'N3.01'!A43</f>
        <v>Stage 3:With Intervention Risk Change</v>
      </c>
      <c r="B43" s="204" t="str">
        <f>'N3.01'!B43</f>
        <v>Asset Intervention Impacts</v>
      </c>
      <c r="C43" s="204" t="str">
        <f>'N3.01'!C43</f>
        <v>Asset Refurbishment (CoF Driven)</v>
      </c>
      <c r="D43" s="204" t="str">
        <f>'N3.01'!D43</f>
        <v>Refurbishment</v>
      </c>
      <c r="F43" s="212" t="s">
        <v>51</v>
      </c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253">
        <f t="shared" si="22"/>
        <v>0</v>
      </c>
      <c r="S43" s="199" t="str">
        <f t="shared" si="5"/>
        <v>Units:</v>
      </c>
      <c r="T43" s="120"/>
      <c r="V43" s="199" t="str">
        <f t="shared" si="6"/>
        <v>Units:</v>
      </c>
      <c r="W43" s="120"/>
      <c r="X43" s="120"/>
      <c r="Y43" s="120"/>
      <c r="Z43" s="120"/>
      <c r="AA43" s="120"/>
      <c r="AB43" s="120"/>
      <c r="AC43" s="120"/>
      <c r="AD43" s="120"/>
      <c r="AE43" s="120"/>
      <c r="AF43" s="120"/>
      <c r="AG43" s="253">
        <f t="shared" si="23"/>
        <v>0</v>
      </c>
      <c r="AI43" s="199" t="str">
        <f t="shared" si="8"/>
        <v>Units:</v>
      </c>
      <c r="AJ43" s="120"/>
      <c r="AK43" s="120"/>
      <c r="AL43" s="120"/>
      <c r="AM43" s="120"/>
      <c r="AN43" s="120"/>
      <c r="AO43" s="120"/>
      <c r="AP43" s="120"/>
      <c r="AQ43" s="120"/>
      <c r="AR43" s="120"/>
      <c r="AS43" s="120"/>
      <c r="AT43" s="253">
        <f t="shared" si="24"/>
        <v>0</v>
      </c>
    </row>
    <row r="44" spans="1:46">
      <c r="A44" s="204" t="str">
        <f>'N3.01'!A44</f>
        <v>Stage 3:With Intervention Risk Change</v>
      </c>
      <c r="B44" s="204" t="str">
        <f>'N3.01'!B44</f>
        <v>Asset Intervention Impacts</v>
      </c>
      <c r="C44" s="204" t="str">
        <f>'N3.01'!C44</f>
        <v>Asset Refurbishment (Other Driven)</v>
      </c>
      <c r="D44" s="204" t="str">
        <f>'N3.01'!D44</f>
        <v>Refurbishment</v>
      </c>
      <c r="F44" s="212" t="s">
        <v>51</v>
      </c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253">
        <f t="shared" si="22"/>
        <v>0</v>
      </c>
      <c r="S44" s="199" t="str">
        <f t="shared" si="5"/>
        <v>Units:</v>
      </c>
      <c r="T44" s="120"/>
      <c r="V44" s="199" t="str">
        <f t="shared" si="6"/>
        <v>Units:</v>
      </c>
      <c r="W44" s="120"/>
      <c r="X44" s="120"/>
      <c r="Y44" s="120"/>
      <c r="Z44" s="120"/>
      <c r="AA44" s="120"/>
      <c r="AB44" s="120"/>
      <c r="AC44" s="120"/>
      <c r="AD44" s="120"/>
      <c r="AE44" s="120"/>
      <c r="AF44" s="120"/>
      <c r="AG44" s="253">
        <f t="shared" si="23"/>
        <v>0</v>
      </c>
      <c r="AI44" s="199" t="str">
        <f t="shared" si="8"/>
        <v>Units:</v>
      </c>
      <c r="AJ44" s="120"/>
      <c r="AK44" s="120"/>
      <c r="AL44" s="120"/>
      <c r="AM44" s="120"/>
      <c r="AN44" s="120"/>
      <c r="AO44" s="120"/>
      <c r="AP44" s="120"/>
      <c r="AQ44" s="120"/>
      <c r="AR44" s="120"/>
      <c r="AS44" s="120"/>
      <c r="AT44" s="253">
        <f t="shared" si="24"/>
        <v>0</v>
      </c>
    </row>
    <row r="45" spans="1:46">
      <c r="A45" s="204" t="str">
        <f>'N3.01'!A45</f>
        <v>Stage 3:With Intervention Risk Change</v>
      </c>
      <c r="B45" s="204" t="str">
        <f>'N3.01'!B45</f>
        <v>Asset Intervention Impacts</v>
      </c>
      <c r="C45" s="204" t="str">
        <f>'N3.01'!C45</f>
        <v>Asset Replacement Due To Early Life Failures</v>
      </c>
      <c r="D45" s="204" t="str">
        <f>'N3.01'!D45</f>
        <v>Other Interventions</v>
      </c>
      <c r="F45" s="212" t="s">
        <v>51</v>
      </c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253">
        <f t="shared" si="22"/>
        <v>0</v>
      </c>
      <c r="S45" s="199" t="str">
        <f t="shared" si="5"/>
        <v>Units:</v>
      </c>
      <c r="T45" s="120"/>
      <c r="V45" s="199" t="str">
        <f t="shared" si="6"/>
        <v>Units:</v>
      </c>
      <c r="W45" s="120"/>
      <c r="X45" s="120"/>
      <c r="Y45" s="120"/>
      <c r="Z45" s="120"/>
      <c r="AA45" s="120"/>
      <c r="AB45" s="120"/>
      <c r="AC45" s="120"/>
      <c r="AD45" s="120"/>
      <c r="AE45" s="120"/>
      <c r="AF45" s="120"/>
      <c r="AG45" s="253">
        <f t="shared" si="23"/>
        <v>0</v>
      </c>
      <c r="AI45" s="199" t="str">
        <f t="shared" si="8"/>
        <v>Units:</v>
      </c>
      <c r="AJ45" s="120"/>
      <c r="AK45" s="120"/>
      <c r="AL45" s="120"/>
      <c r="AM45" s="120"/>
      <c r="AN45" s="120"/>
      <c r="AO45" s="120"/>
      <c r="AP45" s="120"/>
      <c r="AQ45" s="120"/>
      <c r="AR45" s="120"/>
      <c r="AS45" s="120"/>
      <c r="AT45" s="253">
        <f t="shared" si="24"/>
        <v>0</v>
      </c>
    </row>
    <row r="46" spans="1:46">
      <c r="A46" s="204" t="str">
        <f>'N3.01'!A46</f>
        <v>Stage 3:With Intervention Risk Change</v>
      </c>
      <c r="B46" s="204" t="str">
        <f>'N3.01'!B46</f>
        <v>Risk Changes</v>
      </c>
      <c r="C46" s="248" t="str">
        <f>'N3.01'!C46</f>
        <v>Optional entry 4</v>
      </c>
      <c r="D46" s="204" t="str">
        <f>'N3.01'!D46</f>
        <v>N/A</v>
      </c>
      <c r="F46" s="212" t="s">
        <v>51</v>
      </c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53">
        <f t="shared" si="22"/>
        <v>0</v>
      </c>
      <c r="S46" s="199" t="str">
        <f t="shared" si="5"/>
        <v>Units:</v>
      </c>
      <c r="T46" s="120"/>
      <c r="V46" s="199" t="str">
        <f t="shared" si="6"/>
        <v>Units:</v>
      </c>
      <c r="W46" s="206"/>
      <c r="X46" s="206"/>
      <c r="Y46" s="206"/>
      <c r="Z46" s="206"/>
      <c r="AA46" s="206"/>
      <c r="AB46" s="206"/>
      <c r="AC46" s="206"/>
      <c r="AD46" s="206"/>
      <c r="AE46" s="206"/>
      <c r="AF46" s="206"/>
      <c r="AG46" s="253">
        <f t="shared" si="23"/>
        <v>0</v>
      </c>
      <c r="AI46" s="199" t="str">
        <f t="shared" si="8"/>
        <v>Units:</v>
      </c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53">
        <f t="shared" si="24"/>
        <v>0</v>
      </c>
    </row>
    <row r="47" spans="1:46">
      <c r="A47" s="247" t="str">
        <f>'N3.01'!A47</f>
        <v>Stage 3: RIIO-2 With Intervention Position 2025/26</v>
      </c>
      <c r="B47" s="247" t="str">
        <f>'N3.01'!B47</f>
        <v>Total Asset Category Risk</v>
      </c>
      <c r="C47" s="247" t="str">
        <f>'N3.01'!C47</f>
        <v>With Intervention Position</v>
      </c>
      <c r="D47" s="247" t="str">
        <f>'N3.01'!D47</f>
        <v>Total</v>
      </c>
      <c r="F47" s="212" t="s">
        <v>51</v>
      </c>
      <c r="G47" s="252">
        <f>SUM(G$33:G$46)</f>
        <v>0</v>
      </c>
      <c r="H47" s="252">
        <f t="shared" ref="H47:P47" si="25">SUM(H$33:H$46)</f>
        <v>0</v>
      </c>
      <c r="I47" s="252">
        <f t="shared" si="25"/>
        <v>0</v>
      </c>
      <c r="J47" s="252">
        <f t="shared" si="25"/>
        <v>0</v>
      </c>
      <c r="K47" s="252">
        <f t="shared" si="25"/>
        <v>0</v>
      </c>
      <c r="L47" s="252">
        <f t="shared" si="25"/>
        <v>0</v>
      </c>
      <c r="M47" s="252">
        <f t="shared" si="25"/>
        <v>0</v>
      </c>
      <c r="N47" s="252">
        <f t="shared" si="25"/>
        <v>0</v>
      </c>
      <c r="O47" s="252">
        <f t="shared" si="25"/>
        <v>0</v>
      </c>
      <c r="P47" s="252">
        <f t="shared" si="25"/>
        <v>0</v>
      </c>
      <c r="Q47" s="252">
        <f t="shared" si="22"/>
        <v>0</v>
      </c>
      <c r="S47" s="199" t="str">
        <f t="shared" si="5"/>
        <v>Units:</v>
      </c>
      <c r="T47" s="120"/>
      <c r="V47" s="199" t="str">
        <f t="shared" si="6"/>
        <v>Units:</v>
      </c>
      <c r="W47" s="252">
        <f t="shared" ref="W47:AF47" si="26">SUM(W$33:W$46)</f>
        <v>0</v>
      </c>
      <c r="X47" s="252">
        <f t="shared" si="26"/>
        <v>0</v>
      </c>
      <c r="Y47" s="252">
        <f t="shared" si="26"/>
        <v>0</v>
      </c>
      <c r="Z47" s="252">
        <f t="shared" si="26"/>
        <v>0</v>
      </c>
      <c r="AA47" s="252">
        <f t="shared" si="26"/>
        <v>0</v>
      </c>
      <c r="AB47" s="252">
        <f t="shared" si="26"/>
        <v>0</v>
      </c>
      <c r="AC47" s="252">
        <f t="shared" si="26"/>
        <v>0</v>
      </c>
      <c r="AD47" s="252">
        <f t="shared" si="26"/>
        <v>0</v>
      </c>
      <c r="AE47" s="252">
        <f t="shared" si="26"/>
        <v>0</v>
      </c>
      <c r="AF47" s="252">
        <f t="shared" si="26"/>
        <v>0</v>
      </c>
      <c r="AG47" s="252">
        <f t="shared" si="23"/>
        <v>0</v>
      </c>
      <c r="AI47" s="199" t="str">
        <f t="shared" si="8"/>
        <v>Units:</v>
      </c>
      <c r="AJ47" s="252">
        <f t="shared" ref="AJ47:AS47" si="27">SUM(AJ$33:AJ$46)</f>
        <v>0</v>
      </c>
      <c r="AK47" s="252">
        <f t="shared" si="27"/>
        <v>0</v>
      </c>
      <c r="AL47" s="252">
        <f t="shared" si="27"/>
        <v>0</v>
      </c>
      <c r="AM47" s="252">
        <f t="shared" si="27"/>
        <v>0</v>
      </c>
      <c r="AN47" s="252">
        <f t="shared" si="27"/>
        <v>0</v>
      </c>
      <c r="AO47" s="252">
        <f t="shared" si="27"/>
        <v>0</v>
      </c>
      <c r="AP47" s="252">
        <f t="shared" si="27"/>
        <v>0</v>
      </c>
      <c r="AQ47" s="252">
        <f t="shared" si="27"/>
        <v>0</v>
      </c>
      <c r="AR47" s="252">
        <f t="shared" si="27"/>
        <v>0</v>
      </c>
      <c r="AS47" s="252">
        <f t="shared" si="27"/>
        <v>0</v>
      </c>
      <c r="AT47" s="252">
        <f t="shared" si="24"/>
        <v>0</v>
      </c>
    </row>
    <row r="48" spans="1:46" s="207" customFormat="1" ht="5" customHeight="1">
      <c r="S48" s="208"/>
      <c r="V48" s="208"/>
      <c r="AI48" s="208"/>
    </row>
    <row r="49" spans="1:46">
      <c r="A49" s="204" t="str">
        <f>'N3.01'!A49</f>
        <v>Long Term Risk Benefit: RIIO-2</v>
      </c>
      <c r="B49" s="204" t="str">
        <f>'N3.01'!B49</f>
        <v>Asset Intervention Impacts</v>
      </c>
      <c r="C49" s="204" t="str">
        <f>'N3.01'!C49</f>
        <v>Asset Replacement (PoF Driven)</v>
      </c>
      <c r="D49" s="204" t="str">
        <f>'N3.01'!D49</f>
        <v>N/A</v>
      </c>
      <c r="F49" s="212" t="s">
        <v>51</v>
      </c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253">
        <f t="shared" ref="Q49:Q55" si="28">SUM(G49:P49)</f>
        <v>0</v>
      </c>
      <c r="S49" s="199" t="str">
        <f t="shared" si="5"/>
        <v>Units:</v>
      </c>
      <c r="T49" s="120"/>
      <c r="V49" s="199" t="str">
        <f t="shared" si="6"/>
        <v>Units:</v>
      </c>
      <c r="W49" s="120"/>
      <c r="X49" s="120"/>
      <c r="Y49" s="120"/>
      <c r="Z49" s="120"/>
      <c r="AA49" s="120"/>
      <c r="AB49" s="120"/>
      <c r="AC49" s="120"/>
      <c r="AD49" s="120"/>
      <c r="AE49" s="120"/>
      <c r="AF49" s="120"/>
      <c r="AG49" s="253">
        <f t="shared" ref="AG49:AG55" si="29">SUM(W49:AF49)</f>
        <v>0</v>
      </c>
      <c r="AI49" s="199" t="str">
        <f t="shared" si="8"/>
        <v>Units:</v>
      </c>
      <c r="AJ49" s="120"/>
      <c r="AK49" s="120"/>
      <c r="AL49" s="120"/>
      <c r="AM49" s="120"/>
      <c r="AN49" s="120"/>
      <c r="AO49" s="120"/>
      <c r="AP49" s="120"/>
      <c r="AQ49" s="120"/>
      <c r="AR49" s="120"/>
      <c r="AS49" s="120"/>
      <c r="AT49" s="253">
        <f t="shared" ref="AT49:AT55" si="30">SUM(AJ49:AS49)</f>
        <v>0</v>
      </c>
    </row>
    <row r="50" spans="1:46">
      <c r="A50" s="204" t="str">
        <f>'N3.01'!A50</f>
        <v>Long Term Risk Benefit: RIIO-2</v>
      </c>
      <c r="B50" s="204" t="str">
        <f>'N3.01'!B50</f>
        <v>Asset Intervention Impacts</v>
      </c>
      <c r="C50" s="204" t="str">
        <f>'N3.01'!C50</f>
        <v>Asset Replacement (CoF Driven)</v>
      </c>
      <c r="D50" s="204" t="str">
        <f>'N3.01'!D50</f>
        <v>N/A</v>
      </c>
      <c r="F50" s="212" t="s">
        <v>51</v>
      </c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253">
        <f t="shared" si="28"/>
        <v>0</v>
      </c>
      <c r="S50" s="199" t="str">
        <f t="shared" si="5"/>
        <v>Units:</v>
      </c>
      <c r="T50" s="120"/>
      <c r="V50" s="199" t="str">
        <f t="shared" si="6"/>
        <v>Units:</v>
      </c>
      <c r="W50" s="120"/>
      <c r="X50" s="120"/>
      <c r="Y50" s="120"/>
      <c r="Z50" s="120"/>
      <c r="AA50" s="120"/>
      <c r="AB50" s="120"/>
      <c r="AC50" s="120"/>
      <c r="AD50" s="120"/>
      <c r="AE50" s="120"/>
      <c r="AF50" s="120"/>
      <c r="AG50" s="253">
        <f t="shared" si="29"/>
        <v>0</v>
      </c>
      <c r="AI50" s="199" t="str">
        <f t="shared" si="8"/>
        <v>Units:</v>
      </c>
      <c r="AJ50" s="120"/>
      <c r="AK50" s="120"/>
      <c r="AL50" s="120"/>
      <c r="AM50" s="120"/>
      <c r="AN50" s="120"/>
      <c r="AO50" s="120"/>
      <c r="AP50" s="120"/>
      <c r="AQ50" s="120"/>
      <c r="AR50" s="120"/>
      <c r="AS50" s="120"/>
      <c r="AT50" s="253">
        <f t="shared" si="30"/>
        <v>0</v>
      </c>
    </row>
    <row r="51" spans="1:46">
      <c r="A51" s="204" t="str">
        <f>'N3.01'!A51</f>
        <v>Long Term Risk Benefit: RIIO-2</v>
      </c>
      <c r="B51" s="204" t="str">
        <f>'N3.01'!B51</f>
        <v>Asset Intervention Impacts</v>
      </c>
      <c r="C51" s="204" t="str">
        <f>'N3.01'!C51</f>
        <v>Asset Replacement (Other Driven)</v>
      </c>
      <c r="D51" s="204" t="str">
        <f>'N3.01'!D51</f>
        <v>N/A</v>
      </c>
      <c r="F51" s="212" t="s">
        <v>51</v>
      </c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253">
        <f t="shared" si="28"/>
        <v>0</v>
      </c>
      <c r="S51" s="199" t="str">
        <f t="shared" si="5"/>
        <v>Units:</v>
      </c>
      <c r="T51" s="120"/>
      <c r="V51" s="199" t="str">
        <f t="shared" si="6"/>
        <v>Units:</v>
      </c>
      <c r="W51" s="120"/>
      <c r="X51" s="120"/>
      <c r="Y51" s="120"/>
      <c r="Z51" s="120"/>
      <c r="AA51" s="120"/>
      <c r="AB51" s="120"/>
      <c r="AC51" s="120"/>
      <c r="AD51" s="120"/>
      <c r="AE51" s="120"/>
      <c r="AF51" s="120"/>
      <c r="AG51" s="253">
        <f t="shared" si="29"/>
        <v>0</v>
      </c>
      <c r="AI51" s="199" t="str">
        <f t="shared" si="8"/>
        <v>Units:</v>
      </c>
      <c r="AJ51" s="120"/>
      <c r="AK51" s="120"/>
      <c r="AL51" s="120"/>
      <c r="AM51" s="120"/>
      <c r="AN51" s="120"/>
      <c r="AO51" s="120"/>
      <c r="AP51" s="120"/>
      <c r="AQ51" s="120"/>
      <c r="AR51" s="120"/>
      <c r="AS51" s="120"/>
      <c r="AT51" s="253">
        <f t="shared" si="30"/>
        <v>0</v>
      </c>
    </row>
    <row r="52" spans="1:46">
      <c r="A52" s="204" t="str">
        <f>'N3.01'!A52</f>
        <v>Long Term Risk Benefit: RIIO-2</v>
      </c>
      <c r="B52" s="204" t="str">
        <f>'N3.01'!B52</f>
        <v>Asset Intervention Impacts</v>
      </c>
      <c r="C52" s="204" t="str">
        <f>'N3.01'!C52</f>
        <v>Asset Refurbishment (PoF Driven)</v>
      </c>
      <c r="D52" s="204" t="str">
        <f>'N3.01'!D52</f>
        <v>N/A</v>
      </c>
      <c r="F52" s="212" t="s">
        <v>51</v>
      </c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253">
        <f t="shared" si="28"/>
        <v>0</v>
      </c>
      <c r="S52" s="199" t="str">
        <f t="shared" si="5"/>
        <v>Units:</v>
      </c>
      <c r="T52" s="120"/>
      <c r="V52" s="199" t="str">
        <f t="shared" si="6"/>
        <v>Units:</v>
      </c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253">
        <f t="shared" si="29"/>
        <v>0</v>
      </c>
      <c r="AI52" s="199" t="str">
        <f t="shared" si="8"/>
        <v>Units:</v>
      </c>
      <c r="AJ52" s="120"/>
      <c r="AK52" s="120"/>
      <c r="AL52" s="120"/>
      <c r="AM52" s="120"/>
      <c r="AN52" s="120"/>
      <c r="AO52" s="120"/>
      <c r="AP52" s="120"/>
      <c r="AQ52" s="120"/>
      <c r="AR52" s="120"/>
      <c r="AS52" s="120"/>
      <c r="AT52" s="253">
        <f t="shared" si="30"/>
        <v>0</v>
      </c>
    </row>
    <row r="53" spans="1:46">
      <c r="A53" s="204" t="str">
        <f>'N3.01'!A53</f>
        <v>Long Term Risk Benefit: RIIO-2</v>
      </c>
      <c r="B53" s="204" t="str">
        <f>'N3.01'!B53</f>
        <v>Asset Intervention Impacts</v>
      </c>
      <c r="C53" s="204" t="str">
        <f>'N3.01'!C53</f>
        <v>Asset Refurbishment (CoF Driven)</v>
      </c>
      <c r="D53" s="204" t="str">
        <f>'N3.01'!D53</f>
        <v>N/A</v>
      </c>
      <c r="F53" s="212" t="s">
        <v>51</v>
      </c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253">
        <f t="shared" si="28"/>
        <v>0</v>
      </c>
      <c r="S53" s="199" t="str">
        <f t="shared" si="5"/>
        <v>Units:</v>
      </c>
      <c r="T53" s="120"/>
      <c r="V53" s="199" t="str">
        <f t="shared" si="6"/>
        <v>Units:</v>
      </c>
      <c r="W53" s="120"/>
      <c r="X53" s="120"/>
      <c r="Y53" s="120"/>
      <c r="Z53" s="120"/>
      <c r="AA53" s="120"/>
      <c r="AB53" s="120"/>
      <c r="AC53" s="120"/>
      <c r="AD53" s="120"/>
      <c r="AE53" s="120"/>
      <c r="AF53" s="120"/>
      <c r="AG53" s="253">
        <f t="shared" si="29"/>
        <v>0</v>
      </c>
      <c r="AI53" s="199" t="str">
        <f t="shared" si="8"/>
        <v>Units:</v>
      </c>
      <c r="AJ53" s="120"/>
      <c r="AK53" s="120"/>
      <c r="AL53" s="120"/>
      <c r="AM53" s="120"/>
      <c r="AN53" s="120"/>
      <c r="AO53" s="120"/>
      <c r="AP53" s="120"/>
      <c r="AQ53" s="120"/>
      <c r="AR53" s="120"/>
      <c r="AS53" s="120"/>
      <c r="AT53" s="253">
        <f t="shared" si="30"/>
        <v>0</v>
      </c>
    </row>
    <row r="54" spans="1:46">
      <c r="A54" s="204" t="str">
        <f>'N3.01'!A54</f>
        <v>Long Term Risk Benefit: RIIO-2</v>
      </c>
      <c r="B54" s="204" t="str">
        <f>'N3.01'!B54</f>
        <v>Asset Intervention Impacts</v>
      </c>
      <c r="C54" s="204" t="str">
        <f>'N3.01'!C54</f>
        <v>Asset Refurbishment (Other Driven)</v>
      </c>
      <c r="D54" s="204" t="str">
        <f>'N3.01'!D54</f>
        <v>N/A</v>
      </c>
      <c r="F54" s="212" t="s">
        <v>51</v>
      </c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253">
        <f t="shared" si="28"/>
        <v>0</v>
      </c>
      <c r="S54" s="199" t="str">
        <f t="shared" si="5"/>
        <v>Units:</v>
      </c>
      <c r="T54" s="120"/>
      <c r="V54" s="199" t="str">
        <f t="shared" si="6"/>
        <v>Units:</v>
      </c>
      <c r="W54" s="120"/>
      <c r="X54" s="120"/>
      <c r="Y54" s="120"/>
      <c r="Z54" s="120"/>
      <c r="AA54" s="120"/>
      <c r="AB54" s="120"/>
      <c r="AC54" s="120"/>
      <c r="AD54" s="120"/>
      <c r="AE54" s="120"/>
      <c r="AF54" s="120"/>
      <c r="AG54" s="253">
        <f t="shared" si="29"/>
        <v>0</v>
      </c>
      <c r="AI54" s="199" t="str">
        <f t="shared" si="8"/>
        <v>Units:</v>
      </c>
      <c r="AJ54" s="120"/>
      <c r="AK54" s="120"/>
      <c r="AL54" s="120"/>
      <c r="AM54" s="120"/>
      <c r="AN54" s="120"/>
      <c r="AO54" s="120"/>
      <c r="AP54" s="120"/>
      <c r="AQ54" s="120"/>
      <c r="AR54" s="120"/>
      <c r="AS54" s="120"/>
      <c r="AT54" s="253">
        <f t="shared" si="30"/>
        <v>0</v>
      </c>
    </row>
    <row r="55" spans="1:46">
      <c r="A55" s="204" t="str">
        <f>'N3.01'!A55</f>
        <v>Long Term Risk Benefit: RIIO-2</v>
      </c>
      <c r="B55" s="204" t="str">
        <f>'N3.01'!B55</f>
        <v>Asset Intervention Impacts</v>
      </c>
      <c r="C55" s="204" t="str">
        <f>'N3.01'!C55</f>
        <v>Total Long Term Risk Benefit</v>
      </c>
      <c r="D55" s="204" t="str">
        <f>'N3.01'!D55</f>
        <v>Sub-Total</v>
      </c>
      <c r="F55" s="212" t="s">
        <v>51</v>
      </c>
      <c r="G55" s="252">
        <f>SUM(G$49:G$54)</f>
        <v>0</v>
      </c>
      <c r="H55" s="252">
        <f t="shared" ref="H55:P55" si="31">SUM(H$49:H$54)</f>
        <v>0</v>
      </c>
      <c r="I55" s="252">
        <f t="shared" si="31"/>
        <v>0</v>
      </c>
      <c r="J55" s="252">
        <f t="shared" si="31"/>
        <v>0</v>
      </c>
      <c r="K55" s="252">
        <f t="shared" si="31"/>
        <v>0</v>
      </c>
      <c r="L55" s="252">
        <f t="shared" si="31"/>
        <v>0</v>
      </c>
      <c r="M55" s="252">
        <f t="shared" si="31"/>
        <v>0</v>
      </c>
      <c r="N55" s="252">
        <f t="shared" si="31"/>
        <v>0</v>
      </c>
      <c r="O55" s="252">
        <f t="shared" si="31"/>
        <v>0</v>
      </c>
      <c r="P55" s="252">
        <f t="shared" si="31"/>
        <v>0</v>
      </c>
      <c r="Q55" s="253">
        <f t="shared" si="28"/>
        <v>0</v>
      </c>
      <c r="S55" s="199" t="str">
        <f t="shared" si="5"/>
        <v>Units:</v>
      </c>
      <c r="T55" s="120"/>
      <c r="V55" s="199" t="str">
        <f t="shared" si="6"/>
        <v>Units:</v>
      </c>
      <c r="W55" s="252">
        <f t="shared" ref="W55:AF55" si="32">SUM(W$49:W$54)</f>
        <v>0</v>
      </c>
      <c r="X55" s="252">
        <f t="shared" si="32"/>
        <v>0</v>
      </c>
      <c r="Y55" s="252">
        <f t="shared" si="32"/>
        <v>0</v>
      </c>
      <c r="Z55" s="252">
        <f t="shared" si="32"/>
        <v>0</v>
      </c>
      <c r="AA55" s="252">
        <f t="shared" si="32"/>
        <v>0</v>
      </c>
      <c r="AB55" s="252">
        <f t="shared" si="32"/>
        <v>0</v>
      </c>
      <c r="AC55" s="252">
        <f t="shared" si="32"/>
        <v>0</v>
      </c>
      <c r="AD55" s="252">
        <f t="shared" si="32"/>
        <v>0</v>
      </c>
      <c r="AE55" s="252">
        <f t="shared" si="32"/>
        <v>0</v>
      </c>
      <c r="AF55" s="252">
        <f t="shared" si="32"/>
        <v>0</v>
      </c>
      <c r="AG55" s="253">
        <f t="shared" si="29"/>
        <v>0</v>
      </c>
      <c r="AI55" s="199" t="str">
        <f t="shared" si="8"/>
        <v>Units:</v>
      </c>
      <c r="AJ55" s="252">
        <f t="shared" ref="AJ55:AS55" si="33">SUM(AJ$49:AJ$54)</f>
        <v>0</v>
      </c>
      <c r="AK55" s="252">
        <f t="shared" si="33"/>
        <v>0</v>
      </c>
      <c r="AL55" s="252">
        <f t="shared" si="33"/>
        <v>0</v>
      </c>
      <c r="AM55" s="252">
        <f t="shared" si="33"/>
        <v>0</v>
      </c>
      <c r="AN55" s="252">
        <f t="shared" si="33"/>
        <v>0</v>
      </c>
      <c r="AO55" s="252">
        <f t="shared" si="33"/>
        <v>0</v>
      </c>
      <c r="AP55" s="252">
        <f t="shared" si="33"/>
        <v>0</v>
      </c>
      <c r="AQ55" s="252">
        <f t="shared" si="33"/>
        <v>0</v>
      </c>
      <c r="AR55" s="252">
        <f t="shared" si="33"/>
        <v>0</v>
      </c>
      <c r="AS55" s="252">
        <f t="shared" si="33"/>
        <v>0</v>
      </c>
      <c r="AT55" s="253">
        <f t="shared" si="30"/>
        <v>0</v>
      </c>
    </row>
    <row r="56" spans="1:46" s="207" customFormat="1" ht="5" customHeight="1">
      <c r="F56" s="208"/>
      <c r="S56" s="208"/>
      <c r="V56" s="208"/>
      <c r="AI56" s="208"/>
    </row>
    <row r="78" spans="5:5">
      <c r="E78" s="209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8" tint="-0.249977111117893"/>
  </sheetPr>
  <dimension ref="A1:G52"/>
  <sheetViews>
    <sheetView zoomScale="70" zoomScaleNormal="70" workbookViewId="0"/>
  </sheetViews>
  <sheetFormatPr defaultColWidth="9" defaultRowHeight="12.4"/>
  <cols>
    <col min="1" max="1" width="4.6640625" style="121" customWidth="1"/>
    <col min="2" max="3" width="43.796875" style="121" customWidth="1"/>
    <col min="4" max="5" width="11.6640625" style="121" customWidth="1"/>
    <col min="6" max="7" width="43.796875" style="121" customWidth="1"/>
    <col min="8" max="46" width="9" style="121"/>
    <col min="47" max="47" width="9.33203125" style="121" bestFit="1" customWidth="1"/>
    <col min="48" max="16384" width="9" style="121"/>
  </cols>
  <sheetData>
    <row r="1" spans="1:7" s="48" customFormat="1" ht="25.15">
      <c r="A1" s="1" t="str">
        <f>N0_Cover!A1</f>
        <v>RIIO-2 Regulatory Reporting Pack</v>
      </c>
      <c r="B1" s="1"/>
      <c r="C1" s="1"/>
      <c r="D1" s="2"/>
      <c r="E1" s="2"/>
      <c r="F1" s="2"/>
      <c r="G1" s="2"/>
    </row>
    <row r="2" spans="1:7" s="61" customFormat="1" ht="22.9">
      <c r="A2" s="1">
        <f>N0_Cover!$B$12</f>
        <v>0</v>
      </c>
      <c r="B2" s="1"/>
      <c r="C2" s="1"/>
      <c r="D2" s="4"/>
      <c r="E2" s="4"/>
      <c r="F2" s="4"/>
      <c r="G2" s="4"/>
    </row>
    <row r="3" spans="1:7" s="47" customFormat="1" ht="19.899999999999999">
      <c r="A3" s="5" t="str">
        <f>"Workbook " &amp; N0_Cover!$B$14</f>
        <v>Workbook N: NARM</v>
      </c>
      <c r="B3" s="5"/>
      <c r="C3" s="5"/>
      <c r="D3" s="6"/>
      <c r="E3" s="6"/>
      <c r="F3" s="6"/>
      <c r="G3" s="6"/>
    </row>
    <row r="4" spans="1:7" s="47" customFormat="1" ht="19.899999999999999">
      <c r="A4" s="7" t="str">
        <f>"Submission Version " &amp; N0_Cover!$B$15 &amp; " - Submitted on " &amp; TEXT(N0_Cover!$B$16,"dd mmm yyyy")</f>
        <v>Submission Version  - Submitted on 00 Jan 1900</v>
      </c>
      <c r="B4" s="7"/>
      <c r="C4" s="7"/>
      <c r="D4" s="8"/>
      <c r="E4" s="8"/>
      <c r="F4" s="8"/>
      <c r="G4" s="8"/>
    </row>
    <row r="5" spans="1:7" s="47" customFormat="1" ht="19.899999999999999">
      <c r="A5" s="7" t="str">
        <f>"Template Version: " &amp; N0_Cover!$B$11</f>
        <v>Template Version: v1.0</v>
      </c>
      <c r="B5" s="7"/>
      <c r="C5" s="7"/>
      <c r="D5" s="8"/>
      <c r="E5" s="8"/>
      <c r="F5" s="8"/>
      <c r="G5" s="8"/>
    </row>
    <row r="6" spans="1:7" s="46" customFormat="1" ht="19.899999999999999">
      <c r="A6" s="5" t="str">
        <f ca="1">"Sheet: " &amp;VLOOKUP(RIGHT(CELL("filename",A1),LEN(CELL("filename",A1))-FIND("]",CELL("filename",A1))),'N0.1_Contents'!$A$11:$B$98,2,FALSE)</f>
        <v>Sheet: N0.5 Related Workbooks</v>
      </c>
      <c r="B6" s="5"/>
      <c r="C6" s="5"/>
      <c r="D6" s="6"/>
      <c r="E6" s="6"/>
      <c r="F6" s="6"/>
      <c r="G6" s="6"/>
    </row>
    <row r="7" spans="1:7" s="48" customFormat="1" ht="17.649999999999999">
      <c r="A7" s="7" t="str">
        <f>"Prices Base: " &amp; 'N0.5_Data_Constants'!C13</f>
        <v>Prices Base: 2018/19</v>
      </c>
      <c r="B7" s="7"/>
      <c r="C7" s="7"/>
      <c r="D7" s="8"/>
      <c r="E7" s="8"/>
      <c r="F7" s="8"/>
      <c r="G7" s="8"/>
    </row>
    <row r="8" spans="1:7" s="129" customFormat="1">
      <c r="A8" s="140" t="str">
        <f>"Error Checks: " &amp; IF(ISERROR(MATCH("Error",$A$9:$G$9,0)),"OK","Error")</f>
        <v>Error Checks: OK</v>
      </c>
      <c r="B8" s="140"/>
      <c r="C8" s="140"/>
      <c r="D8" s="141"/>
      <c r="E8" s="141"/>
      <c r="F8" s="141"/>
      <c r="G8" s="141"/>
    </row>
    <row r="9" spans="1:7" s="129" customFormat="1">
      <c r="A9" s="146" t="str">
        <f t="shared" ref="A9:G9" si="0">IF(ISERROR(MATCH("Error",A10:A166,0)),"-","Error")</f>
        <v>-</v>
      </c>
      <c r="B9" s="146" t="str">
        <f t="shared" si="0"/>
        <v>-</v>
      </c>
      <c r="C9" s="146" t="str">
        <f t="shared" si="0"/>
        <v>-</v>
      </c>
      <c r="D9" s="146" t="str">
        <f t="shared" si="0"/>
        <v>-</v>
      </c>
      <c r="E9" s="146" t="str">
        <f t="shared" si="0"/>
        <v>-</v>
      </c>
      <c r="F9" s="146" t="str">
        <f t="shared" si="0"/>
        <v>-</v>
      </c>
      <c r="G9" s="146" t="str">
        <f t="shared" si="0"/>
        <v>-</v>
      </c>
    </row>
    <row r="11" spans="1:7">
      <c r="A11" s="123" t="s">
        <v>180</v>
      </c>
    </row>
    <row r="12" spans="1:7">
      <c r="A12" s="278" t="s">
        <v>172</v>
      </c>
      <c r="B12" s="278"/>
      <c r="C12" s="278"/>
      <c r="D12" s="278"/>
      <c r="E12" s="278"/>
      <c r="F12" s="278"/>
      <c r="G12" s="278"/>
    </row>
    <row r="13" spans="1:7" ht="24.75">
      <c r="A13" s="113" t="s">
        <v>76</v>
      </c>
      <c r="B13" s="113" t="s">
        <v>175</v>
      </c>
      <c r="C13" s="113" t="s">
        <v>40</v>
      </c>
      <c r="D13" s="113" t="s">
        <v>176</v>
      </c>
      <c r="E13" s="113" t="s">
        <v>178</v>
      </c>
      <c r="F13" s="113" t="s">
        <v>173</v>
      </c>
      <c r="G13" s="117" t="s">
        <v>177</v>
      </c>
    </row>
    <row r="14" spans="1:7" ht="14.25">
      <c r="A14" s="124"/>
      <c r="B14" s="124"/>
      <c r="C14" s="124"/>
      <c r="D14" s="124"/>
      <c r="E14" s="124"/>
      <c r="F14" s="124"/>
      <c r="G14" s="124"/>
    </row>
    <row r="15" spans="1:7" ht="14.25">
      <c r="A15" s="124"/>
      <c r="B15" s="124"/>
      <c r="C15" s="124"/>
      <c r="D15" s="124"/>
      <c r="E15" s="124"/>
      <c r="F15" s="124"/>
      <c r="G15" s="124"/>
    </row>
    <row r="16" spans="1:7" ht="14.25">
      <c r="A16" s="124"/>
      <c r="B16" s="124"/>
      <c r="C16" s="124"/>
      <c r="D16" s="124"/>
      <c r="E16" s="124"/>
      <c r="F16" s="124"/>
      <c r="G16" s="124"/>
    </row>
    <row r="17" spans="1:7" ht="14.25">
      <c r="A17" s="124"/>
      <c r="B17" s="124"/>
      <c r="C17" s="124"/>
      <c r="D17" s="124"/>
      <c r="E17" s="124"/>
      <c r="F17" s="124"/>
      <c r="G17" s="124"/>
    </row>
    <row r="18" spans="1:7" ht="14.25">
      <c r="A18" s="124"/>
      <c r="B18" s="124"/>
      <c r="C18" s="124"/>
      <c r="D18" s="124"/>
      <c r="E18" s="124"/>
      <c r="F18" s="124"/>
      <c r="G18" s="124"/>
    </row>
    <row r="19" spans="1:7" ht="14.25">
      <c r="A19" s="124"/>
      <c r="B19" s="124"/>
      <c r="C19" s="124"/>
      <c r="D19" s="124"/>
      <c r="E19" s="124"/>
      <c r="F19" s="124"/>
      <c r="G19" s="124"/>
    </row>
    <row r="20" spans="1:7" ht="14.25">
      <c r="A20" s="124"/>
      <c r="B20" s="124"/>
      <c r="C20" s="124"/>
      <c r="D20" s="124"/>
      <c r="E20" s="124"/>
      <c r="F20" s="124"/>
      <c r="G20" s="124"/>
    </row>
    <row r="21" spans="1:7" ht="14.25">
      <c r="A21" s="124"/>
      <c r="B21" s="124"/>
      <c r="C21" s="124"/>
      <c r="D21" s="124"/>
      <c r="E21" s="124"/>
      <c r="F21" s="124"/>
      <c r="G21" s="124"/>
    </row>
    <row r="22" spans="1:7" ht="14.25">
      <c r="A22" s="124"/>
      <c r="B22" s="124"/>
      <c r="C22" s="124"/>
      <c r="D22" s="124"/>
      <c r="E22" s="124"/>
      <c r="F22" s="124"/>
      <c r="G22" s="124"/>
    </row>
    <row r="23" spans="1:7" ht="14.25">
      <c r="A23" s="124"/>
      <c r="B23" s="124"/>
      <c r="C23" s="124"/>
      <c r="D23" s="124"/>
      <c r="E23" s="124"/>
      <c r="F23" s="124"/>
      <c r="G23" s="124"/>
    </row>
    <row r="24" spans="1:7" ht="14.25">
      <c r="A24" s="124"/>
      <c r="B24" s="124"/>
      <c r="C24" s="124"/>
      <c r="D24" s="124"/>
      <c r="E24" s="124"/>
      <c r="F24" s="124"/>
      <c r="G24" s="124"/>
    </row>
    <row r="25" spans="1:7" ht="14.25">
      <c r="A25" s="124"/>
      <c r="B25" s="124"/>
      <c r="C25" s="124"/>
      <c r="D25" s="124"/>
      <c r="E25" s="124"/>
      <c r="F25" s="124"/>
      <c r="G25" s="124"/>
    </row>
    <row r="26" spans="1:7" ht="14.25">
      <c r="A26" s="124"/>
      <c r="B26" s="124"/>
      <c r="C26" s="124"/>
      <c r="D26" s="124"/>
      <c r="E26" s="124"/>
      <c r="F26" s="124"/>
      <c r="G26" s="124"/>
    </row>
    <row r="27" spans="1:7" ht="14.25">
      <c r="A27" s="124"/>
      <c r="B27" s="124"/>
      <c r="C27" s="124"/>
      <c r="D27" s="124"/>
      <c r="E27" s="124"/>
      <c r="F27" s="124"/>
      <c r="G27" s="124"/>
    </row>
    <row r="28" spans="1:7" ht="14.25">
      <c r="A28" s="124"/>
      <c r="B28" s="124"/>
      <c r="C28" s="124"/>
      <c r="D28" s="124"/>
      <c r="E28" s="124"/>
      <c r="F28" s="124"/>
      <c r="G28" s="124"/>
    </row>
    <row r="29" spans="1:7" ht="14.25">
      <c r="A29" s="124"/>
      <c r="B29" s="124"/>
      <c r="C29" s="124"/>
      <c r="D29" s="124"/>
      <c r="E29" s="124"/>
      <c r="F29" s="124"/>
      <c r="G29" s="124"/>
    </row>
    <row r="30" spans="1:7" ht="14.25">
      <c r="A30" s="124"/>
      <c r="B30" s="124"/>
      <c r="C30" s="124"/>
      <c r="D30" s="124"/>
      <c r="E30" s="124"/>
      <c r="F30" s="124"/>
      <c r="G30" s="124"/>
    </row>
    <row r="31" spans="1:7" ht="14.25">
      <c r="A31" s="124"/>
      <c r="B31" s="124"/>
      <c r="C31" s="124"/>
      <c r="D31" s="124"/>
      <c r="E31" s="124"/>
      <c r="F31" s="124"/>
      <c r="G31" s="124"/>
    </row>
    <row r="33" spans="1:7">
      <c r="A33" s="278" t="s">
        <v>179</v>
      </c>
      <c r="B33" s="278"/>
      <c r="C33" s="278"/>
      <c r="D33" s="278"/>
      <c r="E33" s="278"/>
      <c r="F33" s="278"/>
      <c r="G33" s="278"/>
    </row>
    <row r="34" spans="1:7" ht="24.75">
      <c r="A34" s="113" t="s">
        <v>76</v>
      </c>
      <c r="B34" s="113" t="s">
        <v>175</v>
      </c>
      <c r="C34" s="113" t="s">
        <v>40</v>
      </c>
      <c r="D34" s="113" t="s">
        <v>176</v>
      </c>
      <c r="E34" s="113" t="s">
        <v>178</v>
      </c>
      <c r="F34" s="113" t="s">
        <v>173</v>
      </c>
      <c r="G34" s="117" t="s">
        <v>177</v>
      </c>
    </row>
    <row r="35" spans="1:7" ht="14.25">
      <c r="A35" s="124"/>
      <c r="B35" s="124"/>
      <c r="C35" s="124"/>
      <c r="D35" s="124"/>
      <c r="E35" s="124"/>
      <c r="F35" s="124"/>
      <c r="G35" s="124"/>
    </row>
    <row r="36" spans="1:7" ht="14.25">
      <c r="A36" s="124"/>
      <c r="B36" s="124"/>
      <c r="C36" s="124"/>
      <c r="D36" s="124"/>
      <c r="E36" s="124"/>
      <c r="F36" s="124"/>
      <c r="G36" s="124"/>
    </row>
    <row r="37" spans="1:7" ht="14.25">
      <c r="A37" s="124"/>
      <c r="B37" s="124"/>
      <c r="C37" s="124"/>
      <c r="D37" s="124"/>
      <c r="E37" s="124"/>
      <c r="F37" s="124"/>
      <c r="G37" s="124"/>
    </row>
    <row r="38" spans="1:7" ht="14.25">
      <c r="A38" s="124"/>
      <c r="B38" s="124"/>
      <c r="C38" s="124"/>
      <c r="D38" s="124"/>
      <c r="E38" s="124"/>
      <c r="F38" s="124"/>
      <c r="G38" s="124"/>
    </row>
    <row r="39" spans="1:7" ht="14.25">
      <c r="A39" s="124"/>
      <c r="B39" s="124"/>
      <c r="C39" s="124"/>
      <c r="D39" s="124"/>
      <c r="E39" s="124"/>
      <c r="F39" s="124"/>
      <c r="G39" s="124"/>
    </row>
    <row r="40" spans="1:7" ht="14.25">
      <c r="A40" s="124"/>
      <c r="B40" s="124"/>
      <c r="C40" s="124"/>
      <c r="D40" s="124"/>
      <c r="E40" s="124"/>
      <c r="F40" s="124"/>
      <c r="G40" s="124"/>
    </row>
    <row r="41" spans="1:7" ht="14.25">
      <c r="A41" s="124"/>
      <c r="B41" s="124"/>
      <c r="C41" s="124"/>
      <c r="D41" s="124"/>
      <c r="E41" s="124"/>
      <c r="F41" s="124"/>
      <c r="G41" s="124"/>
    </row>
    <row r="42" spans="1:7" ht="14.25">
      <c r="A42" s="124"/>
      <c r="B42" s="124"/>
      <c r="C42" s="124"/>
      <c r="D42" s="124"/>
      <c r="E42" s="124"/>
      <c r="F42" s="124"/>
      <c r="G42" s="124"/>
    </row>
    <row r="43" spans="1:7" ht="14.25">
      <c r="A43" s="124"/>
      <c r="B43" s="124"/>
      <c r="C43" s="124"/>
      <c r="D43" s="124"/>
      <c r="E43" s="124"/>
      <c r="F43" s="124"/>
      <c r="G43" s="124"/>
    </row>
    <row r="44" spans="1:7" ht="14.25">
      <c r="A44" s="124"/>
      <c r="B44" s="124"/>
      <c r="C44" s="124"/>
      <c r="D44" s="124"/>
      <c r="E44" s="124"/>
      <c r="F44" s="124"/>
      <c r="G44" s="124"/>
    </row>
    <row r="45" spans="1:7" ht="14.25">
      <c r="A45" s="124"/>
      <c r="B45" s="124"/>
      <c r="C45" s="124"/>
      <c r="D45" s="124"/>
      <c r="E45" s="124"/>
      <c r="F45" s="124"/>
      <c r="G45" s="124"/>
    </row>
    <row r="46" spans="1:7" ht="14.25">
      <c r="A46" s="124"/>
      <c r="B46" s="124"/>
      <c r="C46" s="124"/>
      <c r="D46" s="124"/>
      <c r="E46" s="124"/>
      <c r="F46" s="124"/>
      <c r="G46" s="124"/>
    </row>
    <row r="47" spans="1:7" ht="14.25">
      <c r="A47" s="124"/>
      <c r="B47" s="124"/>
      <c r="C47" s="124"/>
      <c r="D47" s="124"/>
      <c r="E47" s="124"/>
      <c r="F47" s="124"/>
      <c r="G47" s="124"/>
    </row>
    <row r="48" spans="1:7" ht="14.25">
      <c r="A48" s="124"/>
      <c r="B48" s="124"/>
      <c r="C48" s="124"/>
      <c r="D48" s="124"/>
      <c r="E48" s="124"/>
      <c r="F48" s="124"/>
      <c r="G48" s="124"/>
    </row>
    <row r="49" spans="1:7" ht="14.25">
      <c r="A49" s="124"/>
      <c r="B49" s="124"/>
      <c r="C49" s="124"/>
      <c r="D49" s="124"/>
      <c r="E49" s="124"/>
      <c r="F49" s="124"/>
      <c r="G49" s="124"/>
    </row>
    <row r="50" spans="1:7" ht="14.25">
      <c r="A50" s="124"/>
      <c r="B50" s="124"/>
      <c r="C50" s="124"/>
      <c r="D50" s="124"/>
      <c r="E50" s="124"/>
      <c r="F50" s="124"/>
      <c r="G50" s="124"/>
    </row>
    <row r="51" spans="1:7" ht="14.25">
      <c r="A51" s="124"/>
      <c r="B51" s="124"/>
      <c r="C51" s="124"/>
      <c r="D51" s="124"/>
      <c r="E51" s="124"/>
      <c r="F51" s="124"/>
      <c r="G51" s="124"/>
    </row>
    <row r="52" spans="1:7" ht="14.25">
      <c r="A52" s="124"/>
      <c r="B52" s="124"/>
      <c r="C52" s="124"/>
      <c r="D52" s="124"/>
      <c r="E52" s="124"/>
      <c r="F52" s="124"/>
      <c r="G52" s="124"/>
    </row>
  </sheetData>
  <mergeCells count="2">
    <mergeCell ref="A12:G12"/>
    <mergeCell ref="A33:G33"/>
  </mergeCells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>
    <tabColor rgb="FF7030A0"/>
  </sheetPr>
  <dimension ref="A1:AV78"/>
  <sheetViews>
    <sheetView zoomScale="85" zoomScaleNormal="85" workbookViewId="0">
      <selection activeCell="G47" sqref="G47"/>
    </sheetView>
  </sheetViews>
  <sheetFormatPr defaultColWidth="9" defaultRowHeight="12.4"/>
  <cols>
    <col min="1" max="1" width="51.19921875" style="89" customWidth="1"/>
    <col min="2" max="2" width="48.796875" style="89" bestFit="1" customWidth="1"/>
    <col min="3" max="3" width="51.19921875" style="89" bestFit="1" customWidth="1"/>
    <col min="4" max="4" width="11.796875" style="89" customWidth="1"/>
    <col min="5" max="5" width="1" style="207" customWidth="1"/>
    <col min="6" max="6" width="6.19921875" style="90" customWidth="1"/>
    <col min="7" max="7" width="9.796875" style="89" bestFit="1" customWidth="1"/>
    <col min="8" max="14" width="9.1328125" style="89" bestFit="1" customWidth="1"/>
    <col min="15" max="17" width="9" style="89"/>
    <col min="18" max="18" width="1" style="207" customWidth="1"/>
    <col min="19" max="19" width="6.19921875" style="90" customWidth="1"/>
    <col min="20" max="20" width="9" style="89"/>
    <col min="21" max="21" width="1" style="207" customWidth="1"/>
    <col min="22" max="22" width="6.19921875" style="90" customWidth="1"/>
    <col min="23" max="33" width="9" style="89"/>
    <col min="34" max="34" width="1" style="207" customWidth="1"/>
    <col min="35" max="35" width="6.19921875" style="90" customWidth="1"/>
    <col min="36" max="46" width="9" style="89"/>
    <col min="47" max="47" width="9.33203125" style="89" bestFit="1" customWidth="1"/>
    <col min="48" max="16384" width="9" style="89"/>
  </cols>
  <sheetData>
    <row r="1" spans="1:48" ht="25.15">
      <c r="A1" s="1" t="str">
        <f>N0_Cover!A1</f>
        <v>RIIO-2 Regulatory Reporting Pack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</row>
    <row r="2" spans="1:48" ht="22.9">
      <c r="A2" s="1">
        <f>N0_Cover!$B$12</f>
        <v>0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</row>
    <row r="3" spans="1:48" ht="19.899999999999999">
      <c r="A3" s="5" t="str">
        <f>"Workbook " &amp; N0_Cover!$B$12</f>
        <v xml:space="preserve">Workbook 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48" ht="17.649999999999999">
      <c r="A4" s="7" t="str">
        <f>"Submission Version " &amp; N0_Cover!$B$15 &amp; " - Submitted on " &amp; TEXT(N0_Cover!$B$16,"dd mmm yyyy")</f>
        <v>Submission Version  - Submitted on 00 Jan 1900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</row>
    <row r="5" spans="1:48" ht="17.649999999999999">
      <c r="A5" s="7" t="str">
        <f>"Template Version: " &amp; N0_Cover!$B$11</f>
        <v>Template Version: v1.0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</row>
    <row r="6" spans="1:48" ht="19.899999999999999">
      <c r="A6" s="5" t="e">
        <f ca="1">"Sheet: " &amp;VLOOKUP(RIGHT(CELL("filename",A1),LEN(CELL("filename",A1))-FIND("]",CELL("filename",A1))),'N0.1_Contents'!$A$11:$B$98,2,FALSE)</f>
        <v>#N/A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</row>
    <row r="7" spans="1:48" ht="17.649999999999999">
      <c r="A7" s="7" t="str">
        <f>"Prices Base: " &amp; 'N0.5_Data_Constants'!C13</f>
        <v>Prices Base: 2018/19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</row>
    <row r="8" spans="1:48" s="137" customFormat="1">
      <c r="A8" s="140" t="str">
        <f>"Error Checks: " &amp; IF(ISERROR(MATCH("Error",$A$9:$AV$9,0)),"OK","Error")</f>
        <v>Error Checks: OK</v>
      </c>
      <c r="B8" s="141"/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1"/>
      <c r="AE8" s="141"/>
      <c r="AF8" s="141"/>
      <c r="AG8" s="141"/>
      <c r="AH8" s="141"/>
      <c r="AI8" s="141"/>
      <c r="AJ8" s="141"/>
      <c r="AK8" s="141"/>
      <c r="AL8" s="141"/>
      <c r="AM8" s="141"/>
      <c r="AN8" s="141"/>
      <c r="AO8" s="141"/>
      <c r="AP8" s="141"/>
      <c r="AQ8" s="141"/>
      <c r="AR8" s="141"/>
      <c r="AS8" s="141"/>
      <c r="AT8" s="141"/>
      <c r="AU8" s="141"/>
    </row>
    <row r="9" spans="1:48" s="137" customFormat="1">
      <c r="A9" s="142" t="str">
        <f t="shared" ref="A9:AV9" si="0">IF(ISERROR(MATCH("Error",A10:A12,0)),"-","Error")</f>
        <v>-</v>
      </c>
      <c r="B9" s="142" t="str">
        <f t="shared" si="0"/>
        <v>-</v>
      </c>
      <c r="C9" s="142" t="str">
        <f t="shared" si="0"/>
        <v>-</v>
      </c>
      <c r="D9" s="142"/>
      <c r="E9" s="142" t="str">
        <f t="shared" si="0"/>
        <v>-</v>
      </c>
      <c r="F9" s="142" t="str">
        <f t="shared" si="0"/>
        <v>-</v>
      </c>
      <c r="G9" s="142" t="str">
        <f t="shared" si="0"/>
        <v>-</v>
      </c>
      <c r="H9" s="142" t="str">
        <f t="shared" si="0"/>
        <v>-</v>
      </c>
      <c r="I9" s="142" t="str">
        <f t="shared" si="0"/>
        <v>-</v>
      </c>
      <c r="J9" s="142" t="str">
        <f t="shared" si="0"/>
        <v>-</v>
      </c>
      <c r="K9" s="142" t="str">
        <f t="shared" si="0"/>
        <v>-</v>
      </c>
      <c r="L9" s="142" t="str">
        <f t="shared" si="0"/>
        <v>-</v>
      </c>
      <c r="M9" s="142" t="str">
        <f t="shared" si="0"/>
        <v>-</v>
      </c>
      <c r="N9" s="142" t="str">
        <f t="shared" si="0"/>
        <v>-</v>
      </c>
      <c r="O9" s="142" t="str">
        <f t="shared" si="0"/>
        <v>-</v>
      </c>
      <c r="P9" s="142" t="str">
        <f t="shared" si="0"/>
        <v>-</v>
      </c>
      <c r="Q9" s="142" t="str">
        <f t="shared" si="0"/>
        <v>-</v>
      </c>
      <c r="R9" s="142" t="str">
        <f t="shared" si="0"/>
        <v>-</v>
      </c>
      <c r="S9" s="142" t="str">
        <f t="shared" si="0"/>
        <v>-</v>
      </c>
      <c r="T9" s="142" t="str">
        <f t="shared" si="0"/>
        <v>-</v>
      </c>
      <c r="U9" s="142" t="str">
        <f t="shared" si="0"/>
        <v>-</v>
      </c>
      <c r="V9" s="142" t="str">
        <f t="shared" si="0"/>
        <v>-</v>
      </c>
      <c r="W9" s="142" t="str">
        <f t="shared" si="0"/>
        <v>-</v>
      </c>
      <c r="X9" s="142" t="str">
        <f t="shared" si="0"/>
        <v>-</v>
      </c>
      <c r="Y9" s="142" t="str">
        <f t="shared" si="0"/>
        <v>-</v>
      </c>
      <c r="Z9" s="142" t="str">
        <f t="shared" si="0"/>
        <v>-</v>
      </c>
      <c r="AA9" s="142" t="str">
        <f t="shared" si="0"/>
        <v>-</v>
      </c>
      <c r="AB9" s="142" t="str">
        <f t="shared" si="0"/>
        <v>-</v>
      </c>
      <c r="AC9" s="142" t="str">
        <f t="shared" si="0"/>
        <v>-</v>
      </c>
      <c r="AD9" s="142" t="str">
        <f t="shared" si="0"/>
        <v>-</v>
      </c>
      <c r="AE9" s="142" t="str">
        <f t="shared" si="0"/>
        <v>-</v>
      </c>
      <c r="AF9" s="142" t="str">
        <f t="shared" si="0"/>
        <v>-</v>
      </c>
      <c r="AG9" s="142" t="str">
        <f t="shared" si="0"/>
        <v>-</v>
      </c>
      <c r="AH9" s="142" t="str">
        <f t="shared" si="0"/>
        <v>-</v>
      </c>
      <c r="AI9" s="142" t="str">
        <f t="shared" si="0"/>
        <v>-</v>
      </c>
      <c r="AJ9" s="142" t="str">
        <f t="shared" si="0"/>
        <v>-</v>
      </c>
      <c r="AK9" s="142" t="str">
        <f t="shared" si="0"/>
        <v>-</v>
      </c>
      <c r="AL9" s="142" t="str">
        <f t="shared" si="0"/>
        <v>-</v>
      </c>
      <c r="AM9" s="142" t="str">
        <f t="shared" si="0"/>
        <v>-</v>
      </c>
      <c r="AN9" s="142" t="str">
        <f t="shared" si="0"/>
        <v>-</v>
      </c>
      <c r="AO9" s="142" t="str">
        <f t="shared" si="0"/>
        <v>-</v>
      </c>
      <c r="AP9" s="142" t="str">
        <f t="shared" si="0"/>
        <v>-</v>
      </c>
      <c r="AQ9" s="142" t="str">
        <f t="shared" si="0"/>
        <v>-</v>
      </c>
      <c r="AR9" s="142" t="str">
        <f t="shared" si="0"/>
        <v>-</v>
      </c>
      <c r="AS9" s="142" t="str">
        <f t="shared" si="0"/>
        <v>-</v>
      </c>
      <c r="AT9" s="142" t="str">
        <f t="shared" si="0"/>
        <v>-</v>
      </c>
      <c r="AU9" s="142" t="str">
        <f t="shared" si="0"/>
        <v>-</v>
      </c>
      <c r="AV9" s="137" t="str">
        <f t="shared" si="0"/>
        <v>-</v>
      </c>
    </row>
    <row r="12" spans="1:48" ht="19.899999999999999">
      <c r="A12" s="14" t="e">
        <f>'N0.6_Lookup_References'!B50</f>
        <v>#N/A</v>
      </c>
      <c r="B12" s="14"/>
      <c r="F12" s="14"/>
      <c r="G12" s="89" t="s">
        <v>0</v>
      </c>
      <c r="S12" s="200"/>
      <c r="T12" s="89" t="s">
        <v>2</v>
      </c>
      <c r="W12" s="201"/>
      <c r="X12" s="202" t="s">
        <v>229</v>
      </c>
      <c r="Y12" s="89" t="e">
        <f>VLOOKUP(A12, 'N0.6_Lookup_References'!B14:C63, 2, FALSE)</f>
        <v>#N/A</v>
      </c>
    </row>
    <row r="13" spans="1:48">
      <c r="S13" s="99" t="s">
        <v>112</v>
      </c>
      <c r="V13" s="99" t="s">
        <v>110</v>
      </c>
      <c r="AI13" s="99" t="s">
        <v>111</v>
      </c>
    </row>
    <row r="14" spans="1:48" ht="12.75" thickBot="1">
      <c r="A14" s="203" t="s">
        <v>413</v>
      </c>
      <c r="B14" s="203" t="s">
        <v>414</v>
      </c>
      <c r="C14" s="203" t="s">
        <v>415</v>
      </c>
      <c r="D14" s="203" t="s">
        <v>615</v>
      </c>
      <c r="F14" s="92" t="s">
        <v>49</v>
      </c>
      <c r="G14" s="91" t="s">
        <v>13</v>
      </c>
      <c r="H14" s="21" t="s">
        <v>14</v>
      </c>
      <c r="I14" s="22" t="s">
        <v>15</v>
      </c>
      <c r="J14" s="23" t="s">
        <v>16</v>
      </c>
      <c r="K14" s="24" t="s">
        <v>17</v>
      </c>
      <c r="L14" s="25" t="s">
        <v>18</v>
      </c>
      <c r="M14" s="26" t="s">
        <v>19</v>
      </c>
      <c r="N14" s="29" t="s">
        <v>20</v>
      </c>
      <c r="O14" s="27" t="s">
        <v>21</v>
      </c>
      <c r="P14" s="31" t="s">
        <v>22</v>
      </c>
      <c r="Q14" s="198" t="s">
        <v>26</v>
      </c>
      <c r="S14" s="92" t="s">
        <v>49</v>
      </c>
      <c r="T14" s="92" t="s">
        <v>76</v>
      </c>
      <c r="V14" s="92" t="s">
        <v>49</v>
      </c>
      <c r="W14" s="91" t="s">
        <v>13</v>
      </c>
      <c r="X14" s="21" t="s">
        <v>14</v>
      </c>
      <c r="Y14" s="22" t="s">
        <v>15</v>
      </c>
      <c r="Z14" s="23" t="s">
        <v>16</v>
      </c>
      <c r="AA14" s="24" t="s">
        <v>17</v>
      </c>
      <c r="AB14" s="25" t="s">
        <v>18</v>
      </c>
      <c r="AC14" s="26" t="s">
        <v>19</v>
      </c>
      <c r="AD14" s="29" t="s">
        <v>20</v>
      </c>
      <c r="AE14" s="27" t="s">
        <v>21</v>
      </c>
      <c r="AF14" s="31" t="s">
        <v>22</v>
      </c>
      <c r="AG14" s="198" t="s">
        <v>26</v>
      </c>
      <c r="AI14" s="92" t="s">
        <v>49</v>
      </c>
      <c r="AJ14" s="91" t="s">
        <v>4</v>
      </c>
      <c r="AK14" s="21" t="s">
        <v>5</v>
      </c>
      <c r="AL14" s="22" t="s">
        <v>6</v>
      </c>
      <c r="AM14" s="23" t="s">
        <v>7</v>
      </c>
      <c r="AN14" s="24" t="s">
        <v>8</v>
      </c>
      <c r="AO14" s="25" t="s">
        <v>91</v>
      </c>
      <c r="AP14" s="26" t="s">
        <v>92</v>
      </c>
      <c r="AQ14" s="29" t="s">
        <v>93</v>
      </c>
      <c r="AR14" s="27" t="s">
        <v>94</v>
      </c>
      <c r="AS14" s="31" t="s">
        <v>95</v>
      </c>
      <c r="AT14" s="198" t="s">
        <v>26</v>
      </c>
    </row>
    <row r="15" spans="1:48">
      <c r="A15" s="247" t="str">
        <f>'N3.01'!A15</f>
        <v>Stage1: RIIO-1 Closeout Position</v>
      </c>
      <c r="B15" s="247" t="str">
        <f>'N3.01'!B15</f>
        <v>Total Asset Category Risk</v>
      </c>
      <c r="C15" s="247" t="str">
        <f>'N3.01'!C15</f>
        <v>Closeout Position</v>
      </c>
      <c r="D15" s="247" t="str">
        <f>'N3.01'!D15</f>
        <v>Total</v>
      </c>
      <c r="F15" s="212" t="s">
        <v>51</v>
      </c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253">
        <f t="shared" ref="Q15:Q22" si="1">SUM(G15:P15)</f>
        <v>0</v>
      </c>
      <c r="S15" s="199" t="str">
        <f>$X$12</f>
        <v>Units:</v>
      </c>
      <c r="T15" s="120"/>
      <c r="V15" s="199" t="str">
        <f>$X$12</f>
        <v>Units:</v>
      </c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253">
        <f t="shared" ref="AG15:AG20" si="2">SUM(W15:AF15)</f>
        <v>0</v>
      </c>
      <c r="AI15" s="199" t="str">
        <f>$X$12</f>
        <v>Units:</v>
      </c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253">
        <f t="shared" ref="AT15:AT20" si="3">SUM(AJ15:AS15)</f>
        <v>0</v>
      </c>
    </row>
    <row r="16" spans="1:48">
      <c r="A16" s="204" t="str">
        <f>'N3.01'!A16</f>
        <v>Stage1: RIIO-1 to RIIO-2</v>
      </c>
      <c r="B16" s="204" t="str">
        <f>'N3.01'!B16</f>
        <v>Normalisation: True-Up</v>
      </c>
      <c r="C16" s="204" t="str">
        <f>'N3.01'!C16</f>
        <v>Data Revision</v>
      </c>
      <c r="D16" s="204" t="str">
        <f>'N3.01'!D16</f>
        <v>N/A</v>
      </c>
      <c r="F16" s="212" t="s">
        <v>51</v>
      </c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253">
        <f t="shared" si="1"/>
        <v>0</v>
      </c>
      <c r="S16" s="199" t="str">
        <f>$X$12</f>
        <v>Units:</v>
      </c>
      <c r="T16" s="120"/>
      <c r="V16" s="199" t="str">
        <f>$X$12</f>
        <v>Units:</v>
      </c>
      <c r="W16" s="120"/>
      <c r="X16" s="120"/>
      <c r="Y16" s="120"/>
      <c r="Z16" s="120"/>
      <c r="AA16" s="120"/>
      <c r="AB16" s="120"/>
      <c r="AC16" s="120"/>
      <c r="AD16" s="120"/>
      <c r="AE16" s="120"/>
      <c r="AF16" s="120"/>
      <c r="AG16" s="253">
        <f t="shared" si="2"/>
        <v>0</v>
      </c>
      <c r="AI16" s="199" t="str">
        <f>$X$12</f>
        <v>Units:</v>
      </c>
      <c r="AJ16" s="120"/>
      <c r="AK16" s="120"/>
      <c r="AL16" s="120"/>
      <c r="AM16" s="120"/>
      <c r="AN16" s="120"/>
      <c r="AO16" s="120"/>
      <c r="AP16" s="120"/>
      <c r="AQ16" s="120"/>
      <c r="AR16" s="120"/>
      <c r="AS16" s="120"/>
      <c r="AT16" s="253">
        <f t="shared" si="3"/>
        <v>0</v>
      </c>
    </row>
    <row r="17" spans="1:46">
      <c r="A17" s="204" t="str">
        <f>'N3.01'!A17</f>
        <v>Stage1: RIIO-1 to RIIO-2</v>
      </c>
      <c r="B17" s="204" t="str">
        <f>'N3.01'!B17</f>
        <v>Normalisation: True-Up</v>
      </c>
      <c r="C17" s="204" t="str">
        <f>'N3.01'!C17</f>
        <v>Methodological Change</v>
      </c>
      <c r="D17" s="204" t="str">
        <f>'N3.01'!D17</f>
        <v>N/A</v>
      </c>
      <c r="F17" s="212" t="s">
        <v>51</v>
      </c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253">
        <f t="shared" si="1"/>
        <v>0</v>
      </c>
      <c r="S17" s="199" t="str">
        <f>$X$12</f>
        <v>Units:</v>
      </c>
      <c r="T17" s="120"/>
      <c r="V17" s="199" t="str">
        <f>$X$12</f>
        <v>Units:</v>
      </c>
      <c r="W17" s="120"/>
      <c r="X17" s="120"/>
      <c r="Y17" s="120"/>
      <c r="Z17" s="120"/>
      <c r="AA17" s="120"/>
      <c r="AB17" s="120"/>
      <c r="AC17" s="120"/>
      <c r="AD17" s="120"/>
      <c r="AE17" s="120"/>
      <c r="AF17" s="120"/>
      <c r="AG17" s="253">
        <f t="shared" si="2"/>
        <v>0</v>
      </c>
      <c r="AI17" s="199" t="str">
        <f>$X$12</f>
        <v>Units:</v>
      </c>
      <c r="AJ17" s="120"/>
      <c r="AK17" s="120"/>
      <c r="AL17" s="120"/>
      <c r="AM17" s="120"/>
      <c r="AN17" s="120"/>
      <c r="AO17" s="120"/>
      <c r="AP17" s="120"/>
      <c r="AQ17" s="120"/>
      <c r="AR17" s="120"/>
      <c r="AS17" s="120"/>
      <c r="AT17" s="253">
        <f t="shared" si="3"/>
        <v>0</v>
      </c>
    </row>
    <row r="18" spans="1:46">
      <c r="A18" s="204" t="str">
        <f>'N3.01'!A18</f>
        <v>Stage1: RIIO-1 to RIIO-2</v>
      </c>
      <c r="B18" s="204" t="str">
        <f>'N3.01'!B18</f>
        <v>Normalisation: True-Up</v>
      </c>
      <c r="C18" s="248" t="str">
        <f>'N3.01'!C18</f>
        <v>Optional entry 1</v>
      </c>
      <c r="D18" s="204" t="str">
        <f>'N3.01'!D18</f>
        <v>N/A</v>
      </c>
      <c r="F18" s="212" t="s">
        <v>51</v>
      </c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253">
        <f t="shared" si="1"/>
        <v>0</v>
      </c>
      <c r="S18" s="199" t="str">
        <f>$X$12</f>
        <v>Units:</v>
      </c>
      <c r="T18" s="120"/>
      <c r="V18" s="199" t="str">
        <f>$X$12</f>
        <v>Units:</v>
      </c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253">
        <f t="shared" si="2"/>
        <v>0</v>
      </c>
      <c r="AI18" s="199" t="str">
        <f>$X$12</f>
        <v>Units:</v>
      </c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253">
        <f t="shared" si="3"/>
        <v>0</v>
      </c>
    </row>
    <row r="19" spans="1:46">
      <c r="A19" s="204" t="str">
        <f>'N3.01'!A19</f>
        <v>Stage1: RIIO-1 to RIIO-2</v>
      </c>
      <c r="B19" s="204" t="str">
        <f>'N3.01'!B19</f>
        <v>Normalisation: True-Up</v>
      </c>
      <c r="C19" s="248" t="str">
        <f>'N3.01'!C19</f>
        <v>Optional entry 2</v>
      </c>
      <c r="D19" s="204" t="str">
        <f>'N3.01'!D19</f>
        <v>N/A</v>
      </c>
      <c r="F19" s="212" t="s">
        <v>51</v>
      </c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252">
        <f t="shared" si="1"/>
        <v>0</v>
      </c>
      <c r="S19" s="199" t="str">
        <f>$X$12</f>
        <v>Units:</v>
      </c>
      <c r="T19" s="120"/>
      <c r="V19" s="199" t="str">
        <f>$X$12</f>
        <v>Units:</v>
      </c>
      <c r="W19" s="120"/>
      <c r="X19" s="120"/>
      <c r="Y19" s="120"/>
      <c r="Z19" s="120"/>
      <c r="AA19" s="120"/>
      <c r="AB19" s="120"/>
      <c r="AC19" s="120"/>
      <c r="AD19" s="120"/>
      <c r="AE19" s="120"/>
      <c r="AF19" s="120"/>
      <c r="AG19" s="252">
        <f t="shared" si="2"/>
        <v>0</v>
      </c>
      <c r="AI19" s="199" t="str">
        <f>$X$12</f>
        <v>Units:</v>
      </c>
      <c r="AJ19" s="120"/>
      <c r="AK19" s="120"/>
      <c r="AL19" s="120"/>
      <c r="AM19" s="120"/>
      <c r="AN19" s="120"/>
      <c r="AO19" s="120"/>
      <c r="AP19" s="120"/>
      <c r="AQ19" s="120"/>
      <c r="AR19" s="120"/>
      <c r="AS19" s="120"/>
      <c r="AT19" s="252">
        <f t="shared" si="3"/>
        <v>0</v>
      </c>
    </row>
    <row r="20" spans="1:46">
      <c r="A20" s="247" t="str">
        <f>'N3.01'!A20</f>
        <v>Stage 2: RIIO-2 Start Position 2020/21</v>
      </c>
      <c r="B20" s="247" t="str">
        <f>'N3.01'!B20</f>
        <v>Total Asset Category Risk</v>
      </c>
      <c r="C20" s="247" t="str">
        <f>'N3.01'!C20</f>
        <v>Start Position</v>
      </c>
      <c r="D20" s="247" t="str">
        <f>'N3.01'!D20</f>
        <v>Total</v>
      </c>
      <c r="F20" s="212" t="s">
        <v>51</v>
      </c>
      <c r="G20" s="252">
        <f>SUM(G15:G19)</f>
        <v>0</v>
      </c>
      <c r="H20" s="252">
        <f t="shared" ref="H20:P20" si="4">SUM(H15:H19)</f>
        <v>0</v>
      </c>
      <c r="I20" s="252">
        <f t="shared" si="4"/>
        <v>0</v>
      </c>
      <c r="J20" s="252">
        <f t="shared" si="4"/>
        <v>0</v>
      </c>
      <c r="K20" s="252">
        <f t="shared" si="4"/>
        <v>0</v>
      </c>
      <c r="L20" s="252">
        <f t="shared" si="4"/>
        <v>0</v>
      </c>
      <c r="M20" s="252">
        <f t="shared" si="4"/>
        <v>0</v>
      </c>
      <c r="N20" s="252">
        <f t="shared" si="4"/>
        <v>0</v>
      </c>
      <c r="O20" s="252">
        <f t="shared" si="4"/>
        <v>0</v>
      </c>
      <c r="P20" s="252">
        <f t="shared" si="4"/>
        <v>0</v>
      </c>
      <c r="Q20" s="252">
        <f t="shared" si="1"/>
        <v>0</v>
      </c>
      <c r="S20" s="199" t="str">
        <f t="shared" ref="S20:S55" si="5">$X$12</f>
        <v>Units:</v>
      </c>
      <c r="T20" s="120"/>
      <c r="V20" s="199" t="str">
        <f t="shared" ref="V20:V55" si="6">$X$12</f>
        <v>Units:</v>
      </c>
      <c r="W20" s="252">
        <f t="shared" ref="W20:AF20" si="7">SUM(W15:W19)</f>
        <v>0</v>
      </c>
      <c r="X20" s="252">
        <f t="shared" si="7"/>
        <v>0</v>
      </c>
      <c r="Y20" s="252">
        <f t="shared" si="7"/>
        <v>0</v>
      </c>
      <c r="Z20" s="252">
        <f t="shared" si="7"/>
        <v>0</v>
      </c>
      <c r="AA20" s="252">
        <f t="shared" si="7"/>
        <v>0</v>
      </c>
      <c r="AB20" s="252">
        <f t="shared" si="7"/>
        <v>0</v>
      </c>
      <c r="AC20" s="252">
        <f t="shared" si="7"/>
        <v>0</v>
      </c>
      <c r="AD20" s="252">
        <f t="shared" si="7"/>
        <v>0</v>
      </c>
      <c r="AE20" s="252">
        <f t="shared" si="7"/>
        <v>0</v>
      </c>
      <c r="AF20" s="252">
        <f t="shared" si="7"/>
        <v>0</v>
      </c>
      <c r="AG20" s="252">
        <f t="shared" si="2"/>
        <v>0</v>
      </c>
      <c r="AI20" s="199" t="str">
        <f t="shared" ref="AI20:AI55" si="8">$X$12</f>
        <v>Units:</v>
      </c>
      <c r="AJ20" s="252">
        <f t="shared" ref="AJ20:AS20" si="9">SUM(AJ15:AJ19)</f>
        <v>0</v>
      </c>
      <c r="AK20" s="252">
        <f t="shared" si="9"/>
        <v>0</v>
      </c>
      <c r="AL20" s="252">
        <f t="shared" si="9"/>
        <v>0</v>
      </c>
      <c r="AM20" s="252">
        <f t="shared" si="9"/>
        <v>0</v>
      </c>
      <c r="AN20" s="252">
        <f t="shared" si="9"/>
        <v>0</v>
      </c>
      <c r="AO20" s="252">
        <f t="shared" si="9"/>
        <v>0</v>
      </c>
      <c r="AP20" s="252">
        <f t="shared" si="9"/>
        <v>0</v>
      </c>
      <c r="AQ20" s="252">
        <f t="shared" si="9"/>
        <v>0</v>
      </c>
      <c r="AR20" s="252">
        <f t="shared" si="9"/>
        <v>0</v>
      </c>
      <c r="AS20" s="252">
        <f t="shared" si="9"/>
        <v>0</v>
      </c>
      <c r="AT20" s="252">
        <f t="shared" si="3"/>
        <v>0</v>
      </c>
    </row>
    <row r="21" spans="1:46">
      <c r="A21" s="204" t="str">
        <f>'N3.01'!A21</f>
        <v>Stage 2: Without Intervention Risk Change</v>
      </c>
      <c r="B21" s="204" t="str">
        <f>'N3.01'!B21</f>
        <v>Deterioration</v>
      </c>
      <c r="C21" s="204" t="str">
        <f>'N3.01'!C21</f>
        <v>Original Forecast Deterioration</v>
      </c>
      <c r="D21" s="204" t="str">
        <f>'N3.01'!D21</f>
        <v>N/A</v>
      </c>
      <c r="F21" s="212" t="s">
        <v>51</v>
      </c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253">
        <f t="shared" si="1"/>
        <v>0</v>
      </c>
      <c r="S21" s="199" t="str">
        <f t="shared" si="5"/>
        <v>Units:</v>
      </c>
      <c r="T21" s="120"/>
      <c r="V21" s="199" t="str">
        <f t="shared" si="6"/>
        <v>Units:</v>
      </c>
      <c r="W21" s="120"/>
      <c r="X21" s="120"/>
      <c r="Y21" s="120"/>
      <c r="Z21" s="120"/>
      <c r="AA21" s="120"/>
      <c r="AB21" s="120"/>
      <c r="AC21" s="120"/>
      <c r="AD21" s="120"/>
      <c r="AE21" s="120"/>
      <c r="AF21" s="120"/>
      <c r="AG21" s="253">
        <f t="shared" ref="AG21:AG32" si="10">SUM(W21:AF21)</f>
        <v>0</v>
      </c>
      <c r="AI21" s="199" t="str">
        <f t="shared" si="8"/>
        <v>Units:</v>
      </c>
      <c r="AJ21" s="120"/>
      <c r="AK21" s="120"/>
      <c r="AL21" s="120"/>
      <c r="AM21" s="120"/>
      <c r="AN21" s="120"/>
      <c r="AO21" s="120"/>
      <c r="AP21" s="120"/>
      <c r="AQ21" s="120"/>
      <c r="AR21" s="120"/>
      <c r="AS21" s="120"/>
      <c r="AT21" s="253">
        <f t="shared" ref="AT21:AT32" si="11">SUM(AJ21:AS21)</f>
        <v>0</v>
      </c>
    </row>
    <row r="22" spans="1:46">
      <c r="A22" s="204" t="str">
        <f>'N3.01'!A22</f>
        <v>Stage 2: Without Intervention Risk Change</v>
      </c>
      <c r="B22" s="204" t="str">
        <f>'N3.01'!B22</f>
        <v>Non-Intervention Impacts</v>
      </c>
      <c r="C22" s="204" t="str">
        <f>'N3.01'!C22</f>
        <v>Revised Forecast Deterioration</v>
      </c>
      <c r="D22" s="204" t="str">
        <f>'N3.01'!D22</f>
        <v>N/A</v>
      </c>
      <c r="F22" s="212" t="s">
        <v>51</v>
      </c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253">
        <f t="shared" si="1"/>
        <v>0</v>
      </c>
      <c r="S22" s="199" t="str">
        <f t="shared" si="5"/>
        <v>Units:</v>
      </c>
      <c r="T22" s="120"/>
      <c r="V22" s="199" t="str">
        <f t="shared" si="6"/>
        <v>Units:</v>
      </c>
      <c r="W22" s="120"/>
      <c r="X22" s="120"/>
      <c r="Y22" s="120"/>
      <c r="Z22" s="120"/>
      <c r="AA22" s="120"/>
      <c r="AB22" s="120"/>
      <c r="AC22" s="120"/>
      <c r="AD22" s="120"/>
      <c r="AE22" s="120"/>
      <c r="AF22" s="120"/>
      <c r="AG22" s="253">
        <f t="shared" si="10"/>
        <v>0</v>
      </c>
      <c r="AI22" s="199" t="str">
        <f t="shared" si="8"/>
        <v>Units:</v>
      </c>
      <c r="AJ22" s="120"/>
      <c r="AK22" s="120"/>
      <c r="AL22" s="120"/>
      <c r="AM22" s="120"/>
      <c r="AN22" s="120"/>
      <c r="AO22" s="120"/>
      <c r="AP22" s="120"/>
      <c r="AQ22" s="120"/>
      <c r="AR22" s="120"/>
      <c r="AS22" s="120"/>
      <c r="AT22" s="253">
        <f t="shared" si="11"/>
        <v>0</v>
      </c>
    </row>
    <row r="23" spans="1:46">
      <c r="A23" s="204" t="str">
        <f>'N3.01'!A23</f>
        <v>Stage 2: Without Intervention Risk Change</v>
      </c>
      <c r="B23" s="204" t="str">
        <f>'N3.01'!B23</f>
        <v>Non-Intervention Impacts</v>
      </c>
      <c r="C23" s="204" t="str">
        <f>'N3.01'!C23</f>
        <v>Deterioration Change Impact</v>
      </c>
      <c r="D23" s="204" t="str">
        <f>'N3.01'!D23</f>
        <v>Non-Intervention</v>
      </c>
      <c r="F23" s="212" t="s">
        <v>51</v>
      </c>
      <c r="G23" s="254">
        <f t="shared" ref="G23:P23" si="12">G$22-G$21</f>
        <v>0</v>
      </c>
      <c r="H23" s="254">
        <f t="shared" si="12"/>
        <v>0</v>
      </c>
      <c r="I23" s="254">
        <f t="shared" si="12"/>
        <v>0</v>
      </c>
      <c r="J23" s="254">
        <f t="shared" si="12"/>
        <v>0</v>
      </c>
      <c r="K23" s="254">
        <f t="shared" si="12"/>
        <v>0</v>
      </c>
      <c r="L23" s="254">
        <f t="shared" si="12"/>
        <v>0</v>
      </c>
      <c r="M23" s="254">
        <f t="shared" si="12"/>
        <v>0</v>
      </c>
      <c r="N23" s="254">
        <f t="shared" si="12"/>
        <v>0</v>
      </c>
      <c r="O23" s="254">
        <f t="shared" si="12"/>
        <v>0</v>
      </c>
      <c r="P23" s="254">
        <f t="shared" si="12"/>
        <v>0</v>
      </c>
      <c r="Q23" s="253">
        <f t="shared" ref="Q23:Q32" si="13">SUM(G23:P23)</f>
        <v>0</v>
      </c>
      <c r="S23" s="199" t="str">
        <f t="shared" si="5"/>
        <v>Units:</v>
      </c>
      <c r="T23" s="120"/>
      <c r="V23" s="199" t="str">
        <f t="shared" si="6"/>
        <v>Units:</v>
      </c>
      <c r="W23" s="254">
        <f t="shared" ref="W23:AF23" si="14">W$22-W$21</f>
        <v>0</v>
      </c>
      <c r="X23" s="254">
        <f t="shared" si="14"/>
        <v>0</v>
      </c>
      <c r="Y23" s="254">
        <f t="shared" si="14"/>
        <v>0</v>
      </c>
      <c r="Z23" s="254">
        <f t="shared" si="14"/>
        <v>0</v>
      </c>
      <c r="AA23" s="254">
        <f t="shared" si="14"/>
        <v>0</v>
      </c>
      <c r="AB23" s="254">
        <f t="shared" si="14"/>
        <v>0</v>
      </c>
      <c r="AC23" s="254">
        <f t="shared" si="14"/>
        <v>0</v>
      </c>
      <c r="AD23" s="254">
        <f t="shared" si="14"/>
        <v>0</v>
      </c>
      <c r="AE23" s="254">
        <f t="shared" si="14"/>
        <v>0</v>
      </c>
      <c r="AF23" s="254">
        <f t="shared" si="14"/>
        <v>0</v>
      </c>
      <c r="AG23" s="253">
        <f t="shared" si="10"/>
        <v>0</v>
      </c>
      <c r="AI23" s="199" t="str">
        <f t="shared" si="8"/>
        <v>Units:</v>
      </c>
      <c r="AJ23" s="254">
        <f t="shared" ref="AJ23:AS23" si="15">AJ$22-AJ$21</f>
        <v>0</v>
      </c>
      <c r="AK23" s="254">
        <f t="shared" si="15"/>
        <v>0</v>
      </c>
      <c r="AL23" s="254">
        <f t="shared" si="15"/>
        <v>0</v>
      </c>
      <c r="AM23" s="254">
        <f t="shared" si="15"/>
        <v>0</v>
      </c>
      <c r="AN23" s="254">
        <f t="shared" si="15"/>
        <v>0</v>
      </c>
      <c r="AO23" s="254">
        <f t="shared" si="15"/>
        <v>0</v>
      </c>
      <c r="AP23" s="254">
        <f t="shared" si="15"/>
        <v>0</v>
      </c>
      <c r="AQ23" s="254">
        <f t="shared" si="15"/>
        <v>0</v>
      </c>
      <c r="AR23" s="254">
        <f t="shared" si="15"/>
        <v>0</v>
      </c>
      <c r="AS23" s="254">
        <f t="shared" si="15"/>
        <v>0</v>
      </c>
      <c r="AT23" s="253">
        <f t="shared" si="11"/>
        <v>0</v>
      </c>
    </row>
    <row r="24" spans="1:46">
      <c r="A24" s="204" t="str">
        <f>'N3.01'!A24</f>
        <v>Stage 2: Without Intervention Risk Change</v>
      </c>
      <c r="B24" s="204" t="str">
        <f>'N3.01'!B24</f>
        <v>Non-Intervention Impacts</v>
      </c>
      <c r="C24" s="204" t="str">
        <f>'N3.01'!C24</f>
        <v>Revised Forecast Methodology Change</v>
      </c>
      <c r="D24" s="204" t="str">
        <f>'N3.01'!D24</f>
        <v>N/A</v>
      </c>
      <c r="F24" s="212" t="s">
        <v>51</v>
      </c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253">
        <f>SUM(G24:P24)</f>
        <v>0</v>
      </c>
      <c r="S24" s="199" t="str">
        <f t="shared" si="5"/>
        <v>Units:</v>
      </c>
      <c r="T24" s="120"/>
      <c r="V24" s="199" t="str">
        <f t="shared" si="6"/>
        <v>Units:</v>
      </c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253">
        <f t="shared" si="10"/>
        <v>0</v>
      </c>
      <c r="AI24" s="199" t="str">
        <f t="shared" si="8"/>
        <v>Units:</v>
      </c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253">
        <f t="shared" si="11"/>
        <v>0</v>
      </c>
    </row>
    <row r="25" spans="1:46">
      <c r="A25" s="204" t="str">
        <f>'N3.01'!A25</f>
        <v>Stage 2: Without Intervention Risk Change</v>
      </c>
      <c r="B25" s="204" t="str">
        <f>'N3.01'!B25</f>
        <v>Non-Intervention Impacts</v>
      </c>
      <c r="C25" s="204" t="str">
        <f>'N3.01'!C25</f>
        <v>Methodology Change Impact</v>
      </c>
      <c r="D25" s="204" t="str">
        <f>'N3.01'!D25</f>
        <v>Non-Intervention</v>
      </c>
      <c r="F25" s="212" t="s">
        <v>51</v>
      </c>
      <c r="G25" s="254">
        <f t="shared" ref="G25:P25" si="16">G$24-G$22</f>
        <v>0</v>
      </c>
      <c r="H25" s="254">
        <f t="shared" si="16"/>
        <v>0</v>
      </c>
      <c r="I25" s="254">
        <f t="shared" si="16"/>
        <v>0</v>
      </c>
      <c r="J25" s="254">
        <f t="shared" si="16"/>
        <v>0</v>
      </c>
      <c r="K25" s="254">
        <f t="shared" si="16"/>
        <v>0</v>
      </c>
      <c r="L25" s="254">
        <f t="shared" si="16"/>
        <v>0</v>
      </c>
      <c r="M25" s="254">
        <f t="shared" si="16"/>
        <v>0</v>
      </c>
      <c r="N25" s="254">
        <f t="shared" si="16"/>
        <v>0</v>
      </c>
      <c r="O25" s="254">
        <f t="shared" si="16"/>
        <v>0</v>
      </c>
      <c r="P25" s="254">
        <f t="shared" si="16"/>
        <v>0</v>
      </c>
      <c r="Q25" s="253">
        <f t="shared" si="13"/>
        <v>0</v>
      </c>
      <c r="S25" s="199" t="str">
        <f t="shared" si="5"/>
        <v>Units:</v>
      </c>
      <c r="T25" s="120"/>
      <c r="V25" s="199" t="str">
        <f t="shared" si="6"/>
        <v>Units:</v>
      </c>
      <c r="W25" s="254">
        <f t="shared" ref="W25:AF25" si="17">W$24-W$22</f>
        <v>0</v>
      </c>
      <c r="X25" s="254">
        <f t="shared" si="17"/>
        <v>0</v>
      </c>
      <c r="Y25" s="254">
        <f t="shared" si="17"/>
        <v>0</v>
      </c>
      <c r="Z25" s="254">
        <f t="shared" si="17"/>
        <v>0</v>
      </c>
      <c r="AA25" s="254">
        <f t="shared" si="17"/>
        <v>0</v>
      </c>
      <c r="AB25" s="254">
        <f t="shared" si="17"/>
        <v>0</v>
      </c>
      <c r="AC25" s="254">
        <f t="shared" si="17"/>
        <v>0</v>
      </c>
      <c r="AD25" s="254">
        <f t="shared" si="17"/>
        <v>0</v>
      </c>
      <c r="AE25" s="254">
        <f t="shared" si="17"/>
        <v>0</v>
      </c>
      <c r="AF25" s="254">
        <f t="shared" si="17"/>
        <v>0</v>
      </c>
      <c r="AG25" s="253">
        <f t="shared" si="10"/>
        <v>0</v>
      </c>
      <c r="AI25" s="199" t="str">
        <f t="shared" si="8"/>
        <v>Units:</v>
      </c>
      <c r="AJ25" s="254">
        <f t="shared" ref="AJ25:AS25" si="18">AJ$24-AJ$22</f>
        <v>0</v>
      </c>
      <c r="AK25" s="254">
        <f t="shared" si="18"/>
        <v>0</v>
      </c>
      <c r="AL25" s="254">
        <f t="shared" si="18"/>
        <v>0</v>
      </c>
      <c r="AM25" s="254">
        <f t="shared" si="18"/>
        <v>0</v>
      </c>
      <c r="AN25" s="254">
        <f t="shared" si="18"/>
        <v>0</v>
      </c>
      <c r="AO25" s="254">
        <f t="shared" si="18"/>
        <v>0</v>
      </c>
      <c r="AP25" s="254">
        <f t="shared" si="18"/>
        <v>0</v>
      </c>
      <c r="AQ25" s="254">
        <f t="shared" si="18"/>
        <v>0</v>
      </c>
      <c r="AR25" s="254">
        <f t="shared" si="18"/>
        <v>0</v>
      </c>
      <c r="AS25" s="254">
        <f t="shared" si="18"/>
        <v>0</v>
      </c>
      <c r="AT25" s="253">
        <f t="shared" si="11"/>
        <v>0</v>
      </c>
    </row>
    <row r="26" spans="1:46">
      <c r="A26" s="204" t="str">
        <f>'N3.01'!A26</f>
        <v>Stage 2: Without Intervention Risk Change</v>
      </c>
      <c r="B26" s="204" t="str">
        <f>'N3.01'!B26</f>
        <v>Load Related Work</v>
      </c>
      <c r="C26" s="204" t="str">
        <f>'N3.01'!C26</f>
        <v>Asset Additions (not part of replace or refurb)</v>
      </c>
      <c r="D26" s="204" t="str">
        <f>'N3.01'!D26</f>
        <v>Other Interventions</v>
      </c>
      <c r="F26" s="212" t="s">
        <v>51</v>
      </c>
      <c r="G26" s="120"/>
      <c r="H26" s="120"/>
      <c r="I26" s="120"/>
      <c r="J26" s="120"/>
      <c r="K26" s="120"/>
      <c r="L26" s="120"/>
      <c r="M26" s="120"/>
      <c r="N26" s="120"/>
      <c r="O26" s="120"/>
      <c r="P26" s="120"/>
      <c r="Q26" s="253">
        <f t="shared" si="13"/>
        <v>0</v>
      </c>
      <c r="S26" s="199" t="str">
        <f t="shared" si="5"/>
        <v>Units:</v>
      </c>
      <c r="T26" s="120"/>
      <c r="V26" s="199" t="str">
        <f t="shared" si="6"/>
        <v>Units:</v>
      </c>
      <c r="W26" s="120"/>
      <c r="X26" s="120"/>
      <c r="Y26" s="120"/>
      <c r="Z26" s="120"/>
      <c r="AA26" s="120"/>
      <c r="AB26" s="120"/>
      <c r="AC26" s="120"/>
      <c r="AD26" s="120"/>
      <c r="AE26" s="120"/>
      <c r="AF26" s="120"/>
      <c r="AG26" s="253">
        <f t="shared" si="10"/>
        <v>0</v>
      </c>
      <c r="AI26" s="199" t="str">
        <f t="shared" si="8"/>
        <v>Units:</v>
      </c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253">
        <f t="shared" si="11"/>
        <v>0</v>
      </c>
    </row>
    <row r="27" spans="1:46">
      <c r="A27" s="204" t="str">
        <f>'N3.01'!A27</f>
        <v>Stage 2: Without Intervention Risk Change</v>
      </c>
      <c r="B27" s="204" t="str">
        <f>'N3.01'!B27</f>
        <v>Load Related Work</v>
      </c>
      <c r="C27" s="204" t="str">
        <f>'N3.01'!C27</f>
        <v>Asset Disposals  (not part of replace or refurb)</v>
      </c>
      <c r="D27" s="204" t="str">
        <f>'N3.01'!D27</f>
        <v>Other Interventions</v>
      </c>
      <c r="F27" s="212" t="s">
        <v>51</v>
      </c>
      <c r="G27" s="120"/>
      <c r="H27" s="120"/>
      <c r="I27" s="120"/>
      <c r="J27" s="120"/>
      <c r="K27" s="120"/>
      <c r="L27" s="120"/>
      <c r="M27" s="120"/>
      <c r="N27" s="120"/>
      <c r="O27" s="120"/>
      <c r="P27" s="120"/>
      <c r="Q27" s="253">
        <f t="shared" si="13"/>
        <v>0</v>
      </c>
      <c r="S27" s="199" t="str">
        <f t="shared" si="5"/>
        <v>Units:</v>
      </c>
      <c r="T27" s="120"/>
      <c r="V27" s="199" t="str">
        <f t="shared" si="6"/>
        <v>Units:</v>
      </c>
      <c r="W27" s="120"/>
      <c r="X27" s="120"/>
      <c r="Y27" s="120"/>
      <c r="Z27" s="120"/>
      <c r="AA27" s="120"/>
      <c r="AB27" s="120"/>
      <c r="AC27" s="120"/>
      <c r="AD27" s="120"/>
      <c r="AE27" s="120"/>
      <c r="AF27" s="120"/>
      <c r="AG27" s="253">
        <f t="shared" si="10"/>
        <v>0</v>
      </c>
      <c r="AI27" s="199" t="str">
        <f t="shared" si="8"/>
        <v>Units:</v>
      </c>
      <c r="AJ27" s="120"/>
      <c r="AK27" s="120"/>
      <c r="AL27" s="120"/>
      <c r="AM27" s="120"/>
      <c r="AN27" s="120"/>
      <c r="AO27" s="120"/>
      <c r="AP27" s="120"/>
      <c r="AQ27" s="120"/>
      <c r="AR27" s="120"/>
      <c r="AS27" s="120"/>
      <c r="AT27" s="253">
        <f t="shared" si="11"/>
        <v>0</v>
      </c>
    </row>
    <row r="28" spans="1:46">
      <c r="A28" s="204" t="str">
        <f>'N3.01'!A28</f>
        <v>Stage 2: Without Intervention Risk Change</v>
      </c>
      <c r="B28" s="204" t="str">
        <f>'N3.01'!B28</f>
        <v>Risk Changes</v>
      </c>
      <c r="C28" s="204" t="str">
        <f>'N3.01'!C28</f>
        <v>Changes in Maintenance Programme</v>
      </c>
      <c r="D28" s="204" t="str">
        <f>'N3.01'!D28</f>
        <v>Other Interventions</v>
      </c>
      <c r="F28" s="212" t="s">
        <v>51</v>
      </c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253">
        <f t="shared" si="13"/>
        <v>0</v>
      </c>
      <c r="S28" s="199" t="str">
        <f t="shared" si="5"/>
        <v>Units:</v>
      </c>
      <c r="T28" s="120"/>
      <c r="V28" s="199" t="str">
        <f t="shared" si="6"/>
        <v>Units:</v>
      </c>
      <c r="W28" s="120"/>
      <c r="X28" s="120"/>
      <c r="Y28" s="120"/>
      <c r="Z28" s="120"/>
      <c r="AA28" s="120"/>
      <c r="AB28" s="120"/>
      <c r="AC28" s="120"/>
      <c r="AD28" s="120"/>
      <c r="AE28" s="120"/>
      <c r="AF28" s="120"/>
      <c r="AG28" s="253">
        <f t="shared" si="10"/>
        <v>0</v>
      </c>
      <c r="AI28" s="199" t="str">
        <f t="shared" si="8"/>
        <v>Units:</v>
      </c>
      <c r="AJ28" s="120"/>
      <c r="AK28" s="120"/>
      <c r="AL28" s="120"/>
      <c r="AM28" s="120"/>
      <c r="AN28" s="120"/>
      <c r="AO28" s="120"/>
      <c r="AP28" s="120"/>
      <c r="AQ28" s="120"/>
      <c r="AR28" s="120"/>
      <c r="AS28" s="120"/>
      <c r="AT28" s="253">
        <f t="shared" si="11"/>
        <v>0</v>
      </c>
    </row>
    <row r="29" spans="1:46">
      <c r="A29" s="204" t="str">
        <f>'N3.01'!A29</f>
        <v>Stage 2: Without Intervention Risk Change</v>
      </c>
      <c r="B29" s="204" t="str">
        <f>'N3.01'!B29</f>
        <v>Risk Changes</v>
      </c>
      <c r="C29" s="204" t="str">
        <f>'N3.01'!C29</f>
        <v>Manual Over-ride on PoF or CoF</v>
      </c>
      <c r="D29" s="204" t="str">
        <f>'N3.01'!D29</f>
        <v>Non-Intervention</v>
      </c>
      <c r="F29" s="212" t="s">
        <v>51</v>
      </c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253">
        <f t="shared" si="13"/>
        <v>0</v>
      </c>
      <c r="S29" s="199" t="str">
        <f t="shared" si="5"/>
        <v>Units:</v>
      </c>
      <c r="T29" s="120"/>
      <c r="V29" s="199" t="str">
        <f t="shared" si="6"/>
        <v>Units:</v>
      </c>
      <c r="W29" s="120"/>
      <c r="X29" s="120"/>
      <c r="Y29" s="120"/>
      <c r="Z29" s="120"/>
      <c r="AA29" s="120"/>
      <c r="AB29" s="120"/>
      <c r="AC29" s="120"/>
      <c r="AD29" s="120"/>
      <c r="AE29" s="120"/>
      <c r="AF29" s="120"/>
      <c r="AG29" s="253">
        <f t="shared" si="10"/>
        <v>0</v>
      </c>
      <c r="AI29" s="199" t="str">
        <f t="shared" si="8"/>
        <v>Units:</v>
      </c>
      <c r="AJ29" s="120"/>
      <c r="AK29" s="120"/>
      <c r="AL29" s="120"/>
      <c r="AM29" s="120"/>
      <c r="AN29" s="120"/>
      <c r="AO29" s="120"/>
      <c r="AP29" s="120"/>
      <c r="AQ29" s="120"/>
      <c r="AR29" s="120"/>
      <c r="AS29" s="120"/>
      <c r="AT29" s="253">
        <f t="shared" si="11"/>
        <v>0</v>
      </c>
    </row>
    <row r="30" spans="1:46">
      <c r="A30" s="204" t="str">
        <f>'N3.01'!A30</f>
        <v>Stage 2: Without Intervention Risk Change</v>
      </c>
      <c r="B30" s="204" t="str">
        <f>'N3.01'!B30</f>
        <v>Risk Changes</v>
      </c>
      <c r="C30" s="204" t="str">
        <f>'N3.01'!C30</f>
        <v>Extension of Expected Asset Life</v>
      </c>
      <c r="D30" s="204" t="str">
        <f>'N3.01'!D30</f>
        <v>Non-Intervention</v>
      </c>
      <c r="F30" s="212" t="s">
        <v>51</v>
      </c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253">
        <f t="shared" si="13"/>
        <v>0</v>
      </c>
      <c r="S30" s="199" t="str">
        <f t="shared" si="5"/>
        <v>Units:</v>
      </c>
      <c r="T30" s="120"/>
      <c r="V30" s="199" t="str">
        <f t="shared" si="6"/>
        <v>Units:</v>
      </c>
      <c r="W30" s="120"/>
      <c r="X30" s="120"/>
      <c r="Y30" s="120"/>
      <c r="Z30" s="120"/>
      <c r="AA30" s="120"/>
      <c r="AB30" s="120"/>
      <c r="AC30" s="120"/>
      <c r="AD30" s="120"/>
      <c r="AE30" s="120"/>
      <c r="AF30" s="120"/>
      <c r="AG30" s="253">
        <f t="shared" si="10"/>
        <v>0</v>
      </c>
      <c r="AI30" s="199" t="str">
        <f t="shared" si="8"/>
        <v>Units:</v>
      </c>
      <c r="AJ30" s="120"/>
      <c r="AK30" s="120"/>
      <c r="AL30" s="120"/>
      <c r="AM30" s="120"/>
      <c r="AN30" s="120"/>
      <c r="AO30" s="120"/>
      <c r="AP30" s="120"/>
      <c r="AQ30" s="120"/>
      <c r="AR30" s="120"/>
      <c r="AS30" s="120"/>
      <c r="AT30" s="253">
        <f t="shared" si="11"/>
        <v>0</v>
      </c>
    </row>
    <row r="31" spans="1:46">
      <c r="A31" s="204" t="str">
        <f>'N3.01'!A31</f>
        <v>Stage 2: Without Intervention Risk Change</v>
      </c>
      <c r="B31" s="204" t="str">
        <f>'N3.01'!B31</f>
        <v>Risk Changes</v>
      </c>
      <c r="C31" s="204" t="str">
        <f>'N3.01'!C31</f>
        <v>Consequential Interventions</v>
      </c>
      <c r="D31" s="204" t="str">
        <f>'N3.01'!D31</f>
        <v>Non-Intervention</v>
      </c>
      <c r="F31" s="212" t="s">
        <v>51</v>
      </c>
      <c r="G31" s="120"/>
      <c r="H31" s="120"/>
      <c r="I31" s="120"/>
      <c r="J31" s="120"/>
      <c r="K31" s="120"/>
      <c r="L31" s="120"/>
      <c r="M31" s="120"/>
      <c r="N31" s="120"/>
      <c r="O31" s="120"/>
      <c r="P31" s="120"/>
      <c r="Q31" s="253">
        <f t="shared" si="13"/>
        <v>0</v>
      </c>
      <c r="S31" s="199" t="str">
        <f t="shared" si="5"/>
        <v>Units:</v>
      </c>
      <c r="T31" s="120"/>
      <c r="V31" s="199" t="str">
        <f t="shared" si="6"/>
        <v>Units:</v>
      </c>
      <c r="W31" s="120"/>
      <c r="X31" s="120"/>
      <c r="Y31" s="120"/>
      <c r="Z31" s="120"/>
      <c r="AA31" s="120"/>
      <c r="AB31" s="120"/>
      <c r="AC31" s="120"/>
      <c r="AD31" s="120"/>
      <c r="AE31" s="120"/>
      <c r="AF31" s="120"/>
      <c r="AG31" s="253">
        <f t="shared" si="10"/>
        <v>0</v>
      </c>
      <c r="AI31" s="199" t="str">
        <f t="shared" si="8"/>
        <v>Units:</v>
      </c>
      <c r="AJ31" s="120"/>
      <c r="AK31" s="120"/>
      <c r="AL31" s="120"/>
      <c r="AM31" s="120"/>
      <c r="AN31" s="120"/>
      <c r="AO31" s="120"/>
      <c r="AP31" s="120"/>
      <c r="AQ31" s="120"/>
      <c r="AR31" s="120"/>
      <c r="AS31" s="120"/>
      <c r="AT31" s="253">
        <f t="shared" si="11"/>
        <v>0</v>
      </c>
    </row>
    <row r="32" spans="1:46">
      <c r="A32" s="204" t="str">
        <f>'N3.01'!A32</f>
        <v>Stage 2: Without Intervention Risk Change</v>
      </c>
      <c r="B32" s="204" t="str">
        <f>'N3.01'!B32</f>
        <v>Risk Changes</v>
      </c>
      <c r="C32" s="248" t="str">
        <f>'N3.01'!C32</f>
        <v>Optional entry 3</v>
      </c>
      <c r="D32" s="204" t="str">
        <f>'N3.01'!D32</f>
        <v>N/A</v>
      </c>
      <c r="F32" s="212" t="s">
        <v>51</v>
      </c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253">
        <f t="shared" si="13"/>
        <v>0</v>
      </c>
      <c r="S32" s="199" t="str">
        <f t="shared" si="5"/>
        <v>Units:</v>
      </c>
      <c r="T32" s="120"/>
      <c r="V32" s="199" t="str">
        <f t="shared" si="6"/>
        <v>Units:</v>
      </c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253">
        <f t="shared" si="10"/>
        <v>0</v>
      </c>
      <c r="AI32" s="199" t="str">
        <f t="shared" si="8"/>
        <v>Units:</v>
      </c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253">
        <f t="shared" si="11"/>
        <v>0</v>
      </c>
    </row>
    <row r="33" spans="1:46">
      <c r="A33" s="247" t="str">
        <f>'N3.01'!A33</f>
        <v>Stage 3: RIIO-2 Without Intervention Position 2025/26</v>
      </c>
      <c r="B33" s="247" t="str">
        <f>'N3.01'!B33</f>
        <v>Total Asset Category Risk</v>
      </c>
      <c r="C33" s="247" t="str">
        <f>'N3.01'!C33</f>
        <v>Without Intervention Position</v>
      </c>
      <c r="D33" s="247" t="str">
        <f>'N3.01'!D33</f>
        <v>Total</v>
      </c>
      <c r="F33" s="212" t="s">
        <v>51</v>
      </c>
      <c r="G33" s="252">
        <f>SUM(G$20:G$21)+G$23+SUM(G$25:G$32)</f>
        <v>0</v>
      </c>
      <c r="H33" s="252">
        <f t="shared" ref="H33:P33" si="19">SUM(H$20:H$21)+H$23+SUM(H$25:H$32)</f>
        <v>0</v>
      </c>
      <c r="I33" s="252">
        <f t="shared" si="19"/>
        <v>0</v>
      </c>
      <c r="J33" s="252">
        <f t="shared" si="19"/>
        <v>0</v>
      </c>
      <c r="K33" s="252">
        <f t="shared" si="19"/>
        <v>0</v>
      </c>
      <c r="L33" s="252">
        <f t="shared" si="19"/>
        <v>0</v>
      </c>
      <c r="M33" s="252">
        <f t="shared" si="19"/>
        <v>0</v>
      </c>
      <c r="N33" s="252">
        <f t="shared" si="19"/>
        <v>0</v>
      </c>
      <c r="O33" s="252">
        <f t="shared" si="19"/>
        <v>0</v>
      </c>
      <c r="P33" s="252">
        <f t="shared" si="19"/>
        <v>0</v>
      </c>
      <c r="Q33" s="252">
        <f>SUM(G33:P33)</f>
        <v>0</v>
      </c>
      <c r="S33" s="199" t="str">
        <f t="shared" si="5"/>
        <v>Units:</v>
      </c>
      <c r="T33" s="120"/>
      <c r="V33" s="199" t="str">
        <f t="shared" si="6"/>
        <v>Units:</v>
      </c>
      <c r="W33" s="252">
        <f t="shared" ref="W33:AF33" si="20">SUM(W$20:W$21)+W$23+SUM(W$25:W$32)</f>
        <v>0</v>
      </c>
      <c r="X33" s="252">
        <f t="shared" si="20"/>
        <v>0</v>
      </c>
      <c r="Y33" s="252">
        <f t="shared" si="20"/>
        <v>0</v>
      </c>
      <c r="Z33" s="252">
        <f t="shared" si="20"/>
        <v>0</v>
      </c>
      <c r="AA33" s="252">
        <f t="shared" si="20"/>
        <v>0</v>
      </c>
      <c r="AB33" s="252">
        <f t="shared" si="20"/>
        <v>0</v>
      </c>
      <c r="AC33" s="252">
        <f t="shared" si="20"/>
        <v>0</v>
      </c>
      <c r="AD33" s="252">
        <f t="shared" si="20"/>
        <v>0</v>
      </c>
      <c r="AE33" s="252">
        <f t="shared" si="20"/>
        <v>0</v>
      </c>
      <c r="AF33" s="252">
        <f t="shared" si="20"/>
        <v>0</v>
      </c>
      <c r="AG33" s="252">
        <f>SUM(W33:AF33)</f>
        <v>0</v>
      </c>
      <c r="AI33" s="199" t="str">
        <f t="shared" si="8"/>
        <v>Units:</v>
      </c>
      <c r="AJ33" s="252">
        <f t="shared" ref="AJ33:AS33" si="21">SUM(AJ$20:AJ$21)+AJ$23+SUM(AJ$25:AJ$32)</f>
        <v>0</v>
      </c>
      <c r="AK33" s="252">
        <f t="shared" si="21"/>
        <v>0</v>
      </c>
      <c r="AL33" s="252">
        <f t="shared" si="21"/>
        <v>0</v>
      </c>
      <c r="AM33" s="252">
        <f t="shared" si="21"/>
        <v>0</v>
      </c>
      <c r="AN33" s="252">
        <f t="shared" si="21"/>
        <v>0</v>
      </c>
      <c r="AO33" s="252">
        <f t="shared" si="21"/>
        <v>0</v>
      </c>
      <c r="AP33" s="252">
        <f t="shared" si="21"/>
        <v>0</v>
      </c>
      <c r="AQ33" s="252">
        <f t="shared" si="21"/>
        <v>0</v>
      </c>
      <c r="AR33" s="252">
        <f t="shared" si="21"/>
        <v>0</v>
      </c>
      <c r="AS33" s="252">
        <f t="shared" si="21"/>
        <v>0</v>
      </c>
      <c r="AT33" s="252">
        <f>SUM(AJ33:AS33)</f>
        <v>0</v>
      </c>
    </row>
    <row r="34" spans="1:46">
      <c r="A34" s="204" t="str">
        <f>'N3.01'!A34</f>
        <v>Stage 3:With Intervention Risk Change</v>
      </c>
      <c r="B34" s="204" t="str">
        <f>'N3.01'!B34</f>
        <v>Non-Intervention Impacts</v>
      </c>
      <c r="C34" s="204" t="str">
        <f>'N3.01'!C34</f>
        <v>Methodology Change Impact</v>
      </c>
      <c r="D34" s="204" t="str">
        <f>'N3.01'!D34</f>
        <v>Non-Intervention</v>
      </c>
      <c r="F34" s="212" t="s">
        <v>51</v>
      </c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253">
        <f t="shared" ref="Q34:Q47" si="22">SUM(G34:P34)</f>
        <v>0</v>
      </c>
      <c r="S34" s="199" t="str">
        <f t="shared" si="5"/>
        <v>Units:</v>
      </c>
      <c r="T34" s="120"/>
      <c r="V34" s="199" t="str">
        <f t="shared" si="6"/>
        <v>Units:</v>
      </c>
      <c r="W34" s="120"/>
      <c r="X34" s="120"/>
      <c r="Y34" s="120"/>
      <c r="Z34" s="120"/>
      <c r="AA34" s="120"/>
      <c r="AB34" s="120"/>
      <c r="AC34" s="120"/>
      <c r="AD34" s="120"/>
      <c r="AE34" s="120"/>
      <c r="AF34" s="120"/>
      <c r="AG34" s="253">
        <f t="shared" ref="AG34:AG47" si="23">SUM(W34:AF34)</f>
        <v>0</v>
      </c>
      <c r="AI34" s="199" t="str">
        <f t="shared" si="8"/>
        <v>Units:</v>
      </c>
      <c r="AJ34" s="120"/>
      <c r="AK34" s="120"/>
      <c r="AL34" s="120"/>
      <c r="AM34" s="120"/>
      <c r="AN34" s="120"/>
      <c r="AO34" s="120"/>
      <c r="AP34" s="120"/>
      <c r="AQ34" s="120"/>
      <c r="AR34" s="120"/>
      <c r="AS34" s="120"/>
      <c r="AT34" s="253">
        <f t="shared" ref="AT34:AT47" si="24">SUM(AJ34:AS34)</f>
        <v>0</v>
      </c>
    </row>
    <row r="35" spans="1:46">
      <c r="A35" s="204" t="str">
        <f>'N3.01'!A35</f>
        <v>Stage 3:With Intervention Risk Change</v>
      </c>
      <c r="B35" s="204" t="str">
        <f>'N3.01'!B35</f>
        <v>Non-Intervention Impacts</v>
      </c>
      <c r="C35" s="204" t="str">
        <f>'N3.01'!C35</f>
        <v>Data Revision Impact</v>
      </c>
      <c r="D35" s="204" t="str">
        <f>'N3.01'!D35</f>
        <v>Non-Intervention</v>
      </c>
      <c r="F35" s="212" t="s">
        <v>51</v>
      </c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253">
        <f t="shared" si="22"/>
        <v>0</v>
      </c>
      <c r="S35" s="199" t="str">
        <f t="shared" si="5"/>
        <v>Units:</v>
      </c>
      <c r="T35" s="120"/>
      <c r="V35" s="199" t="str">
        <f t="shared" si="6"/>
        <v>Units:</v>
      </c>
      <c r="W35" s="120"/>
      <c r="X35" s="120"/>
      <c r="Y35" s="120"/>
      <c r="Z35" s="120"/>
      <c r="AA35" s="120"/>
      <c r="AB35" s="120"/>
      <c r="AC35" s="120"/>
      <c r="AD35" s="120"/>
      <c r="AE35" s="120"/>
      <c r="AF35" s="120"/>
      <c r="AG35" s="253">
        <f t="shared" si="23"/>
        <v>0</v>
      </c>
      <c r="AI35" s="199" t="str">
        <f t="shared" si="8"/>
        <v>Units:</v>
      </c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253">
        <f t="shared" si="24"/>
        <v>0</v>
      </c>
    </row>
    <row r="36" spans="1:46">
      <c r="A36" s="204" t="str">
        <f>'N3.01'!A36</f>
        <v>Stage 3:With Intervention Risk Change</v>
      </c>
      <c r="B36" s="204" t="str">
        <f>'N3.01'!B36</f>
        <v>Non-Intervention Impacts</v>
      </c>
      <c r="C36" s="204" t="str">
        <f>'N3.01'!C36</f>
        <v>Manual Over-ride on PoF or CoF</v>
      </c>
      <c r="D36" s="204" t="str">
        <f>'N3.01'!D36</f>
        <v>Non-Intervention</v>
      </c>
      <c r="F36" s="212" t="s">
        <v>51</v>
      </c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253">
        <f t="shared" si="22"/>
        <v>0</v>
      </c>
      <c r="S36" s="199" t="str">
        <f t="shared" si="5"/>
        <v>Units:</v>
      </c>
      <c r="T36" s="120"/>
      <c r="V36" s="199" t="str">
        <f t="shared" si="6"/>
        <v>Units:</v>
      </c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253">
        <f t="shared" si="23"/>
        <v>0</v>
      </c>
      <c r="AI36" s="199" t="str">
        <f t="shared" si="8"/>
        <v>Units:</v>
      </c>
      <c r="AJ36" s="120"/>
      <c r="AK36" s="120"/>
      <c r="AL36" s="120"/>
      <c r="AM36" s="120"/>
      <c r="AN36" s="120"/>
      <c r="AO36" s="120"/>
      <c r="AP36" s="120"/>
      <c r="AQ36" s="120"/>
      <c r="AR36" s="120"/>
      <c r="AS36" s="120"/>
      <c r="AT36" s="253">
        <f t="shared" si="24"/>
        <v>0</v>
      </c>
    </row>
    <row r="37" spans="1:46">
      <c r="A37" s="204" t="str">
        <f>'N3.01'!A37</f>
        <v>Stage 3:With Intervention Risk Change</v>
      </c>
      <c r="B37" s="204" t="str">
        <f>'N3.01'!B37</f>
        <v>Non-Intervention Impacts</v>
      </c>
      <c r="C37" s="204" t="str">
        <f>'N3.01'!C37</f>
        <v>Extension of Expected Asset Life</v>
      </c>
      <c r="D37" s="204" t="str">
        <f>'N3.01'!D37</f>
        <v>Non-Intervention</v>
      </c>
      <c r="F37" s="212" t="s">
        <v>51</v>
      </c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253">
        <f t="shared" si="22"/>
        <v>0</v>
      </c>
      <c r="S37" s="199" t="str">
        <f t="shared" si="5"/>
        <v>Units:</v>
      </c>
      <c r="T37" s="120"/>
      <c r="V37" s="199" t="str">
        <f t="shared" si="6"/>
        <v>Units:</v>
      </c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253">
        <f t="shared" si="23"/>
        <v>0</v>
      </c>
      <c r="AI37" s="199" t="str">
        <f t="shared" si="8"/>
        <v>Units:</v>
      </c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253">
        <f t="shared" si="24"/>
        <v>0</v>
      </c>
    </row>
    <row r="38" spans="1:46">
      <c r="A38" s="204" t="str">
        <f>'N3.01'!A38</f>
        <v>Stage 3:With Intervention Risk Change</v>
      </c>
      <c r="B38" s="204" t="str">
        <f>'N3.01'!B38</f>
        <v>Non-Intervention Impacts</v>
      </c>
      <c r="C38" s="204" t="str">
        <f>'N3.01'!C38</f>
        <v>Consequential Interventions</v>
      </c>
      <c r="D38" s="204" t="str">
        <f>'N3.01'!D38</f>
        <v>Non-Intervention</v>
      </c>
      <c r="F38" s="212" t="s">
        <v>51</v>
      </c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253">
        <f t="shared" si="22"/>
        <v>0</v>
      </c>
      <c r="S38" s="199" t="str">
        <f t="shared" si="5"/>
        <v>Units:</v>
      </c>
      <c r="T38" s="120"/>
      <c r="V38" s="199" t="str">
        <f t="shared" si="6"/>
        <v>Units:</v>
      </c>
      <c r="W38" s="120"/>
      <c r="X38" s="120"/>
      <c r="Y38" s="120"/>
      <c r="Z38" s="120"/>
      <c r="AA38" s="120"/>
      <c r="AB38" s="120"/>
      <c r="AC38" s="120"/>
      <c r="AD38" s="120"/>
      <c r="AE38" s="120"/>
      <c r="AF38" s="120"/>
      <c r="AG38" s="253">
        <f t="shared" si="23"/>
        <v>0</v>
      </c>
      <c r="AI38" s="199" t="str">
        <f t="shared" si="8"/>
        <v>Units:</v>
      </c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253">
        <f t="shared" si="24"/>
        <v>0</v>
      </c>
    </row>
    <row r="39" spans="1:46">
      <c r="A39" s="204" t="str">
        <f>'N3.01'!A39</f>
        <v>Stage 3:With Intervention Risk Change</v>
      </c>
      <c r="B39" s="204" t="str">
        <f>'N3.01'!B39</f>
        <v>Asset Intervention Impacts</v>
      </c>
      <c r="C39" s="204" t="str">
        <f>'N3.01'!C39</f>
        <v>Asset Replacement (PoF Driven)</v>
      </c>
      <c r="D39" s="204" t="str">
        <f>'N3.01'!D39</f>
        <v>Replacement</v>
      </c>
      <c r="F39" s="212" t="s">
        <v>51</v>
      </c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253">
        <f t="shared" si="22"/>
        <v>0</v>
      </c>
      <c r="S39" s="199" t="str">
        <f t="shared" si="5"/>
        <v>Units:</v>
      </c>
      <c r="T39" s="120"/>
      <c r="V39" s="199" t="str">
        <f t="shared" si="6"/>
        <v>Units:</v>
      </c>
      <c r="W39" s="120"/>
      <c r="X39" s="120"/>
      <c r="Y39" s="120"/>
      <c r="Z39" s="120"/>
      <c r="AA39" s="120"/>
      <c r="AB39" s="120"/>
      <c r="AC39" s="120"/>
      <c r="AD39" s="120"/>
      <c r="AE39" s="120"/>
      <c r="AF39" s="120"/>
      <c r="AG39" s="253">
        <f t="shared" si="23"/>
        <v>0</v>
      </c>
      <c r="AI39" s="199" t="str">
        <f t="shared" si="8"/>
        <v>Units:</v>
      </c>
      <c r="AJ39" s="120"/>
      <c r="AK39" s="120"/>
      <c r="AL39" s="120"/>
      <c r="AM39" s="120"/>
      <c r="AN39" s="120"/>
      <c r="AO39" s="120"/>
      <c r="AP39" s="120"/>
      <c r="AQ39" s="120"/>
      <c r="AR39" s="120"/>
      <c r="AS39" s="120"/>
      <c r="AT39" s="253">
        <f t="shared" si="24"/>
        <v>0</v>
      </c>
    </row>
    <row r="40" spans="1:46">
      <c r="A40" s="204" t="str">
        <f>'N3.01'!A40</f>
        <v>Stage 3:With Intervention Risk Change</v>
      </c>
      <c r="B40" s="204" t="str">
        <f>'N3.01'!B40</f>
        <v>Asset Intervention Impacts</v>
      </c>
      <c r="C40" s="204" t="str">
        <f>'N3.01'!C40</f>
        <v>Asset Replacement (CoF Driven)</v>
      </c>
      <c r="D40" s="204" t="str">
        <f>'N3.01'!D40</f>
        <v>Replacement</v>
      </c>
      <c r="F40" s="212" t="s">
        <v>51</v>
      </c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253">
        <f t="shared" si="22"/>
        <v>0</v>
      </c>
      <c r="S40" s="199" t="str">
        <f t="shared" si="5"/>
        <v>Units:</v>
      </c>
      <c r="T40" s="120"/>
      <c r="V40" s="199" t="str">
        <f t="shared" si="6"/>
        <v>Units:</v>
      </c>
      <c r="W40" s="120"/>
      <c r="X40" s="120"/>
      <c r="Y40" s="120"/>
      <c r="Z40" s="120"/>
      <c r="AA40" s="120"/>
      <c r="AB40" s="120"/>
      <c r="AC40" s="120"/>
      <c r="AD40" s="120"/>
      <c r="AE40" s="120"/>
      <c r="AF40" s="120"/>
      <c r="AG40" s="253">
        <f t="shared" si="23"/>
        <v>0</v>
      </c>
      <c r="AI40" s="199" t="str">
        <f t="shared" si="8"/>
        <v>Units:</v>
      </c>
      <c r="AJ40" s="120"/>
      <c r="AK40" s="120"/>
      <c r="AL40" s="120"/>
      <c r="AM40" s="120"/>
      <c r="AN40" s="120"/>
      <c r="AO40" s="120"/>
      <c r="AP40" s="120"/>
      <c r="AQ40" s="120"/>
      <c r="AR40" s="120"/>
      <c r="AS40" s="120"/>
      <c r="AT40" s="253">
        <f t="shared" si="24"/>
        <v>0</v>
      </c>
    </row>
    <row r="41" spans="1:46">
      <c r="A41" s="204" t="str">
        <f>'N3.01'!A41</f>
        <v>Stage 3:With Intervention Risk Change</v>
      </c>
      <c r="B41" s="204" t="str">
        <f>'N3.01'!B41</f>
        <v>Asset Intervention Impacts</v>
      </c>
      <c r="C41" s="204" t="str">
        <f>'N3.01'!C41</f>
        <v>Asset Replacement (Other Driven)</v>
      </c>
      <c r="D41" s="204" t="str">
        <f>'N3.01'!D41</f>
        <v>Replacement</v>
      </c>
      <c r="F41" s="212" t="s">
        <v>51</v>
      </c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253">
        <f t="shared" si="22"/>
        <v>0</v>
      </c>
      <c r="S41" s="199" t="str">
        <f t="shared" si="5"/>
        <v>Units:</v>
      </c>
      <c r="T41" s="120"/>
      <c r="V41" s="199" t="str">
        <f t="shared" si="6"/>
        <v>Units:</v>
      </c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253">
        <f t="shared" si="23"/>
        <v>0</v>
      </c>
      <c r="AI41" s="199" t="str">
        <f t="shared" si="8"/>
        <v>Units:</v>
      </c>
      <c r="AJ41" s="120"/>
      <c r="AK41" s="120"/>
      <c r="AL41" s="120"/>
      <c r="AM41" s="120"/>
      <c r="AN41" s="120"/>
      <c r="AO41" s="120"/>
      <c r="AP41" s="120"/>
      <c r="AQ41" s="120"/>
      <c r="AR41" s="120"/>
      <c r="AS41" s="120"/>
      <c r="AT41" s="253">
        <f t="shared" si="24"/>
        <v>0</v>
      </c>
    </row>
    <row r="42" spans="1:46">
      <c r="A42" s="204" t="str">
        <f>'N3.01'!A42</f>
        <v>Stage 3:With Intervention Risk Change</v>
      </c>
      <c r="B42" s="204" t="str">
        <f>'N3.01'!B42</f>
        <v>Asset Intervention Impacts</v>
      </c>
      <c r="C42" s="204" t="str">
        <f>'N3.01'!C42</f>
        <v>Asset Refurbishment (PoF Driven)</v>
      </c>
      <c r="D42" s="204" t="str">
        <f>'N3.01'!D42</f>
        <v>Refurbishment</v>
      </c>
      <c r="F42" s="212" t="s">
        <v>51</v>
      </c>
      <c r="G42" s="120"/>
      <c r="H42" s="120"/>
      <c r="I42" s="120"/>
      <c r="J42" s="120"/>
      <c r="K42" s="120"/>
      <c r="L42" s="120"/>
      <c r="M42" s="120"/>
      <c r="N42" s="120"/>
      <c r="O42" s="120"/>
      <c r="P42" s="120"/>
      <c r="Q42" s="253">
        <f t="shared" si="22"/>
        <v>0</v>
      </c>
      <c r="S42" s="199" t="str">
        <f t="shared" si="5"/>
        <v>Units:</v>
      </c>
      <c r="T42" s="120"/>
      <c r="V42" s="199" t="str">
        <f t="shared" si="6"/>
        <v>Units:</v>
      </c>
      <c r="W42" s="120"/>
      <c r="X42" s="120"/>
      <c r="Y42" s="120"/>
      <c r="Z42" s="120"/>
      <c r="AA42" s="120"/>
      <c r="AB42" s="120"/>
      <c r="AC42" s="120"/>
      <c r="AD42" s="120"/>
      <c r="AE42" s="120"/>
      <c r="AF42" s="120"/>
      <c r="AG42" s="253">
        <f t="shared" si="23"/>
        <v>0</v>
      </c>
      <c r="AI42" s="199" t="str">
        <f t="shared" si="8"/>
        <v>Units:</v>
      </c>
      <c r="AJ42" s="120"/>
      <c r="AK42" s="120"/>
      <c r="AL42" s="120"/>
      <c r="AM42" s="120"/>
      <c r="AN42" s="120"/>
      <c r="AO42" s="120"/>
      <c r="AP42" s="120"/>
      <c r="AQ42" s="120"/>
      <c r="AR42" s="120"/>
      <c r="AS42" s="120"/>
      <c r="AT42" s="253">
        <f t="shared" si="24"/>
        <v>0</v>
      </c>
    </row>
    <row r="43" spans="1:46">
      <c r="A43" s="204" t="str">
        <f>'N3.01'!A43</f>
        <v>Stage 3:With Intervention Risk Change</v>
      </c>
      <c r="B43" s="204" t="str">
        <f>'N3.01'!B43</f>
        <v>Asset Intervention Impacts</v>
      </c>
      <c r="C43" s="204" t="str">
        <f>'N3.01'!C43</f>
        <v>Asset Refurbishment (CoF Driven)</v>
      </c>
      <c r="D43" s="204" t="str">
        <f>'N3.01'!D43</f>
        <v>Refurbishment</v>
      </c>
      <c r="F43" s="212" t="s">
        <v>51</v>
      </c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253">
        <f t="shared" si="22"/>
        <v>0</v>
      </c>
      <c r="S43" s="199" t="str">
        <f t="shared" si="5"/>
        <v>Units:</v>
      </c>
      <c r="T43" s="120"/>
      <c r="V43" s="199" t="str">
        <f t="shared" si="6"/>
        <v>Units:</v>
      </c>
      <c r="W43" s="120"/>
      <c r="X43" s="120"/>
      <c r="Y43" s="120"/>
      <c r="Z43" s="120"/>
      <c r="AA43" s="120"/>
      <c r="AB43" s="120"/>
      <c r="AC43" s="120"/>
      <c r="AD43" s="120"/>
      <c r="AE43" s="120"/>
      <c r="AF43" s="120"/>
      <c r="AG43" s="253">
        <f t="shared" si="23"/>
        <v>0</v>
      </c>
      <c r="AI43" s="199" t="str">
        <f t="shared" si="8"/>
        <v>Units:</v>
      </c>
      <c r="AJ43" s="120"/>
      <c r="AK43" s="120"/>
      <c r="AL43" s="120"/>
      <c r="AM43" s="120"/>
      <c r="AN43" s="120"/>
      <c r="AO43" s="120"/>
      <c r="AP43" s="120"/>
      <c r="AQ43" s="120"/>
      <c r="AR43" s="120"/>
      <c r="AS43" s="120"/>
      <c r="AT43" s="253">
        <f t="shared" si="24"/>
        <v>0</v>
      </c>
    </row>
    <row r="44" spans="1:46">
      <c r="A44" s="204" t="str">
        <f>'N3.01'!A44</f>
        <v>Stage 3:With Intervention Risk Change</v>
      </c>
      <c r="B44" s="204" t="str">
        <f>'N3.01'!B44</f>
        <v>Asset Intervention Impacts</v>
      </c>
      <c r="C44" s="204" t="str">
        <f>'N3.01'!C44</f>
        <v>Asset Refurbishment (Other Driven)</v>
      </c>
      <c r="D44" s="204" t="str">
        <f>'N3.01'!D44</f>
        <v>Refurbishment</v>
      </c>
      <c r="F44" s="212" t="s">
        <v>51</v>
      </c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253">
        <f t="shared" si="22"/>
        <v>0</v>
      </c>
      <c r="S44" s="199" t="str">
        <f t="shared" si="5"/>
        <v>Units:</v>
      </c>
      <c r="T44" s="120"/>
      <c r="V44" s="199" t="str">
        <f t="shared" si="6"/>
        <v>Units:</v>
      </c>
      <c r="W44" s="120"/>
      <c r="X44" s="120"/>
      <c r="Y44" s="120"/>
      <c r="Z44" s="120"/>
      <c r="AA44" s="120"/>
      <c r="AB44" s="120"/>
      <c r="AC44" s="120"/>
      <c r="AD44" s="120"/>
      <c r="AE44" s="120"/>
      <c r="AF44" s="120"/>
      <c r="AG44" s="253">
        <f t="shared" si="23"/>
        <v>0</v>
      </c>
      <c r="AI44" s="199" t="str">
        <f t="shared" si="8"/>
        <v>Units:</v>
      </c>
      <c r="AJ44" s="120"/>
      <c r="AK44" s="120"/>
      <c r="AL44" s="120"/>
      <c r="AM44" s="120"/>
      <c r="AN44" s="120"/>
      <c r="AO44" s="120"/>
      <c r="AP44" s="120"/>
      <c r="AQ44" s="120"/>
      <c r="AR44" s="120"/>
      <c r="AS44" s="120"/>
      <c r="AT44" s="253">
        <f t="shared" si="24"/>
        <v>0</v>
      </c>
    </row>
    <row r="45" spans="1:46">
      <c r="A45" s="204" t="str">
        <f>'N3.01'!A45</f>
        <v>Stage 3:With Intervention Risk Change</v>
      </c>
      <c r="B45" s="204" t="str">
        <f>'N3.01'!B45</f>
        <v>Asset Intervention Impacts</v>
      </c>
      <c r="C45" s="204" t="str">
        <f>'N3.01'!C45</f>
        <v>Asset Replacement Due To Early Life Failures</v>
      </c>
      <c r="D45" s="204" t="str">
        <f>'N3.01'!D45</f>
        <v>Other Interventions</v>
      </c>
      <c r="F45" s="212" t="s">
        <v>51</v>
      </c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253">
        <f t="shared" si="22"/>
        <v>0</v>
      </c>
      <c r="S45" s="199" t="str">
        <f t="shared" si="5"/>
        <v>Units:</v>
      </c>
      <c r="T45" s="120"/>
      <c r="V45" s="199" t="str">
        <f t="shared" si="6"/>
        <v>Units:</v>
      </c>
      <c r="W45" s="120"/>
      <c r="X45" s="120"/>
      <c r="Y45" s="120"/>
      <c r="Z45" s="120"/>
      <c r="AA45" s="120"/>
      <c r="AB45" s="120"/>
      <c r="AC45" s="120"/>
      <c r="AD45" s="120"/>
      <c r="AE45" s="120"/>
      <c r="AF45" s="120"/>
      <c r="AG45" s="253">
        <f t="shared" si="23"/>
        <v>0</v>
      </c>
      <c r="AI45" s="199" t="str">
        <f t="shared" si="8"/>
        <v>Units:</v>
      </c>
      <c r="AJ45" s="120"/>
      <c r="AK45" s="120"/>
      <c r="AL45" s="120"/>
      <c r="AM45" s="120"/>
      <c r="AN45" s="120"/>
      <c r="AO45" s="120"/>
      <c r="AP45" s="120"/>
      <c r="AQ45" s="120"/>
      <c r="AR45" s="120"/>
      <c r="AS45" s="120"/>
      <c r="AT45" s="253">
        <f t="shared" si="24"/>
        <v>0</v>
      </c>
    </row>
    <row r="46" spans="1:46">
      <c r="A46" s="204" t="str">
        <f>'N3.01'!A46</f>
        <v>Stage 3:With Intervention Risk Change</v>
      </c>
      <c r="B46" s="204" t="str">
        <f>'N3.01'!B46</f>
        <v>Risk Changes</v>
      </c>
      <c r="C46" s="248" t="str">
        <f>'N3.01'!C46</f>
        <v>Optional entry 4</v>
      </c>
      <c r="D46" s="204" t="str">
        <f>'N3.01'!D46</f>
        <v>N/A</v>
      </c>
      <c r="F46" s="212" t="s">
        <v>51</v>
      </c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53">
        <f t="shared" si="22"/>
        <v>0</v>
      </c>
      <c r="S46" s="199" t="str">
        <f t="shared" si="5"/>
        <v>Units:</v>
      </c>
      <c r="T46" s="120"/>
      <c r="V46" s="199" t="str">
        <f t="shared" si="6"/>
        <v>Units:</v>
      </c>
      <c r="W46" s="206"/>
      <c r="X46" s="206"/>
      <c r="Y46" s="206"/>
      <c r="Z46" s="206"/>
      <c r="AA46" s="206"/>
      <c r="AB46" s="206"/>
      <c r="AC46" s="206"/>
      <c r="AD46" s="206"/>
      <c r="AE46" s="206"/>
      <c r="AF46" s="206"/>
      <c r="AG46" s="253">
        <f t="shared" si="23"/>
        <v>0</v>
      </c>
      <c r="AI46" s="199" t="str">
        <f t="shared" si="8"/>
        <v>Units:</v>
      </c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53">
        <f t="shared" si="24"/>
        <v>0</v>
      </c>
    </row>
    <row r="47" spans="1:46">
      <c r="A47" s="247" t="str">
        <f>'N3.01'!A47</f>
        <v>Stage 3: RIIO-2 With Intervention Position 2025/26</v>
      </c>
      <c r="B47" s="247" t="str">
        <f>'N3.01'!B47</f>
        <v>Total Asset Category Risk</v>
      </c>
      <c r="C47" s="247" t="str">
        <f>'N3.01'!C47</f>
        <v>With Intervention Position</v>
      </c>
      <c r="D47" s="247" t="str">
        <f>'N3.01'!D47</f>
        <v>Total</v>
      </c>
      <c r="F47" s="212" t="s">
        <v>51</v>
      </c>
      <c r="G47" s="252">
        <f>SUM(G$33:G$46)</f>
        <v>0</v>
      </c>
      <c r="H47" s="252">
        <f t="shared" ref="H47:P47" si="25">SUM(H$33:H$46)</f>
        <v>0</v>
      </c>
      <c r="I47" s="252">
        <f t="shared" si="25"/>
        <v>0</v>
      </c>
      <c r="J47" s="252">
        <f t="shared" si="25"/>
        <v>0</v>
      </c>
      <c r="K47" s="252">
        <f t="shared" si="25"/>
        <v>0</v>
      </c>
      <c r="L47" s="252">
        <f t="shared" si="25"/>
        <v>0</v>
      </c>
      <c r="M47" s="252">
        <f t="shared" si="25"/>
        <v>0</v>
      </c>
      <c r="N47" s="252">
        <f t="shared" si="25"/>
        <v>0</v>
      </c>
      <c r="O47" s="252">
        <f t="shared" si="25"/>
        <v>0</v>
      </c>
      <c r="P47" s="252">
        <f t="shared" si="25"/>
        <v>0</v>
      </c>
      <c r="Q47" s="252">
        <f t="shared" si="22"/>
        <v>0</v>
      </c>
      <c r="S47" s="199" t="str">
        <f t="shared" si="5"/>
        <v>Units:</v>
      </c>
      <c r="T47" s="120"/>
      <c r="V47" s="199" t="str">
        <f t="shared" si="6"/>
        <v>Units:</v>
      </c>
      <c r="W47" s="252">
        <f t="shared" ref="W47:AF47" si="26">SUM(W$33:W$46)</f>
        <v>0</v>
      </c>
      <c r="X47" s="252">
        <f t="shared" si="26"/>
        <v>0</v>
      </c>
      <c r="Y47" s="252">
        <f t="shared" si="26"/>
        <v>0</v>
      </c>
      <c r="Z47" s="252">
        <f t="shared" si="26"/>
        <v>0</v>
      </c>
      <c r="AA47" s="252">
        <f t="shared" si="26"/>
        <v>0</v>
      </c>
      <c r="AB47" s="252">
        <f t="shared" si="26"/>
        <v>0</v>
      </c>
      <c r="AC47" s="252">
        <f t="shared" si="26"/>
        <v>0</v>
      </c>
      <c r="AD47" s="252">
        <f t="shared" si="26"/>
        <v>0</v>
      </c>
      <c r="AE47" s="252">
        <f t="shared" si="26"/>
        <v>0</v>
      </c>
      <c r="AF47" s="252">
        <f t="shared" si="26"/>
        <v>0</v>
      </c>
      <c r="AG47" s="252">
        <f t="shared" si="23"/>
        <v>0</v>
      </c>
      <c r="AI47" s="199" t="str">
        <f t="shared" si="8"/>
        <v>Units:</v>
      </c>
      <c r="AJ47" s="252">
        <f t="shared" ref="AJ47:AS47" si="27">SUM(AJ$33:AJ$46)</f>
        <v>0</v>
      </c>
      <c r="AK47" s="252">
        <f t="shared" si="27"/>
        <v>0</v>
      </c>
      <c r="AL47" s="252">
        <f t="shared" si="27"/>
        <v>0</v>
      </c>
      <c r="AM47" s="252">
        <f t="shared" si="27"/>
        <v>0</v>
      </c>
      <c r="AN47" s="252">
        <f t="shared" si="27"/>
        <v>0</v>
      </c>
      <c r="AO47" s="252">
        <f t="shared" si="27"/>
        <v>0</v>
      </c>
      <c r="AP47" s="252">
        <f t="shared" si="27"/>
        <v>0</v>
      </c>
      <c r="AQ47" s="252">
        <f t="shared" si="27"/>
        <v>0</v>
      </c>
      <c r="AR47" s="252">
        <f t="shared" si="27"/>
        <v>0</v>
      </c>
      <c r="AS47" s="252">
        <f t="shared" si="27"/>
        <v>0</v>
      </c>
      <c r="AT47" s="252">
        <f t="shared" si="24"/>
        <v>0</v>
      </c>
    </row>
    <row r="48" spans="1:46" s="207" customFormat="1" ht="5" customHeight="1">
      <c r="S48" s="208"/>
      <c r="V48" s="208"/>
      <c r="AI48" s="208"/>
    </row>
    <row r="49" spans="1:46">
      <c r="A49" s="204" t="str">
        <f>'N3.01'!A49</f>
        <v>Long Term Risk Benefit: RIIO-2</v>
      </c>
      <c r="B49" s="204" t="str">
        <f>'N3.01'!B49</f>
        <v>Asset Intervention Impacts</v>
      </c>
      <c r="C49" s="204" t="str">
        <f>'N3.01'!C49</f>
        <v>Asset Replacement (PoF Driven)</v>
      </c>
      <c r="D49" s="204" t="str">
        <f>'N3.01'!D49</f>
        <v>N/A</v>
      </c>
      <c r="F49" s="212" t="s">
        <v>51</v>
      </c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253">
        <f t="shared" ref="Q49:Q55" si="28">SUM(G49:P49)</f>
        <v>0</v>
      </c>
      <c r="S49" s="199" t="str">
        <f t="shared" si="5"/>
        <v>Units:</v>
      </c>
      <c r="T49" s="120"/>
      <c r="V49" s="199" t="str">
        <f t="shared" si="6"/>
        <v>Units:</v>
      </c>
      <c r="W49" s="120"/>
      <c r="X49" s="120"/>
      <c r="Y49" s="120"/>
      <c r="Z49" s="120"/>
      <c r="AA49" s="120"/>
      <c r="AB49" s="120"/>
      <c r="AC49" s="120"/>
      <c r="AD49" s="120"/>
      <c r="AE49" s="120"/>
      <c r="AF49" s="120"/>
      <c r="AG49" s="253">
        <f t="shared" ref="AG49:AG55" si="29">SUM(W49:AF49)</f>
        <v>0</v>
      </c>
      <c r="AI49" s="199" t="str">
        <f t="shared" si="8"/>
        <v>Units:</v>
      </c>
      <c r="AJ49" s="120"/>
      <c r="AK49" s="120"/>
      <c r="AL49" s="120"/>
      <c r="AM49" s="120"/>
      <c r="AN49" s="120"/>
      <c r="AO49" s="120"/>
      <c r="AP49" s="120"/>
      <c r="AQ49" s="120"/>
      <c r="AR49" s="120"/>
      <c r="AS49" s="120"/>
      <c r="AT49" s="253">
        <f t="shared" ref="AT49:AT55" si="30">SUM(AJ49:AS49)</f>
        <v>0</v>
      </c>
    </row>
    <row r="50" spans="1:46">
      <c r="A50" s="204" t="str">
        <f>'N3.01'!A50</f>
        <v>Long Term Risk Benefit: RIIO-2</v>
      </c>
      <c r="B50" s="204" t="str">
        <f>'N3.01'!B50</f>
        <v>Asset Intervention Impacts</v>
      </c>
      <c r="C50" s="204" t="str">
        <f>'N3.01'!C50</f>
        <v>Asset Replacement (CoF Driven)</v>
      </c>
      <c r="D50" s="204" t="str">
        <f>'N3.01'!D50</f>
        <v>N/A</v>
      </c>
      <c r="F50" s="212" t="s">
        <v>51</v>
      </c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253">
        <f t="shared" si="28"/>
        <v>0</v>
      </c>
      <c r="S50" s="199" t="str">
        <f t="shared" si="5"/>
        <v>Units:</v>
      </c>
      <c r="T50" s="120"/>
      <c r="V50" s="199" t="str">
        <f t="shared" si="6"/>
        <v>Units:</v>
      </c>
      <c r="W50" s="120"/>
      <c r="X50" s="120"/>
      <c r="Y50" s="120"/>
      <c r="Z50" s="120"/>
      <c r="AA50" s="120"/>
      <c r="AB50" s="120"/>
      <c r="AC50" s="120"/>
      <c r="AD50" s="120"/>
      <c r="AE50" s="120"/>
      <c r="AF50" s="120"/>
      <c r="AG50" s="253">
        <f t="shared" si="29"/>
        <v>0</v>
      </c>
      <c r="AI50" s="199" t="str">
        <f t="shared" si="8"/>
        <v>Units:</v>
      </c>
      <c r="AJ50" s="120"/>
      <c r="AK50" s="120"/>
      <c r="AL50" s="120"/>
      <c r="AM50" s="120"/>
      <c r="AN50" s="120"/>
      <c r="AO50" s="120"/>
      <c r="AP50" s="120"/>
      <c r="AQ50" s="120"/>
      <c r="AR50" s="120"/>
      <c r="AS50" s="120"/>
      <c r="AT50" s="253">
        <f t="shared" si="30"/>
        <v>0</v>
      </c>
    </row>
    <row r="51" spans="1:46">
      <c r="A51" s="204" t="str">
        <f>'N3.01'!A51</f>
        <v>Long Term Risk Benefit: RIIO-2</v>
      </c>
      <c r="B51" s="204" t="str">
        <f>'N3.01'!B51</f>
        <v>Asset Intervention Impacts</v>
      </c>
      <c r="C51" s="204" t="str">
        <f>'N3.01'!C51</f>
        <v>Asset Replacement (Other Driven)</v>
      </c>
      <c r="D51" s="204" t="str">
        <f>'N3.01'!D51</f>
        <v>N/A</v>
      </c>
      <c r="F51" s="212" t="s">
        <v>51</v>
      </c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253">
        <f t="shared" si="28"/>
        <v>0</v>
      </c>
      <c r="S51" s="199" t="str">
        <f t="shared" si="5"/>
        <v>Units:</v>
      </c>
      <c r="T51" s="120"/>
      <c r="V51" s="199" t="str">
        <f t="shared" si="6"/>
        <v>Units:</v>
      </c>
      <c r="W51" s="120"/>
      <c r="X51" s="120"/>
      <c r="Y51" s="120"/>
      <c r="Z51" s="120"/>
      <c r="AA51" s="120"/>
      <c r="AB51" s="120"/>
      <c r="AC51" s="120"/>
      <c r="AD51" s="120"/>
      <c r="AE51" s="120"/>
      <c r="AF51" s="120"/>
      <c r="AG51" s="253">
        <f t="shared" si="29"/>
        <v>0</v>
      </c>
      <c r="AI51" s="199" t="str">
        <f t="shared" si="8"/>
        <v>Units:</v>
      </c>
      <c r="AJ51" s="120"/>
      <c r="AK51" s="120"/>
      <c r="AL51" s="120"/>
      <c r="AM51" s="120"/>
      <c r="AN51" s="120"/>
      <c r="AO51" s="120"/>
      <c r="AP51" s="120"/>
      <c r="AQ51" s="120"/>
      <c r="AR51" s="120"/>
      <c r="AS51" s="120"/>
      <c r="AT51" s="253">
        <f t="shared" si="30"/>
        <v>0</v>
      </c>
    </row>
    <row r="52" spans="1:46">
      <c r="A52" s="204" t="str">
        <f>'N3.01'!A52</f>
        <v>Long Term Risk Benefit: RIIO-2</v>
      </c>
      <c r="B52" s="204" t="str">
        <f>'N3.01'!B52</f>
        <v>Asset Intervention Impacts</v>
      </c>
      <c r="C52" s="204" t="str">
        <f>'N3.01'!C52</f>
        <v>Asset Refurbishment (PoF Driven)</v>
      </c>
      <c r="D52" s="204" t="str">
        <f>'N3.01'!D52</f>
        <v>N/A</v>
      </c>
      <c r="F52" s="212" t="s">
        <v>51</v>
      </c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253">
        <f t="shared" si="28"/>
        <v>0</v>
      </c>
      <c r="S52" s="199" t="str">
        <f t="shared" si="5"/>
        <v>Units:</v>
      </c>
      <c r="T52" s="120"/>
      <c r="V52" s="199" t="str">
        <f t="shared" si="6"/>
        <v>Units:</v>
      </c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253">
        <f t="shared" si="29"/>
        <v>0</v>
      </c>
      <c r="AI52" s="199" t="str">
        <f t="shared" si="8"/>
        <v>Units:</v>
      </c>
      <c r="AJ52" s="120"/>
      <c r="AK52" s="120"/>
      <c r="AL52" s="120"/>
      <c r="AM52" s="120"/>
      <c r="AN52" s="120"/>
      <c r="AO52" s="120"/>
      <c r="AP52" s="120"/>
      <c r="AQ52" s="120"/>
      <c r="AR52" s="120"/>
      <c r="AS52" s="120"/>
      <c r="AT52" s="253">
        <f t="shared" si="30"/>
        <v>0</v>
      </c>
    </row>
    <row r="53" spans="1:46">
      <c r="A53" s="204" t="str">
        <f>'N3.01'!A53</f>
        <v>Long Term Risk Benefit: RIIO-2</v>
      </c>
      <c r="B53" s="204" t="str">
        <f>'N3.01'!B53</f>
        <v>Asset Intervention Impacts</v>
      </c>
      <c r="C53" s="204" t="str">
        <f>'N3.01'!C53</f>
        <v>Asset Refurbishment (CoF Driven)</v>
      </c>
      <c r="D53" s="204" t="str">
        <f>'N3.01'!D53</f>
        <v>N/A</v>
      </c>
      <c r="F53" s="212" t="s">
        <v>51</v>
      </c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253">
        <f t="shared" si="28"/>
        <v>0</v>
      </c>
      <c r="S53" s="199" t="str">
        <f t="shared" si="5"/>
        <v>Units:</v>
      </c>
      <c r="T53" s="120"/>
      <c r="V53" s="199" t="str">
        <f t="shared" si="6"/>
        <v>Units:</v>
      </c>
      <c r="W53" s="120"/>
      <c r="X53" s="120"/>
      <c r="Y53" s="120"/>
      <c r="Z53" s="120"/>
      <c r="AA53" s="120"/>
      <c r="AB53" s="120"/>
      <c r="AC53" s="120"/>
      <c r="AD53" s="120"/>
      <c r="AE53" s="120"/>
      <c r="AF53" s="120"/>
      <c r="AG53" s="253">
        <f t="shared" si="29"/>
        <v>0</v>
      </c>
      <c r="AI53" s="199" t="str">
        <f t="shared" si="8"/>
        <v>Units:</v>
      </c>
      <c r="AJ53" s="120"/>
      <c r="AK53" s="120"/>
      <c r="AL53" s="120"/>
      <c r="AM53" s="120"/>
      <c r="AN53" s="120"/>
      <c r="AO53" s="120"/>
      <c r="AP53" s="120"/>
      <c r="AQ53" s="120"/>
      <c r="AR53" s="120"/>
      <c r="AS53" s="120"/>
      <c r="AT53" s="253">
        <f t="shared" si="30"/>
        <v>0</v>
      </c>
    </row>
    <row r="54" spans="1:46">
      <c r="A54" s="204" t="str">
        <f>'N3.01'!A54</f>
        <v>Long Term Risk Benefit: RIIO-2</v>
      </c>
      <c r="B54" s="204" t="str">
        <f>'N3.01'!B54</f>
        <v>Asset Intervention Impacts</v>
      </c>
      <c r="C54" s="204" t="str">
        <f>'N3.01'!C54</f>
        <v>Asset Refurbishment (Other Driven)</v>
      </c>
      <c r="D54" s="204" t="str">
        <f>'N3.01'!D54</f>
        <v>N/A</v>
      </c>
      <c r="F54" s="212" t="s">
        <v>51</v>
      </c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253">
        <f t="shared" si="28"/>
        <v>0</v>
      </c>
      <c r="S54" s="199" t="str">
        <f t="shared" si="5"/>
        <v>Units:</v>
      </c>
      <c r="T54" s="120"/>
      <c r="V54" s="199" t="str">
        <f t="shared" si="6"/>
        <v>Units:</v>
      </c>
      <c r="W54" s="120"/>
      <c r="X54" s="120"/>
      <c r="Y54" s="120"/>
      <c r="Z54" s="120"/>
      <c r="AA54" s="120"/>
      <c r="AB54" s="120"/>
      <c r="AC54" s="120"/>
      <c r="AD54" s="120"/>
      <c r="AE54" s="120"/>
      <c r="AF54" s="120"/>
      <c r="AG54" s="253">
        <f t="shared" si="29"/>
        <v>0</v>
      </c>
      <c r="AI54" s="199" t="str">
        <f t="shared" si="8"/>
        <v>Units:</v>
      </c>
      <c r="AJ54" s="120"/>
      <c r="AK54" s="120"/>
      <c r="AL54" s="120"/>
      <c r="AM54" s="120"/>
      <c r="AN54" s="120"/>
      <c r="AO54" s="120"/>
      <c r="AP54" s="120"/>
      <c r="AQ54" s="120"/>
      <c r="AR54" s="120"/>
      <c r="AS54" s="120"/>
      <c r="AT54" s="253">
        <f t="shared" si="30"/>
        <v>0</v>
      </c>
    </row>
    <row r="55" spans="1:46">
      <c r="A55" s="204" t="str">
        <f>'N3.01'!A55</f>
        <v>Long Term Risk Benefit: RIIO-2</v>
      </c>
      <c r="B55" s="204" t="str">
        <f>'N3.01'!B55</f>
        <v>Asset Intervention Impacts</v>
      </c>
      <c r="C55" s="204" t="str">
        <f>'N3.01'!C55</f>
        <v>Total Long Term Risk Benefit</v>
      </c>
      <c r="D55" s="204" t="str">
        <f>'N3.01'!D55</f>
        <v>Sub-Total</v>
      </c>
      <c r="F55" s="212" t="s">
        <v>51</v>
      </c>
      <c r="G55" s="252">
        <f>SUM(G$49:G$54)</f>
        <v>0</v>
      </c>
      <c r="H55" s="252">
        <f t="shared" ref="H55:P55" si="31">SUM(H$49:H$54)</f>
        <v>0</v>
      </c>
      <c r="I55" s="252">
        <f t="shared" si="31"/>
        <v>0</v>
      </c>
      <c r="J55" s="252">
        <f t="shared" si="31"/>
        <v>0</v>
      </c>
      <c r="K55" s="252">
        <f t="shared" si="31"/>
        <v>0</v>
      </c>
      <c r="L55" s="252">
        <f t="shared" si="31"/>
        <v>0</v>
      </c>
      <c r="M55" s="252">
        <f t="shared" si="31"/>
        <v>0</v>
      </c>
      <c r="N55" s="252">
        <f t="shared" si="31"/>
        <v>0</v>
      </c>
      <c r="O55" s="252">
        <f t="shared" si="31"/>
        <v>0</v>
      </c>
      <c r="P55" s="252">
        <f t="shared" si="31"/>
        <v>0</v>
      </c>
      <c r="Q55" s="253">
        <f t="shared" si="28"/>
        <v>0</v>
      </c>
      <c r="S55" s="199" t="str">
        <f t="shared" si="5"/>
        <v>Units:</v>
      </c>
      <c r="T55" s="120"/>
      <c r="V55" s="199" t="str">
        <f t="shared" si="6"/>
        <v>Units:</v>
      </c>
      <c r="W55" s="252">
        <f t="shared" ref="W55:AF55" si="32">SUM(W$49:W$54)</f>
        <v>0</v>
      </c>
      <c r="X55" s="252">
        <f t="shared" si="32"/>
        <v>0</v>
      </c>
      <c r="Y55" s="252">
        <f t="shared" si="32"/>
        <v>0</v>
      </c>
      <c r="Z55" s="252">
        <f t="shared" si="32"/>
        <v>0</v>
      </c>
      <c r="AA55" s="252">
        <f t="shared" si="32"/>
        <v>0</v>
      </c>
      <c r="AB55" s="252">
        <f t="shared" si="32"/>
        <v>0</v>
      </c>
      <c r="AC55" s="252">
        <f t="shared" si="32"/>
        <v>0</v>
      </c>
      <c r="AD55" s="252">
        <f t="shared" si="32"/>
        <v>0</v>
      </c>
      <c r="AE55" s="252">
        <f t="shared" si="32"/>
        <v>0</v>
      </c>
      <c r="AF55" s="252">
        <f t="shared" si="32"/>
        <v>0</v>
      </c>
      <c r="AG55" s="253">
        <f t="shared" si="29"/>
        <v>0</v>
      </c>
      <c r="AI55" s="199" t="str">
        <f t="shared" si="8"/>
        <v>Units:</v>
      </c>
      <c r="AJ55" s="252">
        <f t="shared" ref="AJ55:AS55" si="33">SUM(AJ$49:AJ$54)</f>
        <v>0</v>
      </c>
      <c r="AK55" s="252">
        <f t="shared" si="33"/>
        <v>0</v>
      </c>
      <c r="AL55" s="252">
        <f t="shared" si="33"/>
        <v>0</v>
      </c>
      <c r="AM55" s="252">
        <f t="shared" si="33"/>
        <v>0</v>
      </c>
      <c r="AN55" s="252">
        <f t="shared" si="33"/>
        <v>0</v>
      </c>
      <c r="AO55" s="252">
        <f t="shared" si="33"/>
        <v>0</v>
      </c>
      <c r="AP55" s="252">
        <f t="shared" si="33"/>
        <v>0</v>
      </c>
      <c r="AQ55" s="252">
        <f t="shared" si="33"/>
        <v>0</v>
      </c>
      <c r="AR55" s="252">
        <f t="shared" si="33"/>
        <v>0</v>
      </c>
      <c r="AS55" s="252">
        <f t="shared" si="33"/>
        <v>0</v>
      </c>
      <c r="AT55" s="253">
        <f t="shared" si="30"/>
        <v>0</v>
      </c>
    </row>
    <row r="56" spans="1:46" s="207" customFormat="1" ht="5" customHeight="1">
      <c r="F56" s="208"/>
      <c r="S56" s="208"/>
      <c r="V56" s="208"/>
      <c r="AI56" s="208"/>
    </row>
    <row r="78" spans="5:5">
      <c r="E78" s="209"/>
    </row>
  </sheetData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>
    <tabColor rgb="FF7030A0"/>
  </sheetPr>
  <dimension ref="A1:AV78"/>
  <sheetViews>
    <sheetView zoomScale="85" zoomScaleNormal="85" workbookViewId="0">
      <selection activeCell="G47" sqref="G47"/>
    </sheetView>
  </sheetViews>
  <sheetFormatPr defaultColWidth="9" defaultRowHeight="12.4"/>
  <cols>
    <col min="1" max="1" width="51.19921875" style="89" customWidth="1"/>
    <col min="2" max="2" width="48.796875" style="89" bestFit="1" customWidth="1"/>
    <col min="3" max="3" width="51.19921875" style="89" bestFit="1" customWidth="1"/>
    <col min="4" max="4" width="11.796875" style="89" customWidth="1"/>
    <col min="5" max="5" width="1" style="207" customWidth="1"/>
    <col min="6" max="6" width="6.19921875" style="90" customWidth="1"/>
    <col min="7" max="7" width="9.796875" style="89" bestFit="1" customWidth="1"/>
    <col min="8" max="14" width="9.1328125" style="89" bestFit="1" customWidth="1"/>
    <col min="15" max="17" width="9" style="89"/>
    <col min="18" max="18" width="1" style="207" customWidth="1"/>
    <col min="19" max="19" width="6.19921875" style="90" customWidth="1"/>
    <col min="20" max="20" width="9" style="89"/>
    <col min="21" max="21" width="1" style="207" customWidth="1"/>
    <col min="22" max="22" width="6.19921875" style="90" customWidth="1"/>
    <col min="23" max="33" width="9" style="89"/>
    <col min="34" max="34" width="1" style="207" customWidth="1"/>
    <col min="35" max="35" width="6.19921875" style="90" customWidth="1"/>
    <col min="36" max="46" width="9" style="89"/>
    <col min="47" max="47" width="9.33203125" style="89" bestFit="1" customWidth="1"/>
    <col min="48" max="16384" width="9" style="89"/>
  </cols>
  <sheetData>
    <row r="1" spans="1:48" ht="25.15">
      <c r="A1" s="1" t="str">
        <f>N0_Cover!A1</f>
        <v>RIIO-2 Regulatory Reporting Pack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</row>
    <row r="2" spans="1:48" ht="22.9">
      <c r="A2" s="1">
        <f>N0_Cover!$B$12</f>
        <v>0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</row>
    <row r="3" spans="1:48" ht="19.899999999999999">
      <c r="A3" s="5" t="str">
        <f>"Workbook " &amp; N0_Cover!$B$12</f>
        <v xml:space="preserve">Workbook 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48" ht="17.649999999999999">
      <c r="A4" s="7" t="str">
        <f>"Submission Version " &amp; N0_Cover!$B$15 &amp; " - Submitted on " &amp; TEXT(N0_Cover!$B$16,"dd mmm yyyy")</f>
        <v>Submission Version  - Submitted on 00 Jan 1900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</row>
    <row r="5" spans="1:48" ht="17.649999999999999">
      <c r="A5" s="7" t="str">
        <f>"Template Version: " &amp; N0_Cover!$B$11</f>
        <v>Template Version: v1.0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</row>
    <row r="6" spans="1:48" ht="19.899999999999999">
      <c r="A6" s="5" t="e">
        <f ca="1">"Sheet: " &amp;VLOOKUP(RIGHT(CELL("filename",A1),LEN(CELL("filename",A1))-FIND("]",CELL("filename",A1))),'N0.1_Contents'!$A$11:$B$98,2,FALSE)</f>
        <v>#N/A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</row>
    <row r="7" spans="1:48" ht="17.649999999999999">
      <c r="A7" s="7" t="str">
        <f>"Prices Base: " &amp; 'N0.5_Data_Constants'!C13</f>
        <v>Prices Base: 2018/19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</row>
    <row r="8" spans="1:48" s="137" customFormat="1">
      <c r="A8" s="140" t="str">
        <f>"Error Checks: " &amp; IF(ISERROR(MATCH("Error",$A$9:$AV$9,0)),"OK","Error")</f>
        <v>Error Checks: OK</v>
      </c>
      <c r="B8" s="141"/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1"/>
      <c r="AE8" s="141"/>
      <c r="AF8" s="141"/>
      <c r="AG8" s="141"/>
      <c r="AH8" s="141"/>
      <c r="AI8" s="141"/>
      <c r="AJ8" s="141"/>
      <c r="AK8" s="141"/>
      <c r="AL8" s="141"/>
      <c r="AM8" s="141"/>
      <c r="AN8" s="141"/>
      <c r="AO8" s="141"/>
      <c r="AP8" s="141"/>
      <c r="AQ8" s="141"/>
      <c r="AR8" s="141"/>
      <c r="AS8" s="141"/>
      <c r="AT8" s="141"/>
      <c r="AU8" s="141"/>
    </row>
    <row r="9" spans="1:48" s="137" customFormat="1">
      <c r="A9" s="142" t="str">
        <f t="shared" ref="A9:AV9" si="0">IF(ISERROR(MATCH("Error",A10:A12,0)),"-","Error")</f>
        <v>-</v>
      </c>
      <c r="B9" s="142" t="str">
        <f t="shared" si="0"/>
        <v>-</v>
      </c>
      <c r="C9" s="142" t="str">
        <f t="shared" si="0"/>
        <v>-</v>
      </c>
      <c r="D9" s="142"/>
      <c r="E9" s="142" t="str">
        <f t="shared" si="0"/>
        <v>-</v>
      </c>
      <c r="F9" s="142" t="str">
        <f t="shared" si="0"/>
        <v>-</v>
      </c>
      <c r="G9" s="142" t="str">
        <f t="shared" si="0"/>
        <v>-</v>
      </c>
      <c r="H9" s="142" t="str">
        <f t="shared" si="0"/>
        <v>-</v>
      </c>
      <c r="I9" s="142" t="str">
        <f t="shared" si="0"/>
        <v>-</v>
      </c>
      <c r="J9" s="142" t="str">
        <f t="shared" si="0"/>
        <v>-</v>
      </c>
      <c r="K9" s="142" t="str">
        <f t="shared" si="0"/>
        <v>-</v>
      </c>
      <c r="L9" s="142" t="str">
        <f t="shared" si="0"/>
        <v>-</v>
      </c>
      <c r="M9" s="142" t="str">
        <f t="shared" si="0"/>
        <v>-</v>
      </c>
      <c r="N9" s="142" t="str">
        <f t="shared" si="0"/>
        <v>-</v>
      </c>
      <c r="O9" s="142" t="str">
        <f t="shared" si="0"/>
        <v>-</v>
      </c>
      <c r="P9" s="142" t="str">
        <f t="shared" si="0"/>
        <v>-</v>
      </c>
      <c r="Q9" s="142" t="str">
        <f t="shared" si="0"/>
        <v>-</v>
      </c>
      <c r="R9" s="142" t="str">
        <f t="shared" si="0"/>
        <v>-</v>
      </c>
      <c r="S9" s="142" t="str">
        <f t="shared" si="0"/>
        <v>-</v>
      </c>
      <c r="T9" s="142" t="str">
        <f t="shared" si="0"/>
        <v>-</v>
      </c>
      <c r="U9" s="142" t="str">
        <f t="shared" si="0"/>
        <v>-</v>
      </c>
      <c r="V9" s="142" t="str">
        <f t="shared" si="0"/>
        <v>-</v>
      </c>
      <c r="W9" s="142" t="str">
        <f t="shared" si="0"/>
        <v>-</v>
      </c>
      <c r="X9" s="142" t="str">
        <f t="shared" si="0"/>
        <v>-</v>
      </c>
      <c r="Y9" s="142" t="str">
        <f t="shared" si="0"/>
        <v>-</v>
      </c>
      <c r="Z9" s="142" t="str">
        <f t="shared" si="0"/>
        <v>-</v>
      </c>
      <c r="AA9" s="142" t="str">
        <f t="shared" si="0"/>
        <v>-</v>
      </c>
      <c r="AB9" s="142" t="str">
        <f t="shared" si="0"/>
        <v>-</v>
      </c>
      <c r="AC9" s="142" t="str">
        <f t="shared" si="0"/>
        <v>-</v>
      </c>
      <c r="AD9" s="142" t="str">
        <f t="shared" si="0"/>
        <v>-</v>
      </c>
      <c r="AE9" s="142" t="str">
        <f t="shared" si="0"/>
        <v>-</v>
      </c>
      <c r="AF9" s="142" t="str">
        <f t="shared" si="0"/>
        <v>-</v>
      </c>
      <c r="AG9" s="142" t="str">
        <f t="shared" si="0"/>
        <v>-</v>
      </c>
      <c r="AH9" s="142" t="str">
        <f t="shared" si="0"/>
        <v>-</v>
      </c>
      <c r="AI9" s="142" t="str">
        <f t="shared" si="0"/>
        <v>-</v>
      </c>
      <c r="AJ9" s="142" t="str">
        <f t="shared" si="0"/>
        <v>-</v>
      </c>
      <c r="AK9" s="142" t="str">
        <f t="shared" si="0"/>
        <v>-</v>
      </c>
      <c r="AL9" s="142" t="str">
        <f t="shared" si="0"/>
        <v>-</v>
      </c>
      <c r="AM9" s="142" t="str">
        <f t="shared" si="0"/>
        <v>-</v>
      </c>
      <c r="AN9" s="142" t="str">
        <f t="shared" si="0"/>
        <v>-</v>
      </c>
      <c r="AO9" s="142" t="str">
        <f t="shared" si="0"/>
        <v>-</v>
      </c>
      <c r="AP9" s="142" t="str">
        <f t="shared" si="0"/>
        <v>-</v>
      </c>
      <c r="AQ9" s="142" t="str">
        <f t="shared" si="0"/>
        <v>-</v>
      </c>
      <c r="AR9" s="142" t="str">
        <f t="shared" si="0"/>
        <v>-</v>
      </c>
      <c r="AS9" s="142" t="str">
        <f t="shared" si="0"/>
        <v>-</v>
      </c>
      <c r="AT9" s="142" t="str">
        <f t="shared" si="0"/>
        <v>-</v>
      </c>
      <c r="AU9" s="142" t="str">
        <f t="shared" si="0"/>
        <v>-</v>
      </c>
      <c r="AV9" s="137" t="str">
        <f t="shared" si="0"/>
        <v>-</v>
      </c>
    </row>
    <row r="12" spans="1:48" ht="19.899999999999999">
      <c r="A12" s="14" t="e">
        <f>'N0.6_Lookup_References'!B51</f>
        <v>#N/A</v>
      </c>
      <c r="B12" s="14"/>
      <c r="F12" s="14"/>
      <c r="G12" s="89" t="s">
        <v>0</v>
      </c>
      <c r="S12" s="200"/>
      <c r="T12" s="89" t="s">
        <v>2</v>
      </c>
      <c r="W12" s="201"/>
      <c r="X12" s="202" t="s">
        <v>229</v>
      </c>
      <c r="Y12" s="89" t="e">
        <f>VLOOKUP(A12, 'N0.6_Lookup_References'!B14:C63, 2, FALSE)</f>
        <v>#N/A</v>
      </c>
    </row>
    <row r="13" spans="1:48">
      <c r="S13" s="99" t="s">
        <v>112</v>
      </c>
      <c r="V13" s="99" t="s">
        <v>110</v>
      </c>
      <c r="AI13" s="99" t="s">
        <v>111</v>
      </c>
    </row>
    <row r="14" spans="1:48" ht="12.75" thickBot="1">
      <c r="A14" s="203" t="s">
        <v>413</v>
      </c>
      <c r="B14" s="203" t="s">
        <v>414</v>
      </c>
      <c r="C14" s="203" t="s">
        <v>415</v>
      </c>
      <c r="D14" s="203" t="s">
        <v>615</v>
      </c>
      <c r="F14" s="92" t="s">
        <v>49</v>
      </c>
      <c r="G14" s="91" t="s">
        <v>13</v>
      </c>
      <c r="H14" s="21" t="s">
        <v>14</v>
      </c>
      <c r="I14" s="22" t="s">
        <v>15</v>
      </c>
      <c r="J14" s="23" t="s">
        <v>16</v>
      </c>
      <c r="K14" s="24" t="s">
        <v>17</v>
      </c>
      <c r="L14" s="25" t="s">
        <v>18</v>
      </c>
      <c r="M14" s="26" t="s">
        <v>19</v>
      </c>
      <c r="N14" s="29" t="s">
        <v>20</v>
      </c>
      <c r="O14" s="27" t="s">
        <v>21</v>
      </c>
      <c r="P14" s="31" t="s">
        <v>22</v>
      </c>
      <c r="Q14" s="198" t="s">
        <v>26</v>
      </c>
      <c r="S14" s="92" t="s">
        <v>49</v>
      </c>
      <c r="T14" s="92" t="s">
        <v>76</v>
      </c>
      <c r="V14" s="92" t="s">
        <v>49</v>
      </c>
      <c r="W14" s="91" t="s">
        <v>13</v>
      </c>
      <c r="X14" s="21" t="s">
        <v>14</v>
      </c>
      <c r="Y14" s="22" t="s">
        <v>15</v>
      </c>
      <c r="Z14" s="23" t="s">
        <v>16</v>
      </c>
      <c r="AA14" s="24" t="s">
        <v>17</v>
      </c>
      <c r="AB14" s="25" t="s">
        <v>18</v>
      </c>
      <c r="AC14" s="26" t="s">
        <v>19</v>
      </c>
      <c r="AD14" s="29" t="s">
        <v>20</v>
      </c>
      <c r="AE14" s="27" t="s">
        <v>21</v>
      </c>
      <c r="AF14" s="31" t="s">
        <v>22</v>
      </c>
      <c r="AG14" s="198" t="s">
        <v>26</v>
      </c>
      <c r="AI14" s="92" t="s">
        <v>49</v>
      </c>
      <c r="AJ14" s="91" t="s">
        <v>4</v>
      </c>
      <c r="AK14" s="21" t="s">
        <v>5</v>
      </c>
      <c r="AL14" s="22" t="s">
        <v>6</v>
      </c>
      <c r="AM14" s="23" t="s">
        <v>7</v>
      </c>
      <c r="AN14" s="24" t="s">
        <v>8</v>
      </c>
      <c r="AO14" s="25" t="s">
        <v>91</v>
      </c>
      <c r="AP14" s="26" t="s">
        <v>92</v>
      </c>
      <c r="AQ14" s="29" t="s">
        <v>93</v>
      </c>
      <c r="AR14" s="27" t="s">
        <v>94</v>
      </c>
      <c r="AS14" s="31" t="s">
        <v>95</v>
      </c>
      <c r="AT14" s="198" t="s">
        <v>26</v>
      </c>
    </row>
    <row r="15" spans="1:48">
      <c r="A15" s="247" t="str">
        <f>'N3.01'!A15</f>
        <v>Stage1: RIIO-1 Closeout Position</v>
      </c>
      <c r="B15" s="247" t="str">
        <f>'N3.01'!B15</f>
        <v>Total Asset Category Risk</v>
      </c>
      <c r="C15" s="247" t="str">
        <f>'N3.01'!C15</f>
        <v>Closeout Position</v>
      </c>
      <c r="D15" s="247" t="str">
        <f>'N3.01'!D15</f>
        <v>Total</v>
      </c>
      <c r="F15" s="212" t="s">
        <v>51</v>
      </c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253">
        <f t="shared" ref="Q15:Q22" si="1">SUM(G15:P15)</f>
        <v>0</v>
      </c>
      <c r="S15" s="199" t="str">
        <f>$X$12</f>
        <v>Units:</v>
      </c>
      <c r="T15" s="120"/>
      <c r="V15" s="199" t="str">
        <f>$X$12</f>
        <v>Units:</v>
      </c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253">
        <f t="shared" ref="AG15:AG20" si="2">SUM(W15:AF15)</f>
        <v>0</v>
      </c>
      <c r="AI15" s="199" t="str">
        <f>$X$12</f>
        <v>Units:</v>
      </c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253">
        <f t="shared" ref="AT15:AT20" si="3">SUM(AJ15:AS15)</f>
        <v>0</v>
      </c>
    </row>
    <row r="16" spans="1:48">
      <c r="A16" s="204" t="str">
        <f>'N3.01'!A16</f>
        <v>Stage1: RIIO-1 to RIIO-2</v>
      </c>
      <c r="B16" s="204" t="str">
        <f>'N3.01'!B16</f>
        <v>Normalisation: True-Up</v>
      </c>
      <c r="C16" s="204" t="str">
        <f>'N3.01'!C16</f>
        <v>Data Revision</v>
      </c>
      <c r="D16" s="204" t="str">
        <f>'N3.01'!D16</f>
        <v>N/A</v>
      </c>
      <c r="F16" s="212" t="s">
        <v>51</v>
      </c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253">
        <f t="shared" si="1"/>
        <v>0</v>
      </c>
      <c r="S16" s="199" t="str">
        <f>$X$12</f>
        <v>Units:</v>
      </c>
      <c r="T16" s="120"/>
      <c r="V16" s="199" t="str">
        <f>$X$12</f>
        <v>Units:</v>
      </c>
      <c r="W16" s="120"/>
      <c r="X16" s="120"/>
      <c r="Y16" s="120"/>
      <c r="Z16" s="120"/>
      <c r="AA16" s="120"/>
      <c r="AB16" s="120"/>
      <c r="AC16" s="120"/>
      <c r="AD16" s="120"/>
      <c r="AE16" s="120"/>
      <c r="AF16" s="120"/>
      <c r="AG16" s="253">
        <f t="shared" si="2"/>
        <v>0</v>
      </c>
      <c r="AI16" s="199" t="str">
        <f>$X$12</f>
        <v>Units:</v>
      </c>
      <c r="AJ16" s="120"/>
      <c r="AK16" s="120"/>
      <c r="AL16" s="120"/>
      <c r="AM16" s="120"/>
      <c r="AN16" s="120"/>
      <c r="AO16" s="120"/>
      <c r="AP16" s="120"/>
      <c r="AQ16" s="120"/>
      <c r="AR16" s="120"/>
      <c r="AS16" s="120"/>
      <c r="AT16" s="253">
        <f t="shared" si="3"/>
        <v>0</v>
      </c>
    </row>
    <row r="17" spans="1:46">
      <c r="A17" s="204" t="str">
        <f>'N3.01'!A17</f>
        <v>Stage1: RIIO-1 to RIIO-2</v>
      </c>
      <c r="B17" s="204" t="str">
        <f>'N3.01'!B17</f>
        <v>Normalisation: True-Up</v>
      </c>
      <c r="C17" s="204" t="str">
        <f>'N3.01'!C17</f>
        <v>Methodological Change</v>
      </c>
      <c r="D17" s="204" t="str">
        <f>'N3.01'!D17</f>
        <v>N/A</v>
      </c>
      <c r="F17" s="212" t="s">
        <v>51</v>
      </c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253">
        <f t="shared" si="1"/>
        <v>0</v>
      </c>
      <c r="S17" s="199" t="str">
        <f>$X$12</f>
        <v>Units:</v>
      </c>
      <c r="T17" s="120"/>
      <c r="V17" s="199" t="str">
        <f>$X$12</f>
        <v>Units:</v>
      </c>
      <c r="W17" s="120"/>
      <c r="X17" s="120"/>
      <c r="Y17" s="120"/>
      <c r="Z17" s="120"/>
      <c r="AA17" s="120"/>
      <c r="AB17" s="120"/>
      <c r="AC17" s="120"/>
      <c r="AD17" s="120"/>
      <c r="AE17" s="120"/>
      <c r="AF17" s="120"/>
      <c r="AG17" s="253">
        <f t="shared" si="2"/>
        <v>0</v>
      </c>
      <c r="AI17" s="199" t="str">
        <f>$X$12</f>
        <v>Units:</v>
      </c>
      <c r="AJ17" s="120"/>
      <c r="AK17" s="120"/>
      <c r="AL17" s="120"/>
      <c r="AM17" s="120"/>
      <c r="AN17" s="120"/>
      <c r="AO17" s="120"/>
      <c r="AP17" s="120"/>
      <c r="AQ17" s="120"/>
      <c r="AR17" s="120"/>
      <c r="AS17" s="120"/>
      <c r="AT17" s="253">
        <f t="shared" si="3"/>
        <v>0</v>
      </c>
    </row>
    <row r="18" spans="1:46">
      <c r="A18" s="204" t="str">
        <f>'N3.01'!A18</f>
        <v>Stage1: RIIO-1 to RIIO-2</v>
      </c>
      <c r="B18" s="204" t="str">
        <f>'N3.01'!B18</f>
        <v>Normalisation: True-Up</v>
      </c>
      <c r="C18" s="248" t="str">
        <f>'N3.01'!C18</f>
        <v>Optional entry 1</v>
      </c>
      <c r="D18" s="204" t="str">
        <f>'N3.01'!D18</f>
        <v>N/A</v>
      </c>
      <c r="F18" s="212" t="s">
        <v>51</v>
      </c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253">
        <f t="shared" si="1"/>
        <v>0</v>
      </c>
      <c r="S18" s="199" t="str">
        <f>$X$12</f>
        <v>Units:</v>
      </c>
      <c r="T18" s="120"/>
      <c r="V18" s="199" t="str">
        <f>$X$12</f>
        <v>Units:</v>
      </c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253">
        <f t="shared" si="2"/>
        <v>0</v>
      </c>
      <c r="AI18" s="199" t="str">
        <f>$X$12</f>
        <v>Units:</v>
      </c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253">
        <f t="shared" si="3"/>
        <v>0</v>
      </c>
    </row>
    <row r="19" spans="1:46">
      <c r="A19" s="204" t="str">
        <f>'N3.01'!A19</f>
        <v>Stage1: RIIO-1 to RIIO-2</v>
      </c>
      <c r="B19" s="204" t="str">
        <f>'N3.01'!B19</f>
        <v>Normalisation: True-Up</v>
      </c>
      <c r="C19" s="248" t="str">
        <f>'N3.01'!C19</f>
        <v>Optional entry 2</v>
      </c>
      <c r="D19" s="204" t="str">
        <f>'N3.01'!D19</f>
        <v>N/A</v>
      </c>
      <c r="F19" s="212" t="s">
        <v>51</v>
      </c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252">
        <f t="shared" si="1"/>
        <v>0</v>
      </c>
      <c r="S19" s="199" t="str">
        <f>$X$12</f>
        <v>Units:</v>
      </c>
      <c r="T19" s="120"/>
      <c r="V19" s="199" t="str">
        <f>$X$12</f>
        <v>Units:</v>
      </c>
      <c r="W19" s="120"/>
      <c r="X19" s="120"/>
      <c r="Y19" s="120"/>
      <c r="Z19" s="120"/>
      <c r="AA19" s="120"/>
      <c r="AB19" s="120"/>
      <c r="AC19" s="120"/>
      <c r="AD19" s="120"/>
      <c r="AE19" s="120"/>
      <c r="AF19" s="120"/>
      <c r="AG19" s="252">
        <f t="shared" si="2"/>
        <v>0</v>
      </c>
      <c r="AI19" s="199" t="str">
        <f>$X$12</f>
        <v>Units:</v>
      </c>
      <c r="AJ19" s="120"/>
      <c r="AK19" s="120"/>
      <c r="AL19" s="120"/>
      <c r="AM19" s="120"/>
      <c r="AN19" s="120"/>
      <c r="AO19" s="120"/>
      <c r="AP19" s="120"/>
      <c r="AQ19" s="120"/>
      <c r="AR19" s="120"/>
      <c r="AS19" s="120"/>
      <c r="AT19" s="252">
        <f t="shared" si="3"/>
        <v>0</v>
      </c>
    </row>
    <row r="20" spans="1:46">
      <c r="A20" s="247" t="str">
        <f>'N3.01'!A20</f>
        <v>Stage 2: RIIO-2 Start Position 2020/21</v>
      </c>
      <c r="B20" s="247" t="str">
        <f>'N3.01'!B20</f>
        <v>Total Asset Category Risk</v>
      </c>
      <c r="C20" s="247" t="str">
        <f>'N3.01'!C20</f>
        <v>Start Position</v>
      </c>
      <c r="D20" s="247" t="str">
        <f>'N3.01'!D20</f>
        <v>Total</v>
      </c>
      <c r="F20" s="212" t="s">
        <v>51</v>
      </c>
      <c r="G20" s="252">
        <f>SUM(G15:G19)</f>
        <v>0</v>
      </c>
      <c r="H20" s="252">
        <f t="shared" ref="H20:P20" si="4">SUM(H15:H19)</f>
        <v>0</v>
      </c>
      <c r="I20" s="252">
        <f t="shared" si="4"/>
        <v>0</v>
      </c>
      <c r="J20" s="252">
        <f t="shared" si="4"/>
        <v>0</v>
      </c>
      <c r="K20" s="252">
        <f t="shared" si="4"/>
        <v>0</v>
      </c>
      <c r="L20" s="252">
        <f t="shared" si="4"/>
        <v>0</v>
      </c>
      <c r="M20" s="252">
        <f t="shared" si="4"/>
        <v>0</v>
      </c>
      <c r="N20" s="252">
        <f t="shared" si="4"/>
        <v>0</v>
      </c>
      <c r="O20" s="252">
        <f t="shared" si="4"/>
        <v>0</v>
      </c>
      <c r="P20" s="252">
        <f t="shared" si="4"/>
        <v>0</v>
      </c>
      <c r="Q20" s="252">
        <f t="shared" si="1"/>
        <v>0</v>
      </c>
      <c r="S20" s="199" t="str">
        <f t="shared" ref="S20:S55" si="5">$X$12</f>
        <v>Units:</v>
      </c>
      <c r="T20" s="120"/>
      <c r="V20" s="199" t="str">
        <f t="shared" ref="V20:V55" si="6">$X$12</f>
        <v>Units:</v>
      </c>
      <c r="W20" s="252">
        <f t="shared" ref="W20:AF20" si="7">SUM(W15:W19)</f>
        <v>0</v>
      </c>
      <c r="X20" s="252">
        <f t="shared" si="7"/>
        <v>0</v>
      </c>
      <c r="Y20" s="252">
        <f t="shared" si="7"/>
        <v>0</v>
      </c>
      <c r="Z20" s="252">
        <f t="shared" si="7"/>
        <v>0</v>
      </c>
      <c r="AA20" s="252">
        <f t="shared" si="7"/>
        <v>0</v>
      </c>
      <c r="AB20" s="252">
        <f t="shared" si="7"/>
        <v>0</v>
      </c>
      <c r="AC20" s="252">
        <f t="shared" si="7"/>
        <v>0</v>
      </c>
      <c r="AD20" s="252">
        <f t="shared" si="7"/>
        <v>0</v>
      </c>
      <c r="AE20" s="252">
        <f t="shared" si="7"/>
        <v>0</v>
      </c>
      <c r="AF20" s="252">
        <f t="shared" si="7"/>
        <v>0</v>
      </c>
      <c r="AG20" s="252">
        <f t="shared" si="2"/>
        <v>0</v>
      </c>
      <c r="AI20" s="199" t="str">
        <f t="shared" ref="AI20:AI55" si="8">$X$12</f>
        <v>Units:</v>
      </c>
      <c r="AJ20" s="252">
        <f t="shared" ref="AJ20:AS20" si="9">SUM(AJ15:AJ19)</f>
        <v>0</v>
      </c>
      <c r="AK20" s="252">
        <f t="shared" si="9"/>
        <v>0</v>
      </c>
      <c r="AL20" s="252">
        <f t="shared" si="9"/>
        <v>0</v>
      </c>
      <c r="AM20" s="252">
        <f t="shared" si="9"/>
        <v>0</v>
      </c>
      <c r="AN20" s="252">
        <f t="shared" si="9"/>
        <v>0</v>
      </c>
      <c r="AO20" s="252">
        <f t="shared" si="9"/>
        <v>0</v>
      </c>
      <c r="AP20" s="252">
        <f t="shared" si="9"/>
        <v>0</v>
      </c>
      <c r="AQ20" s="252">
        <f t="shared" si="9"/>
        <v>0</v>
      </c>
      <c r="AR20" s="252">
        <f t="shared" si="9"/>
        <v>0</v>
      </c>
      <c r="AS20" s="252">
        <f t="shared" si="9"/>
        <v>0</v>
      </c>
      <c r="AT20" s="252">
        <f t="shared" si="3"/>
        <v>0</v>
      </c>
    </row>
    <row r="21" spans="1:46">
      <c r="A21" s="204" t="str">
        <f>'N3.01'!A21</f>
        <v>Stage 2: Without Intervention Risk Change</v>
      </c>
      <c r="B21" s="204" t="str">
        <f>'N3.01'!B21</f>
        <v>Deterioration</v>
      </c>
      <c r="C21" s="204" t="str">
        <f>'N3.01'!C21</f>
        <v>Original Forecast Deterioration</v>
      </c>
      <c r="D21" s="204" t="str">
        <f>'N3.01'!D21</f>
        <v>N/A</v>
      </c>
      <c r="F21" s="212" t="s">
        <v>51</v>
      </c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253">
        <f t="shared" si="1"/>
        <v>0</v>
      </c>
      <c r="S21" s="199" t="str">
        <f t="shared" si="5"/>
        <v>Units:</v>
      </c>
      <c r="T21" s="120"/>
      <c r="V21" s="199" t="str">
        <f t="shared" si="6"/>
        <v>Units:</v>
      </c>
      <c r="W21" s="120"/>
      <c r="X21" s="120"/>
      <c r="Y21" s="120"/>
      <c r="Z21" s="120"/>
      <c r="AA21" s="120"/>
      <c r="AB21" s="120"/>
      <c r="AC21" s="120"/>
      <c r="AD21" s="120"/>
      <c r="AE21" s="120"/>
      <c r="AF21" s="120"/>
      <c r="AG21" s="253">
        <f t="shared" ref="AG21:AG32" si="10">SUM(W21:AF21)</f>
        <v>0</v>
      </c>
      <c r="AI21" s="199" t="str">
        <f t="shared" si="8"/>
        <v>Units:</v>
      </c>
      <c r="AJ21" s="120"/>
      <c r="AK21" s="120"/>
      <c r="AL21" s="120"/>
      <c r="AM21" s="120"/>
      <c r="AN21" s="120"/>
      <c r="AO21" s="120"/>
      <c r="AP21" s="120"/>
      <c r="AQ21" s="120"/>
      <c r="AR21" s="120"/>
      <c r="AS21" s="120"/>
      <c r="AT21" s="253">
        <f t="shared" ref="AT21:AT32" si="11">SUM(AJ21:AS21)</f>
        <v>0</v>
      </c>
    </row>
    <row r="22" spans="1:46">
      <c r="A22" s="204" t="str">
        <f>'N3.01'!A22</f>
        <v>Stage 2: Without Intervention Risk Change</v>
      </c>
      <c r="B22" s="204" t="str">
        <f>'N3.01'!B22</f>
        <v>Non-Intervention Impacts</v>
      </c>
      <c r="C22" s="204" t="str">
        <f>'N3.01'!C22</f>
        <v>Revised Forecast Deterioration</v>
      </c>
      <c r="D22" s="204" t="str">
        <f>'N3.01'!D22</f>
        <v>N/A</v>
      </c>
      <c r="F22" s="212" t="s">
        <v>51</v>
      </c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253">
        <f t="shared" si="1"/>
        <v>0</v>
      </c>
      <c r="S22" s="199" t="str">
        <f t="shared" si="5"/>
        <v>Units:</v>
      </c>
      <c r="T22" s="120"/>
      <c r="V22" s="199" t="str">
        <f t="shared" si="6"/>
        <v>Units:</v>
      </c>
      <c r="W22" s="120"/>
      <c r="X22" s="120"/>
      <c r="Y22" s="120"/>
      <c r="Z22" s="120"/>
      <c r="AA22" s="120"/>
      <c r="AB22" s="120"/>
      <c r="AC22" s="120"/>
      <c r="AD22" s="120"/>
      <c r="AE22" s="120"/>
      <c r="AF22" s="120"/>
      <c r="AG22" s="253">
        <f t="shared" si="10"/>
        <v>0</v>
      </c>
      <c r="AI22" s="199" t="str">
        <f t="shared" si="8"/>
        <v>Units:</v>
      </c>
      <c r="AJ22" s="120"/>
      <c r="AK22" s="120"/>
      <c r="AL22" s="120"/>
      <c r="AM22" s="120"/>
      <c r="AN22" s="120"/>
      <c r="AO22" s="120"/>
      <c r="AP22" s="120"/>
      <c r="AQ22" s="120"/>
      <c r="AR22" s="120"/>
      <c r="AS22" s="120"/>
      <c r="AT22" s="253">
        <f t="shared" si="11"/>
        <v>0</v>
      </c>
    </row>
    <row r="23" spans="1:46">
      <c r="A23" s="204" t="str">
        <f>'N3.01'!A23</f>
        <v>Stage 2: Without Intervention Risk Change</v>
      </c>
      <c r="B23" s="204" t="str">
        <f>'N3.01'!B23</f>
        <v>Non-Intervention Impacts</v>
      </c>
      <c r="C23" s="204" t="str">
        <f>'N3.01'!C23</f>
        <v>Deterioration Change Impact</v>
      </c>
      <c r="D23" s="204" t="str">
        <f>'N3.01'!D23</f>
        <v>Non-Intervention</v>
      </c>
      <c r="F23" s="212" t="s">
        <v>51</v>
      </c>
      <c r="G23" s="254">
        <f t="shared" ref="G23:P23" si="12">G$22-G$21</f>
        <v>0</v>
      </c>
      <c r="H23" s="254">
        <f t="shared" si="12"/>
        <v>0</v>
      </c>
      <c r="I23" s="254">
        <f t="shared" si="12"/>
        <v>0</v>
      </c>
      <c r="J23" s="254">
        <f t="shared" si="12"/>
        <v>0</v>
      </c>
      <c r="K23" s="254">
        <f t="shared" si="12"/>
        <v>0</v>
      </c>
      <c r="L23" s="254">
        <f t="shared" si="12"/>
        <v>0</v>
      </c>
      <c r="M23" s="254">
        <f t="shared" si="12"/>
        <v>0</v>
      </c>
      <c r="N23" s="254">
        <f t="shared" si="12"/>
        <v>0</v>
      </c>
      <c r="O23" s="254">
        <f t="shared" si="12"/>
        <v>0</v>
      </c>
      <c r="P23" s="254">
        <f t="shared" si="12"/>
        <v>0</v>
      </c>
      <c r="Q23" s="253">
        <f t="shared" ref="Q23:Q32" si="13">SUM(G23:P23)</f>
        <v>0</v>
      </c>
      <c r="S23" s="199" t="str">
        <f t="shared" si="5"/>
        <v>Units:</v>
      </c>
      <c r="T23" s="120"/>
      <c r="V23" s="199" t="str">
        <f t="shared" si="6"/>
        <v>Units:</v>
      </c>
      <c r="W23" s="254">
        <f t="shared" ref="W23:AF23" si="14">W$22-W$21</f>
        <v>0</v>
      </c>
      <c r="X23" s="254">
        <f t="shared" si="14"/>
        <v>0</v>
      </c>
      <c r="Y23" s="254">
        <f t="shared" si="14"/>
        <v>0</v>
      </c>
      <c r="Z23" s="254">
        <f t="shared" si="14"/>
        <v>0</v>
      </c>
      <c r="AA23" s="254">
        <f t="shared" si="14"/>
        <v>0</v>
      </c>
      <c r="AB23" s="254">
        <f t="shared" si="14"/>
        <v>0</v>
      </c>
      <c r="AC23" s="254">
        <f t="shared" si="14"/>
        <v>0</v>
      </c>
      <c r="AD23" s="254">
        <f t="shared" si="14"/>
        <v>0</v>
      </c>
      <c r="AE23" s="254">
        <f t="shared" si="14"/>
        <v>0</v>
      </c>
      <c r="AF23" s="254">
        <f t="shared" si="14"/>
        <v>0</v>
      </c>
      <c r="AG23" s="253">
        <f t="shared" si="10"/>
        <v>0</v>
      </c>
      <c r="AI23" s="199" t="str">
        <f t="shared" si="8"/>
        <v>Units:</v>
      </c>
      <c r="AJ23" s="254">
        <f t="shared" ref="AJ23:AS23" si="15">AJ$22-AJ$21</f>
        <v>0</v>
      </c>
      <c r="AK23" s="254">
        <f t="shared" si="15"/>
        <v>0</v>
      </c>
      <c r="AL23" s="254">
        <f t="shared" si="15"/>
        <v>0</v>
      </c>
      <c r="AM23" s="254">
        <f t="shared" si="15"/>
        <v>0</v>
      </c>
      <c r="AN23" s="254">
        <f t="shared" si="15"/>
        <v>0</v>
      </c>
      <c r="AO23" s="254">
        <f t="shared" si="15"/>
        <v>0</v>
      </c>
      <c r="AP23" s="254">
        <f t="shared" si="15"/>
        <v>0</v>
      </c>
      <c r="AQ23" s="254">
        <f t="shared" si="15"/>
        <v>0</v>
      </c>
      <c r="AR23" s="254">
        <f t="shared" si="15"/>
        <v>0</v>
      </c>
      <c r="AS23" s="254">
        <f t="shared" si="15"/>
        <v>0</v>
      </c>
      <c r="AT23" s="253">
        <f t="shared" si="11"/>
        <v>0</v>
      </c>
    </row>
    <row r="24" spans="1:46">
      <c r="A24" s="204" t="str">
        <f>'N3.01'!A24</f>
        <v>Stage 2: Without Intervention Risk Change</v>
      </c>
      <c r="B24" s="204" t="str">
        <f>'N3.01'!B24</f>
        <v>Non-Intervention Impacts</v>
      </c>
      <c r="C24" s="204" t="str">
        <f>'N3.01'!C24</f>
        <v>Revised Forecast Methodology Change</v>
      </c>
      <c r="D24" s="204" t="str">
        <f>'N3.01'!D24</f>
        <v>N/A</v>
      </c>
      <c r="F24" s="212" t="s">
        <v>51</v>
      </c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253">
        <f>SUM(G24:P24)</f>
        <v>0</v>
      </c>
      <c r="S24" s="199" t="str">
        <f t="shared" si="5"/>
        <v>Units:</v>
      </c>
      <c r="T24" s="120"/>
      <c r="V24" s="199" t="str">
        <f t="shared" si="6"/>
        <v>Units:</v>
      </c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253">
        <f t="shared" si="10"/>
        <v>0</v>
      </c>
      <c r="AI24" s="199" t="str">
        <f t="shared" si="8"/>
        <v>Units:</v>
      </c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253">
        <f t="shared" si="11"/>
        <v>0</v>
      </c>
    </row>
    <row r="25" spans="1:46">
      <c r="A25" s="204" t="str">
        <f>'N3.01'!A25</f>
        <v>Stage 2: Without Intervention Risk Change</v>
      </c>
      <c r="B25" s="204" t="str">
        <f>'N3.01'!B25</f>
        <v>Non-Intervention Impacts</v>
      </c>
      <c r="C25" s="204" t="str">
        <f>'N3.01'!C25</f>
        <v>Methodology Change Impact</v>
      </c>
      <c r="D25" s="204" t="str">
        <f>'N3.01'!D25</f>
        <v>Non-Intervention</v>
      </c>
      <c r="F25" s="212" t="s">
        <v>51</v>
      </c>
      <c r="G25" s="254">
        <f t="shared" ref="G25:P25" si="16">G$24-G$22</f>
        <v>0</v>
      </c>
      <c r="H25" s="254">
        <f t="shared" si="16"/>
        <v>0</v>
      </c>
      <c r="I25" s="254">
        <f t="shared" si="16"/>
        <v>0</v>
      </c>
      <c r="J25" s="254">
        <f t="shared" si="16"/>
        <v>0</v>
      </c>
      <c r="K25" s="254">
        <f t="shared" si="16"/>
        <v>0</v>
      </c>
      <c r="L25" s="254">
        <f t="shared" si="16"/>
        <v>0</v>
      </c>
      <c r="M25" s="254">
        <f t="shared" si="16"/>
        <v>0</v>
      </c>
      <c r="N25" s="254">
        <f t="shared" si="16"/>
        <v>0</v>
      </c>
      <c r="O25" s="254">
        <f t="shared" si="16"/>
        <v>0</v>
      </c>
      <c r="P25" s="254">
        <f t="shared" si="16"/>
        <v>0</v>
      </c>
      <c r="Q25" s="253">
        <f t="shared" si="13"/>
        <v>0</v>
      </c>
      <c r="S25" s="199" t="str">
        <f t="shared" si="5"/>
        <v>Units:</v>
      </c>
      <c r="T25" s="120"/>
      <c r="V25" s="199" t="str">
        <f t="shared" si="6"/>
        <v>Units:</v>
      </c>
      <c r="W25" s="254">
        <f t="shared" ref="W25:AF25" si="17">W$24-W$22</f>
        <v>0</v>
      </c>
      <c r="X25" s="254">
        <f t="shared" si="17"/>
        <v>0</v>
      </c>
      <c r="Y25" s="254">
        <f t="shared" si="17"/>
        <v>0</v>
      </c>
      <c r="Z25" s="254">
        <f t="shared" si="17"/>
        <v>0</v>
      </c>
      <c r="AA25" s="254">
        <f t="shared" si="17"/>
        <v>0</v>
      </c>
      <c r="AB25" s="254">
        <f t="shared" si="17"/>
        <v>0</v>
      </c>
      <c r="AC25" s="254">
        <f t="shared" si="17"/>
        <v>0</v>
      </c>
      <c r="AD25" s="254">
        <f t="shared" si="17"/>
        <v>0</v>
      </c>
      <c r="AE25" s="254">
        <f t="shared" si="17"/>
        <v>0</v>
      </c>
      <c r="AF25" s="254">
        <f t="shared" si="17"/>
        <v>0</v>
      </c>
      <c r="AG25" s="253">
        <f t="shared" si="10"/>
        <v>0</v>
      </c>
      <c r="AI25" s="199" t="str">
        <f t="shared" si="8"/>
        <v>Units:</v>
      </c>
      <c r="AJ25" s="254">
        <f t="shared" ref="AJ25:AS25" si="18">AJ$24-AJ$22</f>
        <v>0</v>
      </c>
      <c r="AK25" s="254">
        <f t="shared" si="18"/>
        <v>0</v>
      </c>
      <c r="AL25" s="254">
        <f t="shared" si="18"/>
        <v>0</v>
      </c>
      <c r="AM25" s="254">
        <f t="shared" si="18"/>
        <v>0</v>
      </c>
      <c r="AN25" s="254">
        <f t="shared" si="18"/>
        <v>0</v>
      </c>
      <c r="AO25" s="254">
        <f t="shared" si="18"/>
        <v>0</v>
      </c>
      <c r="AP25" s="254">
        <f t="shared" si="18"/>
        <v>0</v>
      </c>
      <c r="AQ25" s="254">
        <f t="shared" si="18"/>
        <v>0</v>
      </c>
      <c r="AR25" s="254">
        <f t="shared" si="18"/>
        <v>0</v>
      </c>
      <c r="AS25" s="254">
        <f t="shared" si="18"/>
        <v>0</v>
      </c>
      <c r="AT25" s="253">
        <f t="shared" si="11"/>
        <v>0</v>
      </c>
    </row>
    <row r="26" spans="1:46">
      <c r="A26" s="204" t="str">
        <f>'N3.01'!A26</f>
        <v>Stage 2: Without Intervention Risk Change</v>
      </c>
      <c r="B26" s="204" t="str">
        <f>'N3.01'!B26</f>
        <v>Load Related Work</v>
      </c>
      <c r="C26" s="204" t="str">
        <f>'N3.01'!C26</f>
        <v>Asset Additions (not part of replace or refurb)</v>
      </c>
      <c r="D26" s="204" t="str">
        <f>'N3.01'!D26</f>
        <v>Other Interventions</v>
      </c>
      <c r="F26" s="212" t="s">
        <v>51</v>
      </c>
      <c r="G26" s="120"/>
      <c r="H26" s="120"/>
      <c r="I26" s="120"/>
      <c r="J26" s="120"/>
      <c r="K26" s="120"/>
      <c r="L26" s="120"/>
      <c r="M26" s="120"/>
      <c r="N26" s="120"/>
      <c r="O26" s="120"/>
      <c r="P26" s="120"/>
      <c r="Q26" s="253">
        <f t="shared" si="13"/>
        <v>0</v>
      </c>
      <c r="S26" s="199" t="str">
        <f t="shared" si="5"/>
        <v>Units:</v>
      </c>
      <c r="T26" s="120"/>
      <c r="V26" s="199" t="str">
        <f t="shared" si="6"/>
        <v>Units:</v>
      </c>
      <c r="W26" s="120"/>
      <c r="X26" s="120"/>
      <c r="Y26" s="120"/>
      <c r="Z26" s="120"/>
      <c r="AA26" s="120"/>
      <c r="AB26" s="120"/>
      <c r="AC26" s="120"/>
      <c r="AD26" s="120"/>
      <c r="AE26" s="120"/>
      <c r="AF26" s="120"/>
      <c r="AG26" s="253">
        <f t="shared" si="10"/>
        <v>0</v>
      </c>
      <c r="AI26" s="199" t="str">
        <f t="shared" si="8"/>
        <v>Units:</v>
      </c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253">
        <f t="shared" si="11"/>
        <v>0</v>
      </c>
    </row>
    <row r="27" spans="1:46">
      <c r="A27" s="204" t="str">
        <f>'N3.01'!A27</f>
        <v>Stage 2: Without Intervention Risk Change</v>
      </c>
      <c r="B27" s="204" t="str">
        <f>'N3.01'!B27</f>
        <v>Load Related Work</v>
      </c>
      <c r="C27" s="204" t="str">
        <f>'N3.01'!C27</f>
        <v>Asset Disposals  (not part of replace or refurb)</v>
      </c>
      <c r="D27" s="204" t="str">
        <f>'N3.01'!D27</f>
        <v>Other Interventions</v>
      </c>
      <c r="F27" s="212" t="s">
        <v>51</v>
      </c>
      <c r="G27" s="120"/>
      <c r="H27" s="120"/>
      <c r="I27" s="120"/>
      <c r="J27" s="120"/>
      <c r="K27" s="120"/>
      <c r="L27" s="120"/>
      <c r="M27" s="120"/>
      <c r="N27" s="120"/>
      <c r="O27" s="120"/>
      <c r="P27" s="120"/>
      <c r="Q27" s="253">
        <f t="shared" si="13"/>
        <v>0</v>
      </c>
      <c r="S27" s="199" t="str">
        <f t="shared" si="5"/>
        <v>Units:</v>
      </c>
      <c r="T27" s="120"/>
      <c r="V27" s="199" t="str">
        <f t="shared" si="6"/>
        <v>Units:</v>
      </c>
      <c r="W27" s="120"/>
      <c r="X27" s="120"/>
      <c r="Y27" s="120"/>
      <c r="Z27" s="120"/>
      <c r="AA27" s="120"/>
      <c r="AB27" s="120"/>
      <c r="AC27" s="120"/>
      <c r="AD27" s="120"/>
      <c r="AE27" s="120"/>
      <c r="AF27" s="120"/>
      <c r="AG27" s="253">
        <f t="shared" si="10"/>
        <v>0</v>
      </c>
      <c r="AI27" s="199" t="str">
        <f t="shared" si="8"/>
        <v>Units:</v>
      </c>
      <c r="AJ27" s="120"/>
      <c r="AK27" s="120"/>
      <c r="AL27" s="120"/>
      <c r="AM27" s="120"/>
      <c r="AN27" s="120"/>
      <c r="AO27" s="120"/>
      <c r="AP27" s="120"/>
      <c r="AQ27" s="120"/>
      <c r="AR27" s="120"/>
      <c r="AS27" s="120"/>
      <c r="AT27" s="253">
        <f t="shared" si="11"/>
        <v>0</v>
      </c>
    </row>
    <row r="28" spans="1:46">
      <c r="A28" s="204" t="str">
        <f>'N3.01'!A28</f>
        <v>Stage 2: Without Intervention Risk Change</v>
      </c>
      <c r="B28" s="204" t="str">
        <f>'N3.01'!B28</f>
        <v>Risk Changes</v>
      </c>
      <c r="C28" s="204" t="str">
        <f>'N3.01'!C28</f>
        <v>Changes in Maintenance Programme</v>
      </c>
      <c r="D28" s="204" t="str">
        <f>'N3.01'!D28</f>
        <v>Other Interventions</v>
      </c>
      <c r="F28" s="212" t="s">
        <v>51</v>
      </c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253">
        <f t="shared" si="13"/>
        <v>0</v>
      </c>
      <c r="S28" s="199" t="str">
        <f t="shared" si="5"/>
        <v>Units:</v>
      </c>
      <c r="T28" s="120"/>
      <c r="V28" s="199" t="str">
        <f t="shared" si="6"/>
        <v>Units:</v>
      </c>
      <c r="W28" s="120"/>
      <c r="X28" s="120"/>
      <c r="Y28" s="120"/>
      <c r="Z28" s="120"/>
      <c r="AA28" s="120"/>
      <c r="AB28" s="120"/>
      <c r="AC28" s="120"/>
      <c r="AD28" s="120"/>
      <c r="AE28" s="120"/>
      <c r="AF28" s="120"/>
      <c r="AG28" s="253">
        <f t="shared" si="10"/>
        <v>0</v>
      </c>
      <c r="AI28" s="199" t="str">
        <f t="shared" si="8"/>
        <v>Units:</v>
      </c>
      <c r="AJ28" s="120"/>
      <c r="AK28" s="120"/>
      <c r="AL28" s="120"/>
      <c r="AM28" s="120"/>
      <c r="AN28" s="120"/>
      <c r="AO28" s="120"/>
      <c r="AP28" s="120"/>
      <c r="AQ28" s="120"/>
      <c r="AR28" s="120"/>
      <c r="AS28" s="120"/>
      <c r="AT28" s="253">
        <f t="shared" si="11"/>
        <v>0</v>
      </c>
    </row>
    <row r="29" spans="1:46">
      <c r="A29" s="204" t="str">
        <f>'N3.01'!A29</f>
        <v>Stage 2: Without Intervention Risk Change</v>
      </c>
      <c r="B29" s="204" t="str">
        <f>'N3.01'!B29</f>
        <v>Risk Changes</v>
      </c>
      <c r="C29" s="204" t="str">
        <f>'N3.01'!C29</f>
        <v>Manual Over-ride on PoF or CoF</v>
      </c>
      <c r="D29" s="204" t="str">
        <f>'N3.01'!D29</f>
        <v>Non-Intervention</v>
      </c>
      <c r="F29" s="212" t="s">
        <v>51</v>
      </c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253">
        <f t="shared" si="13"/>
        <v>0</v>
      </c>
      <c r="S29" s="199" t="str">
        <f t="shared" si="5"/>
        <v>Units:</v>
      </c>
      <c r="T29" s="120"/>
      <c r="V29" s="199" t="str">
        <f t="shared" si="6"/>
        <v>Units:</v>
      </c>
      <c r="W29" s="120"/>
      <c r="X29" s="120"/>
      <c r="Y29" s="120"/>
      <c r="Z29" s="120"/>
      <c r="AA29" s="120"/>
      <c r="AB29" s="120"/>
      <c r="AC29" s="120"/>
      <c r="AD29" s="120"/>
      <c r="AE29" s="120"/>
      <c r="AF29" s="120"/>
      <c r="AG29" s="253">
        <f t="shared" si="10"/>
        <v>0</v>
      </c>
      <c r="AI29" s="199" t="str">
        <f t="shared" si="8"/>
        <v>Units:</v>
      </c>
      <c r="AJ29" s="120"/>
      <c r="AK29" s="120"/>
      <c r="AL29" s="120"/>
      <c r="AM29" s="120"/>
      <c r="AN29" s="120"/>
      <c r="AO29" s="120"/>
      <c r="AP29" s="120"/>
      <c r="AQ29" s="120"/>
      <c r="AR29" s="120"/>
      <c r="AS29" s="120"/>
      <c r="AT29" s="253">
        <f t="shared" si="11"/>
        <v>0</v>
      </c>
    </row>
    <row r="30" spans="1:46">
      <c r="A30" s="204" t="str">
        <f>'N3.01'!A30</f>
        <v>Stage 2: Without Intervention Risk Change</v>
      </c>
      <c r="B30" s="204" t="str">
        <f>'N3.01'!B30</f>
        <v>Risk Changes</v>
      </c>
      <c r="C30" s="204" t="str">
        <f>'N3.01'!C30</f>
        <v>Extension of Expected Asset Life</v>
      </c>
      <c r="D30" s="204" t="str">
        <f>'N3.01'!D30</f>
        <v>Non-Intervention</v>
      </c>
      <c r="F30" s="212" t="s">
        <v>51</v>
      </c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253">
        <f t="shared" si="13"/>
        <v>0</v>
      </c>
      <c r="S30" s="199" t="str">
        <f t="shared" si="5"/>
        <v>Units:</v>
      </c>
      <c r="T30" s="120"/>
      <c r="V30" s="199" t="str">
        <f t="shared" si="6"/>
        <v>Units:</v>
      </c>
      <c r="W30" s="120"/>
      <c r="X30" s="120"/>
      <c r="Y30" s="120"/>
      <c r="Z30" s="120"/>
      <c r="AA30" s="120"/>
      <c r="AB30" s="120"/>
      <c r="AC30" s="120"/>
      <c r="AD30" s="120"/>
      <c r="AE30" s="120"/>
      <c r="AF30" s="120"/>
      <c r="AG30" s="253">
        <f t="shared" si="10"/>
        <v>0</v>
      </c>
      <c r="AI30" s="199" t="str">
        <f t="shared" si="8"/>
        <v>Units:</v>
      </c>
      <c r="AJ30" s="120"/>
      <c r="AK30" s="120"/>
      <c r="AL30" s="120"/>
      <c r="AM30" s="120"/>
      <c r="AN30" s="120"/>
      <c r="AO30" s="120"/>
      <c r="AP30" s="120"/>
      <c r="AQ30" s="120"/>
      <c r="AR30" s="120"/>
      <c r="AS30" s="120"/>
      <c r="AT30" s="253">
        <f t="shared" si="11"/>
        <v>0</v>
      </c>
    </row>
    <row r="31" spans="1:46">
      <c r="A31" s="204" t="str">
        <f>'N3.01'!A31</f>
        <v>Stage 2: Without Intervention Risk Change</v>
      </c>
      <c r="B31" s="204" t="str">
        <f>'N3.01'!B31</f>
        <v>Risk Changes</v>
      </c>
      <c r="C31" s="204" t="str">
        <f>'N3.01'!C31</f>
        <v>Consequential Interventions</v>
      </c>
      <c r="D31" s="204" t="str">
        <f>'N3.01'!D31</f>
        <v>Non-Intervention</v>
      </c>
      <c r="F31" s="212" t="s">
        <v>51</v>
      </c>
      <c r="G31" s="120"/>
      <c r="H31" s="120"/>
      <c r="I31" s="120"/>
      <c r="J31" s="120"/>
      <c r="K31" s="120"/>
      <c r="L31" s="120"/>
      <c r="M31" s="120"/>
      <c r="N31" s="120"/>
      <c r="O31" s="120"/>
      <c r="P31" s="120"/>
      <c r="Q31" s="253">
        <f t="shared" si="13"/>
        <v>0</v>
      </c>
      <c r="S31" s="199" t="str">
        <f t="shared" si="5"/>
        <v>Units:</v>
      </c>
      <c r="T31" s="120"/>
      <c r="V31" s="199" t="str">
        <f t="shared" si="6"/>
        <v>Units:</v>
      </c>
      <c r="W31" s="120"/>
      <c r="X31" s="120"/>
      <c r="Y31" s="120"/>
      <c r="Z31" s="120"/>
      <c r="AA31" s="120"/>
      <c r="AB31" s="120"/>
      <c r="AC31" s="120"/>
      <c r="AD31" s="120"/>
      <c r="AE31" s="120"/>
      <c r="AF31" s="120"/>
      <c r="AG31" s="253">
        <f t="shared" si="10"/>
        <v>0</v>
      </c>
      <c r="AI31" s="199" t="str">
        <f t="shared" si="8"/>
        <v>Units:</v>
      </c>
      <c r="AJ31" s="120"/>
      <c r="AK31" s="120"/>
      <c r="AL31" s="120"/>
      <c r="AM31" s="120"/>
      <c r="AN31" s="120"/>
      <c r="AO31" s="120"/>
      <c r="AP31" s="120"/>
      <c r="AQ31" s="120"/>
      <c r="AR31" s="120"/>
      <c r="AS31" s="120"/>
      <c r="AT31" s="253">
        <f t="shared" si="11"/>
        <v>0</v>
      </c>
    </row>
    <row r="32" spans="1:46">
      <c r="A32" s="204" t="str">
        <f>'N3.01'!A32</f>
        <v>Stage 2: Without Intervention Risk Change</v>
      </c>
      <c r="B32" s="204" t="str">
        <f>'N3.01'!B32</f>
        <v>Risk Changes</v>
      </c>
      <c r="C32" s="248" t="str">
        <f>'N3.01'!C32</f>
        <v>Optional entry 3</v>
      </c>
      <c r="D32" s="204" t="str">
        <f>'N3.01'!D32</f>
        <v>N/A</v>
      </c>
      <c r="F32" s="212" t="s">
        <v>51</v>
      </c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253">
        <f t="shared" si="13"/>
        <v>0</v>
      </c>
      <c r="S32" s="199" t="str">
        <f t="shared" si="5"/>
        <v>Units:</v>
      </c>
      <c r="T32" s="120"/>
      <c r="V32" s="199" t="str">
        <f t="shared" si="6"/>
        <v>Units:</v>
      </c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253">
        <f t="shared" si="10"/>
        <v>0</v>
      </c>
      <c r="AI32" s="199" t="str">
        <f t="shared" si="8"/>
        <v>Units:</v>
      </c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253">
        <f t="shared" si="11"/>
        <v>0</v>
      </c>
    </row>
    <row r="33" spans="1:46">
      <c r="A33" s="247" t="str">
        <f>'N3.01'!A33</f>
        <v>Stage 3: RIIO-2 Without Intervention Position 2025/26</v>
      </c>
      <c r="B33" s="247" t="str">
        <f>'N3.01'!B33</f>
        <v>Total Asset Category Risk</v>
      </c>
      <c r="C33" s="247" t="str">
        <f>'N3.01'!C33</f>
        <v>Without Intervention Position</v>
      </c>
      <c r="D33" s="247" t="str">
        <f>'N3.01'!D33</f>
        <v>Total</v>
      </c>
      <c r="F33" s="212" t="s">
        <v>51</v>
      </c>
      <c r="G33" s="252">
        <f>SUM(G$20:G$21)+G$23+SUM(G$25:G$32)</f>
        <v>0</v>
      </c>
      <c r="H33" s="252">
        <f t="shared" ref="H33:P33" si="19">SUM(H$20:H$21)+H$23+SUM(H$25:H$32)</f>
        <v>0</v>
      </c>
      <c r="I33" s="252">
        <f t="shared" si="19"/>
        <v>0</v>
      </c>
      <c r="J33" s="252">
        <f t="shared" si="19"/>
        <v>0</v>
      </c>
      <c r="K33" s="252">
        <f t="shared" si="19"/>
        <v>0</v>
      </c>
      <c r="L33" s="252">
        <f t="shared" si="19"/>
        <v>0</v>
      </c>
      <c r="M33" s="252">
        <f t="shared" si="19"/>
        <v>0</v>
      </c>
      <c r="N33" s="252">
        <f t="shared" si="19"/>
        <v>0</v>
      </c>
      <c r="O33" s="252">
        <f t="shared" si="19"/>
        <v>0</v>
      </c>
      <c r="P33" s="252">
        <f t="shared" si="19"/>
        <v>0</v>
      </c>
      <c r="Q33" s="252">
        <f>SUM(G33:P33)</f>
        <v>0</v>
      </c>
      <c r="S33" s="199" t="str">
        <f t="shared" si="5"/>
        <v>Units:</v>
      </c>
      <c r="T33" s="120"/>
      <c r="V33" s="199" t="str">
        <f t="shared" si="6"/>
        <v>Units:</v>
      </c>
      <c r="W33" s="252">
        <f t="shared" ref="W33:AF33" si="20">SUM(W$20:W$21)+W$23+SUM(W$25:W$32)</f>
        <v>0</v>
      </c>
      <c r="X33" s="252">
        <f t="shared" si="20"/>
        <v>0</v>
      </c>
      <c r="Y33" s="252">
        <f t="shared" si="20"/>
        <v>0</v>
      </c>
      <c r="Z33" s="252">
        <f t="shared" si="20"/>
        <v>0</v>
      </c>
      <c r="AA33" s="252">
        <f t="shared" si="20"/>
        <v>0</v>
      </c>
      <c r="AB33" s="252">
        <f t="shared" si="20"/>
        <v>0</v>
      </c>
      <c r="AC33" s="252">
        <f t="shared" si="20"/>
        <v>0</v>
      </c>
      <c r="AD33" s="252">
        <f t="shared" si="20"/>
        <v>0</v>
      </c>
      <c r="AE33" s="252">
        <f t="shared" si="20"/>
        <v>0</v>
      </c>
      <c r="AF33" s="252">
        <f t="shared" si="20"/>
        <v>0</v>
      </c>
      <c r="AG33" s="252">
        <f>SUM(W33:AF33)</f>
        <v>0</v>
      </c>
      <c r="AI33" s="199" t="str">
        <f t="shared" si="8"/>
        <v>Units:</v>
      </c>
      <c r="AJ33" s="252">
        <f t="shared" ref="AJ33:AS33" si="21">SUM(AJ$20:AJ$21)+AJ$23+SUM(AJ$25:AJ$32)</f>
        <v>0</v>
      </c>
      <c r="AK33" s="252">
        <f t="shared" si="21"/>
        <v>0</v>
      </c>
      <c r="AL33" s="252">
        <f t="shared" si="21"/>
        <v>0</v>
      </c>
      <c r="AM33" s="252">
        <f t="shared" si="21"/>
        <v>0</v>
      </c>
      <c r="AN33" s="252">
        <f t="shared" si="21"/>
        <v>0</v>
      </c>
      <c r="AO33" s="252">
        <f t="shared" si="21"/>
        <v>0</v>
      </c>
      <c r="AP33" s="252">
        <f t="shared" si="21"/>
        <v>0</v>
      </c>
      <c r="AQ33" s="252">
        <f t="shared" si="21"/>
        <v>0</v>
      </c>
      <c r="AR33" s="252">
        <f t="shared" si="21"/>
        <v>0</v>
      </c>
      <c r="AS33" s="252">
        <f t="shared" si="21"/>
        <v>0</v>
      </c>
      <c r="AT33" s="252">
        <f>SUM(AJ33:AS33)</f>
        <v>0</v>
      </c>
    </row>
    <row r="34" spans="1:46">
      <c r="A34" s="204" t="str">
        <f>'N3.01'!A34</f>
        <v>Stage 3:With Intervention Risk Change</v>
      </c>
      <c r="B34" s="204" t="str">
        <f>'N3.01'!B34</f>
        <v>Non-Intervention Impacts</v>
      </c>
      <c r="C34" s="204" t="str">
        <f>'N3.01'!C34</f>
        <v>Methodology Change Impact</v>
      </c>
      <c r="D34" s="204" t="str">
        <f>'N3.01'!D34</f>
        <v>Non-Intervention</v>
      </c>
      <c r="F34" s="212" t="s">
        <v>51</v>
      </c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253">
        <f t="shared" ref="Q34:Q47" si="22">SUM(G34:P34)</f>
        <v>0</v>
      </c>
      <c r="S34" s="199" t="str">
        <f t="shared" si="5"/>
        <v>Units:</v>
      </c>
      <c r="T34" s="120"/>
      <c r="V34" s="199" t="str">
        <f t="shared" si="6"/>
        <v>Units:</v>
      </c>
      <c r="W34" s="120"/>
      <c r="X34" s="120"/>
      <c r="Y34" s="120"/>
      <c r="Z34" s="120"/>
      <c r="AA34" s="120"/>
      <c r="AB34" s="120"/>
      <c r="AC34" s="120"/>
      <c r="AD34" s="120"/>
      <c r="AE34" s="120"/>
      <c r="AF34" s="120"/>
      <c r="AG34" s="253">
        <f t="shared" ref="AG34:AG47" si="23">SUM(W34:AF34)</f>
        <v>0</v>
      </c>
      <c r="AI34" s="199" t="str">
        <f t="shared" si="8"/>
        <v>Units:</v>
      </c>
      <c r="AJ34" s="120"/>
      <c r="AK34" s="120"/>
      <c r="AL34" s="120"/>
      <c r="AM34" s="120"/>
      <c r="AN34" s="120"/>
      <c r="AO34" s="120"/>
      <c r="AP34" s="120"/>
      <c r="AQ34" s="120"/>
      <c r="AR34" s="120"/>
      <c r="AS34" s="120"/>
      <c r="AT34" s="253">
        <f t="shared" ref="AT34:AT47" si="24">SUM(AJ34:AS34)</f>
        <v>0</v>
      </c>
    </row>
    <row r="35" spans="1:46">
      <c r="A35" s="204" t="str">
        <f>'N3.01'!A35</f>
        <v>Stage 3:With Intervention Risk Change</v>
      </c>
      <c r="B35" s="204" t="str">
        <f>'N3.01'!B35</f>
        <v>Non-Intervention Impacts</v>
      </c>
      <c r="C35" s="204" t="str">
        <f>'N3.01'!C35</f>
        <v>Data Revision Impact</v>
      </c>
      <c r="D35" s="204" t="str">
        <f>'N3.01'!D35</f>
        <v>Non-Intervention</v>
      </c>
      <c r="F35" s="212" t="s">
        <v>51</v>
      </c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253">
        <f t="shared" si="22"/>
        <v>0</v>
      </c>
      <c r="S35" s="199" t="str">
        <f t="shared" si="5"/>
        <v>Units:</v>
      </c>
      <c r="T35" s="120"/>
      <c r="V35" s="199" t="str">
        <f t="shared" si="6"/>
        <v>Units:</v>
      </c>
      <c r="W35" s="120"/>
      <c r="X35" s="120"/>
      <c r="Y35" s="120"/>
      <c r="Z35" s="120"/>
      <c r="AA35" s="120"/>
      <c r="AB35" s="120"/>
      <c r="AC35" s="120"/>
      <c r="AD35" s="120"/>
      <c r="AE35" s="120"/>
      <c r="AF35" s="120"/>
      <c r="AG35" s="253">
        <f t="shared" si="23"/>
        <v>0</v>
      </c>
      <c r="AI35" s="199" t="str">
        <f t="shared" si="8"/>
        <v>Units:</v>
      </c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253">
        <f t="shared" si="24"/>
        <v>0</v>
      </c>
    </row>
    <row r="36" spans="1:46">
      <c r="A36" s="204" t="str">
        <f>'N3.01'!A36</f>
        <v>Stage 3:With Intervention Risk Change</v>
      </c>
      <c r="B36" s="204" t="str">
        <f>'N3.01'!B36</f>
        <v>Non-Intervention Impacts</v>
      </c>
      <c r="C36" s="204" t="str">
        <f>'N3.01'!C36</f>
        <v>Manual Over-ride on PoF or CoF</v>
      </c>
      <c r="D36" s="204" t="str">
        <f>'N3.01'!D36</f>
        <v>Non-Intervention</v>
      </c>
      <c r="F36" s="212" t="s">
        <v>51</v>
      </c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253">
        <f t="shared" si="22"/>
        <v>0</v>
      </c>
      <c r="S36" s="199" t="str">
        <f t="shared" si="5"/>
        <v>Units:</v>
      </c>
      <c r="T36" s="120"/>
      <c r="V36" s="199" t="str">
        <f t="shared" si="6"/>
        <v>Units:</v>
      </c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253">
        <f t="shared" si="23"/>
        <v>0</v>
      </c>
      <c r="AI36" s="199" t="str">
        <f t="shared" si="8"/>
        <v>Units:</v>
      </c>
      <c r="AJ36" s="120"/>
      <c r="AK36" s="120"/>
      <c r="AL36" s="120"/>
      <c r="AM36" s="120"/>
      <c r="AN36" s="120"/>
      <c r="AO36" s="120"/>
      <c r="AP36" s="120"/>
      <c r="AQ36" s="120"/>
      <c r="AR36" s="120"/>
      <c r="AS36" s="120"/>
      <c r="AT36" s="253">
        <f t="shared" si="24"/>
        <v>0</v>
      </c>
    </row>
    <row r="37" spans="1:46">
      <c r="A37" s="204" t="str">
        <f>'N3.01'!A37</f>
        <v>Stage 3:With Intervention Risk Change</v>
      </c>
      <c r="B37" s="204" t="str">
        <f>'N3.01'!B37</f>
        <v>Non-Intervention Impacts</v>
      </c>
      <c r="C37" s="204" t="str">
        <f>'N3.01'!C37</f>
        <v>Extension of Expected Asset Life</v>
      </c>
      <c r="D37" s="204" t="str">
        <f>'N3.01'!D37</f>
        <v>Non-Intervention</v>
      </c>
      <c r="F37" s="212" t="s">
        <v>51</v>
      </c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253">
        <f t="shared" si="22"/>
        <v>0</v>
      </c>
      <c r="S37" s="199" t="str">
        <f t="shared" si="5"/>
        <v>Units:</v>
      </c>
      <c r="T37" s="120"/>
      <c r="V37" s="199" t="str">
        <f t="shared" si="6"/>
        <v>Units:</v>
      </c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253">
        <f t="shared" si="23"/>
        <v>0</v>
      </c>
      <c r="AI37" s="199" t="str">
        <f t="shared" si="8"/>
        <v>Units:</v>
      </c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253">
        <f t="shared" si="24"/>
        <v>0</v>
      </c>
    </row>
    <row r="38" spans="1:46">
      <c r="A38" s="204" t="str">
        <f>'N3.01'!A38</f>
        <v>Stage 3:With Intervention Risk Change</v>
      </c>
      <c r="B38" s="204" t="str">
        <f>'N3.01'!B38</f>
        <v>Non-Intervention Impacts</v>
      </c>
      <c r="C38" s="204" t="str">
        <f>'N3.01'!C38</f>
        <v>Consequential Interventions</v>
      </c>
      <c r="D38" s="204" t="str">
        <f>'N3.01'!D38</f>
        <v>Non-Intervention</v>
      </c>
      <c r="F38" s="212" t="s">
        <v>51</v>
      </c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253">
        <f t="shared" si="22"/>
        <v>0</v>
      </c>
      <c r="S38" s="199" t="str">
        <f t="shared" si="5"/>
        <v>Units:</v>
      </c>
      <c r="T38" s="120"/>
      <c r="V38" s="199" t="str">
        <f t="shared" si="6"/>
        <v>Units:</v>
      </c>
      <c r="W38" s="120"/>
      <c r="X38" s="120"/>
      <c r="Y38" s="120"/>
      <c r="Z38" s="120"/>
      <c r="AA38" s="120"/>
      <c r="AB38" s="120"/>
      <c r="AC38" s="120"/>
      <c r="AD38" s="120"/>
      <c r="AE38" s="120"/>
      <c r="AF38" s="120"/>
      <c r="AG38" s="253">
        <f t="shared" si="23"/>
        <v>0</v>
      </c>
      <c r="AI38" s="199" t="str">
        <f t="shared" si="8"/>
        <v>Units:</v>
      </c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253">
        <f t="shared" si="24"/>
        <v>0</v>
      </c>
    </row>
    <row r="39" spans="1:46">
      <c r="A39" s="204" t="str">
        <f>'N3.01'!A39</f>
        <v>Stage 3:With Intervention Risk Change</v>
      </c>
      <c r="B39" s="204" t="str">
        <f>'N3.01'!B39</f>
        <v>Asset Intervention Impacts</v>
      </c>
      <c r="C39" s="204" t="str">
        <f>'N3.01'!C39</f>
        <v>Asset Replacement (PoF Driven)</v>
      </c>
      <c r="D39" s="204" t="str">
        <f>'N3.01'!D39</f>
        <v>Replacement</v>
      </c>
      <c r="F39" s="212" t="s">
        <v>51</v>
      </c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253">
        <f t="shared" si="22"/>
        <v>0</v>
      </c>
      <c r="S39" s="199" t="str">
        <f t="shared" si="5"/>
        <v>Units:</v>
      </c>
      <c r="T39" s="120"/>
      <c r="V39" s="199" t="str">
        <f t="shared" si="6"/>
        <v>Units:</v>
      </c>
      <c r="W39" s="120"/>
      <c r="X39" s="120"/>
      <c r="Y39" s="120"/>
      <c r="Z39" s="120"/>
      <c r="AA39" s="120"/>
      <c r="AB39" s="120"/>
      <c r="AC39" s="120"/>
      <c r="AD39" s="120"/>
      <c r="AE39" s="120"/>
      <c r="AF39" s="120"/>
      <c r="AG39" s="253">
        <f t="shared" si="23"/>
        <v>0</v>
      </c>
      <c r="AI39" s="199" t="str">
        <f t="shared" si="8"/>
        <v>Units:</v>
      </c>
      <c r="AJ39" s="120"/>
      <c r="AK39" s="120"/>
      <c r="AL39" s="120"/>
      <c r="AM39" s="120"/>
      <c r="AN39" s="120"/>
      <c r="AO39" s="120"/>
      <c r="AP39" s="120"/>
      <c r="AQ39" s="120"/>
      <c r="AR39" s="120"/>
      <c r="AS39" s="120"/>
      <c r="AT39" s="253">
        <f t="shared" si="24"/>
        <v>0</v>
      </c>
    </row>
    <row r="40" spans="1:46">
      <c r="A40" s="204" t="str">
        <f>'N3.01'!A40</f>
        <v>Stage 3:With Intervention Risk Change</v>
      </c>
      <c r="B40" s="204" t="str">
        <f>'N3.01'!B40</f>
        <v>Asset Intervention Impacts</v>
      </c>
      <c r="C40" s="204" t="str">
        <f>'N3.01'!C40</f>
        <v>Asset Replacement (CoF Driven)</v>
      </c>
      <c r="D40" s="204" t="str">
        <f>'N3.01'!D40</f>
        <v>Replacement</v>
      </c>
      <c r="F40" s="212" t="s">
        <v>51</v>
      </c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253">
        <f t="shared" si="22"/>
        <v>0</v>
      </c>
      <c r="S40" s="199" t="str">
        <f t="shared" si="5"/>
        <v>Units:</v>
      </c>
      <c r="T40" s="120"/>
      <c r="V40" s="199" t="str">
        <f t="shared" si="6"/>
        <v>Units:</v>
      </c>
      <c r="W40" s="120"/>
      <c r="X40" s="120"/>
      <c r="Y40" s="120"/>
      <c r="Z40" s="120"/>
      <c r="AA40" s="120"/>
      <c r="AB40" s="120"/>
      <c r="AC40" s="120"/>
      <c r="AD40" s="120"/>
      <c r="AE40" s="120"/>
      <c r="AF40" s="120"/>
      <c r="AG40" s="253">
        <f t="shared" si="23"/>
        <v>0</v>
      </c>
      <c r="AI40" s="199" t="str">
        <f t="shared" si="8"/>
        <v>Units:</v>
      </c>
      <c r="AJ40" s="120"/>
      <c r="AK40" s="120"/>
      <c r="AL40" s="120"/>
      <c r="AM40" s="120"/>
      <c r="AN40" s="120"/>
      <c r="AO40" s="120"/>
      <c r="AP40" s="120"/>
      <c r="AQ40" s="120"/>
      <c r="AR40" s="120"/>
      <c r="AS40" s="120"/>
      <c r="AT40" s="253">
        <f t="shared" si="24"/>
        <v>0</v>
      </c>
    </row>
    <row r="41" spans="1:46">
      <c r="A41" s="204" t="str">
        <f>'N3.01'!A41</f>
        <v>Stage 3:With Intervention Risk Change</v>
      </c>
      <c r="B41" s="204" t="str">
        <f>'N3.01'!B41</f>
        <v>Asset Intervention Impacts</v>
      </c>
      <c r="C41" s="204" t="str">
        <f>'N3.01'!C41</f>
        <v>Asset Replacement (Other Driven)</v>
      </c>
      <c r="D41" s="204" t="str">
        <f>'N3.01'!D41</f>
        <v>Replacement</v>
      </c>
      <c r="F41" s="212" t="s">
        <v>51</v>
      </c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253">
        <f t="shared" si="22"/>
        <v>0</v>
      </c>
      <c r="S41" s="199" t="str">
        <f t="shared" si="5"/>
        <v>Units:</v>
      </c>
      <c r="T41" s="120"/>
      <c r="V41" s="199" t="str">
        <f t="shared" si="6"/>
        <v>Units:</v>
      </c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253">
        <f t="shared" si="23"/>
        <v>0</v>
      </c>
      <c r="AI41" s="199" t="str">
        <f t="shared" si="8"/>
        <v>Units:</v>
      </c>
      <c r="AJ41" s="120"/>
      <c r="AK41" s="120"/>
      <c r="AL41" s="120"/>
      <c r="AM41" s="120"/>
      <c r="AN41" s="120"/>
      <c r="AO41" s="120"/>
      <c r="AP41" s="120"/>
      <c r="AQ41" s="120"/>
      <c r="AR41" s="120"/>
      <c r="AS41" s="120"/>
      <c r="AT41" s="253">
        <f t="shared" si="24"/>
        <v>0</v>
      </c>
    </row>
    <row r="42" spans="1:46">
      <c r="A42" s="204" t="str">
        <f>'N3.01'!A42</f>
        <v>Stage 3:With Intervention Risk Change</v>
      </c>
      <c r="B42" s="204" t="str">
        <f>'N3.01'!B42</f>
        <v>Asset Intervention Impacts</v>
      </c>
      <c r="C42" s="204" t="str">
        <f>'N3.01'!C42</f>
        <v>Asset Refurbishment (PoF Driven)</v>
      </c>
      <c r="D42" s="204" t="str">
        <f>'N3.01'!D42</f>
        <v>Refurbishment</v>
      </c>
      <c r="F42" s="212" t="s">
        <v>51</v>
      </c>
      <c r="G42" s="120"/>
      <c r="H42" s="120"/>
      <c r="I42" s="120"/>
      <c r="J42" s="120"/>
      <c r="K42" s="120"/>
      <c r="L42" s="120"/>
      <c r="M42" s="120"/>
      <c r="N42" s="120"/>
      <c r="O42" s="120"/>
      <c r="P42" s="120"/>
      <c r="Q42" s="253">
        <f t="shared" si="22"/>
        <v>0</v>
      </c>
      <c r="S42" s="199" t="str">
        <f t="shared" si="5"/>
        <v>Units:</v>
      </c>
      <c r="T42" s="120"/>
      <c r="V42" s="199" t="str">
        <f t="shared" si="6"/>
        <v>Units:</v>
      </c>
      <c r="W42" s="120"/>
      <c r="X42" s="120"/>
      <c r="Y42" s="120"/>
      <c r="Z42" s="120"/>
      <c r="AA42" s="120"/>
      <c r="AB42" s="120"/>
      <c r="AC42" s="120"/>
      <c r="AD42" s="120"/>
      <c r="AE42" s="120"/>
      <c r="AF42" s="120"/>
      <c r="AG42" s="253">
        <f t="shared" si="23"/>
        <v>0</v>
      </c>
      <c r="AI42" s="199" t="str">
        <f t="shared" si="8"/>
        <v>Units:</v>
      </c>
      <c r="AJ42" s="120"/>
      <c r="AK42" s="120"/>
      <c r="AL42" s="120"/>
      <c r="AM42" s="120"/>
      <c r="AN42" s="120"/>
      <c r="AO42" s="120"/>
      <c r="AP42" s="120"/>
      <c r="AQ42" s="120"/>
      <c r="AR42" s="120"/>
      <c r="AS42" s="120"/>
      <c r="AT42" s="253">
        <f t="shared" si="24"/>
        <v>0</v>
      </c>
    </row>
    <row r="43" spans="1:46">
      <c r="A43" s="204" t="str">
        <f>'N3.01'!A43</f>
        <v>Stage 3:With Intervention Risk Change</v>
      </c>
      <c r="B43" s="204" t="str">
        <f>'N3.01'!B43</f>
        <v>Asset Intervention Impacts</v>
      </c>
      <c r="C43" s="204" t="str">
        <f>'N3.01'!C43</f>
        <v>Asset Refurbishment (CoF Driven)</v>
      </c>
      <c r="D43" s="204" t="str">
        <f>'N3.01'!D43</f>
        <v>Refurbishment</v>
      </c>
      <c r="F43" s="212" t="s">
        <v>51</v>
      </c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253">
        <f t="shared" si="22"/>
        <v>0</v>
      </c>
      <c r="S43" s="199" t="str">
        <f t="shared" si="5"/>
        <v>Units:</v>
      </c>
      <c r="T43" s="120"/>
      <c r="V43" s="199" t="str">
        <f t="shared" si="6"/>
        <v>Units:</v>
      </c>
      <c r="W43" s="120"/>
      <c r="X43" s="120"/>
      <c r="Y43" s="120"/>
      <c r="Z43" s="120"/>
      <c r="AA43" s="120"/>
      <c r="AB43" s="120"/>
      <c r="AC43" s="120"/>
      <c r="AD43" s="120"/>
      <c r="AE43" s="120"/>
      <c r="AF43" s="120"/>
      <c r="AG43" s="253">
        <f t="shared" si="23"/>
        <v>0</v>
      </c>
      <c r="AI43" s="199" t="str">
        <f t="shared" si="8"/>
        <v>Units:</v>
      </c>
      <c r="AJ43" s="120"/>
      <c r="AK43" s="120"/>
      <c r="AL43" s="120"/>
      <c r="AM43" s="120"/>
      <c r="AN43" s="120"/>
      <c r="AO43" s="120"/>
      <c r="AP43" s="120"/>
      <c r="AQ43" s="120"/>
      <c r="AR43" s="120"/>
      <c r="AS43" s="120"/>
      <c r="AT43" s="253">
        <f t="shared" si="24"/>
        <v>0</v>
      </c>
    </row>
    <row r="44" spans="1:46">
      <c r="A44" s="204" t="str">
        <f>'N3.01'!A44</f>
        <v>Stage 3:With Intervention Risk Change</v>
      </c>
      <c r="B44" s="204" t="str">
        <f>'N3.01'!B44</f>
        <v>Asset Intervention Impacts</v>
      </c>
      <c r="C44" s="204" t="str">
        <f>'N3.01'!C44</f>
        <v>Asset Refurbishment (Other Driven)</v>
      </c>
      <c r="D44" s="204" t="str">
        <f>'N3.01'!D44</f>
        <v>Refurbishment</v>
      </c>
      <c r="F44" s="212" t="s">
        <v>51</v>
      </c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253">
        <f t="shared" si="22"/>
        <v>0</v>
      </c>
      <c r="S44" s="199" t="str">
        <f t="shared" si="5"/>
        <v>Units:</v>
      </c>
      <c r="T44" s="120"/>
      <c r="V44" s="199" t="str">
        <f t="shared" si="6"/>
        <v>Units:</v>
      </c>
      <c r="W44" s="120"/>
      <c r="X44" s="120"/>
      <c r="Y44" s="120"/>
      <c r="Z44" s="120"/>
      <c r="AA44" s="120"/>
      <c r="AB44" s="120"/>
      <c r="AC44" s="120"/>
      <c r="AD44" s="120"/>
      <c r="AE44" s="120"/>
      <c r="AF44" s="120"/>
      <c r="AG44" s="253">
        <f t="shared" si="23"/>
        <v>0</v>
      </c>
      <c r="AI44" s="199" t="str">
        <f t="shared" si="8"/>
        <v>Units:</v>
      </c>
      <c r="AJ44" s="120"/>
      <c r="AK44" s="120"/>
      <c r="AL44" s="120"/>
      <c r="AM44" s="120"/>
      <c r="AN44" s="120"/>
      <c r="AO44" s="120"/>
      <c r="AP44" s="120"/>
      <c r="AQ44" s="120"/>
      <c r="AR44" s="120"/>
      <c r="AS44" s="120"/>
      <c r="AT44" s="253">
        <f t="shared" si="24"/>
        <v>0</v>
      </c>
    </row>
    <row r="45" spans="1:46">
      <c r="A45" s="204" t="str">
        <f>'N3.01'!A45</f>
        <v>Stage 3:With Intervention Risk Change</v>
      </c>
      <c r="B45" s="204" t="str">
        <f>'N3.01'!B45</f>
        <v>Asset Intervention Impacts</v>
      </c>
      <c r="C45" s="204" t="str">
        <f>'N3.01'!C45</f>
        <v>Asset Replacement Due To Early Life Failures</v>
      </c>
      <c r="D45" s="204" t="str">
        <f>'N3.01'!D45</f>
        <v>Other Interventions</v>
      </c>
      <c r="F45" s="212" t="s">
        <v>51</v>
      </c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253">
        <f t="shared" si="22"/>
        <v>0</v>
      </c>
      <c r="S45" s="199" t="str">
        <f t="shared" si="5"/>
        <v>Units:</v>
      </c>
      <c r="T45" s="120"/>
      <c r="V45" s="199" t="str">
        <f t="shared" si="6"/>
        <v>Units:</v>
      </c>
      <c r="W45" s="120"/>
      <c r="X45" s="120"/>
      <c r="Y45" s="120"/>
      <c r="Z45" s="120"/>
      <c r="AA45" s="120"/>
      <c r="AB45" s="120"/>
      <c r="AC45" s="120"/>
      <c r="AD45" s="120"/>
      <c r="AE45" s="120"/>
      <c r="AF45" s="120"/>
      <c r="AG45" s="253">
        <f t="shared" si="23"/>
        <v>0</v>
      </c>
      <c r="AI45" s="199" t="str">
        <f t="shared" si="8"/>
        <v>Units:</v>
      </c>
      <c r="AJ45" s="120"/>
      <c r="AK45" s="120"/>
      <c r="AL45" s="120"/>
      <c r="AM45" s="120"/>
      <c r="AN45" s="120"/>
      <c r="AO45" s="120"/>
      <c r="AP45" s="120"/>
      <c r="AQ45" s="120"/>
      <c r="AR45" s="120"/>
      <c r="AS45" s="120"/>
      <c r="AT45" s="253">
        <f t="shared" si="24"/>
        <v>0</v>
      </c>
    </row>
    <row r="46" spans="1:46">
      <c r="A46" s="204" t="str">
        <f>'N3.01'!A46</f>
        <v>Stage 3:With Intervention Risk Change</v>
      </c>
      <c r="B46" s="204" t="str">
        <f>'N3.01'!B46</f>
        <v>Risk Changes</v>
      </c>
      <c r="C46" s="248" t="str">
        <f>'N3.01'!C46</f>
        <v>Optional entry 4</v>
      </c>
      <c r="D46" s="204" t="str">
        <f>'N3.01'!D46</f>
        <v>N/A</v>
      </c>
      <c r="F46" s="212" t="s">
        <v>51</v>
      </c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53">
        <f t="shared" si="22"/>
        <v>0</v>
      </c>
      <c r="S46" s="199" t="str">
        <f t="shared" si="5"/>
        <v>Units:</v>
      </c>
      <c r="T46" s="120"/>
      <c r="V46" s="199" t="str">
        <f t="shared" si="6"/>
        <v>Units:</v>
      </c>
      <c r="W46" s="206"/>
      <c r="X46" s="206"/>
      <c r="Y46" s="206"/>
      <c r="Z46" s="206"/>
      <c r="AA46" s="206"/>
      <c r="AB46" s="206"/>
      <c r="AC46" s="206"/>
      <c r="AD46" s="206"/>
      <c r="AE46" s="206"/>
      <c r="AF46" s="206"/>
      <c r="AG46" s="253">
        <f t="shared" si="23"/>
        <v>0</v>
      </c>
      <c r="AI46" s="199" t="str">
        <f t="shared" si="8"/>
        <v>Units:</v>
      </c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53">
        <f t="shared" si="24"/>
        <v>0</v>
      </c>
    </row>
    <row r="47" spans="1:46">
      <c r="A47" s="247" t="str">
        <f>'N3.01'!A47</f>
        <v>Stage 3: RIIO-2 With Intervention Position 2025/26</v>
      </c>
      <c r="B47" s="247" t="str">
        <f>'N3.01'!B47</f>
        <v>Total Asset Category Risk</v>
      </c>
      <c r="C47" s="247" t="str">
        <f>'N3.01'!C47</f>
        <v>With Intervention Position</v>
      </c>
      <c r="D47" s="247" t="str">
        <f>'N3.01'!D47</f>
        <v>Total</v>
      </c>
      <c r="F47" s="212" t="s">
        <v>51</v>
      </c>
      <c r="G47" s="252">
        <f>SUM(G$33:G$46)</f>
        <v>0</v>
      </c>
      <c r="H47" s="252">
        <f t="shared" ref="H47:P47" si="25">SUM(H$33:H$46)</f>
        <v>0</v>
      </c>
      <c r="I47" s="252">
        <f t="shared" si="25"/>
        <v>0</v>
      </c>
      <c r="J47" s="252">
        <f t="shared" si="25"/>
        <v>0</v>
      </c>
      <c r="K47" s="252">
        <f t="shared" si="25"/>
        <v>0</v>
      </c>
      <c r="L47" s="252">
        <f t="shared" si="25"/>
        <v>0</v>
      </c>
      <c r="M47" s="252">
        <f t="shared" si="25"/>
        <v>0</v>
      </c>
      <c r="N47" s="252">
        <f t="shared" si="25"/>
        <v>0</v>
      </c>
      <c r="O47" s="252">
        <f t="shared" si="25"/>
        <v>0</v>
      </c>
      <c r="P47" s="252">
        <f t="shared" si="25"/>
        <v>0</v>
      </c>
      <c r="Q47" s="252">
        <f t="shared" si="22"/>
        <v>0</v>
      </c>
      <c r="S47" s="199" t="str">
        <f t="shared" si="5"/>
        <v>Units:</v>
      </c>
      <c r="T47" s="120"/>
      <c r="V47" s="199" t="str">
        <f t="shared" si="6"/>
        <v>Units:</v>
      </c>
      <c r="W47" s="252">
        <f t="shared" ref="W47:AF47" si="26">SUM(W$33:W$46)</f>
        <v>0</v>
      </c>
      <c r="X47" s="252">
        <f t="shared" si="26"/>
        <v>0</v>
      </c>
      <c r="Y47" s="252">
        <f t="shared" si="26"/>
        <v>0</v>
      </c>
      <c r="Z47" s="252">
        <f t="shared" si="26"/>
        <v>0</v>
      </c>
      <c r="AA47" s="252">
        <f t="shared" si="26"/>
        <v>0</v>
      </c>
      <c r="AB47" s="252">
        <f t="shared" si="26"/>
        <v>0</v>
      </c>
      <c r="AC47" s="252">
        <f t="shared" si="26"/>
        <v>0</v>
      </c>
      <c r="AD47" s="252">
        <f t="shared" si="26"/>
        <v>0</v>
      </c>
      <c r="AE47" s="252">
        <f t="shared" si="26"/>
        <v>0</v>
      </c>
      <c r="AF47" s="252">
        <f t="shared" si="26"/>
        <v>0</v>
      </c>
      <c r="AG47" s="252">
        <f t="shared" si="23"/>
        <v>0</v>
      </c>
      <c r="AI47" s="199" t="str">
        <f t="shared" si="8"/>
        <v>Units:</v>
      </c>
      <c r="AJ47" s="252">
        <f t="shared" ref="AJ47:AS47" si="27">SUM(AJ$33:AJ$46)</f>
        <v>0</v>
      </c>
      <c r="AK47" s="252">
        <f t="shared" si="27"/>
        <v>0</v>
      </c>
      <c r="AL47" s="252">
        <f t="shared" si="27"/>
        <v>0</v>
      </c>
      <c r="AM47" s="252">
        <f t="shared" si="27"/>
        <v>0</v>
      </c>
      <c r="AN47" s="252">
        <f t="shared" si="27"/>
        <v>0</v>
      </c>
      <c r="AO47" s="252">
        <f t="shared" si="27"/>
        <v>0</v>
      </c>
      <c r="AP47" s="252">
        <f t="shared" si="27"/>
        <v>0</v>
      </c>
      <c r="AQ47" s="252">
        <f t="shared" si="27"/>
        <v>0</v>
      </c>
      <c r="AR47" s="252">
        <f t="shared" si="27"/>
        <v>0</v>
      </c>
      <c r="AS47" s="252">
        <f t="shared" si="27"/>
        <v>0</v>
      </c>
      <c r="AT47" s="252">
        <f t="shared" si="24"/>
        <v>0</v>
      </c>
    </row>
    <row r="48" spans="1:46" s="207" customFormat="1" ht="5" customHeight="1">
      <c r="S48" s="208"/>
      <c r="V48" s="208"/>
      <c r="AI48" s="208"/>
    </row>
    <row r="49" spans="1:46">
      <c r="A49" s="204" t="str">
        <f>'N3.01'!A49</f>
        <v>Long Term Risk Benefit: RIIO-2</v>
      </c>
      <c r="B49" s="204" t="str">
        <f>'N3.01'!B49</f>
        <v>Asset Intervention Impacts</v>
      </c>
      <c r="C49" s="204" t="str">
        <f>'N3.01'!C49</f>
        <v>Asset Replacement (PoF Driven)</v>
      </c>
      <c r="D49" s="204" t="str">
        <f>'N3.01'!D49</f>
        <v>N/A</v>
      </c>
      <c r="F49" s="212" t="s">
        <v>51</v>
      </c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253">
        <f t="shared" ref="Q49:Q55" si="28">SUM(G49:P49)</f>
        <v>0</v>
      </c>
      <c r="S49" s="199" t="str">
        <f t="shared" si="5"/>
        <v>Units:</v>
      </c>
      <c r="T49" s="120"/>
      <c r="V49" s="199" t="str">
        <f t="shared" si="6"/>
        <v>Units:</v>
      </c>
      <c r="W49" s="120"/>
      <c r="X49" s="120"/>
      <c r="Y49" s="120"/>
      <c r="Z49" s="120"/>
      <c r="AA49" s="120"/>
      <c r="AB49" s="120"/>
      <c r="AC49" s="120"/>
      <c r="AD49" s="120"/>
      <c r="AE49" s="120"/>
      <c r="AF49" s="120"/>
      <c r="AG49" s="253">
        <f t="shared" ref="AG49:AG55" si="29">SUM(W49:AF49)</f>
        <v>0</v>
      </c>
      <c r="AI49" s="199" t="str">
        <f t="shared" si="8"/>
        <v>Units:</v>
      </c>
      <c r="AJ49" s="120"/>
      <c r="AK49" s="120"/>
      <c r="AL49" s="120"/>
      <c r="AM49" s="120"/>
      <c r="AN49" s="120"/>
      <c r="AO49" s="120"/>
      <c r="AP49" s="120"/>
      <c r="AQ49" s="120"/>
      <c r="AR49" s="120"/>
      <c r="AS49" s="120"/>
      <c r="AT49" s="253">
        <f t="shared" ref="AT49:AT55" si="30">SUM(AJ49:AS49)</f>
        <v>0</v>
      </c>
    </row>
    <row r="50" spans="1:46">
      <c r="A50" s="204" t="str">
        <f>'N3.01'!A50</f>
        <v>Long Term Risk Benefit: RIIO-2</v>
      </c>
      <c r="B50" s="204" t="str">
        <f>'N3.01'!B50</f>
        <v>Asset Intervention Impacts</v>
      </c>
      <c r="C50" s="204" t="str">
        <f>'N3.01'!C50</f>
        <v>Asset Replacement (CoF Driven)</v>
      </c>
      <c r="D50" s="204" t="str">
        <f>'N3.01'!D50</f>
        <v>N/A</v>
      </c>
      <c r="F50" s="212" t="s">
        <v>51</v>
      </c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253">
        <f t="shared" si="28"/>
        <v>0</v>
      </c>
      <c r="S50" s="199" t="str">
        <f t="shared" si="5"/>
        <v>Units:</v>
      </c>
      <c r="T50" s="120"/>
      <c r="V50" s="199" t="str">
        <f t="shared" si="6"/>
        <v>Units:</v>
      </c>
      <c r="W50" s="120"/>
      <c r="X50" s="120"/>
      <c r="Y50" s="120"/>
      <c r="Z50" s="120"/>
      <c r="AA50" s="120"/>
      <c r="AB50" s="120"/>
      <c r="AC50" s="120"/>
      <c r="AD50" s="120"/>
      <c r="AE50" s="120"/>
      <c r="AF50" s="120"/>
      <c r="AG50" s="253">
        <f t="shared" si="29"/>
        <v>0</v>
      </c>
      <c r="AI50" s="199" t="str">
        <f t="shared" si="8"/>
        <v>Units:</v>
      </c>
      <c r="AJ50" s="120"/>
      <c r="AK50" s="120"/>
      <c r="AL50" s="120"/>
      <c r="AM50" s="120"/>
      <c r="AN50" s="120"/>
      <c r="AO50" s="120"/>
      <c r="AP50" s="120"/>
      <c r="AQ50" s="120"/>
      <c r="AR50" s="120"/>
      <c r="AS50" s="120"/>
      <c r="AT50" s="253">
        <f t="shared" si="30"/>
        <v>0</v>
      </c>
    </row>
    <row r="51" spans="1:46">
      <c r="A51" s="204" t="str">
        <f>'N3.01'!A51</f>
        <v>Long Term Risk Benefit: RIIO-2</v>
      </c>
      <c r="B51" s="204" t="str">
        <f>'N3.01'!B51</f>
        <v>Asset Intervention Impacts</v>
      </c>
      <c r="C51" s="204" t="str">
        <f>'N3.01'!C51</f>
        <v>Asset Replacement (Other Driven)</v>
      </c>
      <c r="D51" s="204" t="str">
        <f>'N3.01'!D51</f>
        <v>N/A</v>
      </c>
      <c r="F51" s="212" t="s">
        <v>51</v>
      </c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253">
        <f t="shared" si="28"/>
        <v>0</v>
      </c>
      <c r="S51" s="199" t="str">
        <f t="shared" si="5"/>
        <v>Units:</v>
      </c>
      <c r="T51" s="120"/>
      <c r="V51" s="199" t="str">
        <f t="shared" si="6"/>
        <v>Units:</v>
      </c>
      <c r="W51" s="120"/>
      <c r="X51" s="120"/>
      <c r="Y51" s="120"/>
      <c r="Z51" s="120"/>
      <c r="AA51" s="120"/>
      <c r="AB51" s="120"/>
      <c r="AC51" s="120"/>
      <c r="AD51" s="120"/>
      <c r="AE51" s="120"/>
      <c r="AF51" s="120"/>
      <c r="AG51" s="253">
        <f t="shared" si="29"/>
        <v>0</v>
      </c>
      <c r="AI51" s="199" t="str">
        <f t="shared" si="8"/>
        <v>Units:</v>
      </c>
      <c r="AJ51" s="120"/>
      <c r="AK51" s="120"/>
      <c r="AL51" s="120"/>
      <c r="AM51" s="120"/>
      <c r="AN51" s="120"/>
      <c r="AO51" s="120"/>
      <c r="AP51" s="120"/>
      <c r="AQ51" s="120"/>
      <c r="AR51" s="120"/>
      <c r="AS51" s="120"/>
      <c r="AT51" s="253">
        <f t="shared" si="30"/>
        <v>0</v>
      </c>
    </row>
    <row r="52" spans="1:46">
      <c r="A52" s="204" t="str">
        <f>'N3.01'!A52</f>
        <v>Long Term Risk Benefit: RIIO-2</v>
      </c>
      <c r="B52" s="204" t="str">
        <f>'N3.01'!B52</f>
        <v>Asset Intervention Impacts</v>
      </c>
      <c r="C52" s="204" t="str">
        <f>'N3.01'!C52</f>
        <v>Asset Refurbishment (PoF Driven)</v>
      </c>
      <c r="D52" s="204" t="str">
        <f>'N3.01'!D52</f>
        <v>N/A</v>
      </c>
      <c r="F52" s="212" t="s">
        <v>51</v>
      </c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253">
        <f t="shared" si="28"/>
        <v>0</v>
      </c>
      <c r="S52" s="199" t="str">
        <f t="shared" si="5"/>
        <v>Units:</v>
      </c>
      <c r="T52" s="120"/>
      <c r="V52" s="199" t="str">
        <f t="shared" si="6"/>
        <v>Units:</v>
      </c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253">
        <f t="shared" si="29"/>
        <v>0</v>
      </c>
      <c r="AI52" s="199" t="str">
        <f t="shared" si="8"/>
        <v>Units:</v>
      </c>
      <c r="AJ52" s="120"/>
      <c r="AK52" s="120"/>
      <c r="AL52" s="120"/>
      <c r="AM52" s="120"/>
      <c r="AN52" s="120"/>
      <c r="AO52" s="120"/>
      <c r="AP52" s="120"/>
      <c r="AQ52" s="120"/>
      <c r="AR52" s="120"/>
      <c r="AS52" s="120"/>
      <c r="AT52" s="253">
        <f t="shared" si="30"/>
        <v>0</v>
      </c>
    </row>
    <row r="53" spans="1:46">
      <c r="A53" s="204" t="str">
        <f>'N3.01'!A53</f>
        <v>Long Term Risk Benefit: RIIO-2</v>
      </c>
      <c r="B53" s="204" t="str">
        <f>'N3.01'!B53</f>
        <v>Asset Intervention Impacts</v>
      </c>
      <c r="C53" s="204" t="str">
        <f>'N3.01'!C53</f>
        <v>Asset Refurbishment (CoF Driven)</v>
      </c>
      <c r="D53" s="204" t="str">
        <f>'N3.01'!D53</f>
        <v>N/A</v>
      </c>
      <c r="F53" s="212" t="s">
        <v>51</v>
      </c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253">
        <f t="shared" si="28"/>
        <v>0</v>
      </c>
      <c r="S53" s="199" t="str">
        <f t="shared" si="5"/>
        <v>Units:</v>
      </c>
      <c r="T53" s="120"/>
      <c r="V53" s="199" t="str">
        <f t="shared" si="6"/>
        <v>Units:</v>
      </c>
      <c r="W53" s="120"/>
      <c r="X53" s="120"/>
      <c r="Y53" s="120"/>
      <c r="Z53" s="120"/>
      <c r="AA53" s="120"/>
      <c r="AB53" s="120"/>
      <c r="AC53" s="120"/>
      <c r="AD53" s="120"/>
      <c r="AE53" s="120"/>
      <c r="AF53" s="120"/>
      <c r="AG53" s="253">
        <f t="shared" si="29"/>
        <v>0</v>
      </c>
      <c r="AI53" s="199" t="str">
        <f t="shared" si="8"/>
        <v>Units:</v>
      </c>
      <c r="AJ53" s="120"/>
      <c r="AK53" s="120"/>
      <c r="AL53" s="120"/>
      <c r="AM53" s="120"/>
      <c r="AN53" s="120"/>
      <c r="AO53" s="120"/>
      <c r="AP53" s="120"/>
      <c r="AQ53" s="120"/>
      <c r="AR53" s="120"/>
      <c r="AS53" s="120"/>
      <c r="AT53" s="253">
        <f t="shared" si="30"/>
        <v>0</v>
      </c>
    </row>
    <row r="54" spans="1:46">
      <c r="A54" s="204" t="str">
        <f>'N3.01'!A54</f>
        <v>Long Term Risk Benefit: RIIO-2</v>
      </c>
      <c r="B54" s="204" t="str">
        <f>'N3.01'!B54</f>
        <v>Asset Intervention Impacts</v>
      </c>
      <c r="C54" s="204" t="str">
        <f>'N3.01'!C54</f>
        <v>Asset Refurbishment (Other Driven)</v>
      </c>
      <c r="D54" s="204" t="str">
        <f>'N3.01'!D54</f>
        <v>N/A</v>
      </c>
      <c r="F54" s="212" t="s">
        <v>51</v>
      </c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253">
        <f t="shared" si="28"/>
        <v>0</v>
      </c>
      <c r="S54" s="199" t="str">
        <f t="shared" si="5"/>
        <v>Units:</v>
      </c>
      <c r="T54" s="120"/>
      <c r="V54" s="199" t="str">
        <f t="shared" si="6"/>
        <v>Units:</v>
      </c>
      <c r="W54" s="120"/>
      <c r="X54" s="120"/>
      <c r="Y54" s="120"/>
      <c r="Z54" s="120"/>
      <c r="AA54" s="120"/>
      <c r="AB54" s="120"/>
      <c r="AC54" s="120"/>
      <c r="AD54" s="120"/>
      <c r="AE54" s="120"/>
      <c r="AF54" s="120"/>
      <c r="AG54" s="253">
        <f t="shared" si="29"/>
        <v>0</v>
      </c>
      <c r="AI54" s="199" t="str">
        <f t="shared" si="8"/>
        <v>Units:</v>
      </c>
      <c r="AJ54" s="120"/>
      <c r="AK54" s="120"/>
      <c r="AL54" s="120"/>
      <c r="AM54" s="120"/>
      <c r="AN54" s="120"/>
      <c r="AO54" s="120"/>
      <c r="AP54" s="120"/>
      <c r="AQ54" s="120"/>
      <c r="AR54" s="120"/>
      <c r="AS54" s="120"/>
      <c r="AT54" s="253">
        <f t="shared" si="30"/>
        <v>0</v>
      </c>
    </row>
    <row r="55" spans="1:46">
      <c r="A55" s="204" t="str">
        <f>'N3.01'!A55</f>
        <v>Long Term Risk Benefit: RIIO-2</v>
      </c>
      <c r="B55" s="204" t="str">
        <f>'N3.01'!B55</f>
        <v>Asset Intervention Impacts</v>
      </c>
      <c r="C55" s="204" t="str">
        <f>'N3.01'!C55</f>
        <v>Total Long Term Risk Benefit</v>
      </c>
      <c r="D55" s="204" t="str">
        <f>'N3.01'!D55</f>
        <v>Sub-Total</v>
      </c>
      <c r="F55" s="212" t="s">
        <v>51</v>
      </c>
      <c r="G55" s="252">
        <f>SUM(G$49:G$54)</f>
        <v>0</v>
      </c>
      <c r="H55" s="252">
        <f t="shared" ref="H55:P55" si="31">SUM(H$49:H$54)</f>
        <v>0</v>
      </c>
      <c r="I55" s="252">
        <f t="shared" si="31"/>
        <v>0</v>
      </c>
      <c r="J55" s="252">
        <f t="shared" si="31"/>
        <v>0</v>
      </c>
      <c r="K55" s="252">
        <f t="shared" si="31"/>
        <v>0</v>
      </c>
      <c r="L55" s="252">
        <f t="shared" si="31"/>
        <v>0</v>
      </c>
      <c r="M55" s="252">
        <f t="shared" si="31"/>
        <v>0</v>
      </c>
      <c r="N55" s="252">
        <f t="shared" si="31"/>
        <v>0</v>
      </c>
      <c r="O55" s="252">
        <f t="shared" si="31"/>
        <v>0</v>
      </c>
      <c r="P55" s="252">
        <f t="shared" si="31"/>
        <v>0</v>
      </c>
      <c r="Q55" s="253">
        <f t="shared" si="28"/>
        <v>0</v>
      </c>
      <c r="S55" s="199" t="str">
        <f t="shared" si="5"/>
        <v>Units:</v>
      </c>
      <c r="T55" s="120"/>
      <c r="V55" s="199" t="str">
        <f t="shared" si="6"/>
        <v>Units:</v>
      </c>
      <c r="W55" s="252">
        <f t="shared" ref="W55:AF55" si="32">SUM(W$49:W$54)</f>
        <v>0</v>
      </c>
      <c r="X55" s="252">
        <f t="shared" si="32"/>
        <v>0</v>
      </c>
      <c r="Y55" s="252">
        <f t="shared" si="32"/>
        <v>0</v>
      </c>
      <c r="Z55" s="252">
        <f t="shared" si="32"/>
        <v>0</v>
      </c>
      <c r="AA55" s="252">
        <f t="shared" si="32"/>
        <v>0</v>
      </c>
      <c r="AB55" s="252">
        <f t="shared" si="32"/>
        <v>0</v>
      </c>
      <c r="AC55" s="252">
        <f t="shared" si="32"/>
        <v>0</v>
      </c>
      <c r="AD55" s="252">
        <f t="shared" si="32"/>
        <v>0</v>
      </c>
      <c r="AE55" s="252">
        <f t="shared" si="32"/>
        <v>0</v>
      </c>
      <c r="AF55" s="252">
        <f t="shared" si="32"/>
        <v>0</v>
      </c>
      <c r="AG55" s="253">
        <f t="shared" si="29"/>
        <v>0</v>
      </c>
      <c r="AI55" s="199" t="str">
        <f t="shared" si="8"/>
        <v>Units:</v>
      </c>
      <c r="AJ55" s="252">
        <f t="shared" ref="AJ55:AS55" si="33">SUM(AJ$49:AJ$54)</f>
        <v>0</v>
      </c>
      <c r="AK55" s="252">
        <f t="shared" si="33"/>
        <v>0</v>
      </c>
      <c r="AL55" s="252">
        <f t="shared" si="33"/>
        <v>0</v>
      </c>
      <c r="AM55" s="252">
        <f t="shared" si="33"/>
        <v>0</v>
      </c>
      <c r="AN55" s="252">
        <f t="shared" si="33"/>
        <v>0</v>
      </c>
      <c r="AO55" s="252">
        <f t="shared" si="33"/>
        <v>0</v>
      </c>
      <c r="AP55" s="252">
        <f t="shared" si="33"/>
        <v>0</v>
      </c>
      <c r="AQ55" s="252">
        <f t="shared" si="33"/>
        <v>0</v>
      </c>
      <c r="AR55" s="252">
        <f t="shared" si="33"/>
        <v>0</v>
      </c>
      <c r="AS55" s="252">
        <f t="shared" si="33"/>
        <v>0</v>
      </c>
      <c r="AT55" s="253">
        <f t="shared" si="30"/>
        <v>0</v>
      </c>
    </row>
    <row r="56" spans="1:46" s="207" customFormat="1" ht="5" customHeight="1">
      <c r="F56" s="208"/>
      <c r="S56" s="208"/>
      <c r="V56" s="208"/>
      <c r="AI56" s="208"/>
    </row>
    <row r="78" spans="5:5">
      <c r="E78" s="209"/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B4E4ED-1920-42ED-AAF9-169EA673E6DC}">
  <sheetPr codeName="Sheet73">
    <tabColor rgb="FF7030A0"/>
  </sheetPr>
  <dimension ref="A1:AV78"/>
  <sheetViews>
    <sheetView zoomScale="85" zoomScaleNormal="85" workbookViewId="0">
      <selection activeCell="G47" sqref="G47"/>
    </sheetView>
  </sheetViews>
  <sheetFormatPr defaultColWidth="9" defaultRowHeight="12.4"/>
  <cols>
    <col min="1" max="1" width="51.19921875" style="89" customWidth="1"/>
    <col min="2" max="2" width="48.796875" style="89" bestFit="1" customWidth="1"/>
    <col min="3" max="3" width="51.19921875" style="89" bestFit="1" customWidth="1"/>
    <col min="4" max="4" width="11.796875" style="89" customWidth="1"/>
    <col min="5" max="5" width="1" style="207" customWidth="1"/>
    <col min="6" max="6" width="6.19921875" style="90" customWidth="1"/>
    <col min="7" max="7" width="9.796875" style="89" bestFit="1" customWidth="1"/>
    <col min="8" max="14" width="9.1328125" style="89" bestFit="1" customWidth="1"/>
    <col min="15" max="17" width="9" style="89"/>
    <col min="18" max="18" width="1" style="207" customWidth="1"/>
    <col min="19" max="19" width="6.19921875" style="90" customWidth="1"/>
    <col min="20" max="20" width="9" style="89"/>
    <col min="21" max="21" width="1" style="207" customWidth="1"/>
    <col min="22" max="22" width="6.19921875" style="90" customWidth="1"/>
    <col min="23" max="33" width="9" style="89"/>
    <col min="34" max="34" width="1" style="207" customWidth="1"/>
    <col min="35" max="35" width="6.19921875" style="90" customWidth="1"/>
    <col min="36" max="46" width="9" style="89"/>
    <col min="47" max="47" width="9.33203125" style="89" bestFit="1" customWidth="1"/>
    <col min="48" max="16384" width="9" style="89"/>
  </cols>
  <sheetData>
    <row r="1" spans="1:48" ht="25.15">
      <c r="A1" s="1" t="str">
        <f>N0_Cover!A1</f>
        <v>RIIO-2 Regulatory Reporting Pack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</row>
    <row r="2" spans="1:48" ht="22.9">
      <c r="A2" s="1">
        <f>N0_Cover!$B$12</f>
        <v>0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</row>
    <row r="3" spans="1:48" ht="19.899999999999999">
      <c r="A3" s="5" t="str">
        <f>"Workbook " &amp; N0_Cover!$B$12</f>
        <v xml:space="preserve">Workbook 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48" ht="17.649999999999999">
      <c r="A4" s="7" t="str">
        <f>"Submission Version " &amp; N0_Cover!$B$15 &amp; " - Submitted on " &amp; TEXT(N0_Cover!$B$16,"dd mmm yyyy")</f>
        <v>Submission Version  - Submitted on 00 Jan 1900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</row>
    <row r="5" spans="1:48" ht="17.649999999999999">
      <c r="A5" s="7" t="str">
        <f>"Template Version: " &amp; N0_Cover!$B$11</f>
        <v>Template Version: v1.0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</row>
    <row r="6" spans="1:48" ht="19.899999999999999">
      <c r="A6" s="5" t="e">
        <f ca="1">"Sheet: " &amp;VLOOKUP(RIGHT(CELL("filename",A1),LEN(CELL("filename",A1))-FIND("]",CELL("filename",A1))),'N0.1_Contents'!$A$11:$B$98,2,FALSE)</f>
        <v>#N/A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</row>
    <row r="7" spans="1:48" ht="17.649999999999999">
      <c r="A7" s="7" t="str">
        <f>"Prices Base: " &amp; 'N0.5_Data_Constants'!C13</f>
        <v>Prices Base: 2018/19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</row>
    <row r="8" spans="1:48" s="137" customFormat="1">
      <c r="A8" s="140" t="str">
        <f>"Error Checks: " &amp; IF(ISERROR(MATCH("Error",$A$9:$AV$9,0)),"OK","Error")</f>
        <v>Error Checks: OK</v>
      </c>
      <c r="B8" s="141"/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1"/>
      <c r="AE8" s="141"/>
      <c r="AF8" s="141"/>
      <c r="AG8" s="141"/>
      <c r="AH8" s="141"/>
      <c r="AI8" s="141"/>
      <c r="AJ8" s="141"/>
      <c r="AK8" s="141"/>
      <c r="AL8" s="141"/>
      <c r="AM8" s="141"/>
      <c r="AN8" s="141"/>
      <c r="AO8" s="141"/>
      <c r="AP8" s="141"/>
      <c r="AQ8" s="141"/>
      <c r="AR8" s="141"/>
      <c r="AS8" s="141"/>
      <c r="AT8" s="141"/>
      <c r="AU8" s="141"/>
    </row>
    <row r="9" spans="1:48" s="137" customFormat="1">
      <c r="A9" s="142" t="str">
        <f t="shared" ref="A9:AV9" si="0">IF(ISERROR(MATCH("Error",A10:A12,0)),"-","Error")</f>
        <v>-</v>
      </c>
      <c r="B9" s="142" t="str">
        <f t="shared" si="0"/>
        <v>-</v>
      </c>
      <c r="C9" s="142" t="str">
        <f t="shared" si="0"/>
        <v>-</v>
      </c>
      <c r="D9" s="142"/>
      <c r="E9" s="142" t="str">
        <f t="shared" si="0"/>
        <v>-</v>
      </c>
      <c r="F9" s="142" t="str">
        <f t="shared" si="0"/>
        <v>-</v>
      </c>
      <c r="G9" s="142" t="str">
        <f t="shared" si="0"/>
        <v>-</v>
      </c>
      <c r="H9" s="142" t="str">
        <f t="shared" si="0"/>
        <v>-</v>
      </c>
      <c r="I9" s="142" t="str">
        <f t="shared" si="0"/>
        <v>-</v>
      </c>
      <c r="J9" s="142" t="str">
        <f t="shared" si="0"/>
        <v>-</v>
      </c>
      <c r="K9" s="142" t="str">
        <f t="shared" si="0"/>
        <v>-</v>
      </c>
      <c r="L9" s="142" t="str">
        <f t="shared" si="0"/>
        <v>-</v>
      </c>
      <c r="M9" s="142" t="str">
        <f t="shared" si="0"/>
        <v>-</v>
      </c>
      <c r="N9" s="142" t="str">
        <f t="shared" si="0"/>
        <v>-</v>
      </c>
      <c r="O9" s="142" t="str">
        <f t="shared" si="0"/>
        <v>-</v>
      </c>
      <c r="P9" s="142" t="str">
        <f t="shared" si="0"/>
        <v>-</v>
      </c>
      <c r="Q9" s="142" t="str">
        <f t="shared" si="0"/>
        <v>-</v>
      </c>
      <c r="R9" s="142" t="str">
        <f t="shared" si="0"/>
        <v>-</v>
      </c>
      <c r="S9" s="142" t="str">
        <f t="shared" si="0"/>
        <v>-</v>
      </c>
      <c r="T9" s="142" t="str">
        <f t="shared" si="0"/>
        <v>-</v>
      </c>
      <c r="U9" s="142" t="str">
        <f t="shared" si="0"/>
        <v>-</v>
      </c>
      <c r="V9" s="142" t="str">
        <f t="shared" si="0"/>
        <v>-</v>
      </c>
      <c r="W9" s="142" t="str">
        <f t="shared" si="0"/>
        <v>-</v>
      </c>
      <c r="X9" s="142" t="str">
        <f t="shared" si="0"/>
        <v>-</v>
      </c>
      <c r="Y9" s="142" t="str">
        <f t="shared" si="0"/>
        <v>-</v>
      </c>
      <c r="Z9" s="142" t="str">
        <f t="shared" si="0"/>
        <v>-</v>
      </c>
      <c r="AA9" s="142" t="str">
        <f t="shared" si="0"/>
        <v>-</v>
      </c>
      <c r="AB9" s="142" t="str">
        <f t="shared" si="0"/>
        <v>-</v>
      </c>
      <c r="AC9" s="142" t="str">
        <f t="shared" si="0"/>
        <v>-</v>
      </c>
      <c r="AD9" s="142" t="str">
        <f t="shared" si="0"/>
        <v>-</v>
      </c>
      <c r="AE9" s="142" t="str">
        <f t="shared" si="0"/>
        <v>-</v>
      </c>
      <c r="AF9" s="142" t="str">
        <f t="shared" si="0"/>
        <v>-</v>
      </c>
      <c r="AG9" s="142" t="str">
        <f t="shared" si="0"/>
        <v>-</v>
      </c>
      <c r="AH9" s="142" t="str">
        <f t="shared" si="0"/>
        <v>-</v>
      </c>
      <c r="AI9" s="142" t="str">
        <f t="shared" si="0"/>
        <v>-</v>
      </c>
      <c r="AJ9" s="142" t="str">
        <f t="shared" si="0"/>
        <v>-</v>
      </c>
      <c r="AK9" s="142" t="str">
        <f t="shared" si="0"/>
        <v>-</v>
      </c>
      <c r="AL9" s="142" t="str">
        <f t="shared" si="0"/>
        <v>-</v>
      </c>
      <c r="AM9" s="142" t="str">
        <f t="shared" si="0"/>
        <v>-</v>
      </c>
      <c r="AN9" s="142" t="str">
        <f t="shared" si="0"/>
        <v>-</v>
      </c>
      <c r="AO9" s="142" t="str">
        <f t="shared" si="0"/>
        <v>-</v>
      </c>
      <c r="AP9" s="142" t="str">
        <f t="shared" si="0"/>
        <v>-</v>
      </c>
      <c r="AQ9" s="142" t="str">
        <f t="shared" si="0"/>
        <v>-</v>
      </c>
      <c r="AR9" s="142" t="str">
        <f t="shared" si="0"/>
        <v>-</v>
      </c>
      <c r="AS9" s="142" t="str">
        <f t="shared" si="0"/>
        <v>-</v>
      </c>
      <c r="AT9" s="142" t="str">
        <f t="shared" si="0"/>
        <v>-</v>
      </c>
      <c r="AU9" s="142" t="str">
        <f t="shared" si="0"/>
        <v>-</v>
      </c>
      <c r="AV9" s="137" t="str">
        <f t="shared" si="0"/>
        <v>-</v>
      </c>
    </row>
    <row r="12" spans="1:48" ht="19.899999999999999">
      <c r="A12" s="14" t="e">
        <f>'N0.6_Lookup_References'!B52</f>
        <v>#N/A</v>
      </c>
      <c r="B12" s="14"/>
      <c r="F12" s="14"/>
      <c r="G12" s="89" t="s">
        <v>0</v>
      </c>
      <c r="S12" s="200"/>
      <c r="T12" s="89" t="s">
        <v>2</v>
      </c>
      <c r="W12" s="201"/>
      <c r="X12" s="202" t="s">
        <v>229</v>
      </c>
      <c r="Y12" s="89" t="e">
        <f>VLOOKUP(A12, 'N0.6_Lookup_References'!B14:C63, 2, FALSE)</f>
        <v>#N/A</v>
      </c>
    </row>
    <row r="13" spans="1:48">
      <c r="S13" s="99" t="s">
        <v>112</v>
      </c>
      <c r="V13" s="99" t="s">
        <v>110</v>
      </c>
      <c r="AI13" s="99" t="s">
        <v>111</v>
      </c>
    </row>
    <row r="14" spans="1:48" ht="12.75" thickBot="1">
      <c r="A14" s="203" t="s">
        <v>413</v>
      </c>
      <c r="B14" s="203" t="s">
        <v>414</v>
      </c>
      <c r="C14" s="203" t="s">
        <v>415</v>
      </c>
      <c r="D14" s="203" t="s">
        <v>615</v>
      </c>
      <c r="F14" s="92" t="s">
        <v>49</v>
      </c>
      <c r="G14" s="91" t="s">
        <v>13</v>
      </c>
      <c r="H14" s="21" t="s">
        <v>14</v>
      </c>
      <c r="I14" s="22" t="s">
        <v>15</v>
      </c>
      <c r="J14" s="23" t="s">
        <v>16</v>
      </c>
      <c r="K14" s="24" t="s">
        <v>17</v>
      </c>
      <c r="L14" s="25" t="s">
        <v>18</v>
      </c>
      <c r="M14" s="26" t="s">
        <v>19</v>
      </c>
      <c r="N14" s="29" t="s">
        <v>20</v>
      </c>
      <c r="O14" s="27" t="s">
        <v>21</v>
      </c>
      <c r="P14" s="31" t="s">
        <v>22</v>
      </c>
      <c r="Q14" s="198" t="s">
        <v>26</v>
      </c>
      <c r="S14" s="92" t="s">
        <v>49</v>
      </c>
      <c r="T14" s="92" t="s">
        <v>76</v>
      </c>
      <c r="V14" s="92" t="s">
        <v>49</v>
      </c>
      <c r="W14" s="91" t="s">
        <v>13</v>
      </c>
      <c r="X14" s="21" t="s">
        <v>14</v>
      </c>
      <c r="Y14" s="22" t="s">
        <v>15</v>
      </c>
      <c r="Z14" s="23" t="s">
        <v>16</v>
      </c>
      <c r="AA14" s="24" t="s">
        <v>17</v>
      </c>
      <c r="AB14" s="25" t="s">
        <v>18</v>
      </c>
      <c r="AC14" s="26" t="s">
        <v>19</v>
      </c>
      <c r="AD14" s="29" t="s">
        <v>20</v>
      </c>
      <c r="AE14" s="27" t="s">
        <v>21</v>
      </c>
      <c r="AF14" s="31" t="s">
        <v>22</v>
      </c>
      <c r="AG14" s="198" t="s">
        <v>26</v>
      </c>
      <c r="AI14" s="92" t="s">
        <v>49</v>
      </c>
      <c r="AJ14" s="91" t="s">
        <v>4</v>
      </c>
      <c r="AK14" s="21" t="s">
        <v>5</v>
      </c>
      <c r="AL14" s="22" t="s">
        <v>6</v>
      </c>
      <c r="AM14" s="23" t="s">
        <v>7</v>
      </c>
      <c r="AN14" s="24" t="s">
        <v>8</v>
      </c>
      <c r="AO14" s="25" t="s">
        <v>91</v>
      </c>
      <c r="AP14" s="26" t="s">
        <v>92</v>
      </c>
      <c r="AQ14" s="29" t="s">
        <v>93</v>
      </c>
      <c r="AR14" s="27" t="s">
        <v>94</v>
      </c>
      <c r="AS14" s="31" t="s">
        <v>95</v>
      </c>
      <c r="AT14" s="198" t="s">
        <v>26</v>
      </c>
    </row>
    <row r="15" spans="1:48">
      <c r="A15" s="247" t="str">
        <f>'N3.01'!A15</f>
        <v>Stage1: RIIO-1 Closeout Position</v>
      </c>
      <c r="B15" s="247" t="str">
        <f>'N3.01'!B15</f>
        <v>Total Asset Category Risk</v>
      </c>
      <c r="C15" s="247" t="str">
        <f>'N3.01'!C15</f>
        <v>Closeout Position</v>
      </c>
      <c r="D15" s="247" t="str">
        <f>'N3.01'!D15</f>
        <v>Total</v>
      </c>
      <c r="F15" s="212" t="s">
        <v>51</v>
      </c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253">
        <f t="shared" ref="Q15:Q22" si="1">SUM(G15:P15)</f>
        <v>0</v>
      </c>
      <c r="S15" s="199" t="str">
        <f>$X$12</f>
        <v>Units:</v>
      </c>
      <c r="T15" s="120"/>
      <c r="V15" s="199" t="str">
        <f>$X$12</f>
        <v>Units:</v>
      </c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253">
        <f t="shared" ref="AG15:AG20" si="2">SUM(W15:AF15)</f>
        <v>0</v>
      </c>
      <c r="AI15" s="199" t="str">
        <f>$X$12</f>
        <v>Units:</v>
      </c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253">
        <f t="shared" ref="AT15:AT20" si="3">SUM(AJ15:AS15)</f>
        <v>0</v>
      </c>
    </row>
    <row r="16" spans="1:48">
      <c r="A16" s="204" t="str">
        <f>'N3.01'!A16</f>
        <v>Stage1: RIIO-1 to RIIO-2</v>
      </c>
      <c r="B16" s="204" t="str">
        <f>'N3.01'!B16</f>
        <v>Normalisation: True-Up</v>
      </c>
      <c r="C16" s="204" t="str">
        <f>'N3.01'!C16</f>
        <v>Data Revision</v>
      </c>
      <c r="D16" s="204" t="str">
        <f>'N3.01'!D16</f>
        <v>N/A</v>
      </c>
      <c r="F16" s="212" t="s">
        <v>51</v>
      </c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253">
        <f t="shared" si="1"/>
        <v>0</v>
      </c>
      <c r="S16" s="199" t="str">
        <f>$X$12</f>
        <v>Units:</v>
      </c>
      <c r="T16" s="120"/>
      <c r="V16" s="199" t="str">
        <f>$X$12</f>
        <v>Units:</v>
      </c>
      <c r="W16" s="120"/>
      <c r="X16" s="120"/>
      <c r="Y16" s="120"/>
      <c r="Z16" s="120"/>
      <c r="AA16" s="120"/>
      <c r="AB16" s="120"/>
      <c r="AC16" s="120"/>
      <c r="AD16" s="120"/>
      <c r="AE16" s="120"/>
      <c r="AF16" s="120"/>
      <c r="AG16" s="253">
        <f t="shared" si="2"/>
        <v>0</v>
      </c>
      <c r="AI16" s="199" t="str">
        <f>$X$12</f>
        <v>Units:</v>
      </c>
      <c r="AJ16" s="120"/>
      <c r="AK16" s="120"/>
      <c r="AL16" s="120"/>
      <c r="AM16" s="120"/>
      <c r="AN16" s="120"/>
      <c r="AO16" s="120"/>
      <c r="AP16" s="120"/>
      <c r="AQ16" s="120"/>
      <c r="AR16" s="120"/>
      <c r="AS16" s="120"/>
      <c r="AT16" s="253">
        <f t="shared" si="3"/>
        <v>0</v>
      </c>
    </row>
    <row r="17" spans="1:46">
      <c r="A17" s="204" t="str">
        <f>'N3.01'!A17</f>
        <v>Stage1: RIIO-1 to RIIO-2</v>
      </c>
      <c r="B17" s="204" t="str">
        <f>'N3.01'!B17</f>
        <v>Normalisation: True-Up</v>
      </c>
      <c r="C17" s="204" t="str">
        <f>'N3.01'!C17</f>
        <v>Methodological Change</v>
      </c>
      <c r="D17" s="204" t="str">
        <f>'N3.01'!D17</f>
        <v>N/A</v>
      </c>
      <c r="F17" s="212" t="s">
        <v>51</v>
      </c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253">
        <f t="shared" si="1"/>
        <v>0</v>
      </c>
      <c r="S17" s="199" t="str">
        <f>$X$12</f>
        <v>Units:</v>
      </c>
      <c r="T17" s="120"/>
      <c r="V17" s="199" t="str">
        <f>$X$12</f>
        <v>Units:</v>
      </c>
      <c r="W17" s="120"/>
      <c r="X17" s="120"/>
      <c r="Y17" s="120"/>
      <c r="Z17" s="120"/>
      <c r="AA17" s="120"/>
      <c r="AB17" s="120"/>
      <c r="AC17" s="120"/>
      <c r="AD17" s="120"/>
      <c r="AE17" s="120"/>
      <c r="AF17" s="120"/>
      <c r="AG17" s="253">
        <f t="shared" si="2"/>
        <v>0</v>
      </c>
      <c r="AI17" s="199" t="str">
        <f>$X$12</f>
        <v>Units:</v>
      </c>
      <c r="AJ17" s="120"/>
      <c r="AK17" s="120"/>
      <c r="AL17" s="120"/>
      <c r="AM17" s="120"/>
      <c r="AN17" s="120"/>
      <c r="AO17" s="120"/>
      <c r="AP17" s="120"/>
      <c r="AQ17" s="120"/>
      <c r="AR17" s="120"/>
      <c r="AS17" s="120"/>
      <c r="AT17" s="253">
        <f t="shared" si="3"/>
        <v>0</v>
      </c>
    </row>
    <row r="18" spans="1:46">
      <c r="A18" s="204" t="str">
        <f>'N3.01'!A18</f>
        <v>Stage1: RIIO-1 to RIIO-2</v>
      </c>
      <c r="B18" s="204" t="str">
        <f>'N3.01'!B18</f>
        <v>Normalisation: True-Up</v>
      </c>
      <c r="C18" s="248" t="str">
        <f>'N3.01'!C18</f>
        <v>Optional entry 1</v>
      </c>
      <c r="D18" s="204" t="str">
        <f>'N3.01'!D18</f>
        <v>N/A</v>
      </c>
      <c r="F18" s="212" t="s">
        <v>51</v>
      </c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253">
        <f t="shared" si="1"/>
        <v>0</v>
      </c>
      <c r="S18" s="199" t="str">
        <f>$X$12</f>
        <v>Units:</v>
      </c>
      <c r="T18" s="120"/>
      <c r="V18" s="199" t="str">
        <f>$X$12</f>
        <v>Units:</v>
      </c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253">
        <f t="shared" si="2"/>
        <v>0</v>
      </c>
      <c r="AI18" s="199" t="str">
        <f>$X$12</f>
        <v>Units:</v>
      </c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253">
        <f t="shared" si="3"/>
        <v>0</v>
      </c>
    </row>
    <row r="19" spans="1:46">
      <c r="A19" s="204" t="str">
        <f>'N3.01'!A19</f>
        <v>Stage1: RIIO-1 to RIIO-2</v>
      </c>
      <c r="B19" s="204" t="str">
        <f>'N3.01'!B19</f>
        <v>Normalisation: True-Up</v>
      </c>
      <c r="C19" s="248" t="str">
        <f>'N3.01'!C19</f>
        <v>Optional entry 2</v>
      </c>
      <c r="D19" s="204" t="str">
        <f>'N3.01'!D19</f>
        <v>N/A</v>
      </c>
      <c r="F19" s="212" t="s">
        <v>51</v>
      </c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252">
        <f t="shared" si="1"/>
        <v>0</v>
      </c>
      <c r="S19" s="199" t="str">
        <f>$X$12</f>
        <v>Units:</v>
      </c>
      <c r="T19" s="120"/>
      <c r="V19" s="199" t="str">
        <f>$X$12</f>
        <v>Units:</v>
      </c>
      <c r="W19" s="120"/>
      <c r="X19" s="120"/>
      <c r="Y19" s="120"/>
      <c r="Z19" s="120"/>
      <c r="AA19" s="120"/>
      <c r="AB19" s="120"/>
      <c r="AC19" s="120"/>
      <c r="AD19" s="120"/>
      <c r="AE19" s="120"/>
      <c r="AF19" s="120"/>
      <c r="AG19" s="252">
        <f t="shared" si="2"/>
        <v>0</v>
      </c>
      <c r="AI19" s="199" t="str">
        <f>$X$12</f>
        <v>Units:</v>
      </c>
      <c r="AJ19" s="120"/>
      <c r="AK19" s="120"/>
      <c r="AL19" s="120"/>
      <c r="AM19" s="120"/>
      <c r="AN19" s="120"/>
      <c r="AO19" s="120"/>
      <c r="AP19" s="120"/>
      <c r="AQ19" s="120"/>
      <c r="AR19" s="120"/>
      <c r="AS19" s="120"/>
      <c r="AT19" s="252">
        <f t="shared" si="3"/>
        <v>0</v>
      </c>
    </row>
    <row r="20" spans="1:46">
      <c r="A20" s="247" t="str">
        <f>'N3.01'!A20</f>
        <v>Stage 2: RIIO-2 Start Position 2020/21</v>
      </c>
      <c r="B20" s="247" t="str">
        <f>'N3.01'!B20</f>
        <v>Total Asset Category Risk</v>
      </c>
      <c r="C20" s="247" t="str">
        <f>'N3.01'!C20</f>
        <v>Start Position</v>
      </c>
      <c r="D20" s="247" t="str">
        <f>'N3.01'!D20</f>
        <v>Total</v>
      </c>
      <c r="F20" s="212" t="s">
        <v>51</v>
      </c>
      <c r="G20" s="252">
        <f>SUM(G15:G19)</f>
        <v>0</v>
      </c>
      <c r="H20" s="252">
        <f t="shared" ref="H20:P20" si="4">SUM(H15:H19)</f>
        <v>0</v>
      </c>
      <c r="I20" s="252">
        <f t="shared" si="4"/>
        <v>0</v>
      </c>
      <c r="J20" s="252">
        <f t="shared" si="4"/>
        <v>0</v>
      </c>
      <c r="K20" s="252">
        <f t="shared" si="4"/>
        <v>0</v>
      </c>
      <c r="L20" s="252">
        <f t="shared" si="4"/>
        <v>0</v>
      </c>
      <c r="M20" s="252">
        <f t="shared" si="4"/>
        <v>0</v>
      </c>
      <c r="N20" s="252">
        <f t="shared" si="4"/>
        <v>0</v>
      </c>
      <c r="O20" s="252">
        <f t="shared" si="4"/>
        <v>0</v>
      </c>
      <c r="P20" s="252">
        <f t="shared" si="4"/>
        <v>0</v>
      </c>
      <c r="Q20" s="252">
        <f t="shared" si="1"/>
        <v>0</v>
      </c>
      <c r="S20" s="199" t="str">
        <f t="shared" ref="S20:S55" si="5">$X$12</f>
        <v>Units:</v>
      </c>
      <c r="T20" s="120"/>
      <c r="V20" s="199" t="str">
        <f t="shared" ref="V20:V55" si="6">$X$12</f>
        <v>Units:</v>
      </c>
      <c r="W20" s="252">
        <f t="shared" ref="W20:AF20" si="7">SUM(W15:W19)</f>
        <v>0</v>
      </c>
      <c r="X20" s="252">
        <f t="shared" si="7"/>
        <v>0</v>
      </c>
      <c r="Y20" s="252">
        <f t="shared" si="7"/>
        <v>0</v>
      </c>
      <c r="Z20" s="252">
        <f t="shared" si="7"/>
        <v>0</v>
      </c>
      <c r="AA20" s="252">
        <f t="shared" si="7"/>
        <v>0</v>
      </c>
      <c r="AB20" s="252">
        <f t="shared" si="7"/>
        <v>0</v>
      </c>
      <c r="AC20" s="252">
        <f t="shared" si="7"/>
        <v>0</v>
      </c>
      <c r="AD20" s="252">
        <f t="shared" si="7"/>
        <v>0</v>
      </c>
      <c r="AE20" s="252">
        <f t="shared" si="7"/>
        <v>0</v>
      </c>
      <c r="AF20" s="252">
        <f t="shared" si="7"/>
        <v>0</v>
      </c>
      <c r="AG20" s="252">
        <f t="shared" si="2"/>
        <v>0</v>
      </c>
      <c r="AI20" s="199" t="str">
        <f t="shared" ref="AI20:AI55" si="8">$X$12</f>
        <v>Units:</v>
      </c>
      <c r="AJ20" s="252">
        <f t="shared" ref="AJ20:AS20" si="9">SUM(AJ15:AJ19)</f>
        <v>0</v>
      </c>
      <c r="AK20" s="252">
        <f t="shared" si="9"/>
        <v>0</v>
      </c>
      <c r="AL20" s="252">
        <f t="shared" si="9"/>
        <v>0</v>
      </c>
      <c r="AM20" s="252">
        <f t="shared" si="9"/>
        <v>0</v>
      </c>
      <c r="AN20" s="252">
        <f t="shared" si="9"/>
        <v>0</v>
      </c>
      <c r="AO20" s="252">
        <f t="shared" si="9"/>
        <v>0</v>
      </c>
      <c r="AP20" s="252">
        <f t="shared" si="9"/>
        <v>0</v>
      </c>
      <c r="AQ20" s="252">
        <f t="shared" si="9"/>
        <v>0</v>
      </c>
      <c r="AR20" s="252">
        <f t="shared" si="9"/>
        <v>0</v>
      </c>
      <c r="AS20" s="252">
        <f t="shared" si="9"/>
        <v>0</v>
      </c>
      <c r="AT20" s="252">
        <f t="shared" si="3"/>
        <v>0</v>
      </c>
    </row>
    <row r="21" spans="1:46">
      <c r="A21" s="204" t="str">
        <f>'N3.01'!A21</f>
        <v>Stage 2: Without Intervention Risk Change</v>
      </c>
      <c r="B21" s="204" t="str">
        <f>'N3.01'!B21</f>
        <v>Deterioration</v>
      </c>
      <c r="C21" s="204" t="str">
        <f>'N3.01'!C21</f>
        <v>Original Forecast Deterioration</v>
      </c>
      <c r="D21" s="204" t="str">
        <f>'N3.01'!D21</f>
        <v>N/A</v>
      </c>
      <c r="F21" s="212" t="s">
        <v>51</v>
      </c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253">
        <f t="shared" si="1"/>
        <v>0</v>
      </c>
      <c r="S21" s="199" t="str">
        <f t="shared" si="5"/>
        <v>Units:</v>
      </c>
      <c r="T21" s="120"/>
      <c r="V21" s="199" t="str">
        <f t="shared" si="6"/>
        <v>Units:</v>
      </c>
      <c r="W21" s="120"/>
      <c r="X21" s="120"/>
      <c r="Y21" s="120"/>
      <c r="Z21" s="120"/>
      <c r="AA21" s="120"/>
      <c r="AB21" s="120"/>
      <c r="AC21" s="120"/>
      <c r="AD21" s="120"/>
      <c r="AE21" s="120"/>
      <c r="AF21" s="120"/>
      <c r="AG21" s="253">
        <f t="shared" ref="AG21:AG32" si="10">SUM(W21:AF21)</f>
        <v>0</v>
      </c>
      <c r="AI21" s="199" t="str">
        <f t="shared" si="8"/>
        <v>Units:</v>
      </c>
      <c r="AJ21" s="120"/>
      <c r="AK21" s="120"/>
      <c r="AL21" s="120"/>
      <c r="AM21" s="120"/>
      <c r="AN21" s="120"/>
      <c r="AO21" s="120"/>
      <c r="AP21" s="120"/>
      <c r="AQ21" s="120"/>
      <c r="AR21" s="120"/>
      <c r="AS21" s="120"/>
      <c r="AT21" s="253">
        <f t="shared" ref="AT21:AT32" si="11">SUM(AJ21:AS21)</f>
        <v>0</v>
      </c>
    </row>
    <row r="22" spans="1:46">
      <c r="A22" s="204" t="str">
        <f>'N3.01'!A22</f>
        <v>Stage 2: Without Intervention Risk Change</v>
      </c>
      <c r="B22" s="204" t="str">
        <f>'N3.01'!B22</f>
        <v>Non-Intervention Impacts</v>
      </c>
      <c r="C22" s="204" t="str">
        <f>'N3.01'!C22</f>
        <v>Revised Forecast Deterioration</v>
      </c>
      <c r="D22" s="204" t="str">
        <f>'N3.01'!D22</f>
        <v>N/A</v>
      </c>
      <c r="F22" s="212" t="s">
        <v>51</v>
      </c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253">
        <f t="shared" si="1"/>
        <v>0</v>
      </c>
      <c r="S22" s="199" t="str">
        <f t="shared" si="5"/>
        <v>Units:</v>
      </c>
      <c r="T22" s="120"/>
      <c r="V22" s="199" t="str">
        <f t="shared" si="6"/>
        <v>Units:</v>
      </c>
      <c r="W22" s="120"/>
      <c r="X22" s="120"/>
      <c r="Y22" s="120"/>
      <c r="Z22" s="120"/>
      <c r="AA22" s="120"/>
      <c r="AB22" s="120"/>
      <c r="AC22" s="120"/>
      <c r="AD22" s="120"/>
      <c r="AE22" s="120"/>
      <c r="AF22" s="120"/>
      <c r="AG22" s="253">
        <f t="shared" si="10"/>
        <v>0</v>
      </c>
      <c r="AI22" s="199" t="str">
        <f t="shared" si="8"/>
        <v>Units:</v>
      </c>
      <c r="AJ22" s="120"/>
      <c r="AK22" s="120"/>
      <c r="AL22" s="120"/>
      <c r="AM22" s="120"/>
      <c r="AN22" s="120"/>
      <c r="AO22" s="120"/>
      <c r="AP22" s="120"/>
      <c r="AQ22" s="120"/>
      <c r="AR22" s="120"/>
      <c r="AS22" s="120"/>
      <c r="AT22" s="253">
        <f t="shared" si="11"/>
        <v>0</v>
      </c>
    </row>
    <row r="23" spans="1:46">
      <c r="A23" s="204" t="str">
        <f>'N3.01'!A23</f>
        <v>Stage 2: Without Intervention Risk Change</v>
      </c>
      <c r="B23" s="204" t="str">
        <f>'N3.01'!B23</f>
        <v>Non-Intervention Impacts</v>
      </c>
      <c r="C23" s="204" t="str">
        <f>'N3.01'!C23</f>
        <v>Deterioration Change Impact</v>
      </c>
      <c r="D23" s="204" t="str">
        <f>'N3.01'!D23</f>
        <v>Non-Intervention</v>
      </c>
      <c r="F23" s="212" t="s">
        <v>51</v>
      </c>
      <c r="G23" s="254">
        <f t="shared" ref="G23:P23" si="12">G$22-G$21</f>
        <v>0</v>
      </c>
      <c r="H23" s="254">
        <f t="shared" si="12"/>
        <v>0</v>
      </c>
      <c r="I23" s="254">
        <f t="shared" si="12"/>
        <v>0</v>
      </c>
      <c r="J23" s="254">
        <f t="shared" si="12"/>
        <v>0</v>
      </c>
      <c r="K23" s="254">
        <f t="shared" si="12"/>
        <v>0</v>
      </c>
      <c r="L23" s="254">
        <f t="shared" si="12"/>
        <v>0</v>
      </c>
      <c r="M23" s="254">
        <f t="shared" si="12"/>
        <v>0</v>
      </c>
      <c r="N23" s="254">
        <f t="shared" si="12"/>
        <v>0</v>
      </c>
      <c r="O23" s="254">
        <f t="shared" si="12"/>
        <v>0</v>
      </c>
      <c r="P23" s="254">
        <f t="shared" si="12"/>
        <v>0</v>
      </c>
      <c r="Q23" s="253">
        <f t="shared" ref="Q23:Q32" si="13">SUM(G23:P23)</f>
        <v>0</v>
      </c>
      <c r="S23" s="199" t="str">
        <f t="shared" si="5"/>
        <v>Units:</v>
      </c>
      <c r="T23" s="120"/>
      <c r="V23" s="199" t="str">
        <f t="shared" si="6"/>
        <v>Units:</v>
      </c>
      <c r="W23" s="254">
        <f t="shared" ref="W23:AF23" si="14">W$22-W$21</f>
        <v>0</v>
      </c>
      <c r="X23" s="254">
        <f t="shared" si="14"/>
        <v>0</v>
      </c>
      <c r="Y23" s="254">
        <f t="shared" si="14"/>
        <v>0</v>
      </c>
      <c r="Z23" s="254">
        <f t="shared" si="14"/>
        <v>0</v>
      </c>
      <c r="AA23" s="254">
        <f t="shared" si="14"/>
        <v>0</v>
      </c>
      <c r="AB23" s="254">
        <f t="shared" si="14"/>
        <v>0</v>
      </c>
      <c r="AC23" s="254">
        <f t="shared" si="14"/>
        <v>0</v>
      </c>
      <c r="AD23" s="254">
        <f t="shared" si="14"/>
        <v>0</v>
      </c>
      <c r="AE23" s="254">
        <f t="shared" si="14"/>
        <v>0</v>
      </c>
      <c r="AF23" s="254">
        <f t="shared" si="14"/>
        <v>0</v>
      </c>
      <c r="AG23" s="253">
        <f t="shared" si="10"/>
        <v>0</v>
      </c>
      <c r="AI23" s="199" t="str">
        <f t="shared" si="8"/>
        <v>Units:</v>
      </c>
      <c r="AJ23" s="254">
        <f t="shared" ref="AJ23:AS23" si="15">AJ$22-AJ$21</f>
        <v>0</v>
      </c>
      <c r="AK23" s="254">
        <f t="shared" si="15"/>
        <v>0</v>
      </c>
      <c r="AL23" s="254">
        <f t="shared" si="15"/>
        <v>0</v>
      </c>
      <c r="AM23" s="254">
        <f t="shared" si="15"/>
        <v>0</v>
      </c>
      <c r="AN23" s="254">
        <f t="shared" si="15"/>
        <v>0</v>
      </c>
      <c r="AO23" s="254">
        <f t="shared" si="15"/>
        <v>0</v>
      </c>
      <c r="AP23" s="254">
        <f t="shared" si="15"/>
        <v>0</v>
      </c>
      <c r="AQ23" s="254">
        <f t="shared" si="15"/>
        <v>0</v>
      </c>
      <c r="AR23" s="254">
        <f t="shared" si="15"/>
        <v>0</v>
      </c>
      <c r="AS23" s="254">
        <f t="shared" si="15"/>
        <v>0</v>
      </c>
      <c r="AT23" s="253">
        <f t="shared" si="11"/>
        <v>0</v>
      </c>
    </row>
    <row r="24" spans="1:46">
      <c r="A24" s="204" t="str">
        <f>'N3.01'!A24</f>
        <v>Stage 2: Without Intervention Risk Change</v>
      </c>
      <c r="B24" s="204" t="str">
        <f>'N3.01'!B24</f>
        <v>Non-Intervention Impacts</v>
      </c>
      <c r="C24" s="204" t="str">
        <f>'N3.01'!C24</f>
        <v>Revised Forecast Methodology Change</v>
      </c>
      <c r="D24" s="204" t="str">
        <f>'N3.01'!D24</f>
        <v>N/A</v>
      </c>
      <c r="F24" s="212" t="s">
        <v>51</v>
      </c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253">
        <f>SUM(G24:P24)</f>
        <v>0</v>
      </c>
      <c r="S24" s="199" t="str">
        <f t="shared" si="5"/>
        <v>Units:</v>
      </c>
      <c r="T24" s="120"/>
      <c r="V24" s="199" t="str">
        <f t="shared" si="6"/>
        <v>Units:</v>
      </c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253">
        <f t="shared" si="10"/>
        <v>0</v>
      </c>
      <c r="AI24" s="199" t="str">
        <f t="shared" si="8"/>
        <v>Units:</v>
      </c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253">
        <f t="shared" si="11"/>
        <v>0</v>
      </c>
    </row>
    <row r="25" spans="1:46">
      <c r="A25" s="204" t="str">
        <f>'N3.01'!A25</f>
        <v>Stage 2: Without Intervention Risk Change</v>
      </c>
      <c r="B25" s="204" t="str">
        <f>'N3.01'!B25</f>
        <v>Non-Intervention Impacts</v>
      </c>
      <c r="C25" s="204" t="str">
        <f>'N3.01'!C25</f>
        <v>Methodology Change Impact</v>
      </c>
      <c r="D25" s="204" t="str">
        <f>'N3.01'!D25</f>
        <v>Non-Intervention</v>
      </c>
      <c r="F25" s="212" t="s">
        <v>51</v>
      </c>
      <c r="G25" s="254">
        <f t="shared" ref="G25:P25" si="16">G$24-G$22</f>
        <v>0</v>
      </c>
      <c r="H25" s="254">
        <f t="shared" si="16"/>
        <v>0</v>
      </c>
      <c r="I25" s="254">
        <f t="shared" si="16"/>
        <v>0</v>
      </c>
      <c r="J25" s="254">
        <f t="shared" si="16"/>
        <v>0</v>
      </c>
      <c r="K25" s="254">
        <f t="shared" si="16"/>
        <v>0</v>
      </c>
      <c r="L25" s="254">
        <f t="shared" si="16"/>
        <v>0</v>
      </c>
      <c r="M25" s="254">
        <f t="shared" si="16"/>
        <v>0</v>
      </c>
      <c r="N25" s="254">
        <f t="shared" si="16"/>
        <v>0</v>
      </c>
      <c r="O25" s="254">
        <f t="shared" si="16"/>
        <v>0</v>
      </c>
      <c r="P25" s="254">
        <f t="shared" si="16"/>
        <v>0</v>
      </c>
      <c r="Q25" s="253">
        <f t="shared" si="13"/>
        <v>0</v>
      </c>
      <c r="S25" s="199" t="str">
        <f t="shared" si="5"/>
        <v>Units:</v>
      </c>
      <c r="T25" s="120"/>
      <c r="V25" s="199" t="str">
        <f t="shared" si="6"/>
        <v>Units:</v>
      </c>
      <c r="W25" s="254">
        <f t="shared" ref="W25:AF25" si="17">W$24-W$22</f>
        <v>0</v>
      </c>
      <c r="X25" s="254">
        <f t="shared" si="17"/>
        <v>0</v>
      </c>
      <c r="Y25" s="254">
        <f t="shared" si="17"/>
        <v>0</v>
      </c>
      <c r="Z25" s="254">
        <f t="shared" si="17"/>
        <v>0</v>
      </c>
      <c r="AA25" s="254">
        <f t="shared" si="17"/>
        <v>0</v>
      </c>
      <c r="AB25" s="254">
        <f t="shared" si="17"/>
        <v>0</v>
      </c>
      <c r="AC25" s="254">
        <f t="shared" si="17"/>
        <v>0</v>
      </c>
      <c r="AD25" s="254">
        <f t="shared" si="17"/>
        <v>0</v>
      </c>
      <c r="AE25" s="254">
        <f t="shared" si="17"/>
        <v>0</v>
      </c>
      <c r="AF25" s="254">
        <f t="shared" si="17"/>
        <v>0</v>
      </c>
      <c r="AG25" s="253">
        <f t="shared" si="10"/>
        <v>0</v>
      </c>
      <c r="AI25" s="199" t="str">
        <f t="shared" si="8"/>
        <v>Units:</v>
      </c>
      <c r="AJ25" s="254">
        <f t="shared" ref="AJ25:AS25" si="18">AJ$24-AJ$22</f>
        <v>0</v>
      </c>
      <c r="AK25" s="254">
        <f t="shared" si="18"/>
        <v>0</v>
      </c>
      <c r="AL25" s="254">
        <f t="shared" si="18"/>
        <v>0</v>
      </c>
      <c r="AM25" s="254">
        <f t="shared" si="18"/>
        <v>0</v>
      </c>
      <c r="AN25" s="254">
        <f t="shared" si="18"/>
        <v>0</v>
      </c>
      <c r="AO25" s="254">
        <f t="shared" si="18"/>
        <v>0</v>
      </c>
      <c r="AP25" s="254">
        <f t="shared" si="18"/>
        <v>0</v>
      </c>
      <c r="AQ25" s="254">
        <f t="shared" si="18"/>
        <v>0</v>
      </c>
      <c r="AR25" s="254">
        <f t="shared" si="18"/>
        <v>0</v>
      </c>
      <c r="AS25" s="254">
        <f t="shared" si="18"/>
        <v>0</v>
      </c>
      <c r="AT25" s="253">
        <f t="shared" si="11"/>
        <v>0</v>
      </c>
    </row>
    <row r="26" spans="1:46">
      <c r="A26" s="204" t="str">
        <f>'N3.01'!A26</f>
        <v>Stage 2: Without Intervention Risk Change</v>
      </c>
      <c r="B26" s="204" t="str">
        <f>'N3.01'!B26</f>
        <v>Load Related Work</v>
      </c>
      <c r="C26" s="204" t="str">
        <f>'N3.01'!C26</f>
        <v>Asset Additions (not part of replace or refurb)</v>
      </c>
      <c r="D26" s="204" t="str">
        <f>'N3.01'!D26</f>
        <v>Other Interventions</v>
      </c>
      <c r="F26" s="212" t="s">
        <v>51</v>
      </c>
      <c r="G26" s="120"/>
      <c r="H26" s="120"/>
      <c r="I26" s="120"/>
      <c r="J26" s="120"/>
      <c r="K26" s="120"/>
      <c r="L26" s="120"/>
      <c r="M26" s="120"/>
      <c r="N26" s="120"/>
      <c r="O26" s="120"/>
      <c r="P26" s="120"/>
      <c r="Q26" s="253">
        <f t="shared" si="13"/>
        <v>0</v>
      </c>
      <c r="S26" s="199" t="str">
        <f t="shared" si="5"/>
        <v>Units:</v>
      </c>
      <c r="T26" s="120"/>
      <c r="V26" s="199" t="str">
        <f t="shared" si="6"/>
        <v>Units:</v>
      </c>
      <c r="W26" s="120"/>
      <c r="X26" s="120"/>
      <c r="Y26" s="120"/>
      <c r="Z26" s="120"/>
      <c r="AA26" s="120"/>
      <c r="AB26" s="120"/>
      <c r="AC26" s="120"/>
      <c r="AD26" s="120"/>
      <c r="AE26" s="120"/>
      <c r="AF26" s="120"/>
      <c r="AG26" s="253">
        <f t="shared" si="10"/>
        <v>0</v>
      </c>
      <c r="AI26" s="199" t="str">
        <f t="shared" si="8"/>
        <v>Units:</v>
      </c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253">
        <f t="shared" si="11"/>
        <v>0</v>
      </c>
    </row>
    <row r="27" spans="1:46">
      <c r="A27" s="204" t="str">
        <f>'N3.01'!A27</f>
        <v>Stage 2: Without Intervention Risk Change</v>
      </c>
      <c r="B27" s="204" t="str">
        <f>'N3.01'!B27</f>
        <v>Load Related Work</v>
      </c>
      <c r="C27" s="204" t="str">
        <f>'N3.01'!C27</f>
        <v>Asset Disposals  (not part of replace or refurb)</v>
      </c>
      <c r="D27" s="204" t="str">
        <f>'N3.01'!D27</f>
        <v>Other Interventions</v>
      </c>
      <c r="F27" s="212" t="s">
        <v>51</v>
      </c>
      <c r="G27" s="120"/>
      <c r="H27" s="120"/>
      <c r="I27" s="120"/>
      <c r="J27" s="120"/>
      <c r="K27" s="120"/>
      <c r="L27" s="120"/>
      <c r="M27" s="120"/>
      <c r="N27" s="120"/>
      <c r="O27" s="120"/>
      <c r="P27" s="120"/>
      <c r="Q27" s="253">
        <f t="shared" si="13"/>
        <v>0</v>
      </c>
      <c r="S27" s="199" t="str">
        <f t="shared" si="5"/>
        <v>Units:</v>
      </c>
      <c r="T27" s="120"/>
      <c r="V27" s="199" t="str">
        <f t="shared" si="6"/>
        <v>Units:</v>
      </c>
      <c r="W27" s="120"/>
      <c r="X27" s="120"/>
      <c r="Y27" s="120"/>
      <c r="Z27" s="120"/>
      <c r="AA27" s="120"/>
      <c r="AB27" s="120"/>
      <c r="AC27" s="120"/>
      <c r="AD27" s="120"/>
      <c r="AE27" s="120"/>
      <c r="AF27" s="120"/>
      <c r="AG27" s="253">
        <f t="shared" si="10"/>
        <v>0</v>
      </c>
      <c r="AI27" s="199" t="str">
        <f t="shared" si="8"/>
        <v>Units:</v>
      </c>
      <c r="AJ27" s="120"/>
      <c r="AK27" s="120"/>
      <c r="AL27" s="120"/>
      <c r="AM27" s="120"/>
      <c r="AN27" s="120"/>
      <c r="AO27" s="120"/>
      <c r="AP27" s="120"/>
      <c r="AQ27" s="120"/>
      <c r="AR27" s="120"/>
      <c r="AS27" s="120"/>
      <c r="AT27" s="253">
        <f t="shared" si="11"/>
        <v>0</v>
      </c>
    </row>
    <row r="28" spans="1:46">
      <c r="A28" s="204" t="str">
        <f>'N3.01'!A28</f>
        <v>Stage 2: Without Intervention Risk Change</v>
      </c>
      <c r="B28" s="204" t="str">
        <f>'N3.01'!B28</f>
        <v>Risk Changes</v>
      </c>
      <c r="C28" s="204" t="str">
        <f>'N3.01'!C28</f>
        <v>Changes in Maintenance Programme</v>
      </c>
      <c r="D28" s="204" t="str">
        <f>'N3.01'!D28</f>
        <v>Other Interventions</v>
      </c>
      <c r="F28" s="212" t="s">
        <v>51</v>
      </c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253">
        <f t="shared" si="13"/>
        <v>0</v>
      </c>
      <c r="S28" s="199" t="str">
        <f t="shared" si="5"/>
        <v>Units:</v>
      </c>
      <c r="T28" s="120"/>
      <c r="V28" s="199" t="str">
        <f t="shared" si="6"/>
        <v>Units:</v>
      </c>
      <c r="W28" s="120"/>
      <c r="X28" s="120"/>
      <c r="Y28" s="120"/>
      <c r="Z28" s="120"/>
      <c r="AA28" s="120"/>
      <c r="AB28" s="120"/>
      <c r="AC28" s="120"/>
      <c r="AD28" s="120"/>
      <c r="AE28" s="120"/>
      <c r="AF28" s="120"/>
      <c r="AG28" s="253">
        <f t="shared" si="10"/>
        <v>0</v>
      </c>
      <c r="AI28" s="199" t="str">
        <f t="shared" si="8"/>
        <v>Units:</v>
      </c>
      <c r="AJ28" s="120"/>
      <c r="AK28" s="120"/>
      <c r="AL28" s="120"/>
      <c r="AM28" s="120"/>
      <c r="AN28" s="120"/>
      <c r="AO28" s="120"/>
      <c r="AP28" s="120"/>
      <c r="AQ28" s="120"/>
      <c r="AR28" s="120"/>
      <c r="AS28" s="120"/>
      <c r="AT28" s="253">
        <f t="shared" si="11"/>
        <v>0</v>
      </c>
    </row>
    <row r="29" spans="1:46">
      <c r="A29" s="204" t="str">
        <f>'N3.01'!A29</f>
        <v>Stage 2: Without Intervention Risk Change</v>
      </c>
      <c r="B29" s="204" t="str">
        <f>'N3.01'!B29</f>
        <v>Risk Changes</v>
      </c>
      <c r="C29" s="204" t="str">
        <f>'N3.01'!C29</f>
        <v>Manual Over-ride on PoF or CoF</v>
      </c>
      <c r="D29" s="204" t="str">
        <f>'N3.01'!D29</f>
        <v>Non-Intervention</v>
      </c>
      <c r="F29" s="212" t="s">
        <v>51</v>
      </c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253">
        <f t="shared" si="13"/>
        <v>0</v>
      </c>
      <c r="S29" s="199" t="str">
        <f t="shared" si="5"/>
        <v>Units:</v>
      </c>
      <c r="T29" s="120"/>
      <c r="V29" s="199" t="str">
        <f t="shared" si="6"/>
        <v>Units:</v>
      </c>
      <c r="W29" s="120"/>
      <c r="X29" s="120"/>
      <c r="Y29" s="120"/>
      <c r="Z29" s="120"/>
      <c r="AA29" s="120"/>
      <c r="AB29" s="120"/>
      <c r="AC29" s="120"/>
      <c r="AD29" s="120"/>
      <c r="AE29" s="120"/>
      <c r="AF29" s="120"/>
      <c r="AG29" s="253">
        <f t="shared" si="10"/>
        <v>0</v>
      </c>
      <c r="AI29" s="199" t="str">
        <f t="shared" si="8"/>
        <v>Units:</v>
      </c>
      <c r="AJ29" s="120"/>
      <c r="AK29" s="120"/>
      <c r="AL29" s="120"/>
      <c r="AM29" s="120"/>
      <c r="AN29" s="120"/>
      <c r="AO29" s="120"/>
      <c r="AP29" s="120"/>
      <c r="AQ29" s="120"/>
      <c r="AR29" s="120"/>
      <c r="AS29" s="120"/>
      <c r="AT29" s="253">
        <f t="shared" si="11"/>
        <v>0</v>
      </c>
    </row>
    <row r="30" spans="1:46">
      <c r="A30" s="204" t="str">
        <f>'N3.01'!A30</f>
        <v>Stage 2: Without Intervention Risk Change</v>
      </c>
      <c r="B30" s="204" t="str">
        <f>'N3.01'!B30</f>
        <v>Risk Changes</v>
      </c>
      <c r="C30" s="204" t="str">
        <f>'N3.01'!C30</f>
        <v>Extension of Expected Asset Life</v>
      </c>
      <c r="D30" s="204" t="str">
        <f>'N3.01'!D30</f>
        <v>Non-Intervention</v>
      </c>
      <c r="F30" s="212" t="s">
        <v>51</v>
      </c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253">
        <f t="shared" si="13"/>
        <v>0</v>
      </c>
      <c r="S30" s="199" t="str">
        <f t="shared" si="5"/>
        <v>Units:</v>
      </c>
      <c r="T30" s="120"/>
      <c r="V30" s="199" t="str">
        <f t="shared" si="6"/>
        <v>Units:</v>
      </c>
      <c r="W30" s="120"/>
      <c r="X30" s="120"/>
      <c r="Y30" s="120"/>
      <c r="Z30" s="120"/>
      <c r="AA30" s="120"/>
      <c r="AB30" s="120"/>
      <c r="AC30" s="120"/>
      <c r="AD30" s="120"/>
      <c r="AE30" s="120"/>
      <c r="AF30" s="120"/>
      <c r="AG30" s="253">
        <f t="shared" si="10"/>
        <v>0</v>
      </c>
      <c r="AI30" s="199" t="str">
        <f t="shared" si="8"/>
        <v>Units:</v>
      </c>
      <c r="AJ30" s="120"/>
      <c r="AK30" s="120"/>
      <c r="AL30" s="120"/>
      <c r="AM30" s="120"/>
      <c r="AN30" s="120"/>
      <c r="AO30" s="120"/>
      <c r="AP30" s="120"/>
      <c r="AQ30" s="120"/>
      <c r="AR30" s="120"/>
      <c r="AS30" s="120"/>
      <c r="AT30" s="253">
        <f t="shared" si="11"/>
        <v>0</v>
      </c>
    </row>
    <row r="31" spans="1:46">
      <c r="A31" s="204" t="str">
        <f>'N3.01'!A31</f>
        <v>Stage 2: Without Intervention Risk Change</v>
      </c>
      <c r="B31" s="204" t="str">
        <f>'N3.01'!B31</f>
        <v>Risk Changes</v>
      </c>
      <c r="C31" s="204" t="str">
        <f>'N3.01'!C31</f>
        <v>Consequential Interventions</v>
      </c>
      <c r="D31" s="204" t="str">
        <f>'N3.01'!D31</f>
        <v>Non-Intervention</v>
      </c>
      <c r="F31" s="212" t="s">
        <v>51</v>
      </c>
      <c r="G31" s="120"/>
      <c r="H31" s="120"/>
      <c r="I31" s="120"/>
      <c r="J31" s="120"/>
      <c r="K31" s="120"/>
      <c r="L31" s="120"/>
      <c r="M31" s="120"/>
      <c r="N31" s="120"/>
      <c r="O31" s="120"/>
      <c r="P31" s="120"/>
      <c r="Q31" s="253">
        <f t="shared" si="13"/>
        <v>0</v>
      </c>
      <c r="S31" s="199" t="str">
        <f t="shared" si="5"/>
        <v>Units:</v>
      </c>
      <c r="T31" s="120"/>
      <c r="V31" s="199" t="str">
        <f t="shared" si="6"/>
        <v>Units:</v>
      </c>
      <c r="W31" s="120"/>
      <c r="X31" s="120"/>
      <c r="Y31" s="120"/>
      <c r="Z31" s="120"/>
      <c r="AA31" s="120"/>
      <c r="AB31" s="120"/>
      <c r="AC31" s="120"/>
      <c r="AD31" s="120"/>
      <c r="AE31" s="120"/>
      <c r="AF31" s="120"/>
      <c r="AG31" s="253">
        <f t="shared" si="10"/>
        <v>0</v>
      </c>
      <c r="AI31" s="199" t="str">
        <f t="shared" si="8"/>
        <v>Units:</v>
      </c>
      <c r="AJ31" s="120"/>
      <c r="AK31" s="120"/>
      <c r="AL31" s="120"/>
      <c r="AM31" s="120"/>
      <c r="AN31" s="120"/>
      <c r="AO31" s="120"/>
      <c r="AP31" s="120"/>
      <c r="AQ31" s="120"/>
      <c r="AR31" s="120"/>
      <c r="AS31" s="120"/>
      <c r="AT31" s="253">
        <f t="shared" si="11"/>
        <v>0</v>
      </c>
    </row>
    <row r="32" spans="1:46">
      <c r="A32" s="204" t="str">
        <f>'N3.01'!A32</f>
        <v>Stage 2: Without Intervention Risk Change</v>
      </c>
      <c r="B32" s="204" t="str">
        <f>'N3.01'!B32</f>
        <v>Risk Changes</v>
      </c>
      <c r="C32" s="248" t="str">
        <f>'N3.01'!C32</f>
        <v>Optional entry 3</v>
      </c>
      <c r="D32" s="204" t="str">
        <f>'N3.01'!D32</f>
        <v>N/A</v>
      </c>
      <c r="F32" s="212" t="s">
        <v>51</v>
      </c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253">
        <f t="shared" si="13"/>
        <v>0</v>
      </c>
      <c r="S32" s="199" t="str">
        <f t="shared" si="5"/>
        <v>Units:</v>
      </c>
      <c r="T32" s="120"/>
      <c r="V32" s="199" t="str">
        <f t="shared" si="6"/>
        <v>Units:</v>
      </c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253">
        <f t="shared" si="10"/>
        <v>0</v>
      </c>
      <c r="AI32" s="199" t="str">
        <f t="shared" si="8"/>
        <v>Units:</v>
      </c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253">
        <f t="shared" si="11"/>
        <v>0</v>
      </c>
    </row>
    <row r="33" spans="1:46">
      <c r="A33" s="247" t="str">
        <f>'N3.01'!A33</f>
        <v>Stage 3: RIIO-2 Without Intervention Position 2025/26</v>
      </c>
      <c r="B33" s="247" t="str">
        <f>'N3.01'!B33</f>
        <v>Total Asset Category Risk</v>
      </c>
      <c r="C33" s="247" t="str">
        <f>'N3.01'!C33</f>
        <v>Without Intervention Position</v>
      </c>
      <c r="D33" s="247" t="str">
        <f>'N3.01'!D33</f>
        <v>Total</v>
      </c>
      <c r="F33" s="212" t="s">
        <v>51</v>
      </c>
      <c r="G33" s="252">
        <f>SUM(G$20:G$21)+G$23+SUM(G$25:G$32)</f>
        <v>0</v>
      </c>
      <c r="H33" s="252">
        <f t="shared" ref="H33:P33" si="19">SUM(H$20:H$21)+H$23+SUM(H$25:H$32)</f>
        <v>0</v>
      </c>
      <c r="I33" s="252">
        <f t="shared" si="19"/>
        <v>0</v>
      </c>
      <c r="J33" s="252">
        <f t="shared" si="19"/>
        <v>0</v>
      </c>
      <c r="K33" s="252">
        <f t="shared" si="19"/>
        <v>0</v>
      </c>
      <c r="L33" s="252">
        <f t="shared" si="19"/>
        <v>0</v>
      </c>
      <c r="M33" s="252">
        <f t="shared" si="19"/>
        <v>0</v>
      </c>
      <c r="N33" s="252">
        <f t="shared" si="19"/>
        <v>0</v>
      </c>
      <c r="O33" s="252">
        <f t="shared" si="19"/>
        <v>0</v>
      </c>
      <c r="P33" s="252">
        <f t="shared" si="19"/>
        <v>0</v>
      </c>
      <c r="Q33" s="252">
        <f>SUM(G33:P33)</f>
        <v>0</v>
      </c>
      <c r="S33" s="199" t="str">
        <f t="shared" si="5"/>
        <v>Units:</v>
      </c>
      <c r="T33" s="120"/>
      <c r="V33" s="199" t="str">
        <f t="shared" si="6"/>
        <v>Units:</v>
      </c>
      <c r="W33" s="252">
        <f t="shared" ref="W33:AF33" si="20">SUM(W$20:W$21)+W$23+SUM(W$25:W$32)</f>
        <v>0</v>
      </c>
      <c r="X33" s="252">
        <f t="shared" si="20"/>
        <v>0</v>
      </c>
      <c r="Y33" s="252">
        <f t="shared" si="20"/>
        <v>0</v>
      </c>
      <c r="Z33" s="252">
        <f t="shared" si="20"/>
        <v>0</v>
      </c>
      <c r="AA33" s="252">
        <f t="shared" si="20"/>
        <v>0</v>
      </c>
      <c r="AB33" s="252">
        <f t="shared" si="20"/>
        <v>0</v>
      </c>
      <c r="AC33" s="252">
        <f t="shared" si="20"/>
        <v>0</v>
      </c>
      <c r="AD33" s="252">
        <f t="shared" si="20"/>
        <v>0</v>
      </c>
      <c r="AE33" s="252">
        <f t="shared" si="20"/>
        <v>0</v>
      </c>
      <c r="AF33" s="252">
        <f t="shared" si="20"/>
        <v>0</v>
      </c>
      <c r="AG33" s="252">
        <f>SUM(W33:AF33)</f>
        <v>0</v>
      </c>
      <c r="AI33" s="199" t="str">
        <f t="shared" si="8"/>
        <v>Units:</v>
      </c>
      <c r="AJ33" s="252">
        <f t="shared" ref="AJ33:AS33" si="21">SUM(AJ$20:AJ$21)+AJ$23+SUM(AJ$25:AJ$32)</f>
        <v>0</v>
      </c>
      <c r="AK33" s="252">
        <f t="shared" si="21"/>
        <v>0</v>
      </c>
      <c r="AL33" s="252">
        <f t="shared" si="21"/>
        <v>0</v>
      </c>
      <c r="AM33" s="252">
        <f t="shared" si="21"/>
        <v>0</v>
      </c>
      <c r="AN33" s="252">
        <f t="shared" si="21"/>
        <v>0</v>
      </c>
      <c r="AO33" s="252">
        <f t="shared" si="21"/>
        <v>0</v>
      </c>
      <c r="AP33" s="252">
        <f t="shared" si="21"/>
        <v>0</v>
      </c>
      <c r="AQ33" s="252">
        <f t="shared" si="21"/>
        <v>0</v>
      </c>
      <c r="AR33" s="252">
        <f t="shared" si="21"/>
        <v>0</v>
      </c>
      <c r="AS33" s="252">
        <f t="shared" si="21"/>
        <v>0</v>
      </c>
      <c r="AT33" s="252">
        <f>SUM(AJ33:AS33)</f>
        <v>0</v>
      </c>
    </row>
    <row r="34" spans="1:46">
      <c r="A34" s="204" t="str">
        <f>'N3.01'!A34</f>
        <v>Stage 3:With Intervention Risk Change</v>
      </c>
      <c r="B34" s="204" t="str">
        <f>'N3.01'!B34</f>
        <v>Non-Intervention Impacts</v>
      </c>
      <c r="C34" s="204" t="str">
        <f>'N3.01'!C34</f>
        <v>Methodology Change Impact</v>
      </c>
      <c r="D34" s="204" t="str">
        <f>'N3.01'!D34</f>
        <v>Non-Intervention</v>
      </c>
      <c r="F34" s="212" t="s">
        <v>51</v>
      </c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253">
        <f t="shared" ref="Q34:Q47" si="22">SUM(G34:P34)</f>
        <v>0</v>
      </c>
      <c r="S34" s="199" t="str">
        <f t="shared" si="5"/>
        <v>Units:</v>
      </c>
      <c r="T34" s="120"/>
      <c r="V34" s="199" t="str">
        <f t="shared" si="6"/>
        <v>Units:</v>
      </c>
      <c r="W34" s="120"/>
      <c r="X34" s="120"/>
      <c r="Y34" s="120"/>
      <c r="Z34" s="120"/>
      <c r="AA34" s="120"/>
      <c r="AB34" s="120"/>
      <c r="AC34" s="120"/>
      <c r="AD34" s="120"/>
      <c r="AE34" s="120"/>
      <c r="AF34" s="120"/>
      <c r="AG34" s="253">
        <f t="shared" ref="AG34:AG47" si="23">SUM(W34:AF34)</f>
        <v>0</v>
      </c>
      <c r="AI34" s="199" t="str">
        <f t="shared" si="8"/>
        <v>Units:</v>
      </c>
      <c r="AJ34" s="120"/>
      <c r="AK34" s="120"/>
      <c r="AL34" s="120"/>
      <c r="AM34" s="120"/>
      <c r="AN34" s="120"/>
      <c r="AO34" s="120"/>
      <c r="AP34" s="120"/>
      <c r="AQ34" s="120"/>
      <c r="AR34" s="120"/>
      <c r="AS34" s="120"/>
      <c r="AT34" s="253">
        <f t="shared" ref="AT34:AT47" si="24">SUM(AJ34:AS34)</f>
        <v>0</v>
      </c>
    </row>
    <row r="35" spans="1:46">
      <c r="A35" s="204" t="str">
        <f>'N3.01'!A35</f>
        <v>Stage 3:With Intervention Risk Change</v>
      </c>
      <c r="B35" s="204" t="str">
        <f>'N3.01'!B35</f>
        <v>Non-Intervention Impacts</v>
      </c>
      <c r="C35" s="204" t="str">
        <f>'N3.01'!C35</f>
        <v>Data Revision Impact</v>
      </c>
      <c r="D35" s="204" t="str">
        <f>'N3.01'!D35</f>
        <v>Non-Intervention</v>
      </c>
      <c r="F35" s="212" t="s">
        <v>51</v>
      </c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253">
        <f t="shared" si="22"/>
        <v>0</v>
      </c>
      <c r="S35" s="199" t="str">
        <f t="shared" si="5"/>
        <v>Units:</v>
      </c>
      <c r="T35" s="120"/>
      <c r="V35" s="199" t="str">
        <f t="shared" si="6"/>
        <v>Units:</v>
      </c>
      <c r="W35" s="120"/>
      <c r="X35" s="120"/>
      <c r="Y35" s="120"/>
      <c r="Z35" s="120"/>
      <c r="AA35" s="120"/>
      <c r="AB35" s="120"/>
      <c r="AC35" s="120"/>
      <c r="AD35" s="120"/>
      <c r="AE35" s="120"/>
      <c r="AF35" s="120"/>
      <c r="AG35" s="253">
        <f t="shared" si="23"/>
        <v>0</v>
      </c>
      <c r="AI35" s="199" t="str">
        <f t="shared" si="8"/>
        <v>Units:</v>
      </c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253">
        <f t="shared" si="24"/>
        <v>0</v>
      </c>
    </row>
    <row r="36" spans="1:46">
      <c r="A36" s="204" t="str">
        <f>'N3.01'!A36</f>
        <v>Stage 3:With Intervention Risk Change</v>
      </c>
      <c r="B36" s="204" t="str">
        <f>'N3.01'!B36</f>
        <v>Non-Intervention Impacts</v>
      </c>
      <c r="C36" s="204" t="str">
        <f>'N3.01'!C36</f>
        <v>Manual Over-ride on PoF or CoF</v>
      </c>
      <c r="D36" s="204" t="str">
        <f>'N3.01'!D36</f>
        <v>Non-Intervention</v>
      </c>
      <c r="F36" s="212" t="s">
        <v>51</v>
      </c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253">
        <f t="shared" si="22"/>
        <v>0</v>
      </c>
      <c r="S36" s="199" t="str">
        <f t="shared" si="5"/>
        <v>Units:</v>
      </c>
      <c r="T36" s="120"/>
      <c r="V36" s="199" t="str">
        <f t="shared" si="6"/>
        <v>Units:</v>
      </c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253">
        <f t="shared" si="23"/>
        <v>0</v>
      </c>
      <c r="AI36" s="199" t="str">
        <f t="shared" si="8"/>
        <v>Units:</v>
      </c>
      <c r="AJ36" s="120"/>
      <c r="AK36" s="120"/>
      <c r="AL36" s="120"/>
      <c r="AM36" s="120"/>
      <c r="AN36" s="120"/>
      <c r="AO36" s="120"/>
      <c r="AP36" s="120"/>
      <c r="AQ36" s="120"/>
      <c r="AR36" s="120"/>
      <c r="AS36" s="120"/>
      <c r="AT36" s="253">
        <f t="shared" si="24"/>
        <v>0</v>
      </c>
    </row>
    <row r="37" spans="1:46">
      <c r="A37" s="204" t="str">
        <f>'N3.01'!A37</f>
        <v>Stage 3:With Intervention Risk Change</v>
      </c>
      <c r="B37" s="204" t="str">
        <f>'N3.01'!B37</f>
        <v>Non-Intervention Impacts</v>
      </c>
      <c r="C37" s="204" t="str">
        <f>'N3.01'!C37</f>
        <v>Extension of Expected Asset Life</v>
      </c>
      <c r="D37" s="204" t="str">
        <f>'N3.01'!D37</f>
        <v>Non-Intervention</v>
      </c>
      <c r="F37" s="212" t="s">
        <v>51</v>
      </c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253">
        <f t="shared" si="22"/>
        <v>0</v>
      </c>
      <c r="S37" s="199" t="str">
        <f t="shared" si="5"/>
        <v>Units:</v>
      </c>
      <c r="T37" s="120"/>
      <c r="V37" s="199" t="str">
        <f t="shared" si="6"/>
        <v>Units:</v>
      </c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253">
        <f t="shared" si="23"/>
        <v>0</v>
      </c>
      <c r="AI37" s="199" t="str">
        <f t="shared" si="8"/>
        <v>Units:</v>
      </c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253">
        <f t="shared" si="24"/>
        <v>0</v>
      </c>
    </row>
    <row r="38" spans="1:46">
      <c r="A38" s="204" t="str">
        <f>'N3.01'!A38</f>
        <v>Stage 3:With Intervention Risk Change</v>
      </c>
      <c r="B38" s="204" t="str">
        <f>'N3.01'!B38</f>
        <v>Non-Intervention Impacts</v>
      </c>
      <c r="C38" s="204" t="str">
        <f>'N3.01'!C38</f>
        <v>Consequential Interventions</v>
      </c>
      <c r="D38" s="204" t="str">
        <f>'N3.01'!D38</f>
        <v>Non-Intervention</v>
      </c>
      <c r="F38" s="212" t="s">
        <v>51</v>
      </c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253">
        <f t="shared" si="22"/>
        <v>0</v>
      </c>
      <c r="S38" s="199" t="str">
        <f t="shared" si="5"/>
        <v>Units:</v>
      </c>
      <c r="T38" s="120"/>
      <c r="V38" s="199" t="str">
        <f t="shared" si="6"/>
        <v>Units:</v>
      </c>
      <c r="W38" s="120"/>
      <c r="X38" s="120"/>
      <c r="Y38" s="120"/>
      <c r="Z38" s="120"/>
      <c r="AA38" s="120"/>
      <c r="AB38" s="120"/>
      <c r="AC38" s="120"/>
      <c r="AD38" s="120"/>
      <c r="AE38" s="120"/>
      <c r="AF38" s="120"/>
      <c r="AG38" s="253">
        <f t="shared" si="23"/>
        <v>0</v>
      </c>
      <c r="AI38" s="199" t="str">
        <f t="shared" si="8"/>
        <v>Units:</v>
      </c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253">
        <f t="shared" si="24"/>
        <v>0</v>
      </c>
    </row>
    <row r="39" spans="1:46">
      <c r="A39" s="204" t="str">
        <f>'N3.01'!A39</f>
        <v>Stage 3:With Intervention Risk Change</v>
      </c>
      <c r="B39" s="204" t="str">
        <f>'N3.01'!B39</f>
        <v>Asset Intervention Impacts</v>
      </c>
      <c r="C39" s="204" t="str">
        <f>'N3.01'!C39</f>
        <v>Asset Replacement (PoF Driven)</v>
      </c>
      <c r="D39" s="204" t="str">
        <f>'N3.01'!D39</f>
        <v>Replacement</v>
      </c>
      <c r="F39" s="212" t="s">
        <v>51</v>
      </c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253">
        <f t="shared" si="22"/>
        <v>0</v>
      </c>
      <c r="S39" s="199" t="str">
        <f t="shared" si="5"/>
        <v>Units:</v>
      </c>
      <c r="T39" s="120"/>
      <c r="V39" s="199" t="str">
        <f t="shared" si="6"/>
        <v>Units:</v>
      </c>
      <c r="W39" s="120"/>
      <c r="X39" s="120"/>
      <c r="Y39" s="120"/>
      <c r="Z39" s="120"/>
      <c r="AA39" s="120"/>
      <c r="AB39" s="120"/>
      <c r="AC39" s="120"/>
      <c r="AD39" s="120"/>
      <c r="AE39" s="120"/>
      <c r="AF39" s="120"/>
      <c r="AG39" s="253">
        <f t="shared" si="23"/>
        <v>0</v>
      </c>
      <c r="AI39" s="199" t="str">
        <f t="shared" si="8"/>
        <v>Units:</v>
      </c>
      <c r="AJ39" s="120"/>
      <c r="AK39" s="120"/>
      <c r="AL39" s="120"/>
      <c r="AM39" s="120"/>
      <c r="AN39" s="120"/>
      <c r="AO39" s="120"/>
      <c r="AP39" s="120"/>
      <c r="AQ39" s="120"/>
      <c r="AR39" s="120"/>
      <c r="AS39" s="120"/>
      <c r="AT39" s="253">
        <f t="shared" si="24"/>
        <v>0</v>
      </c>
    </row>
    <row r="40" spans="1:46">
      <c r="A40" s="204" t="str">
        <f>'N3.01'!A40</f>
        <v>Stage 3:With Intervention Risk Change</v>
      </c>
      <c r="B40" s="204" t="str">
        <f>'N3.01'!B40</f>
        <v>Asset Intervention Impacts</v>
      </c>
      <c r="C40" s="204" t="str">
        <f>'N3.01'!C40</f>
        <v>Asset Replacement (CoF Driven)</v>
      </c>
      <c r="D40" s="204" t="str">
        <f>'N3.01'!D40</f>
        <v>Replacement</v>
      </c>
      <c r="F40" s="212" t="s">
        <v>51</v>
      </c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253">
        <f t="shared" si="22"/>
        <v>0</v>
      </c>
      <c r="S40" s="199" t="str">
        <f t="shared" si="5"/>
        <v>Units:</v>
      </c>
      <c r="T40" s="120"/>
      <c r="V40" s="199" t="str">
        <f t="shared" si="6"/>
        <v>Units:</v>
      </c>
      <c r="W40" s="120"/>
      <c r="X40" s="120"/>
      <c r="Y40" s="120"/>
      <c r="Z40" s="120"/>
      <c r="AA40" s="120"/>
      <c r="AB40" s="120"/>
      <c r="AC40" s="120"/>
      <c r="AD40" s="120"/>
      <c r="AE40" s="120"/>
      <c r="AF40" s="120"/>
      <c r="AG40" s="253">
        <f t="shared" si="23"/>
        <v>0</v>
      </c>
      <c r="AI40" s="199" t="str">
        <f t="shared" si="8"/>
        <v>Units:</v>
      </c>
      <c r="AJ40" s="120"/>
      <c r="AK40" s="120"/>
      <c r="AL40" s="120"/>
      <c r="AM40" s="120"/>
      <c r="AN40" s="120"/>
      <c r="AO40" s="120"/>
      <c r="AP40" s="120"/>
      <c r="AQ40" s="120"/>
      <c r="AR40" s="120"/>
      <c r="AS40" s="120"/>
      <c r="AT40" s="253">
        <f t="shared" si="24"/>
        <v>0</v>
      </c>
    </row>
    <row r="41" spans="1:46">
      <c r="A41" s="204" t="str">
        <f>'N3.01'!A41</f>
        <v>Stage 3:With Intervention Risk Change</v>
      </c>
      <c r="B41" s="204" t="str">
        <f>'N3.01'!B41</f>
        <v>Asset Intervention Impacts</v>
      </c>
      <c r="C41" s="204" t="str">
        <f>'N3.01'!C41</f>
        <v>Asset Replacement (Other Driven)</v>
      </c>
      <c r="D41" s="204" t="str">
        <f>'N3.01'!D41</f>
        <v>Replacement</v>
      </c>
      <c r="F41" s="212" t="s">
        <v>51</v>
      </c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253">
        <f t="shared" si="22"/>
        <v>0</v>
      </c>
      <c r="S41" s="199" t="str">
        <f t="shared" si="5"/>
        <v>Units:</v>
      </c>
      <c r="T41" s="120"/>
      <c r="V41" s="199" t="str">
        <f t="shared" si="6"/>
        <v>Units:</v>
      </c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253">
        <f t="shared" si="23"/>
        <v>0</v>
      </c>
      <c r="AI41" s="199" t="str">
        <f t="shared" si="8"/>
        <v>Units:</v>
      </c>
      <c r="AJ41" s="120"/>
      <c r="AK41" s="120"/>
      <c r="AL41" s="120"/>
      <c r="AM41" s="120"/>
      <c r="AN41" s="120"/>
      <c r="AO41" s="120"/>
      <c r="AP41" s="120"/>
      <c r="AQ41" s="120"/>
      <c r="AR41" s="120"/>
      <c r="AS41" s="120"/>
      <c r="AT41" s="253">
        <f t="shared" si="24"/>
        <v>0</v>
      </c>
    </row>
    <row r="42" spans="1:46">
      <c r="A42" s="204" t="str">
        <f>'N3.01'!A42</f>
        <v>Stage 3:With Intervention Risk Change</v>
      </c>
      <c r="B42" s="204" t="str">
        <f>'N3.01'!B42</f>
        <v>Asset Intervention Impacts</v>
      </c>
      <c r="C42" s="204" t="str">
        <f>'N3.01'!C42</f>
        <v>Asset Refurbishment (PoF Driven)</v>
      </c>
      <c r="D42" s="204" t="str">
        <f>'N3.01'!D42</f>
        <v>Refurbishment</v>
      </c>
      <c r="F42" s="212" t="s">
        <v>51</v>
      </c>
      <c r="G42" s="120"/>
      <c r="H42" s="120"/>
      <c r="I42" s="120"/>
      <c r="J42" s="120"/>
      <c r="K42" s="120"/>
      <c r="L42" s="120"/>
      <c r="M42" s="120"/>
      <c r="N42" s="120"/>
      <c r="O42" s="120"/>
      <c r="P42" s="120"/>
      <c r="Q42" s="253">
        <f t="shared" si="22"/>
        <v>0</v>
      </c>
      <c r="S42" s="199" t="str">
        <f t="shared" si="5"/>
        <v>Units:</v>
      </c>
      <c r="T42" s="120"/>
      <c r="V42" s="199" t="str">
        <f t="shared" si="6"/>
        <v>Units:</v>
      </c>
      <c r="W42" s="120"/>
      <c r="X42" s="120"/>
      <c r="Y42" s="120"/>
      <c r="Z42" s="120"/>
      <c r="AA42" s="120"/>
      <c r="AB42" s="120"/>
      <c r="AC42" s="120"/>
      <c r="AD42" s="120"/>
      <c r="AE42" s="120"/>
      <c r="AF42" s="120"/>
      <c r="AG42" s="253">
        <f t="shared" si="23"/>
        <v>0</v>
      </c>
      <c r="AI42" s="199" t="str">
        <f t="shared" si="8"/>
        <v>Units:</v>
      </c>
      <c r="AJ42" s="120"/>
      <c r="AK42" s="120"/>
      <c r="AL42" s="120"/>
      <c r="AM42" s="120"/>
      <c r="AN42" s="120"/>
      <c r="AO42" s="120"/>
      <c r="AP42" s="120"/>
      <c r="AQ42" s="120"/>
      <c r="AR42" s="120"/>
      <c r="AS42" s="120"/>
      <c r="AT42" s="253">
        <f t="shared" si="24"/>
        <v>0</v>
      </c>
    </row>
    <row r="43" spans="1:46">
      <c r="A43" s="204" t="str">
        <f>'N3.01'!A43</f>
        <v>Stage 3:With Intervention Risk Change</v>
      </c>
      <c r="B43" s="204" t="str">
        <f>'N3.01'!B43</f>
        <v>Asset Intervention Impacts</v>
      </c>
      <c r="C43" s="204" t="str">
        <f>'N3.01'!C43</f>
        <v>Asset Refurbishment (CoF Driven)</v>
      </c>
      <c r="D43" s="204" t="str">
        <f>'N3.01'!D43</f>
        <v>Refurbishment</v>
      </c>
      <c r="F43" s="212" t="s">
        <v>51</v>
      </c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253">
        <f t="shared" si="22"/>
        <v>0</v>
      </c>
      <c r="S43" s="199" t="str">
        <f t="shared" si="5"/>
        <v>Units:</v>
      </c>
      <c r="T43" s="120"/>
      <c r="V43" s="199" t="str">
        <f t="shared" si="6"/>
        <v>Units:</v>
      </c>
      <c r="W43" s="120"/>
      <c r="X43" s="120"/>
      <c r="Y43" s="120"/>
      <c r="Z43" s="120"/>
      <c r="AA43" s="120"/>
      <c r="AB43" s="120"/>
      <c r="AC43" s="120"/>
      <c r="AD43" s="120"/>
      <c r="AE43" s="120"/>
      <c r="AF43" s="120"/>
      <c r="AG43" s="253">
        <f t="shared" si="23"/>
        <v>0</v>
      </c>
      <c r="AI43" s="199" t="str">
        <f t="shared" si="8"/>
        <v>Units:</v>
      </c>
      <c r="AJ43" s="120"/>
      <c r="AK43" s="120"/>
      <c r="AL43" s="120"/>
      <c r="AM43" s="120"/>
      <c r="AN43" s="120"/>
      <c r="AO43" s="120"/>
      <c r="AP43" s="120"/>
      <c r="AQ43" s="120"/>
      <c r="AR43" s="120"/>
      <c r="AS43" s="120"/>
      <c r="AT43" s="253">
        <f t="shared" si="24"/>
        <v>0</v>
      </c>
    </row>
    <row r="44" spans="1:46">
      <c r="A44" s="204" t="str">
        <f>'N3.01'!A44</f>
        <v>Stage 3:With Intervention Risk Change</v>
      </c>
      <c r="B44" s="204" t="str">
        <f>'N3.01'!B44</f>
        <v>Asset Intervention Impacts</v>
      </c>
      <c r="C44" s="204" t="str">
        <f>'N3.01'!C44</f>
        <v>Asset Refurbishment (Other Driven)</v>
      </c>
      <c r="D44" s="204" t="str">
        <f>'N3.01'!D44</f>
        <v>Refurbishment</v>
      </c>
      <c r="F44" s="212" t="s">
        <v>51</v>
      </c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253">
        <f t="shared" si="22"/>
        <v>0</v>
      </c>
      <c r="S44" s="199" t="str">
        <f t="shared" si="5"/>
        <v>Units:</v>
      </c>
      <c r="T44" s="120"/>
      <c r="V44" s="199" t="str">
        <f t="shared" si="6"/>
        <v>Units:</v>
      </c>
      <c r="W44" s="120"/>
      <c r="X44" s="120"/>
      <c r="Y44" s="120"/>
      <c r="Z44" s="120"/>
      <c r="AA44" s="120"/>
      <c r="AB44" s="120"/>
      <c r="AC44" s="120"/>
      <c r="AD44" s="120"/>
      <c r="AE44" s="120"/>
      <c r="AF44" s="120"/>
      <c r="AG44" s="253">
        <f t="shared" si="23"/>
        <v>0</v>
      </c>
      <c r="AI44" s="199" t="str">
        <f t="shared" si="8"/>
        <v>Units:</v>
      </c>
      <c r="AJ44" s="120"/>
      <c r="AK44" s="120"/>
      <c r="AL44" s="120"/>
      <c r="AM44" s="120"/>
      <c r="AN44" s="120"/>
      <c r="AO44" s="120"/>
      <c r="AP44" s="120"/>
      <c r="AQ44" s="120"/>
      <c r="AR44" s="120"/>
      <c r="AS44" s="120"/>
      <c r="AT44" s="253">
        <f t="shared" si="24"/>
        <v>0</v>
      </c>
    </row>
    <row r="45" spans="1:46">
      <c r="A45" s="204" t="str">
        <f>'N3.01'!A45</f>
        <v>Stage 3:With Intervention Risk Change</v>
      </c>
      <c r="B45" s="204" t="str">
        <f>'N3.01'!B45</f>
        <v>Asset Intervention Impacts</v>
      </c>
      <c r="C45" s="204" t="str">
        <f>'N3.01'!C45</f>
        <v>Asset Replacement Due To Early Life Failures</v>
      </c>
      <c r="D45" s="204" t="str">
        <f>'N3.01'!D45</f>
        <v>Other Interventions</v>
      </c>
      <c r="F45" s="212" t="s">
        <v>51</v>
      </c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253">
        <f t="shared" si="22"/>
        <v>0</v>
      </c>
      <c r="S45" s="199" t="str">
        <f t="shared" si="5"/>
        <v>Units:</v>
      </c>
      <c r="T45" s="120"/>
      <c r="V45" s="199" t="str">
        <f t="shared" si="6"/>
        <v>Units:</v>
      </c>
      <c r="W45" s="120"/>
      <c r="X45" s="120"/>
      <c r="Y45" s="120"/>
      <c r="Z45" s="120"/>
      <c r="AA45" s="120"/>
      <c r="AB45" s="120"/>
      <c r="AC45" s="120"/>
      <c r="AD45" s="120"/>
      <c r="AE45" s="120"/>
      <c r="AF45" s="120"/>
      <c r="AG45" s="253">
        <f t="shared" si="23"/>
        <v>0</v>
      </c>
      <c r="AI45" s="199" t="str">
        <f t="shared" si="8"/>
        <v>Units:</v>
      </c>
      <c r="AJ45" s="120"/>
      <c r="AK45" s="120"/>
      <c r="AL45" s="120"/>
      <c r="AM45" s="120"/>
      <c r="AN45" s="120"/>
      <c r="AO45" s="120"/>
      <c r="AP45" s="120"/>
      <c r="AQ45" s="120"/>
      <c r="AR45" s="120"/>
      <c r="AS45" s="120"/>
      <c r="AT45" s="253">
        <f t="shared" si="24"/>
        <v>0</v>
      </c>
    </row>
    <row r="46" spans="1:46">
      <c r="A46" s="204" t="str">
        <f>'N3.01'!A46</f>
        <v>Stage 3:With Intervention Risk Change</v>
      </c>
      <c r="B46" s="204" t="str">
        <f>'N3.01'!B46</f>
        <v>Risk Changes</v>
      </c>
      <c r="C46" s="248" t="str">
        <f>'N3.01'!C46</f>
        <v>Optional entry 4</v>
      </c>
      <c r="D46" s="204" t="str">
        <f>'N3.01'!D46</f>
        <v>N/A</v>
      </c>
      <c r="F46" s="212" t="s">
        <v>51</v>
      </c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53">
        <f t="shared" si="22"/>
        <v>0</v>
      </c>
      <c r="S46" s="199" t="str">
        <f t="shared" si="5"/>
        <v>Units:</v>
      </c>
      <c r="T46" s="120"/>
      <c r="V46" s="199" t="str">
        <f t="shared" si="6"/>
        <v>Units:</v>
      </c>
      <c r="W46" s="206"/>
      <c r="X46" s="206"/>
      <c r="Y46" s="206"/>
      <c r="Z46" s="206"/>
      <c r="AA46" s="206"/>
      <c r="AB46" s="206"/>
      <c r="AC46" s="206"/>
      <c r="AD46" s="206"/>
      <c r="AE46" s="206"/>
      <c r="AF46" s="206"/>
      <c r="AG46" s="253">
        <f t="shared" si="23"/>
        <v>0</v>
      </c>
      <c r="AI46" s="199" t="str">
        <f t="shared" si="8"/>
        <v>Units:</v>
      </c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53">
        <f t="shared" si="24"/>
        <v>0</v>
      </c>
    </row>
    <row r="47" spans="1:46">
      <c r="A47" s="247" t="str">
        <f>'N3.01'!A47</f>
        <v>Stage 3: RIIO-2 With Intervention Position 2025/26</v>
      </c>
      <c r="B47" s="247" t="str">
        <f>'N3.01'!B47</f>
        <v>Total Asset Category Risk</v>
      </c>
      <c r="C47" s="247" t="str">
        <f>'N3.01'!C47</f>
        <v>With Intervention Position</v>
      </c>
      <c r="D47" s="247" t="str">
        <f>'N3.01'!D47</f>
        <v>Total</v>
      </c>
      <c r="F47" s="212" t="s">
        <v>51</v>
      </c>
      <c r="G47" s="252">
        <f>SUM(G$33:G$46)</f>
        <v>0</v>
      </c>
      <c r="H47" s="252">
        <f t="shared" ref="H47:P47" si="25">SUM(H$33:H$46)</f>
        <v>0</v>
      </c>
      <c r="I47" s="252">
        <f t="shared" si="25"/>
        <v>0</v>
      </c>
      <c r="J47" s="252">
        <f t="shared" si="25"/>
        <v>0</v>
      </c>
      <c r="K47" s="252">
        <f t="shared" si="25"/>
        <v>0</v>
      </c>
      <c r="L47" s="252">
        <f t="shared" si="25"/>
        <v>0</v>
      </c>
      <c r="M47" s="252">
        <f t="shared" si="25"/>
        <v>0</v>
      </c>
      <c r="N47" s="252">
        <f t="shared" si="25"/>
        <v>0</v>
      </c>
      <c r="O47" s="252">
        <f t="shared" si="25"/>
        <v>0</v>
      </c>
      <c r="P47" s="252">
        <f t="shared" si="25"/>
        <v>0</v>
      </c>
      <c r="Q47" s="252">
        <f t="shared" si="22"/>
        <v>0</v>
      </c>
      <c r="S47" s="199" t="str">
        <f t="shared" si="5"/>
        <v>Units:</v>
      </c>
      <c r="T47" s="120"/>
      <c r="V47" s="199" t="str">
        <f t="shared" si="6"/>
        <v>Units:</v>
      </c>
      <c r="W47" s="252">
        <f t="shared" ref="W47:AF47" si="26">SUM(W$33:W$46)</f>
        <v>0</v>
      </c>
      <c r="X47" s="252">
        <f t="shared" si="26"/>
        <v>0</v>
      </c>
      <c r="Y47" s="252">
        <f t="shared" si="26"/>
        <v>0</v>
      </c>
      <c r="Z47" s="252">
        <f t="shared" si="26"/>
        <v>0</v>
      </c>
      <c r="AA47" s="252">
        <f t="shared" si="26"/>
        <v>0</v>
      </c>
      <c r="AB47" s="252">
        <f t="shared" si="26"/>
        <v>0</v>
      </c>
      <c r="AC47" s="252">
        <f t="shared" si="26"/>
        <v>0</v>
      </c>
      <c r="AD47" s="252">
        <f t="shared" si="26"/>
        <v>0</v>
      </c>
      <c r="AE47" s="252">
        <f t="shared" si="26"/>
        <v>0</v>
      </c>
      <c r="AF47" s="252">
        <f t="shared" si="26"/>
        <v>0</v>
      </c>
      <c r="AG47" s="252">
        <f t="shared" si="23"/>
        <v>0</v>
      </c>
      <c r="AI47" s="199" t="str">
        <f t="shared" si="8"/>
        <v>Units:</v>
      </c>
      <c r="AJ47" s="252">
        <f t="shared" ref="AJ47:AS47" si="27">SUM(AJ$33:AJ$46)</f>
        <v>0</v>
      </c>
      <c r="AK47" s="252">
        <f t="shared" si="27"/>
        <v>0</v>
      </c>
      <c r="AL47" s="252">
        <f t="shared" si="27"/>
        <v>0</v>
      </c>
      <c r="AM47" s="252">
        <f t="shared" si="27"/>
        <v>0</v>
      </c>
      <c r="AN47" s="252">
        <f t="shared" si="27"/>
        <v>0</v>
      </c>
      <c r="AO47" s="252">
        <f t="shared" si="27"/>
        <v>0</v>
      </c>
      <c r="AP47" s="252">
        <f t="shared" si="27"/>
        <v>0</v>
      </c>
      <c r="AQ47" s="252">
        <f t="shared" si="27"/>
        <v>0</v>
      </c>
      <c r="AR47" s="252">
        <f t="shared" si="27"/>
        <v>0</v>
      </c>
      <c r="AS47" s="252">
        <f t="shared" si="27"/>
        <v>0</v>
      </c>
      <c r="AT47" s="252">
        <f t="shared" si="24"/>
        <v>0</v>
      </c>
    </row>
    <row r="48" spans="1:46" s="207" customFormat="1" ht="5" customHeight="1">
      <c r="S48" s="208"/>
      <c r="V48" s="208"/>
      <c r="AI48" s="208"/>
    </row>
    <row r="49" spans="1:46">
      <c r="A49" s="204" t="str">
        <f>'N3.01'!A49</f>
        <v>Long Term Risk Benefit: RIIO-2</v>
      </c>
      <c r="B49" s="204" t="str">
        <f>'N3.01'!B49</f>
        <v>Asset Intervention Impacts</v>
      </c>
      <c r="C49" s="204" t="str">
        <f>'N3.01'!C49</f>
        <v>Asset Replacement (PoF Driven)</v>
      </c>
      <c r="D49" s="204" t="str">
        <f>'N3.01'!D49</f>
        <v>N/A</v>
      </c>
      <c r="F49" s="212" t="s">
        <v>51</v>
      </c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253">
        <f t="shared" ref="Q49:Q55" si="28">SUM(G49:P49)</f>
        <v>0</v>
      </c>
      <c r="S49" s="199" t="str">
        <f t="shared" si="5"/>
        <v>Units:</v>
      </c>
      <c r="T49" s="120"/>
      <c r="V49" s="199" t="str">
        <f t="shared" si="6"/>
        <v>Units:</v>
      </c>
      <c r="W49" s="120"/>
      <c r="X49" s="120"/>
      <c r="Y49" s="120"/>
      <c r="Z49" s="120"/>
      <c r="AA49" s="120"/>
      <c r="AB49" s="120"/>
      <c r="AC49" s="120"/>
      <c r="AD49" s="120"/>
      <c r="AE49" s="120"/>
      <c r="AF49" s="120"/>
      <c r="AG49" s="253">
        <f t="shared" ref="AG49:AG55" si="29">SUM(W49:AF49)</f>
        <v>0</v>
      </c>
      <c r="AI49" s="199" t="str">
        <f t="shared" si="8"/>
        <v>Units:</v>
      </c>
      <c r="AJ49" s="120"/>
      <c r="AK49" s="120"/>
      <c r="AL49" s="120"/>
      <c r="AM49" s="120"/>
      <c r="AN49" s="120"/>
      <c r="AO49" s="120"/>
      <c r="AP49" s="120"/>
      <c r="AQ49" s="120"/>
      <c r="AR49" s="120"/>
      <c r="AS49" s="120"/>
      <c r="AT49" s="253">
        <f t="shared" ref="AT49:AT55" si="30">SUM(AJ49:AS49)</f>
        <v>0</v>
      </c>
    </row>
    <row r="50" spans="1:46">
      <c r="A50" s="204" t="str">
        <f>'N3.01'!A50</f>
        <v>Long Term Risk Benefit: RIIO-2</v>
      </c>
      <c r="B50" s="204" t="str">
        <f>'N3.01'!B50</f>
        <v>Asset Intervention Impacts</v>
      </c>
      <c r="C50" s="204" t="str">
        <f>'N3.01'!C50</f>
        <v>Asset Replacement (CoF Driven)</v>
      </c>
      <c r="D50" s="204" t="str">
        <f>'N3.01'!D50</f>
        <v>N/A</v>
      </c>
      <c r="F50" s="212" t="s">
        <v>51</v>
      </c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253">
        <f t="shared" si="28"/>
        <v>0</v>
      </c>
      <c r="S50" s="199" t="str">
        <f t="shared" si="5"/>
        <v>Units:</v>
      </c>
      <c r="T50" s="120"/>
      <c r="V50" s="199" t="str">
        <f t="shared" si="6"/>
        <v>Units:</v>
      </c>
      <c r="W50" s="120"/>
      <c r="X50" s="120"/>
      <c r="Y50" s="120"/>
      <c r="Z50" s="120"/>
      <c r="AA50" s="120"/>
      <c r="AB50" s="120"/>
      <c r="AC50" s="120"/>
      <c r="AD50" s="120"/>
      <c r="AE50" s="120"/>
      <c r="AF50" s="120"/>
      <c r="AG50" s="253">
        <f t="shared" si="29"/>
        <v>0</v>
      </c>
      <c r="AI50" s="199" t="str">
        <f t="shared" si="8"/>
        <v>Units:</v>
      </c>
      <c r="AJ50" s="120"/>
      <c r="AK50" s="120"/>
      <c r="AL50" s="120"/>
      <c r="AM50" s="120"/>
      <c r="AN50" s="120"/>
      <c r="AO50" s="120"/>
      <c r="AP50" s="120"/>
      <c r="AQ50" s="120"/>
      <c r="AR50" s="120"/>
      <c r="AS50" s="120"/>
      <c r="AT50" s="253">
        <f t="shared" si="30"/>
        <v>0</v>
      </c>
    </row>
    <row r="51" spans="1:46">
      <c r="A51" s="204" t="str">
        <f>'N3.01'!A51</f>
        <v>Long Term Risk Benefit: RIIO-2</v>
      </c>
      <c r="B51" s="204" t="str">
        <f>'N3.01'!B51</f>
        <v>Asset Intervention Impacts</v>
      </c>
      <c r="C51" s="204" t="str">
        <f>'N3.01'!C51</f>
        <v>Asset Replacement (Other Driven)</v>
      </c>
      <c r="D51" s="204" t="str">
        <f>'N3.01'!D51</f>
        <v>N/A</v>
      </c>
      <c r="F51" s="212" t="s">
        <v>51</v>
      </c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253">
        <f t="shared" si="28"/>
        <v>0</v>
      </c>
      <c r="S51" s="199" t="str">
        <f t="shared" si="5"/>
        <v>Units:</v>
      </c>
      <c r="T51" s="120"/>
      <c r="V51" s="199" t="str">
        <f t="shared" si="6"/>
        <v>Units:</v>
      </c>
      <c r="W51" s="120"/>
      <c r="X51" s="120"/>
      <c r="Y51" s="120"/>
      <c r="Z51" s="120"/>
      <c r="AA51" s="120"/>
      <c r="AB51" s="120"/>
      <c r="AC51" s="120"/>
      <c r="AD51" s="120"/>
      <c r="AE51" s="120"/>
      <c r="AF51" s="120"/>
      <c r="AG51" s="253">
        <f t="shared" si="29"/>
        <v>0</v>
      </c>
      <c r="AI51" s="199" t="str">
        <f t="shared" si="8"/>
        <v>Units:</v>
      </c>
      <c r="AJ51" s="120"/>
      <c r="AK51" s="120"/>
      <c r="AL51" s="120"/>
      <c r="AM51" s="120"/>
      <c r="AN51" s="120"/>
      <c r="AO51" s="120"/>
      <c r="AP51" s="120"/>
      <c r="AQ51" s="120"/>
      <c r="AR51" s="120"/>
      <c r="AS51" s="120"/>
      <c r="AT51" s="253">
        <f t="shared" si="30"/>
        <v>0</v>
      </c>
    </row>
    <row r="52" spans="1:46">
      <c r="A52" s="204" t="str">
        <f>'N3.01'!A52</f>
        <v>Long Term Risk Benefit: RIIO-2</v>
      </c>
      <c r="B52" s="204" t="str">
        <f>'N3.01'!B52</f>
        <v>Asset Intervention Impacts</v>
      </c>
      <c r="C52" s="204" t="str">
        <f>'N3.01'!C52</f>
        <v>Asset Refurbishment (PoF Driven)</v>
      </c>
      <c r="D52" s="204" t="str">
        <f>'N3.01'!D52</f>
        <v>N/A</v>
      </c>
      <c r="F52" s="212" t="s">
        <v>51</v>
      </c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253">
        <f t="shared" si="28"/>
        <v>0</v>
      </c>
      <c r="S52" s="199" t="str">
        <f t="shared" si="5"/>
        <v>Units:</v>
      </c>
      <c r="T52" s="120"/>
      <c r="V52" s="199" t="str">
        <f t="shared" si="6"/>
        <v>Units:</v>
      </c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253">
        <f t="shared" si="29"/>
        <v>0</v>
      </c>
      <c r="AI52" s="199" t="str">
        <f t="shared" si="8"/>
        <v>Units:</v>
      </c>
      <c r="AJ52" s="120"/>
      <c r="AK52" s="120"/>
      <c r="AL52" s="120"/>
      <c r="AM52" s="120"/>
      <c r="AN52" s="120"/>
      <c r="AO52" s="120"/>
      <c r="AP52" s="120"/>
      <c r="AQ52" s="120"/>
      <c r="AR52" s="120"/>
      <c r="AS52" s="120"/>
      <c r="AT52" s="253">
        <f t="shared" si="30"/>
        <v>0</v>
      </c>
    </row>
    <row r="53" spans="1:46">
      <c r="A53" s="204" t="str">
        <f>'N3.01'!A53</f>
        <v>Long Term Risk Benefit: RIIO-2</v>
      </c>
      <c r="B53" s="204" t="str">
        <f>'N3.01'!B53</f>
        <v>Asset Intervention Impacts</v>
      </c>
      <c r="C53" s="204" t="str">
        <f>'N3.01'!C53</f>
        <v>Asset Refurbishment (CoF Driven)</v>
      </c>
      <c r="D53" s="204" t="str">
        <f>'N3.01'!D53</f>
        <v>N/A</v>
      </c>
      <c r="F53" s="212" t="s">
        <v>51</v>
      </c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253">
        <f t="shared" si="28"/>
        <v>0</v>
      </c>
      <c r="S53" s="199" t="str">
        <f t="shared" si="5"/>
        <v>Units:</v>
      </c>
      <c r="T53" s="120"/>
      <c r="V53" s="199" t="str">
        <f t="shared" si="6"/>
        <v>Units:</v>
      </c>
      <c r="W53" s="120"/>
      <c r="X53" s="120"/>
      <c r="Y53" s="120"/>
      <c r="Z53" s="120"/>
      <c r="AA53" s="120"/>
      <c r="AB53" s="120"/>
      <c r="AC53" s="120"/>
      <c r="AD53" s="120"/>
      <c r="AE53" s="120"/>
      <c r="AF53" s="120"/>
      <c r="AG53" s="253">
        <f t="shared" si="29"/>
        <v>0</v>
      </c>
      <c r="AI53" s="199" t="str">
        <f t="shared" si="8"/>
        <v>Units:</v>
      </c>
      <c r="AJ53" s="120"/>
      <c r="AK53" s="120"/>
      <c r="AL53" s="120"/>
      <c r="AM53" s="120"/>
      <c r="AN53" s="120"/>
      <c r="AO53" s="120"/>
      <c r="AP53" s="120"/>
      <c r="AQ53" s="120"/>
      <c r="AR53" s="120"/>
      <c r="AS53" s="120"/>
      <c r="AT53" s="253">
        <f t="shared" si="30"/>
        <v>0</v>
      </c>
    </row>
    <row r="54" spans="1:46">
      <c r="A54" s="204" t="str">
        <f>'N3.01'!A54</f>
        <v>Long Term Risk Benefit: RIIO-2</v>
      </c>
      <c r="B54" s="204" t="str">
        <f>'N3.01'!B54</f>
        <v>Asset Intervention Impacts</v>
      </c>
      <c r="C54" s="204" t="str">
        <f>'N3.01'!C54</f>
        <v>Asset Refurbishment (Other Driven)</v>
      </c>
      <c r="D54" s="204" t="str">
        <f>'N3.01'!D54</f>
        <v>N/A</v>
      </c>
      <c r="F54" s="212" t="s">
        <v>51</v>
      </c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253">
        <f t="shared" si="28"/>
        <v>0</v>
      </c>
      <c r="S54" s="199" t="str">
        <f t="shared" si="5"/>
        <v>Units:</v>
      </c>
      <c r="T54" s="120"/>
      <c r="V54" s="199" t="str">
        <f t="shared" si="6"/>
        <v>Units:</v>
      </c>
      <c r="W54" s="120"/>
      <c r="X54" s="120"/>
      <c r="Y54" s="120"/>
      <c r="Z54" s="120"/>
      <c r="AA54" s="120"/>
      <c r="AB54" s="120"/>
      <c r="AC54" s="120"/>
      <c r="AD54" s="120"/>
      <c r="AE54" s="120"/>
      <c r="AF54" s="120"/>
      <c r="AG54" s="253">
        <f t="shared" si="29"/>
        <v>0</v>
      </c>
      <c r="AI54" s="199" t="str">
        <f t="shared" si="8"/>
        <v>Units:</v>
      </c>
      <c r="AJ54" s="120"/>
      <c r="AK54" s="120"/>
      <c r="AL54" s="120"/>
      <c r="AM54" s="120"/>
      <c r="AN54" s="120"/>
      <c r="AO54" s="120"/>
      <c r="AP54" s="120"/>
      <c r="AQ54" s="120"/>
      <c r="AR54" s="120"/>
      <c r="AS54" s="120"/>
      <c r="AT54" s="253">
        <f t="shared" si="30"/>
        <v>0</v>
      </c>
    </row>
    <row r="55" spans="1:46">
      <c r="A55" s="204" t="str">
        <f>'N3.01'!A55</f>
        <v>Long Term Risk Benefit: RIIO-2</v>
      </c>
      <c r="B55" s="204" t="str">
        <f>'N3.01'!B55</f>
        <v>Asset Intervention Impacts</v>
      </c>
      <c r="C55" s="204" t="str">
        <f>'N3.01'!C55</f>
        <v>Total Long Term Risk Benefit</v>
      </c>
      <c r="D55" s="204" t="str">
        <f>'N3.01'!D55</f>
        <v>Sub-Total</v>
      </c>
      <c r="F55" s="212" t="s">
        <v>51</v>
      </c>
      <c r="G55" s="252">
        <f>SUM(G$49:G$54)</f>
        <v>0</v>
      </c>
      <c r="H55" s="252">
        <f t="shared" ref="H55:P55" si="31">SUM(H$49:H$54)</f>
        <v>0</v>
      </c>
      <c r="I55" s="252">
        <f t="shared" si="31"/>
        <v>0</v>
      </c>
      <c r="J55" s="252">
        <f t="shared" si="31"/>
        <v>0</v>
      </c>
      <c r="K55" s="252">
        <f t="shared" si="31"/>
        <v>0</v>
      </c>
      <c r="L55" s="252">
        <f t="shared" si="31"/>
        <v>0</v>
      </c>
      <c r="M55" s="252">
        <f t="shared" si="31"/>
        <v>0</v>
      </c>
      <c r="N55" s="252">
        <f t="shared" si="31"/>
        <v>0</v>
      </c>
      <c r="O55" s="252">
        <f t="shared" si="31"/>
        <v>0</v>
      </c>
      <c r="P55" s="252">
        <f t="shared" si="31"/>
        <v>0</v>
      </c>
      <c r="Q55" s="253">
        <f t="shared" si="28"/>
        <v>0</v>
      </c>
      <c r="S55" s="199" t="str">
        <f t="shared" si="5"/>
        <v>Units:</v>
      </c>
      <c r="T55" s="120"/>
      <c r="V55" s="199" t="str">
        <f t="shared" si="6"/>
        <v>Units:</v>
      </c>
      <c r="W55" s="252">
        <f t="shared" ref="W55:AF55" si="32">SUM(W$49:W$54)</f>
        <v>0</v>
      </c>
      <c r="X55" s="252">
        <f t="shared" si="32"/>
        <v>0</v>
      </c>
      <c r="Y55" s="252">
        <f t="shared" si="32"/>
        <v>0</v>
      </c>
      <c r="Z55" s="252">
        <f t="shared" si="32"/>
        <v>0</v>
      </c>
      <c r="AA55" s="252">
        <f t="shared" si="32"/>
        <v>0</v>
      </c>
      <c r="AB55" s="252">
        <f t="shared" si="32"/>
        <v>0</v>
      </c>
      <c r="AC55" s="252">
        <f t="shared" si="32"/>
        <v>0</v>
      </c>
      <c r="AD55" s="252">
        <f t="shared" si="32"/>
        <v>0</v>
      </c>
      <c r="AE55" s="252">
        <f t="shared" si="32"/>
        <v>0</v>
      </c>
      <c r="AF55" s="252">
        <f t="shared" si="32"/>
        <v>0</v>
      </c>
      <c r="AG55" s="253">
        <f t="shared" si="29"/>
        <v>0</v>
      </c>
      <c r="AI55" s="199" t="str">
        <f t="shared" si="8"/>
        <v>Units:</v>
      </c>
      <c r="AJ55" s="252">
        <f t="shared" ref="AJ55:AS55" si="33">SUM(AJ$49:AJ$54)</f>
        <v>0</v>
      </c>
      <c r="AK55" s="252">
        <f t="shared" si="33"/>
        <v>0</v>
      </c>
      <c r="AL55" s="252">
        <f t="shared" si="33"/>
        <v>0</v>
      </c>
      <c r="AM55" s="252">
        <f t="shared" si="33"/>
        <v>0</v>
      </c>
      <c r="AN55" s="252">
        <f t="shared" si="33"/>
        <v>0</v>
      </c>
      <c r="AO55" s="252">
        <f t="shared" si="33"/>
        <v>0</v>
      </c>
      <c r="AP55" s="252">
        <f t="shared" si="33"/>
        <v>0</v>
      </c>
      <c r="AQ55" s="252">
        <f t="shared" si="33"/>
        <v>0</v>
      </c>
      <c r="AR55" s="252">
        <f t="shared" si="33"/>
        <v>0</v>
      </c>
      <c r="AS55" s="252">
        <f t="shared" si="33"/>
        <v>0</v>
      </c>
      <c r="AT55" s="253">
        <f t="shared" si="30"/>
        <v>0</v>
      </c>
    </row>
    <row r="56" spans="1:46" s="207" customFormat="1" ht="5" customHeight="1">
      <c r="F56" s="208"/>
      <c r="S56" s="208"/>
      <c r="V56" s="208"/>
      <c r="AI56" s="208"/>
    </row>
    <row r="78" spans="5:5">
      <c r="E78" s="209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>
    <tabColor rgb="FF7030A0"/>
  </sheetPr>
  <dimension ref="A1:AV78"/>
  <sheetViews>
    <sheetView zoomScale="85" zoomScaleNormal="85" workbookViewId="0">
      <selection activeCell="G47" sqref="G47"/>
    </sheetView>
  </sheetViews>
  <sheetFormatPr defaultColWidth="9" defaultRowHeight="12.4"/>
  <cols>
    <col min="1" max="1" width="51.19921875" style="89" customWidth="1"/>
    <col min="2" max="2" width="48.796875" style="89" bestFit="1" customWidth="1"/>
    <col min="3" max="3" width="51.19921875" style="89" bestFit="1" customWidth="1"/>
    <col min="4" max="4" width="11.796875" style="89" customWidth="1"/>
    <col min="5" max="5" width="1" style="207" customWidth="1"/>
    <col min="6" max="6" width="6.19921875" style="90" customWidth="1"/>
    <col min="7" max="7" width="9.796875" style="89" bestFit="1" customWidth="1"/>
    <col min="8" max="14" width="9.1328125" style="89" bestFit="1" customWidth="1"/>
    <col min="15" max="17" width="9" style="89"/>
    <col min="18" max="18" width="1" style="207" customWidth="1"/>
    <col min="19" max="19" width="6.19921875" style="90" customWidth="1"/>
    <col min="20" max="20" width="9" style="89"/>
    <col min="21" max="21" width="1" style="207" customWidth="1"/>
    <col min="22" max="22" width="6.19921875" style="90" customWidth="1"/>
    <col min="23" max="33" width="9" style="89"/>
    <col min="34" max="34" width="1" style="207" customWidth="1"/>
    <col min="35" max="35" width="6.19921875" style="90" customWidth="1"/>
    <col min="36" max="46" width="9" style="89"/>
    <col min="47" max="47" width="9.33203125" style="89" bestFit="1" customWidth="1"/>
    <col min="48" max="16384" width="9" style="89"/>
  </cols>
  <sheetData>
    <row r="1" spans="1:48" ht="25.15">
      <c r="A1" s="1" t="str">
        <f>N0_Cover!A1</f>
        <v>RIIO-2 Regulatory Reporting Pack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</row>
    <row r="2" spans="1:48" ht="22.9">
      <c r="A2" s="1">
        <f>N0_Cover!$B$12</f>
        <v>0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</row>
    <row r="3" spans="1:48" ht="19.899999999999999">
      <c r="A3" s="5" t="str">
        <f>"Workbook " &amp; N0_Cover!$B$12</f>
        <v xml:space="preserve">Workbook 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48" ht="17.649999999999999">
      <c r="A4" s="7" t="str">
        <f>"Submission Version " &amp; N0_Cover!$B$15 &amp; " - Submitted on " &amp; TEXT(N0_Cover!$B$16,"dd mmm yyyy")</f>
        <v>Submission Version  - Submitted on 00 Jan 1900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</row>
    <row r="5" spans="1:48" ht="17.649999999999999">
      <c r="A5" s="7" t="str">
        <f>"Template Version: " &amp; N0_Cover!$B$11</f>
        <v>Template Version: v1.0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</row>
    <row r="6" spans="1:48" ht="19.899999999999999">
      <c r="A6" s="5" t="e">
        <f ca="1">"Sheet: " &amp;VLOOKUP(RIGHT(CELL("filename",A1),LEN(CELL("filename",A1))-FIND("]",CELL("filename",A1))),'N0.1_Contents'!$A$11:$B$98,2,FALSE)</f>
        <v>#N/A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</row>
    <row r="7" spans="1:48" ht="17.649999999999999">
      <c r="A7" s="7" t="str">
        <f>"Prices Base: " &amp; 'N0.5_Data_Constants'!C13</f>
        <v>Prices Base: 2018/19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</row>
    <row r="8" spans="1:48" s="137" customFormat="1">
      <c r="A8" s="140" t="str">
        <f>"Error Checks: " &amp; IF(ISERROR(MATCH("Error",$A$9:$AV$9,0)),"OK","Error")</f>
        <v>Error Checks: OK</v>
      </c>
      <c r="B8" s="141"/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1"/>
      <c r="AE8" s="141"/>
      <c r="AF8" s="141"/>
      <c r="AG8" s="141"/>
      <c r="AH8" s="141"/>
      <c r="AI8" s="141"/>
      <c r="AJ8" s="141"/>
      <c r="AK8" s="141"/>
      <c r="AL8" s="141"/>
      <c r="AM8" s="141"/>
      <c r="AN8" s="141"/>
      <c r="AO8" s="141"/>
      <c r="AP8" s="141"/>
      <c r="AQ8" s="141"/>
      <c r="AR8" s="141"/>
      <c r="AS8" s="141"/>
      <c r="AT8" s="141"/>
      <c r="AU8" s="141"/>
    </row>
    <row r="9" spans="1:48" s="137" customFormat="1">
      <c r="A9" s="142" t="str">
        <f t="shared" ref="A9:AV9" si="0">IF(ISERROR(MATCH("Error",A10:A12,0)),"-","Error")</f>
        <v>-</v>
      </c>
      <c r="B9" s="142" t="str">
        <f t="shared" si="0"/>
        <v>-</v>
      </c>
      <c r="C9" s="142" t="str">
        <f t="shared" si="0"/>
        <v>-</v>
      </c>
      <c r="D9" s="142"/>
      <c r="E9" s="142" t="str">
        <f t="shared" si="0"/>
        <v>-</v>
      </c>
      <c r="F9" s="142" t="str">
        <f t="shared" si="0"/>
        <v>-</v>
      </c>
      <c r="G9" s="142" t="str">
        <f t="shared" si="0"/>
        <v>-</v>
      </c>
      <c r="H9" s="142" t="str">
        <f t="shared" si="0"/>
        <v>-</v>
      </c>
      <c r="I9" s="142" t="str">
        <f t="shared" si="0"/>
        <v>-</v>
      </c>
      <c r="J9" s="142" t="str">
        <f t="shared" si="0"/>
        <v>-</v>
      </c>
      <c r="K9" s="142" t="str">
        <f t="shared" si="0"/>
        <v>-</v>
      </c>
      <c r="L9" s="142" t="str">
        <f t="shared" si="0"/>
        <v>-</v>
      </c>
      <c r="M9" s="142" t="str">
        <f t="shared" si="0"/>
        <v>-</v>
      </c>
      <c r="N9" s="142" t="str">
        <f t="shared" si="0"/>
        <v>-</v>
      </c>
      <c r="O9" s="142" t="str">
        <f t="shared" si="0"/>
        <v>-</v>
      </c>
      <c r="P9" s="142" t="str">
        <f t="shared" si="0"/>
        <v>-</v>
      </c>
      <c r="Q9" s="142" t="str">
        <f t="shared" si="0"/>
        <v>-</v>
      </c>
      <c r="R9" s="142" t="str">
        <f t="shared" si="0"/>
        <v>-</v>
      </c>
      <c r="S9" s="142" t="str">
        <f t="shared" si="0"/>
        <v>-</v>
      </c>
      <c r="T9" s="142" t="str">
        <f t="shared" si="0"/>
        <v>-</v>
      </c>
      <c r="U9" s="142" t="str">
        <f t="shared" si="0"/>
        <v>-</v>
      </c>
      <c r="V9" s="142" t="str">
        <f t="shared" si="0"/>
        <v>-</v>
      </c>
      <c r="W9" s="142" t="str">
        <f t="shared" si="0"/>
        <v>-</v>
      </c>
      <c r="X9" s="142" t="str">
        <f t="shared" si="0"/>
        <v>-</v>
      </c>
      <c r="Y9" s="142" t="str">
        <f t="shared" si="0"/>
        <v>-</v>
      </c>
      <c r="Z9" s="142" t="str">
        <f t="shared" si="0"/>
        <v>-</v>
      </c>
      <c r="AA9" s="142" t="str">
        <f t="shared" si="0"/>
        <v>-</v>
      </c>
      <c r="AB9" s="142" t="str">
        <f t="shared" si="0"/>
        <v>-</v>
      </c>
      <c r="AC9" s="142" t="str">
        <f t="shared" si="0"/>
        <v>-</v>
      </c>
      <c r="AD9" s="142" t="str">
        <f t="shared" si="0"/>
        <v>-</v>
      </c>
      <c r="AE9" s="142" t="str">
        <f t="shared" si="0"/>
        <v>-</v>
      </c>
      <c r="AF9" s="142" t="str">
        <f t="shared" si="0"/>
        <v>-</v>
      </c>
      <c r="AG9" s="142" t="str">
        <f t="shared" si="0"/>
        <v>-</v>
      </c>
      <c r="AH9" s="142" t="str">
        <f t="shared" si="0"/>
        <v>-</v>
      </c>
      <c r="AI9" s="142" t="str">
        <f t="shared" si="0"/>
        <v>-</v>
      </c>
      <c r="AJ9" s="142" t="str">
        <f t="shared" si="0"/>
        <v>-</v>
      </c>
      <c r="AK9" s="142" t="str">
        <f t="shared" si="0"/>
        <v>-</v>
      </c>
      <c r="AL9" s="142" t="str">
        <f t="shared" si="0"/>
        <v>-</v>
      </c>
      <c r="AM9" s="142" t="str">
        <f t="shared" si="0"/>
        <v>-</v>
      </c>
      <c r="AN9" s="142" t="str">
        <f t="shared" si="0"/>
        <v>-</v>
      </c>
      <c r="AO9" s="142" t="str">
        <f t="shared" si="0"/>
        <v>-</v>
      </c>
      <c r="AP9" s="142" t="str">
        <f t="shared" si="0"/>
        <v>-</v>
      </c>
      <c r="AQ9" s="142" t="str">
        <f t="shared" si="0"/>
        <v>-</v>
      </c>
      <c r="AR9" s="142" t="str">
        <f t="shared" si="0"/>
        <v>-</v>
      </c>
      <c r="AS9" s="142" t="str">
        <f t="shared" si="0"/>
        <v>-</v>
      </c>
      <c r="AT9" s="142" t="str">
        <f t="shared" si="0"/>
        <v>-</v>
      </c>
      <c r="AU9" s="142" t="str">
        <f t="shared" si="0"/>
        <v>-</v>
      </c>
      <c r="AV9" s="137" t="str">
        <f t="shared" si="0"/>
        <v>-</v>
      </c>
    </row>
    <row r="12" spans="1:48" ht="19.899999999999999">
      <c r="A12" s="14" t="e">
        <f>'N0.6_Lookup_References'!B53</f>
        <v>#N/A</v>
      </c>
      <c r="B12" s="14"/>
      <c r="F12" s="14"/>
      <c r="G12" s="89" t="s">
        <v>0</v>
      </c>
      <c r="S12" s="200"/>
      <c r="T12" s="89" t="s">
        <v>2</v>
      </c>
      <c r="W12" s="201"/>
      <c r="X12" s="202" t="s">
        <v>229</v>
      </c>
      <c r="Y12" s="89" t="e">
        <f>VLOOKUP(A12, 'N0.6_Lookup_References'!B14:C63, 2, FALSE)</f>
        <v>#N/A</v>
      </c>
    </row>
    <row r="13" spans="1:48">
      <c r="S13" s="99" t="s">
        <v>112</v>
      </c>
      <c r="V13" s="99" t="s">
        <v>110</v>
      </c>
      <c r="AI13" s="99" t="s">
        <v>111</v>
      </c>
    </row>
    <row r="14" spans="1:48" ht="12.75" thickBot="1">
      <c r="A14" s="203" t="s">
        <v>413</v>
      </c>
      <c r="B14" s="203" t="s">
        <v>414</v>
      </c>
      <c r="C14" s="203" t="s">
        <v>415</v>
      </c>
      <c r="D14" s="203" t="s">
        <v>615</v>
      </c>
      <c r="F14" s="92" t="s">
        <v>49</v>
      </c>
      <c r="G14" s="91" t="s">
        <v>13</v>
      </c>
      <c r="H14" s="21" t="s">
        <v>14</v>
      </c>
      <c r="I14" s="22" t="s">
        <v>15</v>
      </c>
      <c r="J14" s="23" t="s">
        <v>16</v>
      </c>
      <c r="K14" s="24" t="s">
        <v>17</v>
      </c>
      <c r="L14" s="25" t="s">
        <v>18</v>
      </c>
      <c r="M14" s="26" t="s">
        <v>19</v>
      </c>
      <c r="N14" s="29" t="s">
        <v>20</v>
      </c>
      <c r="O14" s="27" t="s">
        <v>21</v>
      </c>
      <c r="P14" s="31" t="s">
        <v>22</v>
      </c>
      <c r="Q14" s="198" t="s">
        <v>26</v>
      </c>
      <c r="S14" s="92" t="s">
        <v>49</v>
      </c>
      <c r="T14" s="92" t="s">
        <v>76</v>
      </c>
      <c r="V14" s="92" t="s">
        <v>49</v>
      </c>
      <c r="W14" s="91" t="s">
        <v>13</v>
      </c>
      <c r="X14" s="21" t="s">
        <v>14</v>
      </c>
      <c r="Y14" s="22" t="s">
        <v>15</v>
      </c>
      <c r="Z14" s="23" t="s">
        <v>16</v>
      </c>
      <c r="AA14" s="24" t="s">
        <v>17</v>
      </c>
      <c r="AB14" s="25" t="s">
        <v>18</v>
      </c>
      <c r="AC14" s="26" t="s">
        <v>19</v>
      </c>
      <c r="AD14" s="29" t="s">
        <v>20</v>
      </c>
      <c r="AE14" s="27" t="s">
        <v>21</v>
      </c>
      <c r="AF14" s="31" t="s">
        <v>22</v>
      </c>
      <c r="AG14" s="198" t="s">
        <v>26</v>
      </c>
      <c r="AI14" s="92" t="s">
        <v>49</v>
      </c>
      <c r="AJ14" s="91" t="s">
        <v>4</v>
      </c>
      <c r="AK14" s="21" t="s">
        <v>5</v>
      </c>
      <c r="AL14" s="22" t="s">
        <v>6</v>
      </c>
      <c r="AM14" s="23" t="s">
        <v>7</v>
      </c>
      <c r="AN14" s="24" t="s">
        <v>8</v>
      </c>
      <c r="AO14" s="25" t="s">
        <v>91</v>
      </c>
      <c r="AP14" s="26" t="s">
        <v>92</v>
      </c>
      <c r="AQ14" s="29" t="s">
        <v>93</v>
      </c>
      <c r="AR14" s="27" t="s">
        <v>94</v>
      </c>
      <c r="AS14" s="31" t="s">
        <v>95</v>
      </c>
      <c r="AT14" s="198" t="s">
        <v>26</v>
      </c>
    </row>
    <row r="15" spans="1:48">
      <c r="A15" s="247" t="str">
        <f>'N3.01'!A15</f>
        <v>Stage1: RIIO-1 Closeout Position</v>
      </c>
      <c r="B15" s="247" t="str">
        <f>'N3.01'!B15</f>
        <v>Total Asset Category Risk</v>
      </c>
      <c r="C15" s="247" t="str">
        <f>'N3.01'!C15</f>
        <v>Closeout Position</v>
      </c>
      <c r="D15" s="247" t="str">
        <f>'N3.01'!D15</f>
        <v>Total</v>
      </c>
      <c r="F15" s="212" t="s">
        <v>51</v>
      </c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253">
        <f t="shared" ref="Q15:Q22" si="1">SUM(G15:P15)</f>
        <v>0</v>
      </c>
      <c r="S15" s="199" t="str">
        <f>$X$12</f>
        <v>Units:</v>
      </c>
      <c r="T15" s="120"/>
      <c r="V15" s="199" t="str">
        <f>$X$12</f>
        <v>Units:</v>
      </c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253">
        <f t="shared" ref="AG15:AG20" si="2">SUM(W15:AF15)</f>
        <v>0</v>
      </c>
      <c r="AI15" s="199" t="str">
        <f>$X$12</f>
        <v>Units:</v>
      </c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253">
        <f t="shared" ref="AT15:AT20" si="3">SUM(AJ15:AS15)</f>
        <v>0</v>
      </c>
    </row>
    <row r="16" spans="1:48">
      <c r="A16" s="204" t="str">
        <f>'N3.01'!A16</f>
        <v>Stage1: RIIO-1 to RIIO-2</v>
      </c>
      <c r="B16" s="204" t="str">
        <f>'N3.01'!B16</f>
        <v>Normalisation: True-Up</v>
      </c>
      <c r="C16" s="204" t="str">
        <f>'N3.01'!C16</f>
        <v>Data Revision</v>
      </c>
      <c r="D16" s="204" t="str">
        <f>'N3.01'!D16</f>
        <v>N/A</v>
      </c>
      <c r="F16" s="212" t="s">
        <v>51</v>
      </c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253">
        <f t="shared" si="1"/>
        <v>0</v>
      </c>
      <c r="S16" s="199" t="str">
        <f>$X$12</f>
        <v>Units:</v>
      </c>
      <c r="T16" s="120"/>
      <c r="V16" s="199" t="str">
        <f>$X$12</f>
        <v>Units:</v>
      </c>
      <c r="W16" s="120"/>
      <c r="X16" s="120"/>
      <c r="Y16" s="120"/>
      <c r="Z16" s="120"/>
      <c r="AA16" s="120"/>
      <c r="AB16" s="120"/>
      <c r="AC16" s="120"/>
      <c r="AD16" s="120"/>
      <c r="AE16" s="120"/>
      <c r="AF16" s="120"/>
      <c r="AG16" s="253">
        <f t="shared" si="2"/>
        <v>0</v>
      </c>
      <c r="AI16" s="199" t="str">
        <f>$X$12</f>
        <v>Units:</v>
      </c>
      <c r="AJ16" s="120"/>
      <c r="AK16" s="120"/>
      <c r="AL16" s="120"/>
      <c r="AM16" s="120"/>
      <c r="AN16" s="120"/>
      <c r="AO16" s="120"/>
      <c r="AP16" s="120"/>
      <c r="AQ16" s="120"/>
      <c r="AR16" s="120"/>
      <c r="AS16" s="120"/>
      <c r="AT16" s="253">
        <f t="shared" si="3"/>
        <v>0</v>
      </c>
    </row>
    <row r="17" spans="1:46">
      <c r="A17" s="204" t="str">
        <f>'N3.01'!A17</f>
        <v>Stage1: RIIO-1 to RIIO-2</v>
      </c>
      <c r="B17" s="204" t="str">
        <f>'N3.01'!B17</f>
        <v>Normalisation: True-Up</v>
      </c>
      <c r="C17" s="204" t="str">
        <f>'N3.01'!C17</f>
        <v>Methodological Change</v>
      </c>
      <c r="D17" s="204" t="str">
        <f>'N3.01'!D17</f>
        <v>N/A</v>
      </c>
      <c r="F17" s="212" t="s">
        <v>51</v>
      </c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253">
        <f t="shared" si="1"/>
        <v>0</v>
      </c>
      <c r="S17" s="199" t="str">
        <f>$X$12</f>
        <v>Units:</v>
      </c>
      <c r="T17" s="120"/>
      <c r="V17" s="199" t="str">
        <f>$X$12</f>
        <v>Units:</v>
      </c>
      <c r="W17" s="120"/>
      <c r="X17" s="120"/>
      <c r="Y17" s="120"/>
      <c r="Z17" s="120"/>
      <c r="AA17" s="120"/>
      <c r="AB17" s="120"/>
      <c r="AC17" s="120"/>
      <c r="AD17" s="120"/>
      <c r="AE17" s="120"/>
      <c r="AF17" s="120"/>
      <c r="AG17" s="253">
        <f t="shared" si="2"/>
        <v>0</v>
      </c>
      <c r="AI17" s="199" t="str">
        <f>$X$12</f>
        <v>Units:</v>
      </c>
      <c r="AJ17" s="120"/>
      <c r="AK17" s="120"/>
      <c r="AL17" s="120"/>
      <c r="AM17" s="120"/>
      <c r="AN17" s="120"/>
      <c r="AO17" s="120"/>
      <c r="AP17" s="120"/>
      <c r="AQ17" s="120"/>
      <c r="AR17" s="120"/>
      <c r="AS17" s="120"/>
      <c r="AT17" s="253">
        <f t="shared" si="3"/>
        <v>0</v>
      </c>
    </row>
    <row r="18" spans="1:46">
      <c r="A18" s="204" t="str">
        <f>'N3.01'!A18</f>
        <v>Stage1: RIIO-1 to RIIO-2</v>
      </c>
      <c r="B18" s="204" t="str">
        <f>'N3.01'!B18</f>
        <v>Normalisation: True-Up</v>
      </c>
      <c r="C18" s="248" t="str">
        <f>'N3.01'!C18</f>
        <v>Optional entry 1</v>
      </c>
      <c r="D18" s="204" t="str">
        <f>'N3.01'!D18</f>
        <v>N/A</v>
      </c>
      <c r="F18" s="212" t="s">
        <v>51</v>
      </c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253">
        <f t="shared" si="1"/>
        <v>0</v>
      </c>
      <c r="S18" s="199" t="str">
        <f>$X$12</f>
        <v>Units:</v>
      </c>
      <c r="T18" s="120"/>
      <c r="V18" s="199" t="str">
        <f>$X$12</f>
        <v>Units:</v>
      </c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253">
        <f t="shared" si="2"/>
        <v>0</v>
      </c>
      <c r="AI18" s="199" t="str">
        <f>$X$12</f>
        <v>Units:</v>
      </c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253">
        <f t="shared" si="3"/>
        <v>0</v>
      </c>
    </row>
    <row r="19" spans="1:46">
      <c r="A19" s="204" t="str">
        <f>'N3.01'!A19</f>
        <v>Stage1: RIIO-1 to RIIO-2</v>
      </c>
      <c r="B19" s="204" t="str">
        <f>'N3.01'!B19</f>
        <v>Normalisation: True-Up</v>
      </c>
      <c r="C19" s="248" t="str">
        <f>'N3.01'!C19</f>
        <v>Optional entry 2</v>
      </c>
      <c r="D19" s="204" t="str">
        <f>'N3.01'!D19</f>
        <v>N/A</v>
      </c>
      <c r="F19" s="212" t="s">
        <v>51</v>
      </c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252">
        <f t="shared" si="1"/>
        <v>0</v>
      </c>
      <c r="S19" s="199" t="str">
        <f>$X$12</f>
        <v>Units:</v>
      </c>
      <c r="T19" s="120"/>
      <c r="V19" s="199" t="str">
        <f>$X$12</f>
        <v>Units:</v>
      </c>
      <c r="W19" s="120"/>
      <c r="X19" s="120"/>
      <c r="Y19" s="120"/>
      <c r="Z19" s="120"/>
      <c r="AA19" s="120"/>
      <c r="AB19" s="120"/>
      <c r="AC19" s="120"/>
      <c r="AD19" s="120"/>
      <c r="AE19" s="120"/>
      <c r="AF19" s="120"/>
      <c r="AG19" s="252">
        <f t="shared" si="2"/>
        <v>0</v>
      </c>
      <c r="AI19" s="199" t="str">
        <f>$X$12</f>
        <v>Units:</v>
      </c>
      <c r="AJ19" s="120"/>
      <c r="AK19" s="120"/>
      <c r="AL19" s="120"/>
      <c r="AM19" s="120"/>
      <c r="AN19" s="120"/>
      <c r="AO19" s="120"/>
      <c r="AP19" s="120"/>
      <c r="AQ19" s="120"/>
      <c r="AR19" s="120"/>
      <c r="AS19" s="120"/>
      <c r="AT19" s="252">
        <f t="shared" si="3"/>
        <v>0</v>
      </c>
    </row>
    <row r="20" spans="1:46">
      <c r="A20" s="247" t="str">
        <f>'N3.01'!A20</f>
        <v>Stage 2: RIIO-2 Start Position 2020/21</v>
      </c>
      <c r="B20" s="247" t="str">
        <f>'N3.01'!B20</f>
        <v>Total Asset Category Risk</v>
      </c>
      <c r="C20" s="247" t="str">
        <f>'N3.01'!C20</f>
        <v>Start Position</v>
      </c>
      <c r="D20" s="247" t="str">
        <f>'N3.01'!D20</f>
        <v>Total</v>
      </c>
      <c r="F20" s="212" t="s">
        <v>51</v>
      </c>
      <c r="G20" s="252">
        <f>SUM(G15:G19)</f>
        <v>0</v>
      </c>
      <c r="H20" s="252">
        <f t="shared" ref="H20:P20" si="4">SUM(H15:H19)</f>
        <v>0</v>
      </c>
      <c r="I20" s="252">
        <f t="shared" si="4"/>
        <v>0</v>
      </c>
      <c r="J20" s="252">
        <f t="shared" si="4"/>
        <v>0</v>
      </c>
      <c r="K20" s="252">
        <f t="shared" si="4"/>
        <v>0</v>
      </c>
      <c r="L20" s="252">
        <f t="shared" si="4"/>
        <v>0</v>
      </c>
      <c r="M20" s="252">
        <f t="shared" si="4"/>
        <v>0</v>
      </c>
      <c r="N20" s="252">
        <f t="shared" si="4"/>
        <v>0</v>
      </c>
      <c r="O20" s="252">
        <f t="shared" si="4"/>
        <v>0</v>
      </c>
      <c r="P20" s="252">
        <f t="shared" si="4"/>
        <v>0</v>
      </c>
      <c r="Q20" s="252">
        <f t="shared" si="1"/>
        <v>0</v>
      </c>
      <c r="S20" s="199" t="str">
        <f t="shared" ref="S20:S55" si="5">$X$12</f>
        <v>Units:</v>
      </c>
      <c r="T20" s="120"/>
      <c r="V20" s="199" t="str">
        <f t="shared" ref="V20:V55" si="6">$X$12</f>
        <v>Units:</v>
      </c>
      <c r="W20" s="252">
        <f t="shared" ref="W20:AF20" si="7">SUM(W15:W19)</f>
        <v>0</v>
      </c>
      <c r="X20" s="252">
        <f t="shared" si="7"/>
        <v>0</v>
      </c>
      <c r="Y20" s="252">
        <f t="shared" si="7"/>
        <v>0</v>
      </c>
      <c r="Z20" s="252">
        <f t="shared" si="7"/>
        <v>0</v>
      </c>
      <c r="AA20" s="252">
        <f t="shared" si="7"/>
        <v>0</v>
      </c>
      <c r="AB20" s="252">
        <f t="shared" si="7"/>
        <v>0</v>
      </c>
      <c r="AC20" s="252">
        <f t="shared" si="7"/>
        <v>0</v>
      </c>
      <c r="AD20" s="252">
        <f t="shared" si="7"/>
        <v>0</v>
      </c>
      <c r="AE20" s="252">
        <f t="shared" si="7"/>
        <v>0</v>
      </c>
      <c r="AF20" s="252">
        <f t="shared" si="7"/>
        <v>0</v>
      </c>
      <c r="AG20" s="252">
        <f t="shared" si="2"/>
        <v>0</v>
      </c>
      <c r="AI20" s="199" t="str">
        <f t="shared" ref="AI20:AI55" si="8">$X$12</f>
        <v>Units:</v>
      </c>
      <c r="AJ20" s="252">
        <f t="shared" ref="AJ20:AS20" si="9">SUM(AJ15:AJ19)</f>
        <v>0</v>
      </c>
      <c r="AK20" s="252">
        <f t="shared" si="9"/>
        <v>0</v>
      </c>
      <c r="AL20" s="252">
        <f t="shared" si="9"/>
        <v>0</v>
      </c>
      <c r="AM20" s="252">
        <f t="shared" si="9"/>
        <v>0</v>
      </c>
      <c r="AN20" s="252">
        <f t="shared" si="9"/>
        <v>0</v>
      </c>
      <c r="AO20" s="252">
        <f t="shared" si="9"/>
        <v>0</v>
      </c>
      <c r="AP20" s="252">
        <f t="shared" si="9"/>
        <v>0</v>
      </c>
      <c r="AQ20" s="252">
        <f t="shared" si="9"/>
        <v>0</v>
      </c>
      <c r="AR20" s="252">
        <f t="shared" si="9"/>
        <v>0</v>
      </c>
      <c r="AS20" s="252">
        <f t="shared" si="9"/>
        <v>0</v>
      </c>
      <c r="AT20" s="252">
        <f t="shared" si="3"/>
        <v>0</v>
      </c>
    </row>
    <row r="21" spans="1:46">
      <c r="A21" s="204" t="str">
        <f>'N3.01'!A21</f>
        <v>Stage 2: Without Intervention Risk Change</v>
      </c>
      <c r="B21" s="204" t="str">
        <f>'N3.01'!B21</f>
        <v>Deterioration</v>
      </c>
      <c r="C21" s="204" t="str">
        <f>'N3.01'!C21</f>
        <v>Original Forecast Deterioration</v>
      </c>
      <c r="D21" s="204" t="str">
        <f>'N3.01'!D21</f>
        <v>N/A</v>
      </c>
      <c r="F21" s="212" t="s">
        <v>51</v>
      </c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253">
        <f t="shared" si="1"/>
        <v>0</v>
      </c>
      <c r="S21" s="199" t="str">
        <f t="shared" si="5"/>
        <v>Units:</v>
      </c>
      <c r="T21" s="120"/>
      <c r="V21" s="199" t="str">
        <f t="shared" si="6"/>
        <v>Units:</v>
      </c>
      <c r="W21" s="120"/>
      <c r="X21" s="120"/>
      <c r="Y21" s="120"/>
      <c r="Z21" s="120"/>
      <c r="AA21" s="120"/>
      <c r="AB21" s="120"/>
      <c r="AC21" s="120"/>
      <c r="AD21" s="120"/>
      <c r="AE21" s="120"/>
      <c r="AF21" s="120"/>
      <c r="AG21" s="253">
        <f t="shared" ref="AG21:AG32" si="10">SUM(W21:AF21)</f>
        <v>0</v>
      </c>
      <c r="AI21" s="199" t="str">
        <f t="shared" si="8"/>
        <v>Units:</v>
      </c>
      <c r="AJ21" s="120"/>
      <c r="AK21" s="120"/>
      <c r="AL21" s="120"/>
      <c r="AM21" s="120"/>
      <c r="AN21" s="120"/>
      <c r="AO21" s="120"/>
      <c r="AP21" s="120"/>
      <c r="AQ21" s="120"/>
      <c r="AR21" s="120"/>
      <c r="AS21" s="120"/>
      <c r="AT21" s="253">
        <f t="shared" ref="AT21:AT32" si="11">SUM(AJ21:AS21)</f>
        <v>0</v>
      </c>
    </row>
    <row r="22" spans="1:46">
      <c r="A22" s="204" t="str">
        <f>'N3.01'!A22</f>
        <v>Stage 2: Without Intervention Risk Change</v>
      </c>
      <c r="B22" s="204" t="str">
        <f>'N3.01'!B22</f>
        <v>Non-Intervention Impacts</v>
      </c>
      <c r="C22" s="204" t="str">
        <f>'N3.01'!C22</f>
        <v>Revised Forecast Deterioration</v>
      </c>
      <c r="D22" s="204" t="str">
        <f>'N3.01'!D22</f>
        <v>N/A</v>
      </c>
      <c r="F22" s="212" t="s">
        <v>51</v>
      </c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253">
        <f t="shared" si="1"/>
        <v>0</v>
      </c>
      <c r="S22" s="199" t="str">
        <f t="shared" si="5"/>
        <v>Units:</v>
      </c>
      <c r="T22" s="120"/>
      <c r="V22" s="199" t="str">
        <f t="shared" si="6"/>
        <v>Units:</v>
      </c>
      <c r="W22" s="120"/>
      <c r="X22" s="120"/>
      <c r="Y22" s="120"/>
      <c r="Z22" s="120"/>
      <c r="AA22" s="120"/>
      <c r="AB22" s="120"/>
      <c r="AC22" s="120"/>
      <c r="AD22" s="120"/>
      <c r="AE22" s="120"/>
      <c r="AF22" s="120"/>
      <c r="AG22" s="253">
        <f t="shared" si="10"/>
        <v>0</v>
      </c>
      <c r="AI22" s="199" t="str">
        <f t="shared" si="8"/>
        <v>Units:</v>
      </c>
      <c r="AJ22" s="120"/>
      <c r="AK22" s="120"/>
      <c r="AL22" s="120"/>
      <c r="AM22" s="120"/>
      <c r="AN22" s="120"/>
      <c r="AO22" s="120"/>
      <c r="AP22" s="120"/>
      <c r="AQ22" s="120"/>
      <c r="AR22" s="120"/>
      <c r="AS22" s="120"/>
      <c r="AT22" s="253">
        <f t="shared" si="11"/>
        <v>0</v>
      </c>
    </row>
    <row r="23" spans="1:46">
      <c r="A23" s="204" t="str">
        <f>'N3.01'!A23</f>
        <v>Stage 2: Without Intervention Risk Change</v>
      </c>
      <c r="B23" s="204" t="str">
        <f>'N3.01'!B23</f>
        <v>Non-Intervention Impacts</v>
      </c>
      <c r="C23" s="204" t="str">
        <f>'N3.01'!C23</f>
        <v>Deterioration Change Impact</v>
      </c>
      <c r="D23" s="204" t="str">
        <f>'N3.01'!D23</f>
        <v>Non-Intervention</v>
      </c>
      <c r="F23" s="212" t="s">
        <v>51</v>
      </c>
      <c r="G23" s="254">
        <f t="shared" ref="G23:P23" si="12">G$22-G$21</f>
        <v>0</v>
      </c>
      <c r="H23" s="254">
        <f t="shared" si="12"/>
        <v>0</v>
      </c>
      <c r="I23" s="254">
        <f t="shared" si="12"/>
        <v>0</v>
      </c>
      <c r="J23" s="254">
        <f t="shared" si="12"/>
        <v>0</v>
      </c>
      <c r="K23" s="254">
        <f t="shared" si="12"/>
        <v>0</v>
      </c>
      <c r="L23" s="254">
        <f t="shared" si="12"/>
        <v>0</v>
      </c>
      <c r="M23" s="254">
        <f t="shared" si="12"/>
        <v>0</v>
      </c>
      <c r="N23" s="254">
        <f t="shared" si="12"/>
        <v>0</v>
      </c>
      <c r="O23" s="254">
        <f t="shared" si="12"/>
        <v>0</v>
      </c>
      <c r="P23" s="254">
        <f t="shared" si="12"/>
        <v>0</v>
      </c>
      <c r="Q23" s="253">
        <f t="shared" ref="Q23:Q32" si="13">SUM(G23:P23)</f>
        <v>0</v>
      </c>
      <c r="S23" s="199" t="str">
        <f t="shared" si="5"/>
        <v>Units:</v>
      </c>
      <c r="T23" s="120"/>
      <c r="V23" s="199" t="str">
        <f t="shared" si="6"/>
        <v>Units:</v>
      </c>
      <c r="W23" s="254">
        <f t="shared" ref="W23:AF23" si="14">W$22-W$21</f>
        <v>0</v>
      </c>
      <c r="X23" s="254">
        <f t="shared" si="14"/>
        <v>0</v>
      </c>
      <c r="Y23" s="254">
        <f t="shared" si="14"/>
        <v>0</v>
      </c>
      <c r="Z23" s="254">
        <f t="shared" si="14"/>
        <v>0</v>
      </c>
      <c r="AA23" s="254">
        <f t="shared" si="14"/>
        <v>0</v>
      </c>
      <c r="AB23" s="254">
        <f t="shared" si="14"/>
        <v>0</v>
      </c>
      <c r="AC23" s="254">
        <f t="shared" si="14"/>
        <v>0</v>
      </c>
      <c r="AD23" s="254">
        <f t="shared" si="14"/>
        <v>0</v>
      </c>
      <c r="AE23" s="254">
        <f t="shared" si="14"/>
        <v>0</v>
      </c>
      <c r="AF23" s="254">
        <f t="shared" si="14"/>
        <v>0</v>
      </c>
      <c r="AG23" s="253">
        <f t="shared" si="10"/>
        <v>0</v>
      </c>
      <c r="AI23" s="199" t="str">
        <f t="shared" si="8"/>
        <v>Units:</v>
      </c>
      <c r="AJ23" s="254">
        <f t="shared" ref="AJ23:AS23" si="15">AJ$22-AJ$21</f>
        <v>0</v>
      </c>
      <c r="AK23" s="254">
        <f t="shared" si="15"/>
        <v>0</v>
      </c>
      <c r="AL23" s="254">
        <f t="shared" si="15"/>
        <v>0</v>
      </c>
      <c r="AM23" s="254">
        <f t="shared" si="15"/>
        <v>0</v>
      </c>
      <c r="AN23" s="254">
        <f t="shared" si="15"/>
        <v>0</v>
      </c>
      <c r="AO23" s="254">
        <f t="shared" si="15"/>
        <v>0</v>
      </c>
      <c r="AP23" s="254">
        <f t="shared" si="15"/>
        <v>0</v>
      </c>
      <c r="AQ23" s="254">
        <f t="shared" si="15"/>
        <v>0</v>
      </c>
      <c r="AR23" s="254">
        <f t="shared" si="15"/>
        <v>0</v>
      </c>
      <c r="AS23" s="254">
        <f t="shared" si="15"/>
        <v>0</v>
      </c>
      <c r="AT23" s="253">
        <f t="shared" si="11"/>
        <v>0</v>
      </c>
    </row>
    <row r="24" spans="1:46">
      <c r="A24" s="204" t="str">
        <f>'N3.01'!A24</f>
        <v>Stage 2: Without Intervention Risk Change</v>
      </c>
      <c r="B24" s="204" t="str">
        <f>'N3.01'!B24</f>
        <v>Non-Intervention Impacts</v>
      </c>
      <c r="C24" s="204" t="str">
        <f>'N3.01'!C24</f>
        <v>Revised Forecast Methodology Change</v>
      </c>
      <c r="D24" s="204" t="str">
        <f>'N3.01'!D24</f>
        <v>N/A</v>
      </c>
      <c r="F24" s="212" t="s">
        <v>51</v>
      </c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253">
        <f>SUM(G24:P24)</f>
        <v>0</v>
      </c>
      <c r="S24" s="199" t="str">
        <f t="shared" si="5"/>
        <v>Units:</v>
      </c>
      <c r="T24" s="120"/>
      <c r="V24" s="199" t="str">
        <f t="shared" si="6"/>
        <v>Units:</v>
      </c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253">
        <f t="shared" si="10"/>
        <v>0</v>
      </c>
      <c r="AI24" s="199" t="str">
        <f t="shared" si="8"/>
        <v>Units:</v>
      </c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253">
        <f t="shared" si="11"/>
        <v>0</v>
      </c>
    </row>
    <row r="25" spans="1:46">
      <c r="A25" s="204" t="str">
        <f>'N3.01'!A25</f>
        <v>Stage 2: Without Intervention Risk Change</v>
      </c>
      <c r="B25" s="204" t="str">
        <f>'N3.01'!B25</f>
        <v>Non-Intervention Impacts</v>
      </c>
      <c r="C25" s="204" t="str">
        <f>'N3.01'!C25</f>
        <v>Methodology Change Impact</v>
      </c>
      <c r="D25" s="204" t="str">
        <f>'N3.01'!D25</f>
        <v>Non-Intervention</v>
      </c>
      <c r="F25" s="212" t="s">
        <v>51</v>
      </c>
      <c r="G25" s="254">
        <f t="shared" ref="G25:P25" si="16">G$24-G$22</f>
        <v>0</v>
      </c>
      <c r="H25" s="254">
        <f t="shared" si="16"/>
        <v>0</v>
      </c>
      <c r="I25" s="254">
        <f t="shared" si="16"/>
        <v>0</v>
      </c>
      <c r="J25" s="254">
        <f t="shared" si="16"/>
        <v>0</v>
      </c>
      <c r="K25" s="254">
        <f t="shared" si="16"/>
        <v>0</v>
      </c>
      <c r="L25" s="254">
        <f t="shared" si="16"/>
        <v>0</v>
      </c>
      <c r="M25" s="254">
        <f t="shared" si="16"/>
        <v>0</v>
      </c>
      <c r="N25" s="254">
        <f t="shared" si="16"/>
        <v>0</v>
      </c>
      <c r="O25" s="254">
        <f t="shared" si="16"/>
        <v>0</v>
      </c>
      <c r="P25" s="254">
        <f t="shared" si="16"/>
        <v>0</v>
      </c>
      <c r="Q25" s="253">
        <f t="shared" si="13"/>
        <v>0</v>
      </c>
      <c r="S25" s="199" t="str">
        <f t="shared" si="5"/>
        <v>Units:</v>
      </c>
      <c r="T25" s="120"/>
      <c r="V25" s="199" t="str">
        <f t="shared" si="6"/>
        <v>Units:</v>
      </c>
      <c r="W25" s="254">
        <f t="shared" ref="W25:AF25" si="17">W$24-W$22</f>
        <v>0</v>
      </c>
      <c r="X25" s="254">
        <f t="shared" si="17"/>
        <v>0</v>
      </c>
      <c r="Y25" s="254">
        <f t="shared" si="17"/>
        <v>0</v>
      </c>
      <c r="Z25" s="254">
        <f t="shared" si="17"/>
        <v>0</v>
      </c>
      <c r="AA25" s="254">
        <f t="shared" si="17"/>
        <v>0</v>
      </c>
      <c r="AB25" s="254">
        <f t="shared" si="17"/>
        <v>0</v>
      </c>
      <c r="AC25" s="254">
        <f t="shared" si="17"/>
        <v>0</v>
      </c>
      <c r="AD25" s="254">
        <f t="shared" si="17"/>
        <v>0</v>
      </c>
      <c r="AE25" s="254">
        <f t="shared" si="17"/>
        <v>0</v>
      </c>
      <c r="AF25" s="254">
        <f t="shared" si="17"/>
        <v>0</v>
      </c>
      <c r="AG25" s="253">
        <f t="shared" si="10"/>
        <v>0</v>
      </c>
      <c r="AI25" s="199" t="str">
        <f t="shared" si="8"/>
        <v>Units:</v>
      </c>
      <c r="AJ25" s="254">
        <f t="shared" ref="AJ25:AS25" si="18">AJ$24-AJ$22</f>
        <v>0</v>
      </c>
      <c r="AK25" s="254">
        <f t="shared" si="18"/>
        <v>0</v>
      </c>
      <c r="AL25" s="254">
        <f t="shared" si="18"/>
        <v>0</v>
      </c>
      <c r="AM25" s="254">
        <f t="shared" si="18"/>
        <v>0</v>
      </c>
      <c r="AN25" s="254">
        <f t="shared" si="18"/>
        <v>0</v>
      </c>
      <c r="AO25" s="254">
        <f t="shared" si="18"/>
        <v>0</v>
      </c>
      <c r="AP25" s="254">
        <f t="shared" si="18"/>
        <v>0</v>
      </c>
      <c r="AQ25" s="254">
        <f t="shared" si="18"/>
        <v>0</v>
      </c>
      <c r="AR25" s="254">
        <f t="shared" si="18"/>
        <v>0</v>
      </c>
      <c r="AS25" s="254">
        <f t="shared" si="18"/>
        <v>0</v>
      </c>
      <c r="AT25" s="253">
        <f t="shared" si="11"/>
        <v>0</v>
      </c>
    </row>
    <row r="26" spans="1:46">
      <c r="A26" s="204" t="str">
        <f>'N3.01'!A26</f>
        <v>Stage 2: Without Intervention Risk Change</v>
      </c>
      <c r="B26" s="204" t="str">
        <f>'N3.01'!B26</f>
        <v>Load Related Work</v>
      </c>
      <c r="C26" s="204" t="str">
        <f>'N3.01'!C26</f>
        <v>Asset Additions (not part of replace or refurb)</v>
      </c>
      <c r="D26" s="204" t="str">
        <f>'N3.01'!D26</f>
        <v>Other Interventions</v>
      </c>
      <c r="F26" s="212" t="s">
        <v>51</v>
      </c>
      <c r="G26" s="120"/>
      <c r="H26" s="120"/>
      <c r="I26" s="120"/>
      <c r="J26" s="120"/>
      <c r="K26" s="120"/>
      <c r="L26" s="120"/>
      <c r="M26" s="120"/>
      <c r="N26" s="120"/>
      <c r="O26" s="120"/>
      <c r="P26" s="120"/>
      <c r="Q26" s="253">
        <f t="shared" si="13"/>
        <v>0</v>
      </c>
      <c r="S26" s="199" t="str">
        <f t="shared" si="5"/>
        <v>Units:</v>
      </c>
      <c r="T26" s="120"/>
      <c r="V26" s="199" t="str">
        <f t="shared" si="6"/>
        <v>Units:</v>
      </c>
      <c r="W26" s="120"/>
      <c r="X26" s="120"/>
      <c r="Y26" s="120"/>
      <c r="Z26" s="120"/>
      <c r="AA26" s="120"/>
      <c r="AB26" s="120"/>
      <c r="AC26" s="120"/>
      <c r="AD26" s="120"/>
      <c r="AE26" s="120"/>
      <c r="AF26" s="120"/>
      <c r="AG26" s="253">
        <f t="shared" si="10"/>
        <v>0</v>
      </c>
      <c r="AI26" s="199" t="str">
        <f t="shared" si="8"/>
        <v>Units:</v>
      </c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253">
        <f t="shared" si="11"/>
        <v>0</v>
      </c>
    </row>
    <row r="27" spans="1:46">
      <c r="A27" s="204" t="str">
        <f>'N3.01'!A27</f>
        <v>Stage 2: Without Intervention Risk Change</v>
      </c>
      <c r="B27" s="204" t="str">
        <f>'N3.01'!B27</f>
        <v>Load Related Work</v>
      </c>
      <c r="C27" s="204" t="str">
        <f>'N3.01'!C27</f>
        <v>Asset Disposals  (not part of replace or refurb)</v>
      </c>
      <c r="D27" s="204" t="str">
        <f>'N3.01'!D27</f>
        <v>Other Interventions</v>
      </c>
      <c r="F27" s="212" t="s">
        <v>51</v>
      </c>
      <c r="G27" s="120"/>
      <c r="H27" s="120"/>
      <c r="I27" s="120"/>
      <c r="J27" s="120"/>
      <c r="K27" s="120"/>
      <c r="L27" s="120"/>
      <c r="M27" s="120"/>
      <c r="N27" s="120"/>
      <c r="O27" s="120"/>
      <c r="P27" s="120"/>
      <c r="Q27" s="253">
        <f t="shared" si="13"/>
        <v>0</v>
      </c>
      <c r="S27" s="199" t="str">
        <f t="shared" si="5"/>
        <v>Units:</v>
      </c>
      <c r="T27" s="120"/>
      <c r="V27" s="199" t="str">
        <f t="shared" si="6"/>
        <v>Units:</v>
      </c>
      <c r="W27" s="120"/>
      <c r="X27" s="120"/>
      <c r="Y27" s="120"/>
      <c r="Z27" s="120"/>
      <c r="AA27" s="120"/>
      <c r="AB27" s="120"/>
      <c r="AC27" s="120"/>
      <c r="AD27" s="120"/>
      <c r="AE27" s="120"/>
      <c r="AF27" s="120"/>
      <c r="AG27" s="253">
        <f t="shared" si="10"/>
        <v>0</v>
      </c>
      <c r="AI27" s="199" t="str">
        <f t="shared" si="8"/>
        <v>Units:</v>
      </c>
      <c r="AJ27" s="120"/>
      <c r="AK27" s="120"/>
      <c r="AL27" s="120"/>
      <c r="AM27" s="120"/>
      <c r="AN27" s="120"/>
      <c r="AO27" s="120"/>
      <c r="AP27" s="120"/>
      <c r="AQ27" s="120"/>
      <c r="AR27" s="120"/>
      <c r="AS27" s="120"/>
      <c r="AT27" s="253">
        <f t="shared" si="11"/>
        <v>0</v>
      </c>
    </row>
    <row r="28" spans="1:46">
      <c r="A28" s="204" t="str">
        <f>'N3.01'!A28</f>
        <v>Stage 2: Without Intervention Risk Change</v>
      </c>
      <c r="B28" s="204" t="str">
        <f>'N3.01'!B28</f>
        <v>Risk Changes</v>
      </c>
      <c r="C28" s="204" t="str">
        <f>'N3.01'!C28</f>
        <v>Changes in Maintenance Programme</v>
      </c>
      <c r="D28" s="204" t="str">
        <f>'N3.01'!D28</f>
        <v>Other Interventions</v>
      </c>
      <c r="F28" s="212" t="s">
        <v>51</v>
      </c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253">
        <f t="shared" si="13"/>
        <v>0</v>
      </c>
      <c r="S28" s="199" t="str">
        <f t="shared" si="5"/>
        <v>Units:</v>
      </c>
      <c r="T28" s="120"/>
      <c r="V28" s="199" t="str">
        <f t="shared" si="6"/>
        <v>Units:</v>
      </c>
      <c r="W28" s="120"/>
      <c r="X28" s="120"/>
      <c r="Y28" s="120"/>
      <c r="Z28" s="120"/>
      <c r="AA28" s="120"/>
      <c r="AB28" s="120"/>
      <c r="AC28" s="120"/>
      <c r="AD28" s="120"/>
      <c r="AE28" s="120"/>
      <c r="AF28" s="120"/>
      <c r="AG28" s="253">
        <f t="shared" si="10"/>
        <v>0</v>
      </c>
      <c r="AI28" s="199" t="str">
        <f t="shared" si="8"/>
        <v>Units:</v>
      </c>
      <c r="AJ28" s="120"/>
      <c r="AK28" s="120"/>
      <c r="AL28" s="120"/>
      <c r="AM28" s="120"/>
      <c r="AN28" s="120"/>
      <c r="AO28" s="120"/>
      <c r="AP28" s="120"/>
      <c r="AQ28" s="120"/>
      <c r="AR28" s="120"/>
      <c r="AS28" s="120"/>
      <c r="AT28" s="253">
        <f t="shared" si="11"/>
        <v>0</v>
      </c>
    </row>
    <row r="29" spans="1:46">
      <c r="A29" s="204" t="str">
        <f>'N3.01'!A29</f>
        <v>Stage 2: Without Intervention Risk Change</v>
      </c>
      <c r="B29" s="204" t="str">
        <f>'N3.01'!B29</f>
        <v>Risk Changes</v>
      </c>
      <c r="C29" s="204" t="str">
        <f>'N3.01'!C29</f>
        <v>Manual Over-ride on PoF or CoF</v>
      </c>
      <c r="D29" s="204" t="str">
        <f>'N3.01'!D29</f>
        <v>Non-Intervention</v>
      </c>
      <c r="F29" s="212" t="s">
        <v>51</v>
      </c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253">
        <f t="shared" si="13"/>
        <v>0</v>
      </c>
      <c r="S29" s="199" t="str">
        <f t="shared" si="5"/>
        <v>Units:</v>
      </c>
      <c r="T29" s="120"/>
      <c r="V29" s="199" t="str">
        <f t="shared" si="6"/>
        <v>Units:</v>
      </c>
      <c r="W29" s="120"/>
      <c r="X29" s="120"/>
      <c r="Y29" s="120"/>
      <c r="Z29" s="120"/>
      <c r="AA29" s="120"/>
      <c r="AB29" s="120"/>
      <c r="AC29" s="120"/>
      <c r="AD29" s="120"/>
      <c r="AE29" s="120"/>
      <c r="AF29" s="120"/>
      <c r="AG29" s="253">
        <f t="shared" si="10"/>
        <v>0</v>
      </c>
      <c r="AI29" s="199" t="str">
        <f t="shared" si="8"/>
        <v>Units:</v>
      </c>
      <c r="AJ29" s="120"/>
      <c r="AK29" s="120"/>
      <c r="AL29" s="120"/>
      <c r="AM29" s="120"/>
      <c r="AN29" s="120"/>
      <c r="AO29" s="120"/>
      <c r="AP29" s="120"/>
      <c r="AQ29" s="120"/>
      <c r="AR29" s="120"/>
      <c r="AS29" s="120"/>
      <c r="AT29" s="253">
        <f t="shared" si="11"/>
        <v>0</v>
      </c>
    </row>
    <row r="30" spans="1:46">
      <c r="A30" s="204" t="str">
        <f>'N3.01'!A30</f>
        <v>Stage 2: Without Intervention Risk Change</v>
      </c>
      <c r="B30" s="204" t="str">
        <f>'N3.01'!B30</f>
        <v>Risk Changes</v>
      </c>
      <c r="C30" s="204" t="str">
        <f>'N3.01'!C30</f>
        <v>Extension of Expected Asset Life</v>
      </c>
      <c r="D30" s="204" t="str">
        <f>'N3.01'!D30</f>
        <v>Non-Intervention</v>
      </c>
      <c r="F30" s="212" t="s">
        <v>51</v>
      </c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253">
        <f t="shared" si="13"/>
        <v>0</v>
      </c>
      <c r="S30" s="199" t="str">
        <f t="shared" si="5"/>
        <v>Units:</v>
      </c>
      <c r="T30" s="120"/>
      <c r="V30" s="199" t="str">
        <f t="shared" si="6"/>
        <v>Units:</v>
      </c>
      <c r="W30" s="120"/>
      <c r="X30" s="120"/>
      <c r="Y30" s="120"/>
      <c r="Z30" s="120"/>
      <c r="AA30" s="120"/>
      <c r="AB30" s="120"/>
      <c r="AC30" s="120"/>
      <c r="AD30" s="120"/>
      <c r="AE30" s="120"/>
      <c r="AF30" s="120"/>
      <c r="AG30" s="253">
        <f t="shared" si="10"/>
        <v>0</v>
      </c>
      <c r="AI30" s="199" t="str">
        <f t="shared" si="8"/>
        <v>Units:</v>
      </c>
      <c r="AJ30" s="120"/>
      <c r="AK30" s="120"/>
      <c r="AL30" s="120"/>
      <c r="AM30" s="120"/>
      <c r="AN30" s="120"/>
      <c r="AO30" s="120"/>
      <c r="AP30" s="120"/>
      <c r="AQ30" s="120"/>
      <c r="AR30" s="120"/>
      <c r="AS30" s="120"/>
      <c r="AT30" s="253">
        <f t="shared" si="11"/>
        <v>0</v>
      </c>
    </row>
    <row r="31" spans="1:46">
      <c r="A31" s="204" t="str">
        <f>'N3.01'!A31</f>
        <v>Stage 2: Without Intervention Risk Change</v>
      </c>
      <c r="B31" s="204" t="str">
        <f>'N3.01'!B31</f>
        <v>Risk Changes</v>
      </c>
      <c r="C31" s="204" t="str">
        <f>'N3.01'!C31</f>
        <v>Consequential Interventions</v>
      </c>
      <c r="D31" s="204" t="str">
        <f>'N3.01'!D31</f>
        <v>Non-Intervention</v>
      </c>
      <c r="F31" s="212" t="s">
        <v>51</v>
      </c>
      <c r="G31" s="120"/>
      <c r="H31" s="120"/>
      <c r="I31" s="120"/>
      <c r="J31" s="120"/>
      <c r="K31" s="120"/>
      <c r="L31" s="120"/>
      <c r="M31" s="120"/>
      <c r="N31" s="120"/>
      <c r="O31" s="120"/>
      <c r="P31" s="120"/>
      <c r="Q31" s="253">
        <f t="shared" si="13"/>
        <v>0</v>
      </c>
      <c r="S31" s="199" t="str">
        <f t="shared" si="5"/>
        <v>Units:</v>
      </c>
      <c r="T31" s="120"/>
      <c r="V31" s="199" t="str">
        <f t="shared" si="6"/>
        <v>Units:</v>
      </c>
      <c r="W31" s="120"/>
      <c r="X31" s="120"/>
      <c r="Y31" s="120"/>
      <c r="Z31" s="120"/>
      <c r="AA31" s="120"/>
      <c r="AB31" s="120"/>
      <c r="AC31" s="120"/>
      <c r="AD31" s="120"/>
      <c r="AE31" s="120"/>
      <c r="AF31" s="120"/>
      <c r="AG31" s="253">
        <f t="shared" si="10"/>
        <v>0</v>
      </c>
      <c r="AI31" s="199" t="str">
        <f t="shared" si="8"/>
        <v>Units:</v>
      </c>
      <c r="AJ31" s="120"/>
      <c r="AK31" s="120"/>
      <c r="AL31" s="120"/>
      <c r="AM31" s="120"/>
      <c r="AN31" s="120"/>
      <c r="AO31" s="120"/>
      <c r="AP31" s="120"/>
      <c r="AQ31" s="120"/>
      <c r="AR31" s="120"/>
      <c r="AS31" s="120"/>
      <c r="AT31" s="253">
        <f t="shared" si="11"/>
        <v>0</v>
      </c>
    </row>
    <row r="32" spans="1:46">
      <c r="A32" s="204" t="str">
        <f>'N3.01'!A32</f>
        <v>Stage 2: Without Intervention Risk Change</v>
      </c>
      <c r="B32" s="204" t="str">
        <f>'N3.01'!B32</f>
        <v>Risk Changes</v>
      </c>
      <c r="C32" s="248" t="str">
        <f>'N3.01'!C32</f>
        <v>Optional entry 3</v>
      </c>
      <c r="D32" s="204" t="str">
        <f>'N3.01'!D32</f>
        <v>N/A</v>
      </c>
      <c r="F32" s="212" t="s">
        <v>51</v>
      </c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253">
        <f t="shared" si="13"/>
        <v>0</v>
      </c>
      <c r="S32" s="199" t="str">
        <f t="shared" si="5"/>
        <v>Units:</v>
      </c>
      <c r="T32" s="120"/>
      <c r="V32" s="199" t="str">
        <f t="shared" si="6"/>
        <v>Units:</v>
      </c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253">
        <f t="shared" si="10"/>
        <v>0</v>
      </c>
      <c r="AI32" s="199" t="str">
        <f t="shared" si="8"/>
        <v>Units:</v>
      </c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253">
        <f t="shared" si="11"/>
        <v>0</v>
      </c>
    </row>
    <row r="33" spans="1:46">
      <c r="A33" s="247" t="str">
        <f>'N3.01'!A33</f>
        <v>Stage 3: RIIO-2 Without Intervention Position 2025/26</v>
      </c>
      <c r="B33" s="247" t="str">
        <f>'N3.01'!B33</f>
        <v>Total Asset Category Risk</v>
      </c>
      <c r="C33" s="247" t="str">
        <f>'N3.01'!C33</f>
        <v>Without Intervention Position</v>
      </c>
      <c r="D33" s="247" t="str">
        <f>'N3.01'!D33</f>
        <v>Total</v>
      </c>
      <c r="F33" s="212" t="s">
        <v>51</v>
      </c>
      <c r="G33" s="252">
        <f>SUM(G$20:G$21)+G$23+SUM(G$25:G$32)</f>
        <v>0</v>
      </c>
      <c r="H33" s="252">
        <f t="shared" ref="H33:P33" si="19">SUM(H$20:H$21)+H$23+SUM(H$25:H$32)</f>
        <v>0</v>
      </c>
      <c r="I33" s="252">
        <f t="shared" si="19"/>
        <v>0</v>
      </c>
      <c r="J33" s="252">
        <f t="shared" si="19"/>
        <v>0</v>
      </c>
      <c r="K33" s="252">
        <f t="shared" si="19"/>
        <v>0</v>
      </c>
      <c r="L33" s="252">
        <f t="shared" si="19"/>
        <v>0</v>
      </c>
      <c r="M33" s="252">
        <f t="shared" si="19"/>
        <v>0</v>
      </c>
      <c r="N33" s="252">
        <f t="shared" si="19"/>
        <v>0</v>
      </c>
      <c r="O33" s="252">
        <f t="shared" si="19"/>
        <v>0</v>
      </c>
      <c r="P33" s="252">
        <f t="shared" si="19"/>
        <v>0</v>
      </c>
      <c r="Q33" s="252">
        <f>SUM(G33:P33)</f>
        <v>0</v>
      </c>
      <c r="S33" s="199" t="str">
        <f t="shared" si="5"/>
        <v>Units:</v>
      </c>
      <c r="T33" s="120"/>
      <c r="V33" s="199" t="str">
        <f t="shared" si="6"/>
        <v>Units:</v>
      </c>
      <c r="W33" s="252">
        <f t="shared" ref="W33:AF33" si="20">SUM(W$20:W$21)+W$23+SUM(W$25:W$32)</f>
        <v>0</v>
      </c>
      <c r="X33" s="252">
        <f t="shared" si="20"/>
        <v>0</v>
      </c>
      <c r="Y33" s="252">
        <f t="shared" si="20"/>
        <v>0</v>
      </c>
      <c r="Z33" s="252">
        <f t="shared" si="20"/>
        <v>0</v>
      </c>
      <c r="AA33" s="252">
        <f t="shared" si="20"/>
        <v>0</v>
      </c>
      <c r="AB33" s="252">
        <f t="shared" si="20"/>
        <v>0</v>
      </c>
      <c r="AC33" s="252">
        <f t="shared" si="20"/>
        <v>0</v>
      </c>
      <c r="AD33" s="252">
        <f t="shared" si="20"/>
        <v>0</v>
      </c>
      <c r="AE33" s="252">
        <f t="shared" si="20"/>
        <v>0</v>
      </c>
      <c r="AF33" s="252">
        <f t="shared" si="20"/>
        <v>0</v>
      </c>
      <c r="AG33" s="252">
        <f>SUM(W33:AF33)</f>
        <v>0</v>
      </c>
      <c r="AI33" s="199" t="str">
        <f t="shared" si="8"/>
        <v>Units:</v>
      </c>
      <c r="AJ33" s="252">
        <f t="shared" ref="AJ33:AS33" si="21">SUM(AJ$20:AJ$21)+AJ$23+SUM(AJ$25:AJ$32)</f>
        <v>0</v>
      </c>
      <c r="AK33" s="252">
        <f t="shared" si="21"/>
        <v>0</v>
      </c>
      <c r="AL33" s="252">
        <f t="shared" si="21"/>
        <v>0</v>
      </c>
      <c r="AM33" s="252">
        <f t="shared" si="21"/>
        <v>0</v>
      </c>
      <c r="AN33" s="252">
        <f t="shared" si="21"/>
        <v>0</v>
      </c>
      <c r="AO33" s="252">
        <f t="shared" si="21"/>
        <v>0</v>
      </c>
      <c r="AP33" s="252">
        <f t="shared" si="21"/>
        <v>0</v>
      </c>
      <c r="AQ33" s="252">
        <f t="shared" si="21"/>
        <v>0</v>
      </c>
      <c r="AR33" s="252">
        <f t="shared" si="21"/>
        <v>0</v>
      </c>
      <c r="AS33" s="252">
        <f t="shared" si="21"/>
        <v>0</v>
      </c>
      <c r="AT33" s="252">
        <f>SUM(AJ33:AS33)</f>
        <v>0</v>
      </c>
    </row>
    <row r="34" spans="1:46">
      <c r="A34" s="204" t="str">
        <f>'N3.01'!A34</f>
        <v>Stage 3:With Intervention Risk Change</v>
      </c>
      <c r="B34" s="204" t="str">
        <f>'N3.01'!B34</f>
        <v>Non-Intervention Impacts</v>
      </c>
      <c r="C34" s="204" t="str">
        <f>'N3.01'!C34</f>
        <v>Methodology Change Impact</v>
      </c>
      <c r="D34" s="204" t="str">
        <f>'N3.01'!D34</f>
        <v>Non-Intervention</v>
      </c>
      <c r="F34" s="212" t="s">
        <v>51</v>
      </c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253">
        <f t="shared" ref="Q34:Q47" si="22">SUM(G34:P34)</f>
        <v>0</v>
      </c>
      <c r="S34" s="199" t="str">
        <f t="shared" si="5"/>
        <v>Units:</v>
      </c>
      <c r="T34" s="120"/>
      <c r="V34" s="199" t="str">
        <f t="shared" si="6"/>
        <v>Units:</v>
      </c>
      <c r="W34" s="120"/>
      <c r="X34" s="120"/>
      <c r="Y34" s="120"/>
      <c r="Z34" s="120"/>
      <c r="AA34" s="120"/>
      <c r="AB34" s="120"/>
      <c r="AC34" s="120"/>
      <c r="AD34" s="120"/>
      <c r="AE34" s="120"/>
      <c r="AF34" s="120"/>
      <c r="AG34" s="253">
        <f t="shared" ref="AG34:AG47" si="23">SUM(W34:AF34)</f>
        <v>0</v>
      </c>
      <c r="AI34" s="199" t="str">
        <f t="shared" si="8"/>
        <v>Units:</v>
      </c>
      <c r="AJ34" s="120"/>
      <c r="AK34" s="120"/>
      <c r="AL34" s="120"/>
      <c r="AM34" s="120"/>
      <c r="AN34" s="120"/>
      <c r="AO34" s="120"/>
      <c r="AP34" s="120"/>
      <c r="AQ34" s="120"/>
      <c r="AR34" s="120"/>
      <c r="AS34" s="120"/>
      <c r="AT34" s="253">
        <f t="shared" ref="AT34:AT47" si="24">SUM(AJ34:AS34)</f>
        <v>0</v>
      </c>
    </row>
    <row r="35" spans="1:46">
      <c r="A35" s="204" t="str">
        <f>'N3.01'!A35</f>
        <v>Stage 3:With Intervention Risk Change</v>
      </c>
      <c r="B35" s="204" t="str">
        <f>'N3.01'!B35</f>
        <v>Non-Intervention Impacts</v>
      </c>
      <c r="C35" s="204" t="str">
        <f>'N3.01'!C35</f>
        <v>Data Revision Impact</v>
      </c>
      <c r="D35" s="204" t="str">
        <f>'N3.01'!D35</f>
        <v>Non-Intervention</v>
      </c>
      <c r="F35" s="212" t="s">
        <v>51</v>
      </c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253">
        <f t="shared" si="22"/>
        <v>0</v>
      </c>
      <c r="S35" s="199" t="str">
        <f t="shared" si="5"/>
        <v>Units:</v>
      </c>
      <c r="T35" s="120"/>
      <c r="V35" s="199" t="str">
        <f t="shared" si="6"/>
        <v>Units:</v>
      </c>
      <c r="W35" s="120"/>
      <c r="X35" s="120"/>
      <c r="Y35" s="120"/>
      <c r="Z35" s="120"/>
      <c r="AA35" s="120"/>
      <c r="AB35" s="120"/>
      <c r="AC35" s="120"/>
      <c r="AD35" s="120"/>
      <c r="AE35" s="120"/>
      <c r="AF35" s="120"/>
      <c r="AG35" s="253">
        <f t="shared" si="23"/>
        <v>0</v>
      </c>
      <c r="AI35" s="199" t="str">
        <f t="shared" si="8"/>
        <v>Units:</v>
      </c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253">
        <f t="shared" si="24"/>
        <v>0</v>
      </c>
    </row>
    <row r="36" spans="1:46">
      <c r="A36" s="204" t="str">
        <f>'N3.01'!A36</f>
        <v>Stage 3:With Intervention Risk Change</v>
      </c>
      <c r="B36" s="204" t="str">
        <f>'N3.01'!B36</f>
        <v>Non-Intervention Impacts</v>
      </c>
      <c r="C36" s="204" t="str">
        <f>'N3.01'!C36</f>
        <v>Manual Over-ride on PoF or CoF</v>
      </c>
      <c r="D36" s="204" t="str">
        <f>'N3.01'!D36</f>
        <v>Non-Intervention</v>
      </c>
      <c r="F36" s="212" t="s">
        <v>51</v>
      </c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253">
        <f t="shared" si="22"/>
        <v>0</v>
      </c>
      <c r="S36" s="199" t="str">
        <f t="shared" si="5"/>
        <v>Units:</v>
      </c>
      <c r="T36" s="120"/>
      <c r="V36" s="199" t="str">
        <f t="shared" si="6"/>
        <v>Units:</v>
      </c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253">
        <f t="shared" si="23"/>
        <v>0</v>
      </c>
      <c r="AI36" s="199" t="str">
        <f t="shared" si="8"/>
        <v>Units:</v>
      </c>
      <c r="AJ36" s="120"/>
      <c r="AK36" s="120"/>
      <c r="AL36" s="120"/>
      <c r="AM36" s="120"/>
      <c r="AN36" s="120"/>
      <c r="AO36" s="120"/>
      <c r="AP36" s="120"/>
      <c r="AQ36" s="120"/>
      <c r="AR36" s="120"/>
      <c r="AS36" s="120"/>
      <c r="AT36" s="253">
        <f t="shared" si="24"/>
        <v>0</v>
      </c>
    </row>
    <row r="37" spans="1:46">
      <c r="A37" s="204" t="str">
        <f>'N3.01'!A37</f>
        <v>Stage 3:With Intervention Risk Change</v>
      </c>
      <c r="B37" s="204" t="str">
        <f>'N3.01'!B37</f>
        <v>Non-Intervention Impacts</v>
      </c>
      <c r="C37" s="204" t="str">
        <f>'N3.01'!C37</f>
        <v>Extension of Expected Asset Life</v>
      </c>
      <c r="D37" s="204" t="str">
        <f>'N3.01'!D37</f>
        <v>Non-Intervention</v>
      </c>
      <c r="F37" s="212" t="s">
        <v>51</v>
      </c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253">
        <f t="shared" si="22"/>
        <v>0</v>
      </c>
      <c r="S37" s="199" t="str">
        <f t="shared" si="5"/>
        <v>Units:</v>
      </c>
      <c r="T37" s="120"/>
      <c r="V37" s="199" t="str">
        <f t="shared" si="6"/>
        <v>Units:</v>
      </c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253">
        <f t="shared" si="23"/>
        <v>0</v>
      </c>
      <c r="AI37" s="199" t="str">
        <f t="shared" si="8"/>
        <v>Units:</v>
      </c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253">
        <f t="shared" si="24"/>
        <v>0</v>
      </c>
    </row>
    <row r="38" spans="1:46">
      <c r="A38" s="204" t="str">
        <f>'N3.01'!A38</f>
        <v>Stage 3:With Intervention Risk Change</v>
      </c>
      <c r="B38" s="204" t="str">
        <f>'N3.01'!B38</f>
        <v>Non-Intervention Impacts</v>
      </c>
      <c r="C38" s="204" t="str">
        <f>'N3.01'!C38</f>
        <v>Consequential Interventions</v>
      </c>
      <c r="D38" s="204" t="str">
        <f>'N3.01'!D38</f>
        <v>Non-Intervention</v>
      </c>
      <c r="F38" s="212" t="s">
        <v>51</v>
      </c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253">
        <f t="shared" si="22"/>
        <v>0</v>
      </c>
      <c r="S38" s="199" t="str">
        <f t="shared" si="5"/>
        <v>Units:</v>
      </c>
      <c r="T38" s="120"/>
      <c r="V38" s="199" t="str">
        <f t="shared" si="6"/>
        <v>Units:</v>
      </c>
      <c r="W38" s="120"/>
      <c r="X38" s="120"/>
      <c r="Y38" s="120"/>
      <c r="Z38" s="120"/>
      <c r="AA38" s="120"/>
      <c r="AB38" s="120"/>
      <c r="AC38" s="120"/>
      <c r="AD38" s="120"/>
      <c r="AE38" s="120"/>
      <c r="AF38" s="120"/>
      <c r="AG38" s="253">
        <f t="shared" si="23"/>
        <v>0</v>
      </c>
      <c r="AI38" s="199" t="str">
        <f t="shared" si="8"/>
        <v>Units:</v>
      </c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253">
        <f t="shared" si="24"/>
        <v>0</v>
      </c>
    </row>
    <row r="39" spans="1:46">
      <c r="A39" s="204" t="str">
        <f>'N3.01'!A39</f>
        <v>Stage 3:With Intervention Risk Change</v>
      </c>
      <c r="B39" s="204" t="str">
        <f>'N3.01'!B39</f>
        <v>Asset Intervention Impacts</v>
      </c>
      <c r="C39" s="204" t="str">
        <f>'N3.01'!C39</f>
        <v>Asset Replacement (PoF Driven)</v>
      </c>
      <c r="D39" s="204" t="str">
        <f>'N3.01'!D39</f>
        <v>Replacement</v>
      </c>
      <c r="F39" s="212" t="s">
        <v>51</v>
      </c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253">
        <f t="shared" si="22"/>
        <v>0</v>
      </c>
      <c r="S39" s="199" t="str">
        <f t="shared" si="5"/>
        <v>Units:</v>
      </c>
      <c r="T39" s="120"/>
      <c r="V39" s="199" t="str">
        <f t="shared" si="6"/>
        <v>Units:</v>
      </c>
      <c r="W39" s="120"/>
      <c r="X39" s="120"/>
      <c r="Y39" s="120"/>
      <c r="Z39" s="120"/>
      <c r="AA39" s="120"/>
      <c r="AB39" s="120"/>
      <c r="AC39" s="120"/>
      <c r="AD39" s="120"/>
      <c r="AE39" s="120"/>
      <c r="AF39" s="120"/>
      <c r="AG39" s="253">
        <f t="shared" si="23"/>
        <v>0</v>
      </c>
      <c r="AI39" s="199" t="str">
        <f t="shared" si="8"/>
        <v>Units:</v>
      </c>
      <c r="AJ39" s="120"/>
      <c r="AK39" s="120"/>
      <c r="AL39" s="120"/>
      <c r="AM39" s="120"/>
      <c r="AN39" s="120"/>
      <c r="AO39" s="120"/>
      <c r="AP39" s="120"/>
      <c r="AQ39" s="120"/>
      <c r="AR39" s="120"/>
      <c r="AS39" s="120"/>
      <c r="AT39" s="253">
        <f t="shared" si="24"/>
        <v>0</v>
      </c>
    </row>
    <row r="40" spans="1:46">
      <c r="A40" s="204" t="str">
        <f>'N3.01'!A40</f>
        <v>Stage 3:With Intervention Risk Change</v>
      </c>
      <c r="B40" s="204" t="str">
        <f>'N3.01'!B40</f>
        <v>Asset Intervention Impacts</v>
      </c>
      <c r="C40" s="204" t="str">
        <f>'N3.01'!C40</f>
        <v>Asset Replacement (CoF Driven)</v>
      </c>
      <c r="D40" s="204" t="str">
        <f>'N3.01'!D40</f>
        <v>Replacement</v>
      </c>
      <c r="F40" s="212" t="s">
        <v>51</v>
      </c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253">
        <f t="shared" si="22"/>
        <v>0</v>
      </c>
      <c r="S40" s="199" t="str">
        <f t="shared" si="5"/>
        <v>Units:</v>
      </c>
      <c r="T40" s="120"/>
      <c r="V40" s="199" t="str">
        <f t="shared" si="6"/>
        <v>Units:</v>
      </c>
      <c r="W40" s="120"/>
      <c r="X40" s="120"/>
      <c r="Y40" s="120"/>
      <c r="Z40" s="120"/>
      <c r="AA40" s="120"/>
      <c r="AB40" s="120"/>
      <c r="AC40" s="120"/>
      <c r="AD40" s="120"/>
      <c r="AE40" s="120"/>
      <c r="AF40" s="120"/>
      <c r="AG40" s="253">
        <f t="shared" si="23"/>
        <v>0</v>
      </c>
      <c r="AI40" s="199" t="str">
        <f t="shared" si="8"/>
        <v>Units:</v>
      </c>
      <c r="AJ40" s="120"/>
      <c r="AK40" s="120"/>
      <c r="AL40" s="120"/>
      <c r="AM40" s="120"/>
      <c r="AN40" s="120"/>
      <c r="AO40" s="120"/>
      <c r="AP40" s="120"/>
      <c r="AQ40" s="120"/>
      <c r="AR40" s="120"/>
      <c r="AS40" s="120"/>
      <c r="AT40" s="253">
        <f t="shared" si="24"/>
        <v>0</v>
      </c>
    </row>
    <row r="41" spans="1:46">
      <c r="A41" s="204" t="str">
        <f>'N3.01'!A41</f>
        <v>Stage 3:With Intervention Risk Change</v>
      </c>
      <c r="B41" s="204" t="str">
        <f>'N3.01'!B41</f>
        <v>Asset Intervention Impacts</v>
      </c>
      <c r="C41" s="204" t="str">
        <f>'N3.01'!C41</f>
        <v>Asset Replacement (Other Driven)</v>
      </c>
      <c r="D41" s="204" t="str">
        <f>'N3.01'!D41</f>
        <v>Replacement</v>
      </c>
      <c r="F41" s="212" t="s">
        <v>51</v>
      </c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253">
        <f t="shared" si="22"/>
        <v>0</v>
      </c>
      <c r="S41" s="199" t="str">
        <f t="shared" si="5"/>
        <v>Units:</v>
      </c>
      <c r="T41" s="120"/>
      <c r="V41" s="199" t="str">
        <f t="shared" si="6"/>
        <v>Units:</v>
      </c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253">
        <f t="shared" si="23"/>
        <v>0</v>
      </c>
      <c r="AI41" s="199" t="str">
        <f t="shared" si="8"/>
        <v>Units:</v>
      </c>
      <c r="AJ41" s="120"/>
      <c r="AK41" s="120"/>
      <c r="AL41" s="120"/>
      <c r="AM41" s="120"/>
      <c r="AN41" s="120"/>
      <c r="AO41" s="120"/>
      <c r="AP41" s="120"/>
      <c r="AQ41" s="120"/>
      <c r="AR41" s="120"/>
      <c r="AS41" s="120"/>
      <c r="AT41" s="253">
        <f t="shared" si="24"/>
        <v>0</v>
      </c>
    </row>
    <row r="42" spans="1:46">
      <c r="A42" s="204" t="str">
        <f>'N3.01'!A42</f>
        <v>Stage 3:With Intervention Risk Change</v>
      </c>
      <c r="B42" s="204" t="str">
        <f>'N3.01'!B42</f>
        <v>Asset Intervention Impacts</v>
      </c>
      <c r="C42" s="204" t="str">
        <f>'N3.01'!C42</f>
        <v>Asset Refurbishment (PoF Driven)</v>
      </c>
      <c r="D42" s="204" t="str">
        <f>'N3.01'!D42</f>
        <v>Refurbishment</v>
      </c>
      <c r="F42" s="212" t="s">
        <v>51</v>
      </c>
      <c r="G42" s="120"/>
      <c r="H42" s="120"/>
      <c r="I42" s="120"/>
      <c r="J42" s="120"/>
      <c r="K42" s="120"/>
      <c r="L42" s="120"/>
      <c r="M42" s="120"/>
      <c r="N42" s="120"/>
      <c r="O42" s="120"/>
      <c r="P42" s="120"/>
      <c r="Q42" s="253">
        <f t="shared" si="22"/>
        <v>0</v>
      </c>
      <c r="S42" s="199" t="str">
        <f t="shared" si="5"/>
        <v>Units:</v>
      </c>
      <c r="T42" s="120"/>
      <c r="V42" s="199" t="str">
        <f t="shared" si="6"/>
        <v>Units:</v>
      </c>
      <c r="W42" s="120"/>
      <c r="X42" s="120"/>
      <c r="Y42" s="120"/>
      <c r="Z42" s="120"/>
      <c r="AA42" s="120"/>
      <c r="AB42" s="120"/>
      <c r="AC42" s="120"/>
      <c r="AD42" s="120"/>
      <c r="AE42" s="120"/>
      <c r="AF42" s="120"/>
      <c r="AG42" s="253">
        <f t="shared" si="23"/>
        <v>0</v>
      </c>
      <c r="AI42" s="199" t="str">
        <f t="shared" si="8"/>
        <v>Units:</v>
      </c>
      <c r="AJ42" s="120"/>
      <c r="AK42" s="120"/>
      <c r="AL42" s="120"/>
      <c r="AM42" s="120"/>
      <c r="AN42" s="120"/>
      <c r="AO42" s="120"/>
      <c r="AP42" s="120"/>
      <c r="AQ42" s="120"/>
      <c r="AR42" s="120"/>
      <c r="AS42" s="120"/>
      <c r="AT42" s="253">
        <f t="shared" si="24"/>
        <v>0</v>
      </c>
    </row>
    <row r="43" spans="1:46">
      <c r="A43" s="204" t="str">
        <f>'N3.01'!A43</f>
        <v>Stage 3:With Intervention Risk Change</v>
      </c>
      <c r="B43" s="204" t="str">
        <f>'N3.01'!B43</f>
        <v>Asset Intervention Impacts</v>
      </c>
      <c r="C43" s="204" t="str">
        <f>'N3.01'!C43</f>
        <v>Asset Refurbishment (CoF Driven)</v>
      </c>
      <c r="D43" s="204" t="str">
        <f>'N3.01'!D43</f>
        <v>Refurbishment</v>
      </c>
      <c r="F43" s="212" t="s">
        <v>51</v>
      </c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253">
        <f t="shared" si="22"/>
        <v>0</v>
      </c>
      <c r="S43" s="199" t="str">
        <f t="shared" si="5"/>
        <v>Units:</v>
      </c>
      <c r="T43" s="120"/>
      <c r="V43" s="199" t="str">
        <f t="shared" si="6"/>
        <v>Units:</v>
      </c>
      <c r="W43" s="120"/>
      <c r="X43" s="120"/>
      <c r="Y43" s="120"/>
      <c r="Z43" s="120"/>
      <c r="AA43" s="120"/>
      <c r="AB43" s="120"/>
      <c r="AC43" s="120"/>
      <c r="AD43" s="120"/>
      <c r="AE43" s="120"/>
      <c r="AF43" s="120"/>
      <c r="AG43" s="253">
        <f t="shared" si="23"/>
        <v>0</v>
      </c>
      <c r="AI43" s="199" t="str">
        <f t="shared" si="8"/>
        <v>Units:</v>
      </c>
      <c r="AJ43" s="120"/>
      <c r="AK43" s="120"/>
      <c r="AL43" s="120"/>
      <c r="AM43" s="120"/>
      <c r="AN43" s="120"/>
      <c r="AO43" s="120"/>
      <c r="AP43" s="120"/>
      <c r="AQ43" s="120"/>
      <c r="AR43" s="120"/>
      <c r="AS43" s="120"/>
      <c r="AT43" s="253">
        <f t="shared" si="24"/>
        <v>0</v>
      </c>
    </row>
    <row r="44" spans="1:46">
      <c r="A44" s="204" t="str">
        <f>'N3.01'!A44</f>
        <v>Stage 3:With Intervention Risk Change</v>
      </c>
      <c r="B44" s="204" t="str">
        <f>'N3.01'!B44</f>
        <v>Asset Intervention Impacts</v>
      </c>
      <c r="C44" s="204" t="str">
        <f>'N3.01'!C44</f>
        <v>Asset Refurbishment (Other Driven)</v>
      </c>
      <c r="D44" s="204" t="str">
        <f>'N3.01'!D44</f>
        <v>Refurbishment</v>
      </c>
      <c r="F44" s="212" t="s">
        <v>51</v>
      </c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253">
        <f t="shared" si="22"/>
        <v>0</v>
      </c>
      <c r="S44" s="199" t="str">
        <f t="shared" si="5"/>
        <v>Units:</v>
      </c>
      <c r="T44" s="120"/>
      <c r="V44" s="199" t="str">
        <f t="shared" si="6"/>
        <v>Units:</v>
      </c>
      <c r="W44" s="120"/>
      <c r="X44" s="120"/>
      <c r="Y44" s="120"/>
      <c r="Z44" s="120"/>
      <c r="AA44" s="120"/>
      <c r="AB44" s="120"/>
      <c r="AC44" s="120"/>
      <c r="AD44" s="120"/>
      <c r="AE44" s="120"/>
      <c r="AF44" s="120"/>
      <c r="AG44" s="253">
        <f t="shared" si="23"/>
        <v>0</v>
      </c>
      <c r="AI44" s="199" t="str">
        <f t="shared" si="8"/>
        <v>Units:</v>
      </c>
      <c r="AJ44" s="120"/>
      <c r="AK44" s="120"/>
      <c r="AL44" s="120"/>
      <c r="AM44" s="120"/>
      <c r="AN44" s="120"/>
      <c r="AO44" s="120"/>
      <c r="AP44" s="120"/>
      <c r="AQ44" s="120"/>
      <c r="AR44" s="120"/>
      <c r="AS44" s="120"/>
      <c r="AT44" s="253">
        <f t="shared" si="24"/>
        <v>0</v>
      </c>
    </row>
    <row r="45" spans="1:46">
      <c r="A45" s="204" t="str">
        <f>'N3.01'!A45</f>
        <v>Stage 3:With Intervention Risk Change</v>
      </c>
      <c r="B45" s="204" t="str">
        <f>'N3.01'!B45</f>
        <v>Asset Intervention Impacts</v>
      </c>
      <c r="C45" s="204" t="str">
        <f>'N3.01'!C45</f>
        <v>Asset Replacement Due To Early Life Failures</v>
      </c>
      <c r="D45" s="204" t="str">
        <f>'N3.01'!D45</f>
        <v>Other Interventions</v>
      </c>
      <c r="F45" s="212" t="s">
        <v>51</v>
      </c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253">
        <f t="shared" si="22"/>
        <v>0</v>
      </c>
      <c r="S45" s="199" t="str">
        <f t="shared" si="5"/>
        <v>Units:</v>
      </c>
      <c r="T45" s="120"/>
      <c r="V45" s="199" t="str">
        <f t="shared" si="6"/>
        <v>Units:</v>
      </c>
      <c r="W45" s="120"/>
      <c r="X45" s="120"/>
      <c r="Y45" s="120"/>
      <c r="Z45" s="120"/>
      <c r="AA45" s="120"/>
      <c r="AB45" s="120"/>
      <c r="AC45" s="120"/>
      <c r="AD45" s="120"/>
      <c r="AE45" s="120"/>
      <c r="AF45" s="120"/>
      <c r="AG45" s="253">
        <f t="shared" si="23"/>
        <v>0</v>
      </c>
      <c r="AI45" s="199" t="str">
        <f t="shared" si="8"/>
        <v>Units:</v>
      </c>
      <c r="AJ45" s="120"/>
      <c r="AK45" s="120"/>
      <c r="AL45" s="120"/>
      <c r="AM45" s="120"/>
      <c r="AN45" s="120"/>
      <c r="AO45" s="120"/>
      <c r="AP45" s="120"/>
      <c r="AQ45" s="120"/>
      <c r="AR45" s="120"/>
      <c r="AS45" s="120"/>
      <c r="AT45" s="253">
        <f t="shared" si="24"/>
        <v>0</v>
      </c>
    </row>
    <row r="46" spans="1:46">
      <c r="A46" s="204" t="str">
        <f>'N3.01'!A46</f>
        <v>Stage 3:With Intervention Risk Change</v>
      </c>
      <c r="B46" s="204" t="str">
        <f>'N3.01'!B46</f>
        <v>Risk Changes</v>
      </c>
      <c r="C46" s="248" t="str">
        <f>'N3.01'!C46</f>
        <v>Optional entry 4</v>
      </c>
      <c r="D46" s="204" t="str">
        <f>'N3.01'!D46</f>
        <v>N/A</v>
      </c>
      <c r="F46" s="212" t="s">
        <v>51</v>
      </c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53">
        <f t="shared" si="22"/>
        <v>0</v>
      </c>
      <c r="S46" s="199" t="str">
        <f t="shared" si="5"/>
        <v>Units:</v>
      </c>
      <c r="T46" s="120"/>
      <c r="V46" s="199" t="str">
        <f t="shared" si="6"/>
        <v>Units:</v>
      </c>
      <c r="W46" s="206"/>
      <c r="X46" s="206"/>
      <c r="Y46" s="206"/>
      <c r="Z46" s="206"/>
      <c r="AA46" s="206"/>
      <c r="AB46" s="206"/>
      <c r="AC46" s="206"/>
      <c r="AD46" s="206"/>
      <c r="AE46" s="206"/>
      <c r="AF46" s="206"/>
      <c r="AG46" s="253">
        <f t="shared" si="23"/>
        <v>0</v>
      </c>
      <c r="AI46" s="199" t="str">
        <f t="shared" si="8"/>
        <v>Units:</v>
      </c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53">
        <f t="shared" si="24"/>
        <v>0</v>
      </c>
    </row>
    <row r="47" spans="1:46">
      <c r="A47" s="247" t="str">
        <f>'N3.01'!A47</f>
        <v>Stage 3: RIIO-2 With Intervention Position 2025/26</v>
      </c>
      <c r="B47" s="247" t="str">
        <f>'N3.01'!B47</f>
        <v>Total Asset Category Risk</v>
      </c>
      <c r="C47" s="247" t="str">
        <f>'N3.01'!C47</f>
        <v>With Intervention Position</v>
      </c>
      <c r="D47" s="247" t="str">
        <f>'N3.01'!D47</f>
        <v>Total</v>
      </c>
      <c r="F47" s="212" t="s">
        <v>51</v>
      </c>
      <c r="G47" s="252">
        <f>SUM(G$33:G$46)</f>
        <v>0</v>
      </c>
      <c r="H47" s="252">
        <f t="shared" ref="H47:P47" si="25">SUM(H$33:H$46)</f>
        <v>0</v>
      </c>
      <c r="I47" s="252">
        <f t="shared" si="25"/>
        <v>0</v>
      </c>
      <c r="J47" s="252">
        <f t="shared" si="25"/>
        <v>0</v>
      </c>
      <c r="K47" s="252">
        <f t="shared" si="25"/>
        <v>0</v>
      </c>
      <c r="L47" s="252">
        <f t="shared" si="25"/>
        <v>0</v>
      </c>
      <c r="M47" s="252">
        <f t="shared" si="25"/>
        <v>0</v>
      </c>
      <c r="N47" s="252">
        <f t="shared" si="25"/>
        <v>0</v>
      </c>
      <c r="O47" s="252">
        <f t="shared" si="25"/>
        <v>0</v>
      </c>
      <c r="P47" s="252">
        <f t="shared" si="25"/>
        <v>0</v>
      </c>
      <c r="Q47" s="252">
        <f t="shared" si="22"/>
        <v>0</v>
      </c>
      <c r="S47" s="199" t="str">
        <f t="shared" si="5"/>
        <v>Units:</v>
      </c>
      <c r="T47" s="120"/>
      <c r="V47" s="199" t="str">
        <f t="shared" si="6"/>
        <v>Units:</v>
      </c>
      <c r="W47" s="252">
        <f t="shared" ref="W47:AF47" si="26">SUM(W$33:W$46)</f>
        <v>0</v>
      </c>
      <c r="X47" s="252">
        <f t="shared" si="26"/>
        <v>0</v>
      </c>
      <c r="Y47" s="252">
        <f t="shared" si="26"/>
        <v>0</v>
      </c>
      <c r="Z47" s="252">
        <f t="shared" si="26"/>
        <v>0</v>
      </c>
      <c r="AA47" s="252">
        <f t="shared" si="26"/>
        <v>0</v>
      </c>
      <c r="AB47" s="252">
        <f t="shared" si="26"/>
        <v>0</v>
      </c>
      <c r="AC47" s="252">
        <f t="shared" si="26"/>
        <v>0</v>
      </c>
      <c r="AD47" s="252">
        <f t="shared" si="26"/>
        <v>0</v>
      </c>
      <c r="AE47" s="252">
        <f t="shared" si="26"/>
        <v>0</v>
      </c>
      <c r="AF47" s="252">
        <f t="shared" si="26"/>
        <v>0</v>
      </c>
      <c r="AG47" s="252">
        <f t="shared" si="23"/>
        <v>0</v>
      </c>
      <c r="AI47" s="199" t="str">
        <f t="shared" si="8"/>
        <v>Units:</v>
      </c>
      <c r="AJ47" s="252">
        <f t="shared" ref="AJ47:AS47" si="27">SUM(AJ$33:AJ$46)</f>
        <v>0</v>
      </c>
      <c r="AK47" s="252">
        <f t="shared" si="27"/>
        <v>0</v>
      </c>
      <c r="AL47" s="252">
        <f t="shared" si="27"/>
        <v>0</v>
      </c>
      <c r="AM47" s="252">
        <f t="shared" si="27"/>
        <v>0</v>
      </c>
      <c r="AN47" s="252">
        <f t="shared" si="27"/>
        <v>0</v>
      </c>
      <c r="AO47" s="252">
        <f t="shared" si="27"/>
        <v>0</v>
      </c>
      <c r="AP47" s="252">
        <f t="shared" si="27"/>
        <v>0</v>
      </c>
      <c r="AQ47" s="252">
        <f t="shared" si="27"/>
        <v>0</v>
      </c>
      <c r="AR47" s="252">
        <f t="shared" si="27"/>
        <v>0</v>
      </c>
      <c r="AS47" s="252">
        <f t="shared" si="27"/>
        <v>0</v>
      </c>
      <c r="AT47" s="252">
        <f t="shared" si="24"/>
        <v>0</v>
      </c>
    </row>
    <row r="48" spans="1:46" s="207" customFormat="1" ht="5" customHeight="1">
      <c r="S48" s="208"/>
      <c r="V48" s="208"/>
      <c r="AI48" s="208"/>
    </row>
    <row r="49" spans="1:46">
      <c r="A49" s="204" t="str">
        <f>'N3.01'!A49</f>
        <v>Long Term Risk Benefit: RIIO-2</v>
      </c>
      <c r="B49" s="204" t="str">
        <f>'N3.01'!B49</f>
        <v>Asset Intervention Impacts</v>
      </c>
      <c r="C49" s="204" t="str">
        <f>'N3.01'!C49</f>
        <v>Asset Replacement (PoF Driven)</v>
      </c>
      <c r="D49" s="204" t="str">
        <f>'N3.01'!D49</f>
        <v>N/A</v>
      </c>
      <c r="F49" s="212" t="s">
        <v>51</v>
      </c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253">
        <f t="shared" ref="Q49:Q55" si="28">SUM(G49:P49)</f>
        <v>0</v>
      </c>
      <c r="S49" s="199" t="str">
        <f t="shared" si="5"/>
        <v>Units:</v>
      </c>
      <c r="T49" s="120"/>
      <c r="V49" s="199" t="str">
        <f t="shared" si="6"/>
        <v>Units:</v>
      </c>
      <c r="W49" s="120"/>
      <c r="X49" s="120"/>
      <c r="Y49" s="120"/>
      <c r="Z49" s="120"/>
      <c r="AA49" s="120"/>
      <c r="AB49" s="120"/>
      <c r="AC49" s="120"/>
      <c r="AD49" s="120"/>
      <c r="AE49" s="120"/>
      <c r="AF49" s="120"/>
      <c r="AG49" s="253">
        <f t="shared" ref="AG49:AG55" si="29">SUM(W49:AF49)</f>
        <v>0</v>
      </c>
      <c r="AI49" s="199" t="str">
        <f t="shared" si="8"/>
        <v>Units:</v>
      </c>
      <c r="AJ49" s="120"/>
      <c r="AK49" s="120"/>
      <c r="AL49" s="120"/>
      <c r="AM49" s="120"/>
      <c r="AN49" s="120"/>
      <c r="AO49" s="120"/>
      <c r="AP49" s="120"/>
      <c r="AQ49" s="120"/>
      <c r="AR49" s="120"/>
      <c r="AS49" s="120"/>
      <c r="AT49" s="253">
        <f t="shared" ref="AT49:AT55" si="30">SUM(AJ49:AS49)</f>
        <v>0</v>
      </c>
    </row>
    <row r="50" spans="1:46">
      <c r="A50" s="204" t="str">
        <f>'N3.01'!A50</f>
        <v>Long Term Risk Benefit: RIIO-2</v>
      </c>
      <c r="B50" s="204" t="str">
        <f>'N3.01'!B50</f>
        <v>Asset Intervention Impacts</v>
      </c>
      <c r="C50" s="204" t="str">
        <f>'N3.01'!C50</f>
        <v>Asset Replacement (CoF Driven)</v>
      </c>
      <c r="D50" s="204" t="str">
        <f>'N3.01'!D50</f>
        <v>N/A</v>
      </c>
      <c r="F50" s="212" t="s">
        <v>51</v>
      </c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253">
        <f t="shared" si="28"/>
        <v>0</v>
      </c>
      <c r="S50" s="199" t="str">
        <f t="shared" si="5"/>
        <v>Units:</v>
      </c>
      <c r="T50" s="120"/>
      <c r="V50" s="199" t="str">
        <f t="shared" si="6"/>
        <v>Units:</v>
      </c>
      <c r="W50" s="120"/>
      <c r="X50" s="120"/>
      <c r="Y50" s="120"/>
      <c r="Z50" s="120"/>
      <c r="AA50" s="120"/>
      <c r="AB50" s="120"/>
      <c r="AC50" s="120"/>
      <c r="AD50" s="120"/>
      <c r="AE50" s="120"/>
      <c r="AF50" s="120"/>
      <c r="AG50" s="253">
        <f t="shared" si="29"/>
        <v>0</v>
      </c>
      <c r="AI50" s="199" t="str">
        <f t="shared" si="8"/>
        <v>Units:</v>
      </c>
      <c r="AJ50" s="120"/>
      <c r="AK50" s="120"/>
      <c r="AL50" s="120"/>
      <c r="AM50" s="120"/>
      <c r="AN50" s="120"/>
      <c r="AO50" s="120"/>
      <c r="AP50" s="120"/>
      <c r="AQ50" s="120"/>
      <c r="AR50" s="120"/>
      <c r="AS50" s="120"/>
      <c r="AT50" s="253">
        <f t="shared" si="30"/>
        <v>0</v>
      </c>
    </row>
    <row r="51" spans="1:46">
      <c r="A51" s="204" t="str">
        <f>'N3.01'!A51</f>
        <v>Long Term Risk Benefit: RIIO-2</v>
      </c>
      <c r="B51" s="204" t="str">
        <f>'N3.01'!B51</f>
        <v>Asset Intervention Impacts</v>
      </c>
      <c r="C51" s="204" t="str">
        <f>'N3.01'!C51</f>
        <v>Asset Replacement (Other Driven)</v>
      </c>
      <c r="D51" s="204" t="str">
        <f>'N3.01'!D51</f>
        <v>N/A</v>
      </c>
      <c r="F51" s="212" t="s">
        <v>51</v>
      </c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253">
        <f t="shared" si="28"/>
        <v>0</v>
      </c>
      <c r="S51" s="199" t="str">
        <f t="shared" si="5"/>
        <v>Units:</v>
      </c>
      <c r="T51" s="120"/>
      <c r="V51" s="199" t="str">
        <f t="shared" si="6"/>
        <v>Units:</v>
      </c>
      <c r="W51" s="120"/>
      <c r="X51" s="120"/>
      <c r="Y51" s="120"/>
      <c r="Z51" s="120"/>
      <c r="AA51" s="120"/>
      <c r="AB51" s="120"/>
      <c r="AC51" s="120"/>
      <c r="AD51" s="120"/>
      <c r="AE51" s="120"/>
      <c r="AF51" s="120"/>
      <c r="AG51" s="253">
        <f t="shared" si="29"/>
        <v>0</v>
      </c>
      <c r="AI51" s="199" t="str">
        <f t="shared" si="8"/>
        <v>Units:</v>
      </c>
      <c r="AJ51" s="120"/>
      <c r="AK51" s="120"/>
      <c r="AL51" s="120"/>
      <c r="AM51" s="120"/>
      <c r="AN51" s="120"/>
      <c r="AO51" s="120"/>
      <c r="AP51" s="120"/>
      <c r="AQ51" s="120"/>
      <c r="AR51" s="120"/>
      <c r="AS51" s="120"/>
      <c r="AT51" s="253">
        <f t="shared" si="30"/>
        <v>0</v>
      </c>
    </row>
    <row r="52" spans="1:46">
      <c r="A52" s="204" t="str">
        <f>'N3.01'!A52</f>
        <v>Long Term Risk Benefit: RIIO-2</v>
      </c>
      <c r="B52" s="204" t="str">
        <f>'N3.01'!B52</f>
        <v>Asset Intervention Impacts</v>
      </c>
      <c r="C52" s="204" t="str">
        <f>'N3.01'!C52</f>
        <v>Asset Refurbishment (PoF Driven)</v>
      </c>
      <c r="D52" s="204" t="str">
        <f>'N3.01'!D52</f>
        <v>N/A</v>
      </c>
      <c r="F52" s="212" t="s">
        <v>51</v>
      </c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253">
        <f t="shared" si="28"/>
        <v>0</v>
      </c>
      <c r="S52" s="199" t="str">
        <f t="shared" si="5"/>
        <v>Units:</v>
      </c>
      <c r="T52" s="120"/>
      <c r="V52" s="199" t="str">
        <f t="shared" si="6"/>
        <v>Units:</v>
      </c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253">
        <f t="shared" si="29"/>
        <v>0</v>
      </c>
      <c r="AI52" s="199" t="str">
        <f t="shared" si="8"/>
        <v>Units:</v>
      </c>
      <c r="AJ52" s="120"/>
      <c r="AK52" s="120"/>
      <c r="AL52" s="120"/>
      <c r="AM52" s="120"/>
      <c r="AN52" s="120"/>
      <c r="AO52" s="120"/>
      <c r="AP52" s="120"/>
      <c r="AQ52" s="120"/>
      <c r="AR52" s="120"/>
      <c r="AS52" s="120"/>
      <c r="AT52" s="253">
        <f t="shared" si="30"/>
        <v>0</v>
      </c>
    </row>
    <row r="53" spans="1:46">
      <c r="A53" s="204" t="str">
        <f>'N3.01'!A53</f>
        <v>Long Term Risk Benefit: RIIO-2</v>
      </c>
      <c r="B53" s="204" t="str">
        <f>'N3.01'!B53</f>
        <v>Asset Intervention Impacts</v>
      </c>
      <c r="C53" s="204" t="str">
        <f>'N3.01'!C53</f>
        <v>Asset Refurbishment (CoF Driven)</v>
      </c>
      <c r="D53" s="204" t="str">
        <f>'N3.01'!D53</f>
        <v>N/A</v>
      </c>
      <c r="F53" s="212" t="s">
        <v>51</v>
      </c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253">
        <f t="shared" si="28"/>
        <v>0</v>
      </c>
      <c r="S53" s="199" t="str">
        <f t="shared" si="5"/>
        <v>Units:</v>
      </c>
      <c r="T53" s="120"/>
      <c r="V53" s="199" t="str">
        <f t="shared" si="6"/>
        <v>Units:</v>
      </c>
      <c r="W53" s="120"/>
      <c r="X53" s="120"/>
      <c r="Y53" s="120"/>
      <c r="Z53" s="120"/>
      <c r="AA53" s="120"/>
      <c r="AB53" s="120"/>
      <c r="AC53" s="120"/>
      <c r="AD53" s="120"/>
      <c r="AE53" s="120"/>
      <c r="AF53" s="120"/>
      <c r="AG53" s="253">
        <f t="shared" si="29"/>
        <v>0</v>
      </c>
      <c r="AI53" s="199" t="str">
        <f t="shared" si="8"/>
        <v>Units:</v>
      </c>
      <c r="AJ53" s="120"/>
      <c r="AK53" s="120"/>
      <c r="AL53" s="120"/>
      <c r="AM53" s="120"/>
      <c r="AN53" s="120"/>
      <c r="AO53" s="120"/>
      <c r="AP53" s="120"/>
      <c r="AQ53" s="120"/>
      <c r="AR53" s="120"/>
      <c r="AS53" s="120"/>
      <c r="AT53" s="253">
        <f t="shared" si="30"/>
        <v>0</v>
      </c>
    </row>
    <row r="54" spans="1:46">
      <c r="A54" s="204" t="str">
        <f>'N3.01'!A54</f>
        <v>Long Term Risk Benefit: RIIO-2</v>
      </c>
      <c r="B54" s="204" t="str">
        <f>'N3.01'!B54</f>
        <v>Asset Intervention Impacts</v>
      </c>
      <c r="C54" s="204" t="str">
        <f>'N3.01'!C54</f>
        <v>Asset Refurbishment (Other Driven)</v>
      </c>
      <c r="D54" s="204" t="str">
        <f>'N3.01'!D54</f>
        <v>N/A</v>
      </c>
      <c r="F54" s="212" t="s">
        <v>51</v>
      </c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253">
        <f t="shared" si="28"/>
        <v>0</v>
      </c>
      <c r="S54" s="199" t="str">
        <f t="shared" si="5"/>
        <v>Units:</v>
      </c>
      <c r="T54" s="120"/>
      <c r="V54" s="199" t="str">
        <f t="shared" si="6"/>
        <v>Units:</v>
      </c>
      <c r="W54" s="120"/>
      <c r="X54" s="120"/>
      <c r="Y54" s="120"/>
      <c r="Z54" s="120"/>
      <c r="AA54" s="120"/>
      <c r="AB54" s="120"/>
      <c r="AC54" s="120"/>
      <c r="AD54" s="120"/>
      <c r="AE54" s="120"/>
      <c r="AF54" s="120"/>
      <c r="AG54" s="253">
        <f t="shared" si="29"/>
        <v>0</v>
      </c>
      <c r="AI54" s="199" t="str">
        <f t="shared" si="8"/>
        <v>Units:</v>
      </c>
      <c r="AJ54" s="120"/>
      <c r="AK54" s="120"/>
      <c r="AL54" s="120"/>
      <c r="AM54" s="120"/>
      <c r="AN54" s="120"/>
      <c r="AO54" s="120"/>
      <c r="AP54" s="120"/>
      <c r="AQ54" s="120"/>
      <c r="AR54" s="120"/>
      <c r="AS54" s="120"/>
      <c r="AT54" s="253">
        <f t="shared" si="30"/>
        <v>0</v>
      </c>
    </row>
    <row r="55" spans="1:46">
      <c r="A55" s="204" t="str">
        <f>'N3.01'!A55</f>
        <v>Long Term Risk Benefit: RIIO-2</v>
      </c>
      <c r="B55" s="204" t="str">
        <f>'N3.01'!B55</f>
        <v>Asset Intervention Impacts</v>
      </c>
      <c r="C55" s="204" t="str">
        <f>'N3.01'!C55</f>
        <v>Total Long Term Risk Benefit</v>
      </c>
      <c r="D55" s="204" t="str">
        <f>'N3.01'!D55</f>
        <v>Sub-Total</v>
      </c>
      <c r="F55" s="212" t="s">
        <v>51</v>
      </c>
      <c r="G55" s="252">
        <f>SUM(G$49:G$54)</f>
        <v>0</v>
      </c>
      <c r="H55" s="252">
        <f t="shared" ref="H55:P55" si="31">SUM(H$49:H$54)</f>
        <v>0</v>
      </c>
      <c r="I55" s="252">
        <f t="shared" si="31"/>
        <v>0</v>
      </c>
      <c r="J55" s="252">
        <f t="shared" si="31"/>
        <v>0</v>
      </c>
      <c r="K55" s="252">
        <f t="shared" si="31"/>
        <v>0</v>
      </c>
      <c r="L55" s="252">
        <f t="shared" si="31"/>
        <v>0</v>
      </c>
      <c r="M55" s="252">
        <f t="shared" si="31"/>
        <v>0</v>
      </c>
      <c r="N55" s="252">
        <f t="shared" si="31"/>
        <v>0</v>
      </c>
      <c r="O55" s="252">
        <f t="shared" si="31"/>
        <v>0</v>
      </c>
      <c r="P55" s="252">
        <f t="shared" si="31"/>
        <v>0</v>
      </c>
      <c r="Q55" s="253">
        <f t="shared" si="28"/>
        <v>0</v>
      </c>
      <c r="S55" s="199" t="str">
        <f t="shared" si="5"/>
        <v>Units:</v>
      </c>
      <c r="T55" s="120"/>
      <c r="V55" s="199" t="str">
        <f t="shared" si="6"/>
        <v>Units:</v>
      </c>
      <c r="W55" s="252">
        <f t="shared" ref="W55:AF55" si="32">SUM(W$49:W$54)</f>
        <v>0</v>
      </c>
      <c r="X55" s="252">
        <f t="shared" si="32"/>
        <v>0</v>
      </c>
      <c r="Y55" s="252">
        <f t="shared" si="32"/>
        <v>0</v>
      </c>
      <c r="Z55" s="252">
        <f t="shared" si="32"/>
        <v>0</v>
      </c>
      <c r="AA55" s="252">
        <f t="shared" si="32"/>
        <v>0</v>
      </c>
      <c r="AB55" s="252">
        <f t="shared" si="32"/>
        <v>0</v>
      </c>
      <c r="AC55" s="252">
        <f t="shared" si="32"/>
        <v>0</v>
      </c>
      <c r="AD55" s="252">
        <f t="shared" si="32"/>
        <v>0</v>
      </c>
      <c r="AE55" s="252">
        <f t="shared" si="32"/>
        <v>0</v>
      </c>
      <c r="AF55" s="252">
        <f t="shared" si="32"/>
        <v>0</v>
      </c>
      <c r="AG55" s="253">
        <f t="shared" si="29"/>
        <v>0</v>
      </c>
      <c r="AI55" s="199" t="str">
        <f t="shared" si="8"/>
        <v>Units:</v>
      </c>
      <c r="AJ55" s="252">
        <f t="shared" ref="AJ55:AS55" si="33">SUM(AJ$49:AJ$54)</f>
        <v>0</v>
      </c>
      <c r="AK55" s="252">
        <f t="shared" si="33"/>
        <v>0</v>
      </c>
      <c r="AL55" s="252">
        <f t="shared" si="33"/>
        <v>0</v>
      </c>
      <c r="AM55" s="252">
        <f t="shared" si="33"/>
        <v>0</v>
      </c>
      <c r="AN55" s="252">
        <f t="shared" si="33"/>
        <v>0</v>
      </c>
      <c r="AO55" s="252">
        <f t="shared" si="33"/>
        <v>0</v>
      </c>
      <c r="AP55" s="252">
        <f t="shared" si="33"/>
        <v>0</v>
      </c>
      <c r="AQ55" s="252">
        <f t="shared" si="33"/>
        <v>0</v>
      </c>
      <c r="AR55" s="252">
        <f t="shared" si="33"/>
        <v>0</v>
      </c>
      <c r="AS55" s="252">
        <f t="shared" si="33"/>
        <v>0</v>
      </c>
      <c r="AT55" s="253">
        <f t="shared" si="30"/>
        <v>0</v>
      </c>
    </row>
    <row r="56" spans="1:46" s="207" customFormat="1" ht="5" customHeight="1">
      <c r="F56" s="208"/>
      <c r="S56" s="208"/>
      <c r="V56" s="208"/>
      <c r="AI56" s="208"/>
    </row>
    <row r="78" spans="5:5">
      <c r="E78" s="209"/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>
    <tabColor rgb="FF7030A0"/>
  </sheetPr>
  <dimension ref="A1:AV78"/>
  <sheetViews>
    <sheetView zoomScale="85" zoomScaleNormal="85" workbookViewId="0">
      <selection activeCell="G47" sqref="G47"/>
    </sheetView>
  </sheetViews>
  <sheetFormatPr defaultColWidth="9" defaultRowHeight="12.4"/>
  <cols>
    <col min="1" max="1" width="51.19921875" style="89" customWidth="1"/>
    <col min="2" max="2" width="48.796875" style="89" bestFit="1" customWidth="1"/>
    <col min="3" max="3" width="51.19921875" style="89" bestFit="1" customWidth="1"/>
    <col min="4" max="4" width="11.796875" style="89" customWidth="1"/>
    <col min="5" max="5" width="1" style="207" customWidth="1"/>
    <col min="6" max="6" width="6.19921875" style="90" customWidth="1"/>
    <col min="7" max="7" width="9.796875" style="89" bestFit="1" customWidth="1"/>
    <col min="8" max="14" width="9.1328125" style="89" bestFit="1" customWidth="1"/>
    <col min="15" max="17" width="9" style="89"/>
    <col min="18" max="18" width="1" style="207" customWidth="1"/>
    <col min="19" max="19" width="6.19921875" style="90" customWidth="1"/>
    <col min="20" max="20" width="9" style="89"/>
    <col min="21" max="21" width="1" style="207" customWidth="1"/>
    <col min="22" max="22" width="6.19921875" style="90" customWidth="1"/>
    <col min="23" max="33" width="9" style="89"/>
    <col min="34" max="34" width="1" style="207" customWidth="1"/>
    <col min="35" max="35" width="6.19921875" style="90" customWidth="1"/>
    <col min="36" max="46" width="9" style="89"/>
    <col min="47" max="47" width="9.33203125" style="89" bestFit="1" customWidth="1"/>
    <col min="48" max="16384" width="9" style="89"/>
  </cols>
  <sheetData>
    <row r="1" spans="1:48" ht="25.15">
      <c r="A1" s="1" t="str">
        <f>N0_Cover!A1</f>
        <v>RIIO-2 Regulatory Reporting Pack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</row>
    <row r="2" spans="1:48" ht="22.9">
      <c r="A2" s="1">
        <f>N0_Cover!$B$12</f>
        <v>0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</row>
    <row r="3" spans="1:48" ht="19.899999999999999">
      <c r="A3" s="5" t="str">
        <f>"Workbook " &amp; N0_Cover!$B$12</f>
        <v xml:space="preserve">Workbook 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48" ht="17.649999999999999">
      <c r="A4" s="7" t="str">
        <f>"Submission Version " &amp; N0_Cover!$B$15 &amp; " - Submitted on " &amp; TEXT(N0_Cover!$B$16,"dd mmm yyyy")</f>
        <v>Submission Version  - Submitted on 00 Jan 1900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</row>
    <row r="5" spans="1:48" ht="17.649999999999999">
      <c r="A5" s="7" t="str">
        <f>"Template Version: " &amp; N0_Cover!$B$11</f>
        <v>Template Version: v1.0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</row>
    <row r="6" spans="1:48" ht="19.899999999999999">
      <c r="A6" s="5" t="e">
        <f ca="1">"Sheet: " &amp;VLOOKUP(RIGHT(CELL("filename",A1),LEN(CELL("filename",A1))-FIND("]",CELL("filename",A1))),'N0.1_Contents'!$A$11:$B$98,2,FALSE)</f>
        <v>#N/A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</row>
    <row r="7" spans="1:48" ht="17.649999999999999">
      <c r="A7" s="7" t="str">
        <f>"Prices Base: " &amp; 'N0.5_Data_Constants'!C13</f>
        <v>Prices Base: 2018/19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</row>
    <row r="8" spans="1:48" s="137" customFormat="1">
      <c r="A8" s="140" t="str">
        <f>"Error Checks: " &amp; IF(ISERROR(MATCH("Error",$A$9:$AV$9,0)),"OK","Error")</f>
        <v>Error Checks: OK</v>
      </c>
      <c r="B8" s="141"/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1"/>
      <c r="AE8" s="141"/>
      <c r="AF8" s="141"/>
      <c r="AG8" s="141"/>
      <c r="AH8" s="141"/>
      <c r="AI8" s="141"/>
      <c r="AJ8" s="141"/>
      <c r="AK8" s="141"/>
      <c r="AL8" s="141"/>
      <c r="AM8" s="141"/>
      <c r="AN8" s="141"/>
      <c r="AO8" s="141"/>
      <c r="AP8" s="141"/>
      <c r="AQ8" s="141"/>
      <c r="AR8" s="141"/>
      <c r="AS8" s="141"/>
      <c r="AT8" s="141"/>
      <c r="AU8" s="141"/>
    </row>
    <row r="9" spans="1:48" s="137" customFormat="1">
      <c r="A9" s="142" t="str">
        <f t="shared" ref="A9:AV9" si="0">IF(ISERROR(MATCH("Error",A10:A12,0)),"-","Error")</f>
        <v>-</v>
      </c>
      <c r="B9" s="142" t="str">
        <f t="shared" si="0"/>
        <v>-</v>
      </c>
      <c r="C9" s="142" t="str">
        <f t="shared" si="0"/>
        <v>-</v>
      </c>
      <c r="D9" s="142"/>
      <c r="E9" s="142" t="str">
        <f t="shared" si="0"/>
        <v>-</v>
      </c>
      <c r="F9" s="142" t="str">
        <f t="shared" si="0"/>
        <v>-</v>
      </c>
      <c r="G9" s="142" t="str">
        <f t="shared" si="0"/>
        <v>-</v>
      </c>
      <c r="H9" s="142" t="str">
        <f t="shared" si="0"/>
        <v>-</v>
      </c>
      <c r="I9" s="142" t="str">
        <f t="shared" si="0"/>
        <v>-</v>
      </c>
      <c r="J9" s="142" t="str">
        <f t="shared" si="0"/>
        <v>-</v>
      </c>
      <c r="K9" s="142" t="str">
        <f t="shared" si="0"/>
        <v>-</v>
      </c>
      <c r="L9" s="142" t="str">
        <f t="shared" si="0"/>
        <v>-</v>
      </c>
      <c r="M9" s="142" t="str">
        <f t="shared" si="0"/>
        <v>-</v>
      </c>
      <c r="N9" s="142" t="str">
        <f t="shared" si="0"/>
        <v>-</v>
      </c>
      <c r="O9" s="142" t="str">
        <f t="shared" si="0"/>
        <v>-</v>
      </c>
      <c r="P9" s="142" t="str">
        <f t="shared" si="0"/>
        <v>-</v>
      </c>
      <c r="Q9" s="142" t="str">
        <f t="shared" si="0"/>
        <v>-</v>
      </c>
      <c r="R9" s="142" t="str">
        <f t="shared" si="0"/>
        <v>-</v>
      </c>
      <c r="S9" s="142" t="str">
        <f t="shared" si="0"/>
        <v>-</v>
      </c>
      <c r="T9" s="142" t="str">
        <f t="shared" si="0"/>
        <v>-</v>
      </c>
      <c r="U9" s="142" t="str">
        <f t="shared" si="0"/>
        <v>-</v>
      </c>
      <c r="V9" s="142" t="str">
        <f t="shared" si="0"/>
        <v>-</v>
      </c>
      <c r="W9" s="142" t="str">
        <f t="shared" si="0"/>
        <v>-</v>
      </c>
      <c r="X9" s="142" t="str">
        <f t="shared" si="0"/>
        <v>-</v>
      </c>
      <c r="Y9" s="142" t="str">
        <f t="shared" si="0"/>
        <v>-</v>
      </c>
      <c r="Z9" s="142" t="str">
        <f t="shared" si="0"/>
        <v>-</v>
      </c>
      <c r="AA9" s="142" t="str">
        <f t="shared" si="0"/>
        <v>-</v>
      </c>
      <c r="AB9" s="142" t="str">
        <f t="shared" si="0"/>
        <v>-</v>
      </c>
      <c r="AC9" s="142" t="str">
        <f t="shared" si="0"/>
        <v>-</v>
      </c>
      <c r="AD9" s="142" t="str">
        <f t="shared" si="0"/>
        <v>-</v>
      </c>
      <c r="AE9" s="142" t="str">
        <f t="shared" si="0"/>
        <v>-</v>
      </c>
      <c r="AF9" s="142" t="str">
        <f t="shared" si="0"/>
        <v>-</v>
      </c>
      <c r="AG9" s="142" t="str">
        <f t="shared" si="0"/>
        <v>-</v>
      </c>
      <c r="AH9" s="142" t="str">
        <f t="shared" si="0"/>
        <v>-</v>
      </c>
      <c r="AI9" s="142" t="str">
        <f t="shared" si="0"/>
        <v>-</v>
      </c>
      <c r="AJ9" s="142" t="str">
        <f t="shared" si="0"/>
        <v>-</v>
      </c>
      <c r="AK9" s="142" t="str">
        <f t="shared" si="0"/>
        <v>-</v>
      </c>
      <c r="AL9" s="142" t="str">
        <f t="shared" si="0"/>
        <v>-</v>
      </c>
      <c r="AM9" s="142" t="str">
        <f t="shared" si="0"/>
        <v>-</v>
      </c>
      <c r="AN9" s="142" t="str">
        <f t="shared" si="0"/>
        <v>-</v>
      </c>
      <c r="AO9" s="142" t="str">
        <f t="shared" si="0"/>
        <v>-</v>
      </c>
      <c r="AP9" s="142" t="str">
        <f t="shared" si="0"/>
        <v>-</v>
      </c>
      <c r="AQ9" s="142" t="str">
        <f t="shared" si="0"/>
        <v>-</v>
      </c>
      <c r="AR9" s="142" t="str">
        <f t="shared" si="0"/>
        <v>-</v>
      </c>
      <c r="AS9" s="142" t="str">
        <f t="shared" si="0"/>
        <v>-</v>
      </c>
      <c r="AT9" s="142" t="str">
        <f t="shared" si="0"/>
        <v>-</v>
      </c>
      <c r="AU9" s="142" t="str">
        <f t="shared" si="0"/>
        <v>-</v>
      </c>
      <c r="AV9" s="137" t="str">
        <f t="shared" si="0"/>
        <v>-</v>
      </c>
    </row>
    <row r="12" spans="1:48" ht="19.899999999999999">
      <c r="A12" s="14" t="e">
        <f>'N0.6_Lookup_References'!B54</f>
        <v>#N/A</v>
      </c>
      <c r="B12" s="14"/>
      <c r="F12" s="14"/>
      <c r="G12" s="89" t="s">
        <v>0</v>
      </c>
      <c r="S12" s="200"/>
      <c r="T12" s="89" t="s">
        <v>2</v>
      </c>
      <c r="W12" s="201"/>
      <c r="X12" s="202" t="s">
        <v>229</v>
      </c>
      <c r="Y12" s="89" t="e">
        <f>VLOOKUP(A12, 'N0.6_Lookup_References'!B14:C63, 2, FALSE)</f>
        <v>#N/A</v>
      </c>
    </row>
    <row r="13" spans="1:48">
      <c r="S13" s="99" t="s">
        <v>112</v>
      </c>
      <c r="V13" s="99" t="s">
        <v>110</v>
      </c>
      <c r="AI13" s="99" t="s">
        <v>111</v>
      </c>
    </row>
    <row r="14" spans="1:48" ht="12.75" thickBot="1">
      <c r="A14" s="203" t="s">
        <v>413</v>
      </c>
      <c r="B14" s="203" t="s">
        <v>414</v>
      </c>
      <c r="C14" s="203" t="s">
        <v>415</v>
      </c>
      <c r="D14" s="203" t="s">
        <v>615</v>
      </c>
      <c r="F14" s="92" t="s">
        <v>49</v>
      </c>
      <c r="G14" s="91" t="s">
        <v>13</v>
      </c>
      <c r="H14" s="21" t="s">
        <v>14</v>
      </c>
      <c r="I14" s="22" t="s">
        <v>15</v>
      </c>
      <c r="J14" s="23" t="s">
        <v>16</v>
      </c>
      <c r="K14" s="24" t="s">
        <v>17</v>
      </c>
      <c r="L14" s="25" t="s">
        <v>18</v>
      </c>
      <c r="M14" s="26" t="s">
        <v>19</v>
      </c>
      <c r="N14" s="29" t="s">
        <v>20</v>
      </c>
      <c r="O14" s="27" t="s">
        <v>21</v>
      </c>
      <c r="P14" s="31" t="s">
        <v>22</v>
      </c>
      <c r="Q14" s="198" t="s">
        <v>26</v>
      </c>
      <c r="S14" s="92" t="s">
        <v>49</v>
      </c>
      <c r="T14" s="92" t="s">
        <v>76</v>
      </c>
      <c r="V14" s="92" t="s">
        <v>49</v>
      </c>
      <c r="W14" s="91" t="s">
        <v>13</v>
      </c>
      <c r="X14" s="21" t="s">
        <v>14</v>
      </c>
      <c r="Y14" s="22" t="s">
        <v>15</v>
      </c>
      <c r="Z14" s="23" t="s">
        <v>16</v>
      </c>
      <c r="AA14" s="24" t="s">
        <v>17</v>
      </c>
      <c r="AB14" s="25" t="s">
        <v>18</v>
      </c>
      <c r="AC14" s="26" t="s">
        <v>19</v>
      </c>
      <c r="AD14" s="29" t="s">
        <v>20</v>
      </c>
      <c r="AE14" s="27" t="s">
        <v>21</v>
      </c>
      <c r="AF14" s="31" t="s">
        <v>22</v>
      </c>
      <c r="AG14" s="198" t="s">
        <v>26</v>
      </c>
      <c r="AI14" s="92" t="s">
        <v>49</v>
      </c>
      <c r="AJ14" s="91" t="s">
        <v>4</v>
      </c>
      <c r="AK14" s="21" t="s">
        <v>5</v>
      </c>
      <c r="AL14" s="22" t="s">
        <v>6</v>
      </c>
      <c r="AM14" s="23" t="s">
        <v>7</v>
      </c>
      <c r="AN14" s="24" t="s">
        <v>8</v>
      </c>
      <c r="AO14" s="25" t="s">
        <v>91</v>
      </c>
      <c r="AP14" s="26" t="s">
        <v>92</v>
      </c>
      <c r="AQ14" s="29" t="s">
        <v>93</v>
      </c>
      <c r="AR14" s="27" t="s">
        <v>94</v>
      </c>
      <c r="AS14" s="31" t="s">
        <v>95</v>
      </c>
      <c r="AT14" s="198" t="s">
        <v>26</v>
      </c>
    </row>
    <row r="15" spans="1:48">
      <c r="A15" s="247" t="str">
        <f>'N3.01'!A15</f>
        <v>Stage1: RIIO-1 Closeout Position</v>
      </c>
      <c r="B15" s="247" t="str">
        <f>'N3.01'!B15</f>
        <v>Total Asset Category Risk</v>
      </c>
      <c r="C15" s="247" t="str">
        <f>'N3.01'!C15</f>
        <v>Closeout Position</v>
      </c>
      <c r="D15" s="247" t="str">
        <f>'N3.01'!D15</f>
        <v>Total</v>
      </c>
      <c r="F15" s="212" t="s">
        <v>51</v>
      </c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253">
        <f t="shared" ref="Q15:Q22" si="1">SUM(G15:P15)</f>
        <v>0</v>
      </c>
      <c r="S15" s="199" t="str">
        <f>$X$12</f>
        <v>Units:</v>
      </c>
      <c r="T15" s="120"/>
      <c r="V15" s="199" t="str">
        <f>$X$12</f>
        <v>Units:</v>
      </c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253">
        <f t="shared" ref="AG15:AG20" si="2">SUM(W15:AF15)</f>
        <v>0</v>
      </c>
      <c r="AI15" s="199" t="str">
        <f>$X$12</f>
        <v>Units:</v>
      </c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253">
        <f t="shared" ref="AT15:AT20" si="3">SUM(AJ15:AS15)</f>
        <v>0</v>
      </c>
    </row>
    <row r="16" spans="1:48">
      <c r="A16" s="204" t="str">
        <f>'N3.01'!A16</f>
        <v>Stage1: RIIO-1 to RIIO-2</v>
      </c>
      <c r="B16" s="204" t="str">
        <f>'N3.01'!B16</f>
        <v>Normalisation: True-Up</v>
      </c>
      <c r="C16" s="204" t="str">
        <f>'N3.01'!C16</f>
        <v>Data Revision</v>
      </c>
      <c r="D16" s="204" t="str">
        <f>'N3.01'!D16</f>
        <v>N/A</v>
      </c>
      <c r="F16" s="212" t="s">
        <v>51</v>
      </c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253">
        <f t="shared" si="1"/>
        <v>0</v>
      </c>
      <c r="S16" s="199" t="str">
        <f>$X$12</f>
        <v>Units:</v>
      </c>
      <c r="T16" s="120"/>
      <c r="V16" s="199" t="str">
        <f>$X$12</f>
        <v>Units:</v>
      </c>
      <c r="W16" s="120"/>
      <c r="X16" s="120"/>
      <c r="Y16" s="120"/>
      <c r="Z16" s="120"/>
      <c r="AA16" s="120"/>
      <c r="AB16" s="120"/>
      <c r="AC16" s="120"/>
      <c r="AD16" s="120"/>
      <c r="AE16" s="120"/>
      <c r="AF16" s="120"/>
      <c r="AG16" s="253">
        <f t="shared" si="2"/>
        <v>0</v>
      </c>
      <c r="AI16" s="199" t="str">
        <f>$X$12</f>
        <v>Units:</v>
      </c>
      <c r="AJ16" s="120"/>
      <c r="AK16" s="120"/>
      <c r="AL16" s="120"/>
      <c r="AM16" s="120"/>
      <c r="AN16" s="120"/>
      <c r="AO16" s="120"/>
      <c r="AP16" s="120"/>
      <c r="AQ16" s="120"/>
      <c r="AR16" s="120"/>
      <c r="AS16" s="120"/>
      <c r="AT16" s="253">
        <f t="shared" si="3"/>
        <v>0</v>
      </c>
    </row>
    <row r="17" spans="1:46">
      <c r="A17" s="204" t="str">
        <f>'N3.01'!A17</f>
        <v>Stage1: RIIO-1 to RIIO-2</v>
      </c>
      <c r="B17" s="204" t="str">
        <f>'N3.01'!B17</f>
        <v>Normalisation: True-Up</v>
      </c>
      <c r="C17" s="204" t="str">
        <f>'N3.01'!C17</f>
        <v>Methodological Change</v>
      </c>
      <c r="D17" s="204" t="str">
        <f>'N3.01'!D17</f>
        <v>N/A</v>
      </c>
      <c r="F17" s="212" t="s">
        <v>51</v>
      </c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253">
        <f t="shared" si="1"/>
        <v>0</v>
      </c>
      <c r="S17" s="199" t="str">
        <f>$X$12</f>
        <v>Units:</v>
      </c>
      <c r="T17" s="120"/>
      <c r="V17" s="199" t="str">
        <f>$X$12</f>
        <v>Units:</v>
      </c>
      <c r="W17" s="120"/>
      <c r="X17" s="120"/>
      <c r="Y17" s="120"/>
      <c r="Z17" s="120"/>
      <c r="AA17" s="120"/>
      <c r="AB17" s="120"/>
      <c r="AC17" s="120"/>
      <c r="AD17" s="120"/>
      <c r="AE17" s="120"/>
      <c r="AF17" s="120"/>
      <c r="AG17" s="253">
        <f t="shared" si="2"/>
        <v>0</v>
      </c>
      <c r="AI17" s="199" t="str">
        <f>$X$12</f>
        <v>Units:</v>
      </c>
      <c r="AJ17" s="120"/>
      <c r="AK17" s="120"/>
      <c r="AL17" s="120"/>
      <c r="AM17" s="120"/>
      <c r="AN17" s="120"/>
      <c r="AO17" s="120"/>
      <c r="AP17" s="120"/>
      <c r="AQ17" s="120"/>
      <c r="AR17" s="120"/>
      <c r="AS17" s="120"/>
      <c r="AT17" s="253">
        <f t="shared" si="3"/>
        <v>0</v>
      </c>
    </row>
    <row r="18" spans="1:46">
      <c r="A18" s="204" t="str">
        <f>'N3.01'!A18</f>
        <v>Stage1: RIIO-1 to RIIO-2</v>
      </c>
      <c r="B18" s="204" t="str">
        <f>'N3.01'!B18</f>
        <v>Normalisation: True-Up</v>
      </c>
      <c r="C18" s="248" t="str">
        <f>'N3.01'!C18</f>
        <v>Optional entry 1</v>
      </c>
      <c r="D18" s="204" t="str">
        <f>'N3.01'!D18</f>
        <v>N/A</v>
      </c>
      <c r="F18" s="212" t="s">
        <v>51</v>
      </c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253">
        <f t="shared" si="1"/>
        <v>0</v>
      </c>
      <c r="S18" s="199" t="str">
        <f>$X$12</f>
        <v>Units:</v>
      </c>
      <c r="T18" s="120"/>
      <c r="V18" s="199" t="str">
        <f>$X$12</f>
        <v>Units:</v>
      </c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253">
        <f t="shared" si="2"/>
        <v>0</v>
      </c>
      <c r="AI18" s="199" t="str">
        <f>$X$12</f>
        <v>Units:</v>
      </c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253">
        <f t="shared" si="3"/>
        <v>0</v>
      </c>
    </row>
    <row r="19" spans="1:46">
      <c r="A19" s="204" t="str">
        <f>'N3.01'!A19</f>
        <v>Stage1: RIIO-1 to RIIO-2</v>
      </c>
      <c r="B19" s="204" t="str">
        <f>'N3.01'!B19</f>
        <v>Normalisation: True-Up</v>
      </c>
      <c r="C19" s="248" t="str">
        <f>'N3.01'!C19</f>
        <v>Optional entry 2</v>
      </c>
      <c r="D19" s="204" t="str">
        <f>'N3.01'!D19</f>
        <v>N/A</v>
      </c>
      <c r="F19" s="212" t="s">
        <v>51</v>
      </c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252">
        <f t="shared" si="1"/>
        <v>0</v>
      </c>
      <c r="S19" s="199" t="str">
        <f>$X$12</f>
        <v>Units:</v>
      </c>
      <c r="T19" s="120"/>
      <c r="V19" s="199" t="str">
        <f>$X$12</f>
        <v>Units:</v>
      </c>
      <c r="W19" s="120"/>
      <c r="X19" s="120"/>
      <c r="Y19" s="120"/>
      <c r="Z19" s="120"/>
      <c r="AA19" s="120"/>
      <c r="AB19" s="120"/>
      <c r="AC19" s="120"/>
      <c r="AD19" s="120"/>
      <c r="AE19" s="120"/>
      <c r="AF19" s="120"/>
      <c r="AG19" s="252">
        <f t="shared" si="2"/>
        <v>0</v>
      </c>
      <c r="AI19" s="199" t="str">
        <f>$X$12</f>
        <v>Units:</v>
      </c>
      <c r="AJ19" s="120"/>
      <c r="AK19" s="120"/>
      <c r="AL19" s="120"/>
      <c r="AM19" s="120"/>
      <c r="AN19" s="120"/>
      <c r="AO19" s="120"/>
      <c r="AP19" s="120"/>
      <c r="AQ19" s="120"/>
      <c r="AR19" s="120"/>
      <c r="AS19" s="120"/>
      <c r="AT19" s="252">
        <f t="shared" si="3"/>
        <v>0</v>
      </c>
    </row>
    <row r="20" spans="1:46">
      <c r="A20" s="247" t="str">
        <f>'N3.01'!A20</f>
        <v>Stage 2: RIIO-2 Start Position 2020/21</v>
      </c>
      <c r="B20" s="247" t="str">
        <f>'N3.01'!B20</f>
        <v>Total Asset Category Risk</v>
      </c>
      <c r="C20" s="247" t="str">
        <f>'N3.01'!C20</f>
        <v>Start Position</v>
      </c>
      <c r="D20" s="247" t="str">
        <f>'N3.01'!D20</f>
        <v>Total</v>
      </c>
      <c r="F20" s="212" t="s">
        <v>51</v>
      </c>
      <c r="G20" s="252">
        <f>SUM(G15:G19)</f>
        <v>0</v>
      </c>
      <c r="H20" s="252">
        <f t="shared" ref="H20:P20" si="4">SUM(H15:H19)</f>
        <v>0</v>
      </c>
      <c r="I20" s="252">
        <f t="shared" si="4"/>
        <v>0</v>
      </c>
      <c r="J20" s="252">
        <f t="shared" si="4"/>
        <v>0</v>
      </c>
      <c r="K20" s="252">
        <f t="shared" si="4"/>
        <v>0</v>
      </c>
      <c r="L20" s="252">
        <f t="shared" si="4"/>
        <v>0</v>
      </c>
      <c r="M20" s="252">
        <f t="shared" si="4"/>
        <v>0</v>
      </c>
      <c r="N20" s="252">
        <f t="shared" si="4"/>
        <v>0</v>
      </c>
      <c r="O20" s="252">
        <f t="shared" si="4"/>
        <v>0</v>
      </c>
      <c r="P20" s="252">
        <f t="shared" si="4"/>
        <v>0</v>
      </c>
      <c r="Q20" s="252">
        <f t="shared" si="1"/>
        <v>0</v>
      </c>
      <c r="S20" s="199" t="str">
        <f t="shared" ref="S20:S55" si="5">$X$12</f>
        <v>Units:</v>
      </c>
      <c r="T20" s="120"/>
      <c r="V20" s="199" t="str">
        <f t="shared" ref="V20:V55" si="6">$X$12</f>
        <v>Units:</v>
      </c>
      <c r="W20" s="252">
        <f t="shared" ref="W20:AF20" si="7">SUM(W15:W19)</f>
        <v>0</v>
      </c>
      <c r="X20" s="252">
        <f t="shared" si="7"/>
        <v>0</v>
      </c>
      <c r="Y20" s="252">
        <f t="shared" si="7"/>
        <v>0</v>
      </c>
      <c r="Z20" s="252">
        <f t="shared" si="7"/>
        <v>0</v>
      </c>
      <c r="AA20" s="252">
        <f t="shared" si="7"/>
        <v>0</v>
      </c>
      <c r="AB20" s="252">
        <f t="shared" si="7"/>
        <v>0</v>
      </c>
      <c r="AC20" s="252">
        <f t="shared" si="7"/>
        <v>0</v>
      </c>
      <c r="AD20" s="252">
        <f t="shared" si="7"/>
        <v>0</v>
      </c>
      <c r="AE20" s="252">
        <f t="shared" si="7"/>
        <v>0</v>
      </c>
      <c r="AF20" s="252">
        <f t="shared" si="7"/>
        <v>0</v>
      </c>
      <c r="AG20" s="252">
        <f t="shared" si="2"/>
        <v>0</v>
      </c>
      <c r="AI20" s="199" t="str">
        <f t="shared" ref="AI20:AI55" si="8">$X$12</f>
        <v>Units:</v>
      </c>
      <c r="AJ20" s="252">
        <f t="shared" ref="AJ20:AS20" si="9">SUM(AJ15:AJ19)</f>
        <v>0</v>
      </c>
      <c r="AK20" s="252">
        <f t="shared" si="9"/>
        <v>0</v>
      </c>
      <c r="AL20" s="252">
        <f t="shared" si="9"/>
        <v>0</v>
      </c>
      <c r="AM20" s="252">
        <f t="shared" si="9"/>
        <v>0</v>
      </c>
      <c r="AN20" s="252">
        <f t="shared" si="9"/>
        <v>0</v>
      </c>
      <c r="AO20" s="252">
        <f t="shared" si="9"/>
        <v>0</v>
      </c>
      <c r="AP20" s="252">
        <f t="shared" si="9"/>
        <v>0</v>
      </c>
      <c r="AQ20" s="252">
        <f t="shared" si="9"/>
        <v>0</v>
      </c>
      <c r="AR20" s="252">
        <f t="shared" si="9"/>
        <v>0</v>
      </c>
      <c r="AS20" s="252">
        <f t="shared" si="9"/>
        <v>0</v>
      </c>
      <c r="AT20" s="252">
        <f t="shared" si="3"/>
        <v>0</v>
      </c>
    </row>
    <row r="21" spans="1:46">
      <c r="A21" s="204" t="str">
        <f>'N3.01'!A21</f>
        <v>Stage 2: Without Intervention Risk Change</v>
      </c>
      <c r="B21" s="204" t="str">
        <f>'N3.01'!B21</f>
        <v>Deterioration</v>
      </c>
      <c r="C21" s="204" t="str">
        <f>'N3.01'!C21</f>
        <v>Original Forecast Deterioration</v>
      </c>
      <c r="D21" s="204" t="str">
        <f>'N3.01'!D21</f>
        <v>N/A</v>
      </c>
      <c r="F21" s="212" t="s">
        <v>51</v>
      </c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253">
        <f t="shared" si="1"/>
        <v>0</v>
      </c>
      <c r="S21" s="199" t="str">
        <f t="shared" si="5"/>
        <v>Units:</v>
      </c>
      <c r="T21" s="120"/>
      <c r="V21" s="199" t="str">
        <f t="shared" si="6"/>
        <v>Units:</v>
      </c>
      <c r="W21" s="120"/>
      <c r="X21" s="120"/>
      <c r="Y21" s="120"/>
      <c r="Z21" s="120"/>
      <c r="AA21" s="120"/>
      <c r="AB21" s="120"/>
      <c r="AC21" s="120"/>
      <c r="AD21" s="120"/>
      <c r="AE21" s="120"/>
      <c r="AF21" s="120"/>
      <c r="AG21" s="253">
        <f t="shared" ref="AG21:AG32" si="10">SUM(W21:AF21)</f>
        <v>0</v>
      </c>
      <c r="AI21" s="199" t="str">
        <f t="shared" si="8"/>
        <v>Units:</v>
      </c>
      <c r="AJ21" s="120"/>
      <c r="AK21" s="120"/>
      <c r="AL21" s="120"/>
      <c r="AM21" s="120"/>
      <c r="AN21" s="120"/>
      <c r="AO21" s="120"/>
      <c r="AP21" s="120"/>
      <c r="AQ21" s="120"/>
      <c r="AR21" s="120"/>
      <c r="AS21" s="120"/>
      <c r="AT21" s="253">
        <f t="shared" ref="AT21:AT32" si="11">SUM(AJ21:AS21)</f>
        <v>0</v>
      </c>
    </row>
    <row r="22" spans="1:46">
      <c r="A22" s="204" t="str">
        <f>'N3.01'!A22</f>
        <v>Stage 2: Without Intervention Risk Change</v>
      </c>
      <c r="B22" s="204" t="str">
        <f>'N3.01'!B22</f>
        <v>Non-Intervention Impacts</v>
      </c>
      <c r="C22" s="204" t="str">
        <f>'N3.01'!C22</f>
        <v>Revised Forecast Deterioration</v>
      </c>
      <c r="D22" s="204" t="str">
        <f>'N3.01'!D22</f>
        <v>N/A</v>
      </c>
      <c r="F22" s="212" t="s">
        <v>51</v>
      </c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253">
        <f t="shared" si="1"/>
        <v>0</v>
      </c>
      <c r="S22" s="199" t="str">
        <f t="shared" si="5"/>
        <v>Units:</v>
      </c>
      <c r="T22" s="120"/>
      <c r="V22" s="199" t="str">
        <f t="shared" si="6"/>
        <v>Units:</v>
      </c>
      <c r="W22" s="120"/>
      <c r="X22" s="120"/>
      <c r="Y22" s="120"/>
      <c r="Z22" s="120"/>
      <c r="AA22" s="120"/>
      <c r="AB22" s="120"/>
      <c r="AC22" s="120"/>
      <c r="AD22" s="120"/>
      <c r="AE22" s="120"/>
      <c r="AF22" s="120"/>
      <c r="AG22" s="253">
        <f t="shared" si="10"/>
        <v>0</v>
      </c>
      <c r="AI22" s="199" t="str">
        <f t="shared" si="8"/>
        <v>Units:</v>
      </c>
      <c r="AJ22" s="120"/>
      <c r="AK22" s="120"/>
      <c r="AL22" s="120"/>
      <c r="AM22" s="120"/>
      <c r="AN22" s="120"/>
      <c r="AO22" s="120"/>
      <c r="AP22" s="120"/>
      <c r="AQ22" s="120"/>
      <c r="AR22" s="120"/>
      <c r="AS22" s="120"/>
      <c r="AT22" s="253">
        <f t="shared" si="11"/>
        <v>0</v>
      </c>
    </row>
    <row r="23" spans="1:46">
      <c r="A23" s="204" t="str">
        <f>'N3.01'!A23</f>
        <v>Stage 2: Without Intervention Risk Change</v>
      </c>
      <c r="B23" s="204" t="str">
        <f>'N3.01'!B23</f>
        <v>Non-Intervention Impacts</v>
      </c>
      <c r="C23" s="204" t="str">
        <f>'N3.01'!C23</f>
        <v>Deterioration Change Impact</v>
      </c>
      <c r="D23" s="204" t="str">
        <f>'N3.01'!D23</f>
        <v>Non-Intervention</v>
      </c>
      <c r="F23" s="212" t="s">
        <v>51</v>
      </c>
      <c r="G23" s="254">
        <f t="shared" ref="G23:P23" si="12">G$22-G$21</f>
        <v>0</v>
      </c>
      <c r="H23" s="254">
        <f t="shared" si="12"/>
        <v>0</v>
      </c>
      <c r="I23" s="254">
        <f t="shared" si="12"/>
        <v>0</v>
      </c>
      <c r="J23" s="254">
        <f t="shared" si="12"/>
        <v>0</v>
      </c>
      <c r="K23" s="254">
        <f t="shared" si="12"/>
        <v>0</v>
      </c>
      <c r="L23" s="254">
        <f t="shared" si="12"/>
        <v>0</v>
      </c>
      <c r="M23" s="254">
        <f t="shared" si="12"/>
        <v>0</v>
      </c>
      <c r="N23" s="254">
        <f t="shared" si="12"/>
        <v>0</v>
      </c>
      <c r="O23" s="254">
        <f t="shared" si="12"/>
        <v>0</v>
      </c>
      <c r="P23" s="254">
        <f t="shared" si="12"/>
        <v>0</v>
      </c>
      <c r="Q23" s="253">
        <f t="shared" ref="Q23:Q32" si="13">SUM(G23:P23)</f>
        <v>0</v>
      </c>
      <c r="S23" s="199" t="str">
        <f t="shared" si="5"/>
        <v>Units:</v>
      </c>
      <c r="T23" s="120"/>
      <c r="V23" s="199" t="str">
        <f t="shared" si="6"/>
        <v>Units:</v>
      </c>
      <c r="W23" s="254">
        <f t="shared" ref="W23:AF23" si="14">W$22-W$21</f>
        <v>0</v>
      </c>
      <c r="X23" s="254">
        <f t="shared" si="14"/>
        <v>0</v>
      </c>
      <c r="Y23" s="254">
        <f t="shared" si="14"/>
        <v>0</v>
      </c>
      <c r="Z23" s="254">
        <f t="shared" si="14"/>
        <v>0</v>
      </c>
      <c r="AA23" s="254">
        <f t="shared" si="14"/>
        <v>0</v>
      </c>
      <c r="AB23" s="254">
        <f t="shared" si="14"/>
        <v>0</v>
      </c>
      <c r="AC23" s="254">
        <f t="shared" si="14"/>
        <v>0</v>
      </c>
      <c r="AD23" s="254">
        <f t="shared" si="14"/>
        <v>0</v>
      </c>
      <c r="AE23" s="254">
        <f t="shared" si="14"/>
        <v>0</v>
      </c>
      <c r="AF23" s="254">
        <f t="shared" si="14"/>
        <v>0</v>
      </c>
      <c r="AG23" s="253">
        <f t="shared" si="10"/>
        <v>0</v>
      </c>
      <c r="AI23" s="199" t="str">
        <f t="shared" si="8"/>
        <v>Units:</v>
      </c>
      <c r="AJ23" s="254">
        <f t="shared" ref="AJ23:AS23" si="15">AJ$22-AJ$21</f>
        <v>0</v>
      </c>
      <c r="AK23" s="254">
        <f t="shared" si="15"/>
        <v>0</v>
      </c>
      <c r="AL23" s="254">
        <f t="shared" si="15"/>
        <v>0</v>
      </c>
      <c r="AM23" s="254">
        <f t="shared" si="15"/>
        <v>0</v>
      </c>
      <c r="AN23" s="254">
        <f t="shared" si="15"/>
        <v>0</v>
      </c>
      <c r="AO23" s="254">
        <f t="shared" si="15"/>
        <v>0</v>
      </c>
      <c r="AP23" s="254">
        <f t="shared" si="15"/>
        <v>0</v>
      </c>
      <c r="AQ23" s="254">
        <f t="shared" si="15"/>
        <v>0</v>
      </c>
      <c r="AR23" s="254">
        <f t="shared" si="15"/>
        <v>0</v>
      </c>
      <c r="AS23" s="254">
        <f t="shared" si="15"/>
        <v>0</v>
      </c>
      <c r="AT23" s="253">
        <f t="shared" si="11"/>
        <v>0</v>
      </c>
    </row>
    <row r="24" spans="1:46">
      <c r="A24" s="204" t="str">
        <f>'N3.01'!A24</f>
        <v>Stage 2: Without Intervention Risk Change</v>
      </c>
      <c r="B24" s="204" t="str">
        <f>'N3.01'!B24</f>
        <v>Non-Intervention Impacts</v>
      </c>
      <c r="C24" s="204" t="str">
        <f>'N3.01'!C24</f>
        <v>Revised Forecast Methodology Change</v>
      </c>
      <c r="D24" s="204" t="str">
        <f>'N3.01'!D24</f>
        <v>N/A</v>
      </c>
      <c r="F24" s="212" t="s">
        <v>51</v>
      </c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253">
        <f>SUM(G24:P24)</f>
        <v>0</v>
      </c>
      <c r="S24" s="199" t="str">
        <f t="shared" si="5"/>
        <v>Units:</v>
      </c>
      <c r="T24" s="120"/>
      <c r="V24" s="199" t="str">
        <f t="shared" si="6"/>
        <v>Units:</v>
      </c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253">
        <f t="shared" si="10"/>
        <v>0</v>
      </c>
      <c r="AI24" s="199" t="str">
        <f t="shared" si="8"/>
        <v>Units:</v>
      </c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253">
        <f t="shared" si="11"/>
        <v>0</v>
      </c>
    </row>
    <row r="25" spans="1:46">
      <c r="A25" s="204" t="str">
        <f>'N3.01'!A25</f>
        <v>Stage 2: Without Intervention Risk Change</v>
      </c>
      <c r="B25" s="204" t="str">
        <f>'N3.01'!B25</f>
        <v>Non-Intervention Impacts</v>
      </c>
      <c r="C25" s="204" t="str">
        <f>'N3.01'!C25</f>
        <v>Methodology Change Impact</v>
      </c>
      <c r="D25" s="204" t="str">
        <f>'N3.01'!D25</f>
        <v>Non-Intervention</v>
      </c>
      <c r="F25" s="212" t="s">
        <v>51</v>
      </c>
      <c r="G25" s="254">
        <f t="shared" ref="G25:P25" si="16">G$24-G$22</f>
        <v>0</v>
      </c>
      <c r="H25" s="254">
        <f t="shared" si="16"/>
        <v>0</v>
      </c>
      <c r="I25" s="254">
        <f t="shared" si="16"/>
        <v>0</v>
      </c>
      <c r="J25" s="254">
        <f t="shared" si="16"/>
        <v>0</v>
      </c>
      <c r="K25" s="254">
        <f t="shared" si="16"/>
        <v>0</v>
      </c>
      <c r="L25" s="254">
        <f t="shared" si="16"/>
        <v>0</v>
      </c>
      <c r="M25" s="254">
        <f t="shared" si="16"/>
        <v>0</v>
      </c>
      <c r="N25" s="254">
        <f t="shared" si="16"/>
        <v>0</v>
      </c>
      <c r="O25" s="254">
        <f t="shared" si="16"/>
        <v>0</v>
      </c>
      <c r="P25" s="254">
        <f t="shared" si="16"/>
        <v>0</v>
      </c>
      <c r="Q25" s="253">
        <f t="shared" si="13"/>
        <v>0</v>
      </c>
      <c r="S25" s="199" t="str">
        <f t="shared" si="5"/>
        <v>Units:</v>
      </c>
      <c r="T25" s="120"/>
      <c r="V25" s="199" t="str">
        <f t="shared" si="6"/>
        <v>Units:</v>
      </c>
      <c r="W25" s="254">
        <f t="shared" ref="W25:AF25" si="17">W$24-W$22</f>
        <v>0</v>
      </c>
      <c r="X25" s="254">
        <f t="shared" si="17"/>
        <v>0</v>
      </c>
      <c r="Y25" s="254">
        <f t="shared" si="17"/>
        <v>0</v>
      </c>
      <c r="Z25" s="254">
        <f t="shared" si="17"/>
        <v>0</v>
      </c>
      <c r="AA25" s="254">
        <f t="shared" si="17"/>
        <v>0</v>
      </c>
      <c r="AB25" s="254">
        <f t="shared" si="17"/>
        <v>0</v>
      </c>
      <c r="AC25" s="254">
        <f t="shared" si="17"/>
        <v>0</v>
      </c>
      <c r="AD25" s="254">
        <f t="shared" si="17"/>
        <v>0</v>
      </c>
      <c r="AE25" s="254">
        <f t="shared" si="17"/>
        <v>0</v>
      </c>
      <c r="AF25" s="254">
        <f t="shared" si="17"/>
        <v>0</v>
      </c>
      <c r="AG25" s="253">
        <f t="shared" si="10"/>
        <v>0</v>
      </c>
      <c r="AI25" s="199" t="str">
        <f t="shared" si="8"/>
        <v>Units:</v>
      </c>
      <c r="AJ25" s="254">
        <f t="shared" ref="AJ25:AS25" si="18">AJ$24-AJ$22</f>
        <v>0</v>
      </c>
      <c r="AK25" s="254">
        <f t="shared" si="18"/>
        <v>0</v>
      </c>
      <c r="AL25" s="254">
        <f t="shared" si="18"/>
        <v>0</v>
      </c>
      <c r="AM25" s="254">
        <f t="shared" si="18"/>
        <v>0</v>
      </c>
      <c r="AN25" s="254">
        <f t="shared" si="18"/>
        <v>0</v>
      </c>
      <c r="AO25" s="254">
        <f t="shared" si="18"/>
        <v>0</v>
      </c>
      <c r="AP25" s="254">
        <f t="shared" si="18"/>
        <v>0</v>
      </c>
      <c r="AQ25" s="254">
        <f t="shared" si="18"/>
        <v>0</v>
      </c>
      <c r="AR25" s="254">
        <f t="shared" si="18"/>
        <v>0</v>
      </c>
      <c r="AS25" s="254">
        <f t="shared" si="18"/>
        <v>0</v>
      </c>
      <c r="AT25" s="253">
        <f t="shared" si="11"/>
        <v>0</v>
      </c>
    </row>
    <row r="26" spans="1:46">
      <c r="A26" s="204" t="str">
        <f>'N3.01'!A26</f>
        <v>Stage 2: Without Intervention Risk Change</v>
      </c>
      <c r="B26" s="204" t="str">
        <f>'N3.01'!B26</f>
        <v>Load Related Work</v>
      </c>
      <c r="C26" s="204" t="str">
        <f>'N3.01'!C26</f>
        <v>Asset Additions (not part of replace or refurb)</v>
      </c>
      <c r="D26" s="204" t="str">
        <f>'N3.01'!D26</f>
        <v>Other Interventions</v>
      </c>
      <c r="F26" s="212" t="s">
        <v>51</v>
      </c>
      <c r="G26" s="120"/>
      <c r="H26" s="120"/>
      <c r="I26" s="120"/>
      <c r="J26" s="120"/>
      <c r="K26" s="120"/>
      <c r="L26" s="120"/>
      <c r="M26" s="120"/>
      <c r="N26" s="120"/>
      <c r="O26" s="120"/>
      <c r="P26" s="120"/>
      <c r="Q26" s="253">
        <f t="shared" si="13"/>
        <v>0</v>
      </c>
      <c r="S26" s="199" t="str">
        <f t="shared" si="5"/>
        <v>Units:</v>
      </c>
      <c r="T26" s="120"/>
      <c r="V26" s="199" t="str">
        <f t="shared" si="6"/>
        <v>Units:</v>
      </c>
      <c r="W26" s="120"/>
      <c r="X26" s="120"/>
      <c r="Y26" s="120"/>
      <c r="Z26" s="120"/>
      <c r="AA26" s="120"/>
      <c r="AB26" s="120"/>
      <c r="AC26" s="120"/>
      <c r="AD26" s="120"/>
      <c r="AE26" s="120"/>
      <c r="AF26" s="120"/>
      <c r="AG26" s="253">
        <f t="shared" si="10"/>
        <v>0</v>
      </c>
      <c r="AI26" s="199" t="str">
        <f t="shared" si="8"/>
        <v>Units:</v>
      </c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253">
        <f t="shared" si="11"/>
        <v>0</v>
      </c>
    </row>
    <row r="27" spans="1:46">
      <c r="A27" s="204" t="str">
        <f>'N3.01'!A27</f>
        <v>Stage 2: Without Intervention Risk Change</v>
      </c>
      <c r="B27" s="204" t="str">
        <f>'N3.01'!B27</f>
        <v>Load Related Work</v>
      </c>
      <c r="C27" s="204" t="str">
        <f>'N3.01'!C27</f>
        <v>Asset Disposals  (not part of replace or refurb)</v>
      </c>
      <c r="D27" s="204" t="str">
        <f>'N3.01'!D27</f>
        <v>Other Interventions</v>
      </c>
      <c r="F27" s="212" t="s">
        <v>51</v>
      </c>
      <c r="G27" s="120"/>
      <c r="H27" s="120"/>
      <c r="I27" s="120"/>
      <c r="J27" s="120"/>
      <c r="K27" s="120"/>
      <c r="L27" s="120"/>
      <c r="M27" s="120"/>
      <c r="N27" s="120"/>
      <c r="O27" s="120"/>
      <c r="P27" s="120"/>
      <c r="Q27" s="253">
        <f t="shared" si="13"/>
        <v>0</v>
      </c>
      <c r="S27" s="199" t="str">
        <f t="shared" si="5"/>
        <v>Units:</v>
      </c>
      <c r="T27" s="120"/>
      <c r="V27" s="199" t="str">
        <f t="shared" si="6"/>
        <v>Units:</v>
      </c>
      <c r="W27" s="120"/>
      <c r="X27" s="120"/>
      <c r="Y27" s="120"/>
      <c r="Z27" s="120"/>
      <c r="AA27" s="120"/>
      <c r="AB27" s="120"/>
      <c r="AC27" s="120"/>
      <c r="AD27" s="120"/>
      <c r="AE27" s="120"/>
      <c r="AF27" s="120"/>
      <c r="AG27" s="253">
        <f t="shared" si="10"/>
        <v>0</v>
      </c>
      <c r="AI27" s="199" t="str">
        <f t="shared" si="8"/>
        <v>Units:</v>
      </c>
      <c r="AJ27" s="120"/>
      <c r="AK27" s="120"/>
      <c r="AL27" s="120"/>
      <c r="AM27" s="120"/>
      <c r="AN27" s="120"/>
      <c r="AO27" s="120"/>
      <c r="AP27" s="120"/>
      <c r="AQ27" s="120"/>
      <c r="AR27" s="120"/>
      <c r="AS27" s="120"/>
      <c r="AT27" s="253">
        <f t="shared" si="11"/>
        <v>0</v>
      </c>
    </row>
    <row r="28" spans="1:46">
      <c r="A28" s="204" t="str">
        <f>'N3.01'!A28</f>
        <v>Stage 2: Without Intervention Risk Change</v>
      </c>
      <c r="B28" s="204" t="str">
        <f>'N3.01'!B28</f>
        <v>Risk Changes</v>
      </c>
      <c r="C28" s="204" t="str">
        <f>'N3.01'!C28</f>
        <v>Changes in Maintenance Programme</v>
      </c>
      <c r="D28" s="204" t="str">
        <f>'N3.01'!D28</f>
        <v>Other Interventions</v>
      </c>
      <c r="F28" s="212" t="s">
        <v>51</v>
      </c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253">
        <f t="shared" si="13"/>
        <v>0</v>
      </c>
      <c r="S28" s="199" t="str">
        <f t="shared" si="5"/>
        <v>Units:</v>
      </c>
      <c r="T28" s="120"/>
      <c r="V28" s="199" t="str">
        <f t="shared" si="6"/>
        <v>Units:</v>
      </c>
      <c r="W28" s="120"/>
      <c r="X28" s="120"/>
      <c r="Y28" s="120"/>
      <c r="Z28" s="120"/>
      <c r="AA28" s="120"/>
      <c r="AB28" s="120"/>
      <c r="AC28" s="120"/>
      <c r="AD28" s="120"/>
      <c r="AE28" s="120"/>
      <c r="AF28" s="120"/>
      <c r="AG28" s="253">
        <f t="shared" si="10"/>
        <v>0</v>
      </c>
      <c r="AI28" s="199" t="str">
        <f t="shared" si="8"/>
        <v>Units:</v>
      </c>
      <c r="AJ28" s="120"/>
      <c r="AK28" s="120"/>
      <c r="AL28" s="120"/>
      <c r="AM28" s="120"/>
      <c r="AN28" s="120"/>
      <c r="AO28" s="120"/>
      <c r="AP28" s="120"/>
      <c r="AQ28" s="120"/>
      <c r="AR28" s="120"/>
      <c r="AS28" s="120"/>
      <c r="AT28" s="253">
        <f t="shared" si="11"/>
        <v>0</v>
      </c>
    </row>
    <row r="29" spans="1:46">
      <c r="A29" s="204" t="str">
        <f>'N3.01'!A29</f>
        <v>Stage 2: Without Intervention Risk Change</v>
      </c>
      <c r="B29" s="204" t="str">
        <f>'N3.01'!B29</f>
        <v>Risk Changes</v>
      </c>
      <c r="C29" s="204" t="str">
        <f>'N3.01'!C29</f>
        <v>Manual Over-ride on PoF or CoF</v>
      </c>
      <c r="D29" s="204" t="str">
        <f>'N3.01'!D29</f>
        <v>Non-Intervention</v>
      </c>
      <c r="F29" s="212" t="s">
        <v>51</v>
      </c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253">
        <f t="shared" si="13"/>
        <v>0</v>
      </c>
      <c r="S29" s="199" t="str">
        <f t="shared" si="5"/>
        <v>Units:</v>
      </c>
      <c r="T29" s="120"/>
      <c r="V29" s="199" t="str">
        <f t="shared" si="6"/>
        <v>Units:</v>
      </c>
      <c r="W29" s="120"/>
      <c r="X29" s="120"/>
      <c r="Y29" s="120"/>
      <c r="Z29" s="120"/>
      <c r="AA29" s="120"/>
      <c r="AB29" s="120"/>
      <c r="AC29" s="120"/>
      <c r="AD29" s="120"/>
      <c r="AE29" s="120"/>
      <c r="AF29" s="120"/>
      <c r="AG29" s="253">
        <f t="shared" si="10"/>
        <v>0</v>
      </c>
      <c r="AI29" s="199" t="str">
        <f t="shared" si="8"/>
        <v>Units:</v>
      </c>
      <c r="AJ29" s="120"/>
      <c r="AK29" s="120"/>
      <c r="AL29" s="120"/>
      <c r="AM29" s="120"/>
      <c r="AN29" s="120"/>
      <c r="AO29" s="120"/>
      <c r="AP29" s="120"/>
      <c r="AQ29" s="120"/>
      <c r="AR29" s="120"/>
      <c r="AS29" s="120"/>
      <c r="AT29" s="253">
        <f t="shared" si="11"/>
        <v>0</v>
      </c>
    </row>
    <row r="30" spans="1:46">
      <c r="A30" s="204" t="str">
        <f>'N3.01'!A30</f>
        <v>Stage 2: Without Intervention Risk Change</v>
      </c>
      <c r="B30" s="204" t="str">
        <f>'N3.01'!B30</f>
        <v>Risk Changes</v>
      </c>
      <c r="C30" s="204" t="str">
        <f>'N3.01'!C30</f>
        <v>Extension of Expected Asset Life</v>
      </c>
      <c r="D30" s="204" t="str">
        <f>'N3.01'!D30</f>
        <v>Non-Intervention</v>
      </c>
      <c r="F30" s="212" t="s">
        <v>51</v>
      </c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253">
        <f t="shared" si="13"/>
        <v>0</v>
      </c>
      <c r="S30" s="199" t="str">
        <f t="shared" si="5"/>
        <v>Units:</v>
      </c>
      <c r="T30" s="120"/>
      <c r="V30" s="199" t="str">
        <f t="shared" si="6"/>
        <v>Units:</v>
      </c>
      <c r="W30" s="120"/>
      <c r="X30" s="120"/>
      <c r="Y30" s="120"/>
      <c r="Z30" s="120"/>
      <c r="AA30" s="120"/>
      <c r="AB30" s="120"/>
      <c r="AC30" s="120"/>
      <c r="AD30" s="120"/>
      <c r="AE30" s="120"/>
      <c r="AF30" s="120"/>
      <c r="AG30" s="253">
        <f t="shared" si="10"/>
        <v>0</v>
      </c>
      <c r="AI30" s="199" t="str">
        <f t="shared" si="8"/>
        <v>Units:</v>
      </c>
      <c r="AJ30" s="120"/>
      <c r="AK30" s="120"/>
      <c r="AL30" s="120"/>
      <c r="AM30" s="120"/>
      <c r="AN30" s="120"/>
      <c r="AO30" s="120"/>
      <c r="AP30" s="120"/>
      <c r="AQ30" s="120"/>
      <c r="AR30" s="120"/>
      <c r="AS30" s="120"/>
      <c r="AT30" s="253">
        <f t="shared" si="11"/>
        <v>0</v>
      </c>
    </row>
    <row r="31" spans="1:46">
      <c r="A31" s="204" t="str">
        <f>'N3.01'!A31</f>
        <v>Stage 2: Without Intervention Risk Change</v>
      </c>
      <c r="B31" s="204" t="str">
        <f>'N3.01'!B31</f>
        <v>Risk Changes</v>
      </c>
      <c r="C31" s="204" t="str">
        <f>'N3.01'!C31</f>
        <v>Consequential Interventions</v>
      </c>
      <c r="D31" s="204" t="str">
        <f>'N3.01'!D31</f>
        <v>Non-Intervention</v>
      </c>
      <c r="F31" s="212" t="s">
        <v>51</v>
      </c>
      <c r="G31" s="120"/>
      <c r="H31" s="120"/>
      <c r="I31" s="120"/>
      <c r="J31" s="120"/>
      <c r="K31" s="120"/>
      <c r="L31" s="120"/>
      <c r="M31" s="120"/>
      <c r="N31" s="120"/>
      <c r="O31" s="120"/>
      <c r="P31" s="120"/>
      <c r="Q31" s="253">
        <f t="shared" si="13"/>
        <v>0</v>
      </c>
      <c r="S31" s="199" t="str">
        <f t="shared" si="5"/>
        <v>Units:</v>
      </c>
      <c r="T31" s="120"/>
      <c r="V31" s="199" t="str">
        <f t="shared" si="6"/>
        <v>Units:</v>
      </c>
      <c r="W31" s="120"/>
      <c r="X31" s="120"/>
      <c r="Y31" s="120"/>
      <c r="Z31" s="120"/>
      <c r="AA31" s="120"/>
      <c r="AB31" s="120"/>
      <c r="AC31" s="120"/>
      <c r="AD31" s="120"/>
      <c r="AE31" s="120"/>
      <c r="AF31" s="120"/>
      <c r="AG31" s="253">
        <f t="shared" si="10"/>
        <v>0</v>
      </c>
      <c r="AI31" s="199" t="str">
        <f t="shared" si="8"/>
        <v>Units:</v>
      </c>
      <c r="AJ31" s="120"/>
      <c r="AK31" s="120"/>
      <c r="AL31" s="120"/>
      <c r="AM31" s="120"/>
      <c r="AN31" s="120"/>
      <c r="AO31" s="120"/>
      <c r="AP31" s="120"/>
      <c r="AQ31" s="120"/>
      <c r="AR31" s="120"/>
      <c r="AS31" s="120"/>
      <c r="AT31" s="253">
        <f t="shared" si="11"/>
        <v>0</v>
      </c>
    </row>
    <row r="32" spans="1:46">
      <c r="A32" s="204" t="str">
        <f>'N3.01'!A32</f>
        <v>Stage 2: Without Intervention Risk Change</v>
      </c>
      <c r="B32" s="204" t="str">
        <f>'N3.01'!B32</f>
        <v>Risk Changes</v>
      </c>
      <c r="C32" s="248" t="str">
        <f>'N3.01'!C32</f>
        <v>Optional entry 3</v>
      </c>
      <c r="D32" s="204" t="str">
        <f>'N3.01'!D32</f>
        <v>N/A</v>
      </c>
      <c r="F32" s="212" t="s">
        <v>51</v>
      </c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253">
        <f t="shared" si="13"/>
        <v>0</v>
      </c>
      <c r="S32" s="199" t="str">
        <f t="shared" si="5"/>
        <v>Units:</v>
      </c>
      <c r="T32" s="120"/>
      <c r="V32" s="199" t="str">
        <f t="shared" si="6"/>
        <v>Units:</v>
      </c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253">
        <f t="shared" si="10"/>
        <v>0</v>
      </c>
      <c r="AI32" s="199" t="str">
        <f t="shared" si="8"/>
        <v>Units:</v>
      </c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253">
        <f t="shared" si="11"/>
        <v>0</v>
      </c>
    </row>
    <row r="33" spans="1:46">
      <c r="A33" s="247" t="str">
        <f>'N3.01'!A33</f>
        <v>Stage 3: RIIO-2 Without Intervention Position 2025/26</v>
      </c>
      <c r="B33" s="247" t="str">
        <f>'N3.01'!B33</f>
        <v>Total Asset Category Risk</v>
      </c>
      <c r="C33" s="247" t="str">
        <f>'N3.01'!C33</f>
        <v>Without Intervention Position</v>
      </c>
      <c r="D33" s="247" t="str">
        <f>'N3.01'!D33</f>
        <v>Total</v>
      </c>
      <c r="F33" s="212" t="s">
        <v>51</v>
      </c>
      <c r="G33" s="252">
        <f>SUM(G$20:G$21)+G$23+SUM(G$25:G$32)</f>
        <v>0</v>
      </c>
      <c r="H33" s="252">
        <f t="shared" ref="H33:P33" si="19">SUM(H$20:H$21)+H$23+SUM(H$25:H$32)</f>
        <v>0</v>
      </c>
      <c r="I33" s="252">
        <f t="shared" si="19"/>
        <v>0</v>
      </c>
      <c r="J33" s="252">
        <f t="shared" si="19"/>
        <v>0</v>
      </c>
      <c r="K33" s="252">
        <f t="shared" si="19"/>
        <v>0</v>
      </c>
      <c r="L33" s="252">
        <f t="shared" si="19"/>
        <v>0</v>
      </c>
      <c r="M33" s="252">
        <f t="shared" si="19"/>
        <v>0</v>
      </c>
      <c r="N33" s="252">
        <f t="shared" si="19"/>
        <v>0</v>
      </c>
      <c r="O33" s="252">
        <f t="shared" si="19"/>
        <v>0</v>
      </c>
      <c r="P33" s="252">
        <f t="shared" si="19"/>
        <v>0</v>
      </c>
      <c r="Q33" s="252">
        <f>SUM(G33:P33)</f>
        <v>0</v>
      </c>
      <c r="S33" s="199" t="str">
        <f t="shared" si="5"/>
        <v>Units:</v>
      </c>
      <c r="T33" s="120"/>
      <c r="V33" s="199" t="str">
        <f t="shared" si="6"/>
        <v>Units:</v>
      </c>
      <c r="W33" s="252">
        <f t="shared" ref="W33:AF33" si="20">SUM(W$20:W$21)+W$23+SUM(W$25:W$32)</f>
        <v>0</v>
      </c>
      <c r="X33" s="252">
        <f t="shared" si="20"/>
        <v>0</v>
      </c>
      <c r="Y33" s="252">
        <f t="shared" si="20"/>
        <v>0</v>
      </c>
      <c r="Z33" s="252">
        <f t="shared" si="20"/>
        <v>0</v>
      </c>
      <c r="AA33" s="252">
        <f t="shared" si="20"/>
        <v>0</v>
      </c>
      <c r="AB33" s="252">
        <f t="shared" si="20"/>
        <v>0</v>
      </c>
      <c r="AC33" s="252">
        <f t="shared" si="20"/>
        <v>0</v>
      </c>
      <c r="AD33" s="252">
        <f t="shared" si="20"/>
        <v>0</v>
      </c>
      <c r="AE33" s="252">
        <f t="shared" si="20"/>
        <v>0</v>
      </c>
      <c r="AF33" s="252">
        <f t="shared" si="20"/>
        <v>0</v>
      </c>
      <c r="AG33" s="252">
        <f>SUM(W33:AF33)</f>
        <v>0</v>
      </c>
      <c r="AI33" s="199" t="str">
        <f t="shared" si="8"/>
        <v>Units:</v>
      </c>
      <c r="AJ33" s="252">
        <f t="shared" ref="AJ33:AS33" si="21">SUM(AJ$20:AJ$21)+AJ$23+SUM(AJ$25:AJ$32)</f>
        <v>0</v>
      </c>
      <c r="AK33" s="252">
        <f t="shared" si="21"/>
        <v>0</v>
      </c>
      <c r="AL33" s="252">
        <f t="shared" si="21"/>
        <v>0</v>
      </c>
      <c r="AM33" s="252">
        <f t="shared" si="21"/>
        <v>0</v>
      </c>
      <c r="AN33" s="252">
        <f t="shared" si="21"/>
        <v>0</v>
      </c>
      <c r="AO33" s="252">
        <f t="shared" si="21"/>
        <v>0</v>
      </c>
      <c r="AP33" s="252">
        <f t="shared" si="21"/>
        <v>0</v>
      </c>
      <c r="AQ33" s="252">
        <f t="shared" si="21"/>
        <v>0</v>
      </c>
      <c r="AR33" s="252">
        <f t="shared" si="21"/>
        <v>0</v>
      </c>
      <c r="AS33" s="252">
        <f t="shared" si="21"/>
        <v>0</v>
      </c>
      <c r="AT33" s="252">
        <f>SUM(AJ33:AS33)</f>
        <v>0</v>
      </c>
    </row>
    <row r="34" spans="1:46">
      <c r="A34" s="204" t="str">
        <f>'N3.01'!A34</f>
        <v>Stage 3:With Intervention Risk Change</v>
      </c>
      <c r="B34" s="204" t="str">
        <f>'N3.01'!B34</f>
        <v>Non-Intervention Impacts</v>
      </c>
      <c r="C34" s="204" t="str">
        <f>'N3.01'!C34</f>
        <v>Methodology Change Impact</v>
      </c>
      <c r="D34" s="204" t="str">
        <f>'N3.01'!D34</f>
        <v>Non-Intervention</v>
      </c>
      <c r="F34" s="212" t="s">
        <v>51</v>
      </c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253">
        <f t="shared" ref="Q34:Q47" si="22">SUM(G34:P34)</f>
        <v>0</v>
      </c>
      <c r="S34" s="199" t="str">
        <f t="shared" si="5"/>
        <v>Units:</v>
      </c>
      <c r="T34" s="120"/>
      <c r="V34" s="199" t="str">
        <f t="shared" si="6"/>
        <v>Units:</v>
      </c>
      <c r="W34" s="120"/>
      <c r="X34" s="120"/>
      <c r="Y34" s="120"/>
      <c r="Z34" s="120"/>
      <c r="AA34" s="120"/>
      <c r="AB34" s="120"/>
      <c r="AC34" s="120"/>
      <c r="AD34" s="120"/>
      <c r="AE34" s="120"/>
      <c r="AF34" s="120"/>
      <c r="AG34" s="253">
        <f t="shared" ref="AG34:AG47" si="23">SUM(W34:AF34)</f>
        <v>0</v>
      </c>
      <c r="AI34" s="199" t="str">
        <f t="shared" si="8"/>
        <v>Units:</v>
      </c>
      <c r="AJ34" s="120"/>
      <c r="AK34" s="120"/>
      <c r="AL34" s="120"/>
      <c r="AM34" s="120"/>
      <c r="AN34" s="120"/>
      <c r="AO34" s="120"/>
      <c r="AP34" s="120"/>
      <c r="AQ34" s="120"/>
      <c r="AR34" s="120"/>
      <c r="AS34" s="120"/>
      <c r="AT34" s="253">
        <f t="shared" ref="AT34:AT47" si="24">SUM(AJ34:AS34)</f>
        <v>0</v>
      </c>
    </row>
    <row r="35" spans="1:46">
      <c r="A35" s="204" t="str">
        <f>'N3.01'!A35</f>
        <v>Stage 3:With Intervention Risk Change</v>
      </c>
      <c r="B35" s="204" t="str">
        <f>'N3.01'!B35</f>
        <v>Non-Intervention Impacts</v>
      </c>
      <c r="C35" s="204" t="str">
        <f>'N3.01'!C35</f>
        <v>Data Revision Impact</v>
      </c>
      <c r="D35" s="204" t="str">
        <f>'N3.01'!D35</f>
        <v>Non-Intervention</v>
      </c>
      <c r="F35" s="212" t="s">
        <v>51</v>
      </c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253">
        <f t="shared" si="22"/>
        <v>0</v>
      </c>
      <c r="S35" s="199" t="str">
        <f t="shared" si="5"/>
        <v>Units:</v>
      </c>
      <c r="T35" s="120"/>
      <c r="V35" s="199" t="str">
        <f t="shared" si="6"/>
        <v>Units:</v>
      </c>
      <c r="W35" s="120"/>
      <c r="X35" s="120"/>
      <c r="Y35" s="120"/>
      <c r="Z35" s="120"/>
      <c r="AA35" s="120"/>
      <c r="AB35" s="120"/>
      <c r="AC35" s="120"/>
      <c r="AD35" s="120"/>
      <c r="AE35" s="120"/>
      <c r="AF35" s="120"/>
      <c r="AG35" s="253">
        <f t="shared" si="23"/>
        <v>0</v>
      </c>
      <c r="AI35" s="199" t="str">
        <f t="shared" si="8"/>
        <v>Units:</v>
      </c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253">
        <f t="shared" si="24"/>
        <v>0</v>
      </c>
    </row>
    <row r="36" spans="1:46">
      <c r="A36" s="204" t="str">
        <f>'N3.01'!A36</f>
        <v>Stage 3:With Intervention Risk Change</v>
      </c>
      <c r="B36" s="204" t="str">
        <f>'N3.01'!B36</f>
        <v>Non-Intervention Impacts</v>
      </c>
      <c r="C36" s="204" t="str">
        <f>'N3.01'!C36</f>
        <v>Manual Over-ride on PoF or CoF</v>
      </c>
      <c r="D36" s="204" t="str">
        <f>'N3.01'!D36</f>
        <v>Non-Intervention</v>
      </c>
      <c r="F36" s="212" t="s">
        <v>51</v>
      </c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253">
        <f t="shared" si="22"/>
        <v>0</v>
      </c>
      <c r="S36" s="199" t="str">
        <f t="shared" si="5"/>
        <v>Units:</v>
      </c>
      <c r="T36" s="120"/>
      <c r="V36" s="199" t="str">
        <f t="shared" si="6"/>
        <v>Units:</v>
      </c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253">
        <f t="shared" si="23"/>
        <v>0</v>
      </c>
      <c r="AI36" s="199" t="str">
        <f t="shared" si="8"/>
        <v>Units:</v>
      </c>
      <c r="AJ36" s="120"/>
      <c r="AK36" s="120"/>
      <c r="AL36" s="120"/>
      <c r="AM36" s="120"/>
      <c r="AN36" s="120"/>
      <c r="AO36" s="120"/>
      <c r="AP36" s="120"/>
      <c r="AQ36" s="120"/>
      <c r="AR36" s="120"/>
      <c r="AS36" s="120"/>
      <c r="AT36" s="253">
        <f t="shared" si="24"/>
        <v>0</v>
      </c>
    </row>
    <row r="37" spans="1:46">
      <c r="A37" s="204" t="str">
        <f>'N3.01'!A37</f>
        <v>Stage 3:With Intervention Risk Change</v>
      </c>
      <c r="B37" s="204" t="str">
        <f>'N3.01'!B37</f>
        <v>Non-Intervention Impacts</v>
      </c>
      <c r="C37" s="204" t="str">
        <f>'N3.01'!C37</f>
        <v>Extension of Expected Asset Life</v>
      </c>
      <c r="D37" s="204" t="str">
        <f>'N3.01'!D37</f>
        <v>Non-Intervention</v>
      </c>
      <c r="F37" s="212" t="s">
        <v>51</v>
      </c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253">
        <f t="shared" si="22"/>
        <v>0</v>
      </c>
      <c r="S37" s="199" t="str">
        <f t="shared" si="5"/>
        <v>Units:</v>
      </c>
      <c r="T37" s="120"/>
      <c r="V37" s="199" t="str">
        <f t="shared" si="6"/>
        <v>Units:</v>
      </c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253">
        <f t="shared" si="23"/>
        <v>0</v>
      </c>
      <c r="AI37" s="199" t="str">
        <f t="shared" si="8"/>
        <v>Units:</v>
      </c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253">
        <f t="shared" si="24"/>
        <v>0</v>
      </c>
    </row>
    <row r="38" spans="1:46">
      <c r="A38" s="204" t="str">
        <f>'N3.01'!A38</f>
        <v>Stage 3:With Intervention Risk Change</v>
      </c>
      <c r="B38" s="204" t="str">
        <f>'N3.01'!B38</f>
        <v>Non-Intervention Impacts</v>
      </c>
      <c r="C38" s="204" t="str">
        <f>'N3.01'!C38</f>
        <v>Consequential Interventions</v>
      </c>
      <c r="D38" s="204" t="str">
        <f>'N3.01'!D38</f>
        <v>Non-Intervention</v>
      </c>
      <c r="F38" s="212" t="s">
        <v>51</v>
      </c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253">
        <f t="shared" si="22"/>
        <v>0</v>
      </c>
      <c r="S38" s="199" t="str">
        <f t="shared" si="5"/>
        <v>Units:</v>
      </c>
      <c r="T38" s="120"/>
      <c r="V38" s="199" t="str">
        <f t="shared" si="6"/>
        <v>Units:</v>
      </c>
      <c r="W38" s="120"/>
      <c r="X38" s="120"/>
      <c r="Y38" s="120"/>
      <c r="Z38" s="120"/>
      <c r="AA38" s="120"/>
      <c r="AB38" s="120"/>
      <c r="AC38" s="120"/>
      <c r="AD38" s="120"/>
      <c r="AE38" s="120"/>
      <c r="AF38" s="120"/>
      <c r="AG38" s="253">
        <f t="shared" si="23"/>
        <v>0</v>
      </c>
      <c r="AI38" s="199" t="str">
        <f t="shared" si="8"/>
        <v>Units:</v>
      </c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253">
        <f t="shared" si="24"/>
        <v>0</v>
      </c>
    </row>
    <row r="39" spans="1:46">
      <c r="A39" s="204" t="str">
        <f>'N3.01'!A39</f>
        <v>Stage 3:With Intervention Risk Change</v>
      </c>
      <c r="B39" s="204" t="str">
        <f>'N3.01'!B39</f>
        <v>Asset Intervention Impacts</v>
      </c>
      <c r="C39" s="204" t="str">
        <f>'N3.01'!C39</f>
        <v>Asset Replacement (PoF Driven)</v>
      </c>
      <c r="D39" s="204" t="str">
        <f>'N3.01'!D39</f>
        <v>Replacement</v>
      </c>
      <c r="F39" s="212" t="s">
        <v>51</v>
      </c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253">
        <f t="shared" si="22"/>
        <v>0</v>
      </c>
      <c r="S39" s="199" t="str">
        <f t="shared" si="5"/>
        <v>Units:</v>
      </c>
      <c r="T39" s="120"/>
      <c r="V39" s="199" t="str">
        <f t="shared" si="6"/>
        <v>Units:</v>
      </c>
      <c r="W39" s="120"/>
      <c r="X39" s="120"/>
      <c r="Y39" s="120"/>
      <c r="Z39" s="120"/>
      <c r="AA39" s="120"/>
      <c r="AB39" s="120"/>
      <c r="AC39" s="120"/>
      <c r="AD39" s="120"/>
      <c r="AE39" s="120"/>
      <c r="AF39" s="120"/>
      <c r="AG39" s="253">
        <f t="shared" si="23"/>
        <v>0</v>
      </c>
      <c r="AI39" s="199" t="str">
        <f t="shared" si="8"/>
        <v>Units:</v>
      </c>
      <c r="AJ39" s="120"/>
      <c r="AK39" s="120"/>
      <c r="AL39" s="120"/>
      <c r="AM39" s="120"/>
      <c r="AN39" s="120"/>
      <c r="AO39" s="120"/>
      <c r="AP39" s="120"/>
      <c r="AQ39" s="120"/>
      <c r="AR39" s="120"/>
      <c r="AS39" s="120"/>
      <c r="AT39" s="253">
        <f t="shared" si="24"/>
        <v>0</v>
      </c>
    </row>
    <row r="40" spans="1:46">
      <c r="A40" s="204" t="str">
        <f>'N3.01'!A40</f>
        <v>Stage 3:With Intervention Risk Change</v>
      </c>
      <c r="B40" s="204" t="str">
        <f>'N3.01'!B40</f>
        <v>Asset Intervention Impacts</v>
      </c>
      <c r="C40" s="204" t="str">
        <f>'N3.01'!C40</f>
        <v>Asset Replacement (CoF Driven)</v>
      </c>
      <c r="D40" s="204" t="str">
        <f>'N3.01'!D40</f>
        <v>Replacement</v>
      </c>
      <c r="F40" s="212" t="s">
        <v>51</v>
      </c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253">
        <f t="shared" si="22"/>
        <v>0</v>
      </c>
      <c r="S40" s="199" t="str">
        <f t="shared" si="5"/>
        <v>Units:</v>
      </c>
      <c r="T40" s="120"/>
      <c r="V40" s="199" t="str">
        <f t="shared" si="6"/>
        <v>Units:</v>
      </c>
      <c r="W40" s="120"/>
      <c r="X40" s="120"/>
      <c r="Y40" s="120"/>
      <c r="Z40" s="120"/>
      <c r="AA40" s="120"/>
      <c r="AB40" s="120"/>
      <c r="AC40" s="120"/>
      <c r="AD40" s="120"/>
      <c r="AE40" s="120"/>
      <c r="AF40" s="120"/>
      <c r="AG40" s="253">
        <f t="shared" si="23"/>
        <v>0</v>
      </c>
      <c r="AI40" s="199" t="str">
        <f t="shared" si="8"/>
        <v>Units:</v>
      </c>
      <c r="AJ40" s="120"/>
      <c r="AK40" s="120"/>
      <c r="AL40" s="120"/>
      <c r="AM40" s="120"/>
      <c r="AN40" s="120"/>
      <c r="AO40" s="120"/>
      <c r="AP40" s="120"/>
      <c r="AQ40" s="120"/>
      <c r="AR40" s="120"/>
      <c r="AS40" s="120"/>
      <c r="AT40" s="253">
        <f t="shared" si="24"/>
        <v>0</v>
      </c>
    </row>
    <row r="41" spans="1:46">
      <c r="A41" s="204" t="str">
        <f>'N3.01'!A41</f>
        <v>Stage 3:With Intervention Risk Change</v>
      </c>
      <c r="B41" s="204" t="str">
        <f>'N3.01'!B41</f>
        <v>Asset Intervention Impacts</v>
      </c>
      <c r="C41" s="204" t="str">
        <f>'N3.01'!C41</f>
        <v>Asset Replacement (Other Driven)</v>
      </c>
      <c r="D41" s="204" t="str">
        <f>'N3.01'!D41</f>
        <v>Replacement</v>
      </c>
      <c r="F41" s="212" t="s">
        <v>51</v>
      </c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253">
        <f t="shared" si="22"/>
        <v>0</v>
      </c>
      <c r="S41" s="199" t="str">
        <f t="shared" si="5"/>
        <v>Units:</v>
      </c>
      <c r="T41" s="120"/>
      <c r="V41" s="199" t="str">
        <f t="shared" si="6"/>
        <v>Units:</v>
      </c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253">
        <f t="shared" si="23"/>
        <v>0</v>
      </c>
      <c r="AI41" s="199" t="str">
        <f t="shared" si="8"/>
        <v>Units:</v>
      </c>
      <c r="AJ41" s="120"/>
      <c r="AK41" s="120"/>
      <c r="AL41" s="120"/>
      <c r="AM41" s="120"/>
      <c r="AN41" s="120"/>
      <c r="AO41" s="120"/>
      <c r="AP41" s="120"/>
      <c r="AQ41" s="120"/>
      <c r="AR41" s="120"/>
      <c r="AS41" s="120"/>
      <c r="AT41" s="253">
        <f t="shared" si="24"/>
        <v>0</v>
      </c>
    </row>
    <row r="42" spans="1:46">
      <c r="A42" s="204" t="str">
        <f>'N3.01'!A42</f>
        <v>Stage 3:With Intervention Risk Change</v>
      </c>
      <c r="B42" s="204" t="str">
        <f>'N3.01'!B42</f>
        <v>Asset Intervention Impacts</v>
      </c>
      <c r="C42" s="204" t="str">
        <f>'N3.01'!C42</f>
        <v>Asset Refurbishment (PoF Driven)</v>
      </c>
      <c r="D42" s="204" t="str">
        <f>'N3.01'!D42</f>
        <v>Refurbishment</v>
      </c>
      <c r="F42" s="212" t="s">
        <v>51</v>
      </c>
      <c r="G42" s="120"/>
      <c r="H42" s="120"/>
      <c r="I42" s="120"/>
      <c r="J42" s="120"/>
      <c r="K42" s="120"/>
      <c r="L42" s="120"/>
      <c r="M42" s="120"/>
      <c r="N42" s="120"/>
      <c r="O42" s="120"/>
      <c r="P42" s="120"/>
      <c r="Q42" s="253">
        <f t="shared" si="22"/>
        <v>0</v>
      </c>
      <c r="S42" s="199" t="str">
        <f t="shared" si="5"/>
        <v>Units:</v>
      </c>
      <c r="T42" s="120"/>
      <c r="V42" s="199" t="str">
        <f t="shared" si="6"/>
        <v>Units:</v>
      </c>
      <c r="W42" s="120"/>
      <c r="X42" s="120"/>
      <c r="Y42" s="120"/>
      <c r="Z42" s="120"/>
      <c r="AA42" s="120"/>
      <c r="AB42" s="120"/>
      <c r="AC42" s="120"/>
      <c r="AD42" s="120"/>
      <c r="AE42" s="120"/>
      <c r="AF42" s="120"/>
      <c r="AG42" s="253">
        <f t="shared" si="23"/>
        <v>0</v>
      </c>
      <c r="AI42" s="199" t="str">
        <f t="shared" si="8"/>
        <v>Units:</v>
      </c>
      <c r="AJ42" s="120"/>
      <c r="AK42" s="120"/>
      <c r="AL42" s="120"/>
      <c r="AM42" s="120"/>
      <c r="AN42" s="120"/>
      <c r="AO42" s="120"/>
      <c r="AP42" s="120"/>
      <c r="AQ42" s="120"/>
      <c r="AR42" s="120"/>
      <c r="AS42" s="120"/>
      <c r="AT42" s="253">
        <f t="shared" si="24"/>
        <v>0</v>
      </c>
    </row>
    <row r="43" spans="1:46">
      <c r="A43" s="204" t="str">
        <f>'N3.01'!A43</f>
        <v>Stage 3:With Intervention Risk Change</v>
      </c>
      <c r="B43" s="204" t="str">
        <f>'N3.01'!B43</f>
        <v>Asset Intervention Impacts</v>
      </c>
      <c r="C43" s="204" t="str">
        <f>'N3.01'!C43</f>
        <v>Asset Refurbishment (CoF Driven)</v>
      </c>
      <c r="D43" s="204" t="str">
        <f>'N3.01'!D43</f>
        <v>Refurbishment</v>
      </c>
      <c r="F43" s="212" t="s">
        <v>51</v>
      </c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253">
        <f t="shared" si="22"/>
        <v>0</v>
      </c>
      <c r="S43" s="199" t="str">
        <f t="shared" si="5"/>
        <v>Units:</v>
      </c>
      <c r="T43" s="120"/>
      <c r="V43" s="199" t="str">
        <f t="shared" si="6"/>
        <v>Units:</v>
      </c>
      <c r="W43" s="120"/>
      <c r="X43" s="120"/>
      <c r="Y43" s="120"/>
      <c r="Z43" s="120"/>
      <c r="AA43" s="120"/>
      <c r="AB43" s="120"/>
      <c r="AC43" s="120"/>
      <c r="AD43" s="120"/>
      <c r="AE43" s="120"/>
      <c r="AF43" s="120"/>
      <c r="AG43" s="253">
        <f t="shared" si="23"/>
        <v>0</v>
      </c>
      <c r="AI43" s="199" t="str">
        <f t="shared" si="8"/>
        <v>Units:</v>
      </c>
      <c r="AJ43" s="120"/>
      <c r="AK43" s="120"/>
      <c r="AL43" s="120"/>
      <c r="AM43" s="120"/>
      <c r="AN43" s="120"/>
      <c r="AO43" s="120"/>
      <c r="AP43" s="120"/>
      <c r="AQ43" s="120"/>
      <c r="AR43" s="120"/>
      <c r="AS43" s="120"/>
      <c r="AT43" s="253">
        <f t="shared" si="24"/>
        <v>0</v>
      </c>
    </row>
    <row r="44" spans="1:46">
      <c r="A44" s="204" t="str">
        <f>'N3.01'!A44</f>
        <v>Stage 3:With Intervention Risk Change</v>
      </c>
      <c r="B44" s="204" t="str">
        <f>'N3.01'!B44</f>
        <v>Asset Intervention Impacts</v>
      </c>
      <c r="C44" s="204" t="str">
        <f>'N3.01'!C44</f>
        <v>Asset Refurbishment (Other Driven)</v>
      </c>
      <c r="D44" s="204" t="str">
        <f>'N3.01'!D44</f>
        <v>Refurbishment</v>
      </c>
      <c r="F44" s="212" t="s">
        <v>51</v>
      </c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253">
        <f t="shared" si="22"/>
        <v>0</v>
      </c>
      <c r="S44" s="199" t="str">
        <f t="shared" si="5"/>
        <v>Units:</v>
      </c>
      <c r="T44" s="120"/>
      <c r="V44" s="199" t="str">
        <f t="shared" si="6"/>
        <v>Units:</v>
      </c>
      <c r="W44" s="120"/>
      <c r="X44" s="120"/>
      <c r="Y44" s="120"/>
      <c r="Z44" s="120"/>
      <c r="AA44" s="120"/>
      <c r="AB44" s="120"/>
      <c r="AC44" s="120"/>
      <c r="AD44" s="120"/>
      <c r="AE44" s="120"/>
      <c r="AF44" s="120"/>
      <c r="AG44" s="253">
        <f t="shared" si="23"/>
        <v>0</v>
      </c>
      <c r="AI44" s="199" t="str">
        <f t="shared" si="8"/>
        <v>Units:</v>
      </c>
      <c r="AJ44" s="120"/>
      <c r="AK44" s="120"/>
      <c r="AL44" s="120"/>
      <c r="AM44" s="120"/>
      <c r="AN44" s="120"/>
      <c r="AO44" s="120"/>
      <c r="AP44" s="120"/>
      <c r="AQ44" s="120"/>
      <c r="AR44" s="120"/>
      <c r="AS44" s="120"/>
      <c r="AT44" s="253">
        <f t="shared" si="24"/>
        <v>0</v>
      </c>
    </row>
    <row r="45" spans="1:46">
      <c r="A45" s="204" t="str">
        <f>'N3.01'!A45</f>
        <v>Stage 3:With Intervention Risk Change</v>
      </c>
      <c r="B45" s="204" t="str">
        <f>'N3.01'!B45</f>
        <v>Asset Intervention Impacts</v>
      </c>
      <c r="C45" s="204" t="str">
        <f>'N3.01'!C45</f>
        <v>Asset Replacement Due To Early Life Failures</v>
      </c>
      <c r="D45" s="204" t="str">
        <f>'N3.01'!D45</f>
        <v>Other Interventions</v>
      </c>
      <c r="F45" s="212" t="s">
        <v>51</v>
      </c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253">
        <f t="shared" si="22"/>
        <v>0</v>
      </c>
      <c r="S45" s="199" t="str">
        <f t="shared" si="5"/>
        <v>Units:</v>
      </c>
      <c r="T45" s="120"/>
      <c r="V45" s="199" t="str">
        <f t="shared" si="6"/>
        <v>Units:</v>
      </c>
      <c r="W45" s="120"/>
      <c r="X45" s="120"/>
      <c r="Y45" s="120"/>
      <c r="Z45" s="120"/>
      <c r="AA45" s="120"/>
      <c r="AB45" s="120"/>
      <c r="AC45" s="120"/>
      <c r="AD45" s="120"/>
      <c r="AE45" s="120"/>
      <c r="AF45" s="120"/>
      <c r="AG45" s="253">
        <f t="shared" si="23"/>
        <v>0</v>
      </c>
      <c r="AI45" s="199" t="str">
        <f t="shared" si="8"/>
        <v>Units:</v>
      </c>
      <c r="AJ45" s="120"/>
      <c r="AK45" s="120"/>
      <c r="AL45" s="120"/>
      <c r="AM45" s="120"/>
      <c r="AN45" s="120"/>
      <c r="AO45" s="120"/>
      <c r="AP45" s="120"/>
      <c r="AQ45" s="120"/>
      <c r="AR45" s="120"/>
      <c r="AS45" s="120"/>
      <c r="AT45" s="253">
        <f t="shared" si="24"/>
        <v>0</v>
      </c>
    </row>
    <row r="46" spans="1:46">
      <c r="A46" s="204" t="str">
        <f>'N3.01'!A46</f>
        <v>Stage 3:With Intervention Risk Change</v>
      </c>
      <c r="B46" s="204" t="str">
        <f>'N3.01'!B46</f>
        <v>Risk Changes</v>
      </c>
      <c r="C46" s="248" t="str">
        <f>'N3.01'!C46</f>
        <v>Optional entry 4</v>
      </c>
      <c r="D46" s="204" t="str">
        <f>'N3.01'!D46</f>
        <v>N/A</v>
      </c>
      <c r="F46" s="212" t="s">
        <v>51</v>
      </c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53">
        <f t="shared" si="22"/>
        <v>0</v>
      </c>
      <c r="S46" s="199" t="str">
        <f t="shared" si="5"/>
        <v>Units:</v>
      </c>
      <c r="T46" s="120"/>
      <c r="V46" s="199" t="str">
        <f t="shared" si="6"/>
        <v>Units:</v>
      </c>
      <c r="W46" s="206"/>
      <c r="X46" s="206"/>
      <c r="Y46" s="206"/>
      <c r="Z46" s="206"/>
      <c r="AA46" s="206"/>
      <c r="AB46" s="206"/>
      <c r="AC46" s="206"/>
      <c r="AD46" s="206"/>
      <c r="AE46" s="206"/>
      <c r="AF46" s="206"/>
      <c r="AG46" s="253">
        <f t="shared" si="23"/>
        <v>0</v>
      </c>
      <c r="AI46" s="199" t="str">
        <f t="shared" si="8"/>
        <v>Units:</v>
      </c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53">
        <f t="shared" si="24"/>
        <v>0</v>
      </c>
    </row>
    <row r="47" spans="1:46">
      <c r="A47" s="247" t="str">
        <f>'N3.01'!A47</f>
        <v>Stage 3: RIIO-2 With Intervention Position 2025/26</v>
      </c>
      <c r="B47" s="247" t="str">
        <f>'N3.01'!B47</f>
        <v>Total Asset Category Risk</v>
      </c>
      <c r="C47" s="247" t="str">
        <f>'N3.01'!C47</f>
        <v>With Intervention Position</v>
      </c>
      <c r="D47" s="247" t="str">
        <f>'N3.01'!D47</f>
        <v>Total</v>
      </c>
      <c r="F47" s="212" t="s">
        <v>51</v>
      </c>
      <c r="G47" s="252">
        <f>SUM(G$33:G$46)</f>
        <v>0</v>
      </c>
      <c r="H47" s="252">
        <f t="shared" ref="H47:P47" si="25">SUM(H$33:H$46)</f>
        <v>0</v>
      </c>
      <c r="I47" s="252">
        <f t="shared" si="25"/>
        <v>0</v>
      </c>
      <c r="J47" s="252">
        <f t="shared" si="25"/>
        <v>0</v>
      </c>
      <c r="K47" s="252">
        <f t="shared" si="25"/>
        <v>0</v>
      </c>
      <c r="L47" s="252">
        <f t="shared" si="25"/>
        <v>0</v>
      </c>
      <c r="M47" s="252">
        <f t="shared" si="25"/>
        <v>0</v>
      </c>
      <c r="N47" s="252">
        <f t="shared" si="25"/>
        <v>0</v>
      </c>
      <c r="O47" s="252">
        <f t="shared" si="25"/>
        <v>0</v>
      </c>
      <c r="P47" s="252">
        <f t="shared" si="25"/>
        <v>0</v>
      </c>
      <c r="Q47" s="252">
        <f t="shared" si="22"/>
        <v>0</v>
      </c>
      <c r="S47" s="199" t="str">
        <f t="shared" si="5"/>
        <v>Units:</v>
      </c>
      <c r="T47" s="120"/>
      <c r="V47" s="199" t="str">
        <f t="shared" si="6"/>
        <v>Units:</v>
      </c>
      <c r="W47" s="252">
        <f t="shared" ref="W47:AF47" si="26">SUM(W$33:W$46)</f>
        <v>0</v>
      </c>
      <c r="X47" s="252">
        <f t="shared" si="26"/>
        <v>0</v>
      </c>
      <c r="Y47" s="252">
        <f t="shared" si="26"/>
        <v>0</v>
      </c>
      <c r="Z47" s="252">
        <f t="shared" si="26"/>
        <v>0</v>
      </c>
      <c r="AA47" s="252">
        <f t="shared" si="26"/>
        <v>0</v>
      </c>
      <c r="AB47" s="252">
        <f t="shared" si="26"/>
        <v>0</v>
      </c>
      <c r="AC47" s="252">
        <f t="shared" si="26"/>
        <v>0</v>
      </c>
      <c r="AD47" s="252">
        <f t="shared" si="26"/>
        <v>0</v>
      </c>
      <c r="AE47" s="252">
        <f t="shared" si="26"/>
        <v>0</v>
      </c>
      <c r="AF47" s="252">
        <f t="shared" si="26"/>
        <v>0</v>
      </c>
      <c r="AG47" s="252">
        <f t="shared" si="23"/>
        <v>0</v>
      </c>
      <c r="AI47" s="199" t="str">
        <f t="shared" si="8"/>
        <v>Units:</v>
      </c>
      <c r="AJ47" s="252">
        <f t="shared" ref="AJ47:AS47" si="27">SUM(AJ$33:AJ$46)</f>
        <v>0</v>
      </c>
      <c r="AK47" s="252">
        <f t="shared" si="27"/>
        <v>0</v>
      </c>
      <c r="AL47" s="252">
        <f t="shared" si="27"/>
        <v>0</v>
      </c>
      <c r="AM47" s="252">
        <f t="shared" si="27"/>
        <v>0</v>
      </c>
      <c r="AN47" s="252">
        <f t="shared" si="27"/>
        <v>0</v>
      </c>
      <c r="AO47" s="252">
        <f t="shared" si="27"/>
        <v>0</v>
      </c>
      <c r="AP47" s="252">
        <f t="shared" si="27"/>
        <v>0</v>
      </c>
      <c r="AQ47" s="252">
        <f t="shared" si="27"/>
        <v>0</v>
      </c>
      <c r="AR47" s="252">
        <f t="shared" si="27"/>
        <v>0</v>
      </c>
      <c r="AS47" s="252">
        <f t="shared" si="27"/>
        <v>0</v>
      </c>
      <c r="AT47" s="252">
        <f t="shared" si="24"/>
        <v>0</v>
      </c>
    </row>
    <row r="48" spans="1:46" s="207" customFormat="1" ht="5" customHeight="1">
      <c r="S48" s="208"/>
      <c r="V48" s="208"/>
      <c r="AI48" s="208"/>
    </row>
    <row r="49" spans="1:46">
      <c r="A49" s="204" t="str">
        <f>'N3.01'!A49</f>
        <v>Long Term Risk Benefit: RIIO-2</v>
      </c>
      <c r="B49" s="204" t="str">
        <f>'N3.01'!B49</f>
        <v>Asset Intervention Impacts</v>
      </c>
      <c r="C49" s="204" t="str">
        <f>'N3.01'!C49</f>
        <v>Asset Replacement (PoF Driven)</v>
      </c>
      <c r="D49" s="204" t="str">
        <f>'N3.01'!D49</f>
        <v>N/A</v>
      </c>
      <c r="F49" s="212" t="s">
        <v>51</v>
      </c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253">
        <f t="shared" ref="Q49:Q55" si="28">SUM(G49:P49)</f>
        <v>0</v>
      </c>
      <c r="S49" s="199" t="str">
        <f t="shared" si="5"/>
        <v>Units:</v>
      </c>
      <c r="T49" s="120"/>
      <c r="V49" s="199" t="str">
        <f t="shared" si="6"/>
        <v>Units:</v>
      </c>
      <c r="W49" s="120"/>
      <c r="X49" s="120"/>
      <c r="Y49" s="120"/>
      <c r="Z49" s="120"/>
      <c r="AA49" s="120"/>
      <c r="AB49" s="120"/>
      <c r="AC49" s="120"/>
      <c r="AD49" s="120"/>
      <c r="AE49" s="120"/>
      <c r="AF49" s="120"/>
      <c r="AG49" s="253">
        <f t="shared" ref="AG49:AG55" si="29">SUM(W49:AF49)</f>
        <v>0</v>
      </c>
      <c r="AI49" s="199" t="str">
        <f t="shared" si="8"/>
        <v>Units:</v>
      </c>
      <c r="AJ49" s="120"/>
      <c r="AK49" s="120"/>
      <c r="AL49" s="120"/>
      <c r="AM49" s="120"/>
      <c r="AN49" s="120"/>
      <c r="AO49" s="120"/>
      <c r="AP49" s="120"/>
      <c r="AQ49" s="120"/>
      <c r="AR49" s="120"/>
      <c r="AS49" s="120"/>
      <c r="AT49" s="253">
        <f t="shared" ref="AT49:AT55" si="30">SUM(AJ49:AS49)</f>
        <v>0</v>
      </c>
    </row>
    <row r="50" spans="1:46">
      <c r="A50" s="204" t="str">
        <f>'N3.01'!A50</f>
        <v>Long Term Risk Benefit: RIIO-2</v>
      </c>
      <c r="B50" s="204" t="str">
        <f>'N3.01'!B50</f>
        <v>Asset Intervention Impacts</v>
      </c>
      <c r="C50" s="204" t="str">
        <f>'N3.01'!C50</f>
        <v>Asset Replacement (CoF Driven)</v>
      </c>
      <c r="D50" s="204" t="str">
        <f>'N3.01'!D50</f>
        <v>N/A</v>
      </c>
      <c r="F50" s="212" t="s">
        <v>51</v>
      </c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253">
        <f t="shared" si="28"/>
        <v>0</v>
      </c>
      <c r="S50" s="199" t="str">
        <f t="shared" si="5"/>
        <v>Units:</v>
      </c>
      <c r="T50" s="120"/>
      <c r="V50" s="199" t="str">
        <f t="shared" si="6"/>
        <v>Units:</v>
      </c>
      <c r="W50" s="120"/>
      <c r="X50" s="120"/>
      <c r="Y50" s="120"/>
      <c r="Z50" s="120"/>
      <c r="AA50" s="120"/>
      <c r="AB50" s="120"/>
      <c r="AC50" s="120"/>
      <c r="AD50" s="120"/>
      <c r="AE50" s="120"/>
      <c r="AF50" s="120"/>
      <c r="AG50" s="253">
        <f t="shared" si="29"/>
        <v>0</v>
      </c>
      <c r="AI50" s="199" t="str">
        <f t="shared" si="8"/>
        <v>Units:</v>
      </c>
      <c r="AJ50" s="120"/>
      <c r="AK50" s="120"/>
      <c r="AL50" s="120"/>
      <c r="AM50" s="120"/>
      <c r="AN50" s="120"/>
      <c r="AO50" s="120"/>
      <c r="AP50" s="120"/>
      <c r="AQ50" s="120"/>
      <c r="AR50" s="120"/>
      <c r="AS50" s="120"/>
      <c r="AT50" s="253">
        <f t="shared" si="30"/>
        <v>0</v>
      </c>
    </row>
    <row r="51" spans="1:46">
      <c r="A51" s="204" t="str">
        <f>'N3.01'!A51</f>
        <v>Long Term Risk Benefit: RIIO-2</v>
      </c>
      <c r="B51" s="204" t="str">
        <f>'N3.01'!B51</f>
        <v>Asset Intervention Impacts</v>
      </c>
      <c r="C51" s="204" t="str">
        <f>'N3.01'!C51</f>
        <v>Asset Replacement (Other Driven)</v>
      </c>
      <c r="D51" s="204" t="str">
        <f>'N3.01'!D51</f>
        <v>N/A</v>
      </c>
      <c r="F51" s="212" t="s">
        <v>51</v>
      </c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253">
        <f t="shared" si="28"/>
        <v>0</v>
      </c>
      <c r="S51" s="199" t="str">
        <f t="shared" si="5"/>
        <v>Units:</v>
      </c>
      <c r="T51" s="120"/>
      <c r="V51" s="199" t="str">
        <f t="shared" si="6"/>
        <v>Units:</v>
      </c>
      <c r="W51" s="120"/>
      <c r="X51" s="120"/>
      <c r="Y51" s="120"/>
      <c r="Z51" s="120"/>
      <c r="AA51" s="120"/>
      <c r="AB51" s="120"/>
      <c r="AC51" s="120"/>
      <c r="AD51" s="120"/>
      <c r="AE51" s="120"/>
      <c r="AF51" s="120"/>
      <c r="AG51" s="253">
        <f t="shared" si="29"/>
        <v>0</v>
      </c>
      <c r="AI51" s="199" t="str">
        <f t="shared" si="8"/>
        <v>Units:</v>
      </c>
      <c r="AJ51" s="120"/>
      <c r="AK51" s="120"/>
      <c r="AL51" s="120"/>
      <c r="AM51" s="120"/>
      <c r="AN51" s="120"/>
      <c r="AO51" s="120"/>
      <c r="AP51" s="120"/>
      <c r="AQ51" s="120"/>
      <c r="AR51" s="120"/>
      <c r="AS51" s="120"/>
      <c r="AT51" s="253">
        <f t="shared" si="30"/>
        <v>0</v>
      </c>
    </row>
    <row r="52" spans="1:46">
      <c r="A52" s="204" t="str">
        <f>'N3.01'!A52</f>
        <v>Long Term Risk Benefit: RIIO-2</v>
      </c>
      <c r="B52" s="204" t="str">
        <f>'N3.01'!B52</f>
        <v>Asset Intervention Impacts</v>
      </c>
      <c r="C52" s="204" t="str">
        <f>'N3.01'!C52</f>
        <v>Asset Refurbishment (PoF Driven)</v>
      </c>
      <c r="D52" s="204" t="str">
        <f>'N3.01'!D52</f>
        <v>N/A</v>
      </c>
      <c r="F52" s="212" t="s">
        <v>51</v>
      </c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253">
        <f t="shared" si="28"/>
        <v>0</v>
      </c>
      <c r="S52" s="199" t="str">
        <f t="shared" si="5"/>
        <v>Units:</v>
      </c>
      <c r="T52" s="120"/>
      <c r="V52" s="199" t="str">
        <f t="shared" si="6"/>
        <v>Units:</v>
      </c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253">
        <f t="shared" si="29"/>
        <v>0</v>
      </c>
      <c r="AI52" s="199" t="str">
        <f t="shared" si="8"/>
        <v>Units:</v>
      </c>
      <c r="AJ52" s="120"/>
      <c r="AK52" s="120"/>
      <c r="AL52" s="120"/>
      <c r="AM52" s="120"/>
      <c r="AN52" s="120"/>
      <c r="AO52" s="120"/>
      <c r="AP52" s="120"/>
      <c r="AQ52" s="120"/>
      <c r="AR52" s="120"/>
      <c r="AS52" s="120"/>
      <c r="AT52" s="253">
        <f t="shared" si="30"/>
        <v>0</v>
      </c>
    </row>
    <row r="53" spans="1:46">
      <c r="A53" s="204" t="str">
        <f>'N3.01'!A53</f>
        <v>Long Term Risk Benefit: RIIO-2</v>
      </c>
      <c r="B53" s="204" t="str">
        <f>'N3.01'!B53</f>
        <v>Asset Intervention Impacts</v>
      </c>
      <c r="C53" s="204" t="str">
        <f>'N3.01'!C53</f>
        <v>Asset Refurbishment (CoF Driven)</v>
      </c>
      <c r="D53" s="204" t="str">
        <f>'N3.01'!D53</f>
        <v>N/A</v>
      </c>
      <c r="F53" s="212" t="s">
        <v>51</v>
      </c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253">
        <f t="shared" si="28"/>
        <v>0</v>
      </c>
      <c r="S53" s="199" t="str">
        <f t="shared" si="5"/>
        <v>Units:</v>
      </c>
      <c r="T53" s="120"/>
      <c r="V53" s="199" t="str">
        <f t="shared" si="6"/>
        <v>Units:</v>
      </c>
      <c r="W53" s="120"/>
      <c r="X53" s="120"/>
      <c r="Y53" s="120"/>
      <c r="Z53" s="120"/>
      <c r="AA53" s="120"/>
      <c r="AB53" s="120"/>
      <c r="AC53" s="120"/>
      <c r="AD53" s="120"/>
      <c r="AE53" s="120"/>
      <c r="AF53" s="120"/>
      <c r="AG53" s="253">
        <f t="shared" si="29"/>
        <v>0</v>
      </c>
      <c r="AI53" s="199" t="str">
        <f t="shared" si="8"/>
        <v>Units:</v>
      </c>
      <c r="AJ53" s="120"/>
      <c r="AK53" s="120"/>
      <c r="AL53" s="120"/>
      <c r="AM53" s="120"/>
      <c r="AN53" s="120"/>
      <c r="AO53" s="120"/>
      <c r="AP53" s="120"/>
      <c r="AQ53" s="120"/>
      <c r="AR53" s="120"/>
      <c r="AS53" s="120"/>
      <c r="AT53" s="253">
        <f t="shared" si="30"/>
        <v>0</v>
      </c>
    </row>
    <row r="54" spans="1:46">
      <c r="A54" s="204" t="str">
        <f>'N3.01'!A54</f>
        <v>Long Term Risk Benefit: RIIO-2</v>
      </c>
      <c r="B54" s="204" t="str">
        <f>'N3.01'!B54</f>
        <v>Asset Intervention Impacts</v>
      </c>
      <c r="C54" s="204" t="str">
        <f>'N3.01'!C54</f>
        <v>Asset Refurbishment (Other Driven)</v>
      </c>
      <c r="D54" s="204" t="str">
        <f>'N3.01'!D54</f>
        <v>N/A</v>
      </c>
      <c r="F54" s="212" t="s">
        <v>51</v>
      </c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253">
        <f t="shared" si="28"/>
        <v>0</v>
      </c>
      <c r="S54" s="199" t="str">
        <f t="shared" si="5"/>
        <v>Units:</v>
      </c>
      <c r="T54" s="120"/>
      <c r="V54" s="199" t="str">
        <f t="shared" si="6"/>
        <v>Units:</v>
      </c>
      <c r="W54" s="120"/>
      <c r="X54" s="120"/>
      <c r="Y54" s="120"/>
      <c r="Z54" s="120"/>
      <c r="AA54" s="120"/>
      <c r="AB54" s="120"/>
      <c r="AC54" s="120"/>
      <c r="AD54" s="120"/>
      <c r="AE54" s="120"/>
      <c r="AF54" s="120"/>
      <c r="AG54" s="253">
        <f t="shared" si="29"/>
        <v>0</v>
      </c>
      <c r="AI54" s="199" t="str">
        <f t="shared" si="8"/>
        <v>Units:</v>
      </c>
      <c r="AJ54" s="120"/>
      <c r="AK54" s="120"/>
      <c r="AL54" s="120"/>
      <c r="AM54" s="120"/>
      <c r="AN54" s="120"/>
      <c r="AO54" s="120"/>
      <c r="AP54" s="120"/>
      <c r="AQ54" s="120"/>
      <c r="AR54" s="120"/>
      <c r="AS54" s="120"/>
      <c r="AT54" s="253">
        <f t="shared" si="30"/>
        <v>0</v>
      </c>
    </row>
    <row r="55" spans="1:46">
      <c r="A55" s="204" t="str">
        <f>'N3.01'!A55</f>
        <v>Long Term Risk Benefit: RIIO-2</v>
      </c>
      <c r="B55" s="204" t="str">
        <f>'N3.01'!B55</f>
        <v>Asset Intervention Impacts</v>
      </c>
      <c r="C55" s="204" t="str">
        <f>'N3.01'!C55</f>
        <v>Total Long Term Risk Benefit</v>
      </c>
      <c r="D55" s="204" t="str">
        <f>'N3.01'!D55</f>
        <v>Sub-Total</v>
      </c>
      <c r="F55" s="212" t="s">
        <v>51</v>
      </c>
      <c r="G55" s="252">
        <f>SUM(G$49:G$54)</f>
        <v>0</v>
      </c>
      <c r="H55" s="252">
        <f t="shared" ref="H55:P55" si="31">SUM(H$49:H$54)</f>
        <v>0</v>
      </c>
      <c r="I55" s="252">
        <f t="shared" si="31"/>
        <v>0</v>
      </c>
      <c r="J55" s="252">
        <f t="shared" si="31"/>
        <v>0</v>
      </c>
      <c r="K55" s="252">
        <f t="shared" si="31"/>
        <v>0</v>
      </c>
      <c r="L55" s="252">
        <f t="shared" si="31"/>
        <v>0</v>
      </c>
      <c r="M55" s="252">
        <f t="shared" si="31"/>
        <v>0</v>
      </c>
      <c r="N55" s="252">
        <f t="shared" si="31"/>
        <v>0</v>
      </c>
      <c r="O55" s="252">
        <f t="shared" si="31"/>
        <v>0</v>
      </c>
      <c r="P55" s="252">
        <f t="shared" si="31"/>
        <v>0</v>
      </c>
      <c r="Q55" s="253">
        <f t="shared" si="28"/>
        <v>0</v>
      </c>
      <c r="S55" s="199" t="str">
        <f t="shared" si="5"/>
        <v>Units:</v>
      </c>
      <c r="T55" s="120"/>
      <c r="V55" s="199" t="str">
        <f t="shared" si="6"/>
        <v>Units:</v>
      </c>
      <c r="W55" s="252">
        <f t="shared" ref="W55:AF55" si="32">SUM(W$49:W$54)</f>
        <v>0</v>
      </c>
      <c r="X55" s="252">
        <f t="shared" si="32"/>
        <v>0</v>
      </c>
      <c r="Y55" s="252">
        <f t="shared" si="32"/>
        <v>0</v>
      </c>
      <c r="Z55" s="252">
        <f t="shared" si="32"/>
        <v>0</v>
      </c>
      <c r="AA55" s="252">
        <f t="shared" si="32"/>
        <v>0</v>
      </c>
      <c r="AB55" s="252">
        <f t="shared" si="32"/>
        <v>0</v>
      </c>
      <c r="AC55" s="252">
        <f t="shared" si="32"/>
        <v>0</v>
      </c>
      <c r="AD55" s="252">
        <f t="shared" si="32"/>
        <v>0</v>
      </c>
      <c r="AE55" s="252">
        <f t="shared" si="32"/>
        <v>0</v>
      </c>
      <c r="AF55" s="252">
        <f t="shared" si="32"/>
        <v>0</v>
      </c>
      <c r="AG55" s="253">
        <f t="shared" si="29"/>
        <v>0</v>
      </c>
      <c r="AI55" s="199" t="str">
        <f t="shared" si="8"/>
        <v>Units:</v>
      </c>
      <c r="AJ55" s="252">
        <f t="shared" ref="AJ55:AS55" si="33">SUM(AJ$49:AJ$54)</f>
        <v>0</v>
      </c>
      <c r="AK55" s="252">
        <f t="shared" si="33"/>
        <v>0</v>
      </c>
      <c r="AL55" s="252">
        <f t="shared" si="33"/>
        <v>0</v>
      </c>
      <c r="AM55" s="252">
        <f t="shared" si="33"/>
        <v>0</v>
      </c>
      <c r="AN55" s="252">
        <f t="shared" si="33"/>
        <v>0</v>
      </c>
      <c r="AO55" s="252">
        <f t="shared" si="33"/>
        <v>0</v>
      </c>
      <c r="AP55" s="252">
        <f t="shared" si="33"/>
        <v>0</v>
      </c>
      <c r="AQ55" s="252">
        <f t="shared" si="33"/>
        <v>0</v>
      </c>
      <c r="AR55" s="252">
        <f t="shared" si="33"/>
        <v>0</v>
      </c>
      <c r="AS55" s="252">
        <f t="shared" si="33"/>
        <v>0</v>
      </c>
      <c r="AT55" s="253">
        <f t="shared" si="30"/>
        <v>0</v>
      </c>
    </row>
    <row r="56" spans="1:46" s="207" customFormat="1" ht="5" customHeight="1">
      <c r="F56" s="208"/>
      <c r="S56" s="208"/>
      <c r="V56" s="208"/>
      <c r="AI56" s="208"/>
    </row>
    <row r="78" spans="5:5">
      <c r="E78" s="209"/>
    </row>
  </sheetData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>
    <tabColor rgb="FF7030A0"/>
  </sheetPr>
  <dimension ref="A1:AV78"/>
  <sheetViews>
    <sheetView zoomScale="85" zoomScaleNormal="85" workbookViewId="0">
      <selection activeCell="G47" sqref="G47"/>
    </sheetView>
  </sheetViews>
  <sheetFormatPr defaultColWidth="9" defaultRowHeight="12.4"/>
  <cols>
    <col min="1" max="1" width="51.19921875" style="89" customWidth="1"/>
    <col min="2" max="2" width="48.796875" style="89" bestFit="1" customWidth="1"/>
    <col min="3" max="3" width="51.19921875" style="89" bestFit="1" customWidth="1"/>
    <col min="4" max="4" width="11.796875" style="89" customWidth="1"/>
    <col min="5" max="5" width="1" style="207" customWidth="1"/>
    <col min="6" max="6" width="6.19921875" style="90" customWidth="1"/>
    <col min="7" max="7" width="9.796875" style="89" bestFit="1" customWidth="1"/>
    <col min="8" max="14" width="9.1328125" style="89" bestFit="1" customWidth="1"/>
    <col min="15" max="17" width="9" style="89"/>
    <col min="18" max="18" width="1" style="207" customWidth="1"/>
    <col min="19" max="19" width="6.19921875" style="90" customWidth="1"/>
    <col min="20" max="20" width="9" style="89"/>
    <col min="21" max="21" width="1" style="207" customWidth="1"/>
    <col min="22" max="22" width="6.19921875" style="90" customWidth="1"/>
    <col min="23" max="33" width="9" style="89"/>
    <col min="34" max="34" width="1" style="207" customWidth="1"/>
    <col min="35" max="35" width="6.19921875" style="90" customWidth="1"/>
    <col min="36" max="46" width="9" style="89"/>
    <col min="47" max="47" width="9.33203125" style="89" bestFit="1" customWidth="1"/>
    <col min="48" max="16384" width="9" style="89"/>
  </cols>
  <sheetData>
    <row r="1" spans="1:48" ht="25.15">
      <c r="A1" s="1" t="str">
        <f>N0_Cover!A1</f>
        <v>RIIO-2 Regulatory Reporting Pack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</row>
    <row r="2" spans="1:48" ht="22.9">
      <c r="A2" s="1">
        <f>N0_Cover!$B$12</f>
        <v>0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</row>
    <row r="3" spans="1:48" ht="19.899999999999999">
      <c r="A3" s="5" t="str">
        <f>"Workbook " &amp; N0_Cover!$B$12</f>
        <v xml:space="preserve">Workbook 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48" ht="17.649999999999999">
      <c r="A4" s="7" t="str">
        <f>"Submission Version " &amp; N0_Cover!$B$15 &amp; " - Submitted on " &amp; TEXT(N0_Cover!$B$16,"dd mmm yyyy")</f>
        <v>Submission Version  - Submitted on 00 Jan 1900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</row>
    <row r="5" spans="1:48" ht="17.649999999999999">
      <c r="A5" s="7" t="str">
        <f>"Template Version: " &amp; N0_Cover!$B$11</f>
        <v>Template Version: v1.0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</row>
    <row r="6" spans="1:48" ht="19.899999999999999">
      <c r="A6" s="5" t="e">
        <f ca="1">"Sheet: " &amp;VLOOKUP(RIGHT(CELL("filename",A1),LEN(CELL("filename",A1))-FIND("]",CELL("filename",A1))),'N0.1_Contents'!$A$11:$B$98,2,FALSE)</f>
        <v>#N/A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</row>
    <row r="7" spans="1:48" ht="17.649999999999999">
      <c r="A7" s="7" t="str">
        <f>"Prices Base: " &amp; 'N0.5_Data_Constants'!C13</f>
        <v>Prices Base: 2018/19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</row>
    <row r="8" spans="1:48" s="137" customFormat="1">
      <c r="A8" s="140" t="str">
        <f>"Error Checks: " &amp; IF(ISERROR(MATCH("Error",$A$9:$AV$9,0)),"OK","Error")</f>
        <v>Error Checks: OK</v>
      </c>
      <c r="B8" s="141"/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1"/>
      <c r="AE8" s="141"/>
      <c r="AF8" s="141"/>
      <c r="AG8" s="141"/>
      <c r="AH8" s="141"/>
      <c r="AI8" s="141"/>
      <c r="AJ8" s="141"/>
      <c r="AK8" s="141"/>
      <c r="AL8" s="141"/>
      <c r="AM8" s="141"/>
      <c r="AN8" s="141"/>
      <c r="AO8" s="141"/>
      <c r="AP8" s="141"/>
      <c r="AQ8" s="141"/>
      <c r="AR8" s="141"/>
      <c r="AS8" s="141"/>
      <c r="AT8" s="141"/>
      <c r="AU8" s="141"/>
    </row>
    <row r="9" spans="1:48" s="137" customFormat="1">
      <c r="A9" s="142" t="str">
        <f t="shared" ref="A9:AV9" si="0">IF(ISERROR(MATCH("Error",A10:A12,0)),"-","Error")</f>
        <v>-</v>
      </c>
      <c r="B9" s="142" t="str">
        <f t="shared" si="0"/>
        <v>-</v>
      </c>
      <c r="C9" s="142" t="str">
        <f t="shared" si="0"/>
        <v>-</v>
      </c>
      <c r="D9" s="142"/>
      <c r="E9" s="142" t="str">
        <f t="shared" si="0"/>
        <v>-</v>
      </c>
      <c r="F9" s="142" t="str">
        <f t="shared" si="0"/>
        <v>-</v>
      </c>
      <c r="G9" s="142" t="str">
        <f t="shared" si="0"/>
        <v>-</v>
      </c>
      <c r="H9" s="142" t="str">
        <f t="shared" si="0"/>
        <v>-</v>
      </c>
      <c r="I9" s="142" t="str">
        <f t="shared" si="0"/>
        <v>-</v>
      </c>
      <c r="J9" s="142" t="str">
        <f t="shared" si="0"/>
        <v>-</v>
      </c>
      <c r="K9" s="142" t="str">
        <f t="shared" si="0"/>
        <v>-</v>
      </c>
      <c r="L9" s="142" t="str">
        <f t="shared" si="0"/>
        <v>-</v>
      </c>
      <c r="M9" s="142" t="str">
        <f t="shared" si="0"/>
        <v>-</v>
      </c>
      <c r="N9" s="142" t="str">
        <f t="shared" si="0"/>
        <v>-</v>
      </c>
      <c r="O9" s="142" t="str">
        <f t="shared" si="0"/>
        <v>-</v>
      </c>
      <c r="P9" s="142" t="str">
        <f t="shared" si="0"/>
        <v>-</v>
      </c>
      <c r="Q9" s="142" t="str">
        <f t="shared" si="0"/>
        <v>-</v>
      </c>
      <c r="R9" s="142" t="str">
        <f t="shared" si="0"/>
        <v>-</v>
      </c>
      <c r="S9" s="142" t="str">
        <f t="shared" si="0"/>
        <v>-</v>
      </c>
      <c r="T9" s="142" t="str">
        <f t="shared" si="0"/>
        <v>-</v>
      </c>
      <c r="U9" s="142" t="str">
        <f t="shared" si="0"/>
        <v>-</v>
      </c>
      <c r="V9" s="142" t="str">
        <f t="shared" si="0"/>
        <v>-</v>
      </c>
      <c r="W9" s="142" t="str">
        <f t="shared" si="0"/>
        <v>-</v>
      </c>
      <c r="X9" s="142" t="str">
        <f t="shared" si="0"/>
        <v>-</v>
      </c>
      <c r="Y9" s="142" t="str">
        <f t="shared" si="0"/>
        <v>-</v>
      </c>
      <c r="Z9" s="142" t="str">
        <f t="shared" si="0"/>
        <v>-</v>
      </c>
      <c r="AA9" s="142" t="str">
        <f t="shared" si="0"/>
        <v>-</v>
      </c>
      <c r="AB9" s="142" t="str">
        <f t="shared" si="0"/>
        <v>-</v>
      </c>
      <c r="AC9" s="142" t="str">
        <f t="shared" si="0"/>
        <v>-</v>
      </c>
      <c r="AD9" s="142" t="str">
        <f t="shared" si="0"/>
        <v>-</v>
      </c>
      <c r="AE9" s="142" t="str">
        <f t="shared" si="0"/>
        <v>-</v>
      </c>
      <c r="AF9" s="142" t="str">
        <f t="shared" si="0"/>
        <v>-</v>
      </c>
      <c r="AG9" s="142" t="str">
        <f t="shared" si="0"/>
        <v>-</v>
      </c>
      <c r="AH9" s="142" t="str">
        <f t="shared" si="0"/>
        <v>-</v>
      </c>
      <c r="AI9" s="142" t="str">
        <f t="shared" si="0"/>
        <v>-</v>
      </c>
      <c r="AJ9" s="142" t="str">
        <f t="shared" si="0"/>
        <v>-</v>
      </c>
      <c r="AK9" s="142" t="str">
        <f t="shared" si="0"/>
        <v>-</v>
      </c>
      <c r="AL9" s="142" t="str">
        <f t="shared" si="0"/>
        <v>-</v>
      </c>
      <c r="AM9" s="142" t="str">
        <f t="shared" si="0"/>
        <v>-</v>
      </c>
      <c r="AN9" s="142" t="str">
        <f t="shared" si="0"/>
        <v>-</v>
      </c>
      <c r="AO9" s="142" t="str">
        <f t="shared" si="0"/>
        <v>-</v>
      </c>
      <c r="AP9" s="142" t="str">
        <f t="shared" si="0"/>
        <v>-</v>
      </c>
      <c r="AQ9" s="142" t="str">
        <f t="shared" si="0"/>
        <v>-</v>
      </c>
      <c r="AR9" s="142" t="str">
        <f t="shared" si="0"/>
        <v>-</v>
      </c>
      <c r="AS9" s="142" t="str">
        <f t="shared" si="0"/>
        <v>-</v>
      </c>
      <c r="AT9" s="142" t="str">
        <f t="shared" si="0"/>
        <v>-</v>
      </c>
      <c r="AU9" s="142" t="str">
        <f t="shared" si="0"/>
        <v>-</v>
      </c>
      <c r="AV9" s="137" t="str">
        <f t="shared" si="0"/>
        <v>-</v>
      </c>
    </row>
    <row r="12" spans="1:48" ht="19.899999999999999">
      <c r="A12" s="14" t="e">
        <f>'N0.6_Lookup_References'!B55</f>
        <v>#N/A</v>
      </c>
      <c r="B12" s="14"/>
      <c r="F12" s="14"/>
      <c r="G12" s="89" t="s">
        <v>0</v>
      </c>
      <c r="S12" s="200"/>
      <c r="T12" s="89" t="s">
        <v>2</v>
      </c>
      <c r="W12" s="201"/>
      <c r="X12" s="202" t="s">
        <v>229</v>
      </c>
      <c r="Y12" s="89" t="e">
        <f>VLOOKUP(A12, 'N0.6_Lookup_References'!B14:C63, 2, FALSE)</f>
        <v>#N/A</v>
      </c>
    </row>
    <row r="13" spans="1:48">
      <c r="S13" s="99" t="s">
        <v>112</v>
      </c>
      <c r="V13" s="99" t="s">
        <v>110</v>
      </c>
      <c r="AI13" s="99" t="s">
        <v>111</v>
      </c>
    </row>
    <row r="14" spans="1:48" ht="12.75" thickBot="1">
      <c r="A14" s="203" t="s">
        <v>413</v>
      </c>
      <c r="B14" s="203" t="s">
        <v>414</v>
      </c>
      <c r="C14" s="203" t="s">
        <v>415</v>
      </c>
      <c r="D14" s="203" t="s">
        <v>615</v>
      </c>
      <c r="F14" s="92" t="s">
        <v>49</v>
      </c>
      <c r="G14" s="91" t="s">
        <v>13</v>
      </c>
      <c r="H14" s="21" t="s">
        <v>14</v>
      </c>
      <c r="I14" s="22" t="s">
        <v>15</v>
      </c>
      <c r="J14" s="23" t="s">
        <v>16</v>
      </c>
      <c r="K14" s="24" t="s">
        <v>17</v>
      </c>
      <c r="L14" s="25" t="s">
        <v>18</v>
      </c>
      <c r="M14" s="26" t="s">
        <v>19</v>
      </c>
      <c r="N14" s="29" t="s">
        <v>20</v>
      </c>
      <c r="O14" s="27" t="s">
        <v>21</v>
      </c>
      <c r="P14" s="31" t="s">
        <v>22</v>
      </c>
      <c r="Q14" s="198" t="s">
        <v>26</v>
      </c>
      <c r="S14" s="92" t="s">
        <v>49</v>
      </c>
      <c r="T14" s="92" t="s">
        <v>76</v>
      </c>
      <c r="V14" s="92" t="s">
        <v>49</v>
      </c>
      <c r="W14" s="91" t="s">
        <v>13</v>
      </c>
      <c r="X14" s="21" t="s">
        <v>14</v>
      </c>
      <c r="Y14" s="22" t="s">
        <v>15</v>
      </c>
      <c r="Z14" s="23" t="s">
        <v>16</v>
      </c>
      <c r="AA14" s="24" t="s">
        <v>17</v>
      </c>
      <c r="AB14" s="25" t="s">
        <v>18</v>
      </c>
      <c r="AC14" s="26" t="s">
        <v>19</v>
      </c>
      <c r="AD14" s="29" t="s">
        <v>20</v>
      </c>
      <c r="AE14" s="27" t="s">
        <v>21</v>
      </c>
      <c r="AF14" s="31" t="s">
        <v>22</v>
      </c>
      <c r="AG14" s="198" t="s">
        <v>26</v>
      </c>
      <c r="AI14" s="92" t="s">
        <v>49</v>
      </c>
      <c r="AJ14" s="91" t="s">
        <v>4</v>
      </c>
      <c r="AK14" s="21" t="s">
        <v>5</v>
      </c>
      <c r="AL14" s="22" t="s">
        <v>6</v>
      </c>
      <c r="AM14" s="23" t="s">
        <v>7</v>
      </c>
      <c r="AN14" s="24" t="s">
        <v>8</v>
      </c>
      <c r="AO14" s="25" t="s">
        <v>91</v>
      </c>
      <c r="AP14" s="26" t="s">
        <v>92</v>
      </c>
      <c r="AQ14" s="29" t="s">
        <v>93</v>
      </c>
      <c r="AR14" s="27" t="s">
        <v>94</v>
      </c>
      <c r="AS14" s="31" t="s">
        <v>95</v>
      </c>
      <c r="AT14" s="198" t="s">
        <v>26</v>
      </c>
    </row>
    <row r="15" spans="1:48">
      <c r="A15" s="247" t="str">
        <f>'N3.01'!A15</f>
        <v>Stage1: RIIO-1 Closeout Position</v>
      </c>
      <c r="B15" s="247" t="str">
        <f>'N3.01'!B15</f>
        <v>Total Asset Category Risk</v>
      </c>
      <c r="C15" s="247" t="str">
        <f>'N3.01'!C15</f>
        <v>Closeout Position</v>
      </c>
      <c r="D15" s="247" t="str">
        <f>'N3.01'!D15</f>
        <v>Total</v>
      </c>
      <c r="F15" s="212" t="s">
        <v>51</v>
      </c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253">
        <f t="shared" ref="Q15:Q22" si="1">SUM(G15:P15)</f>
        <v>0</v>
      </c>
      <c r="S15" s="199" t="str">
        <f>$X$12</f>
        <v>Units:</v>
      </c>
      <c r="T15" s="120"/>
      <c r="V15" s="199" t="str">
        <f>$X$12</f>
        <v>Units:</v>
      </c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253">
        <f t="shared" ref="AG15:AG20" si="2">SUM(W15:AF15)</f>
        <v>0</v>
      </c>
      <c r="AI15" s="199" t="str">
        <f>$X$12</f>
        <v>Units:</v>
      </c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253">
        <f t="shared" ref="AT15:AT20" si="3">SUM(AJ15:AS15)</f>
        <v>0</v>
      </c>
    </row>
    <row r="16" spans="1:48">
      <c r="A16" s="204" t="str">
        <f>'N3.01'!A16</f>
        <v>Stage1: RIIO-1 to RIIO-2</v>
      </c>
      <c r="B16" s="204" t="str">
        <f>'N3.01'!B16</f>
        <v>Normalisation: True-Up</v>
      </c>
      <c r="C16" s="204" t="str">
        <f>'N3.01'!C16</f>
        <v>Data Revision</v>
      </c>
      <c r="D16" s="204" t="str">
        <f>'N3.01'!D16</f>
        <v>N/A</v>
      </c>
      <c r="F16" s="212" t="s">
        <v>51</v>
      </c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253">
        <f t="shared" si="1"/>
        <v>0</v>
      </c>
      <c r="S16" s="199" t="str">
        <f>$X$12</f>
        <v>Units:</v>
      </c>
      <c r="T16" s="120"/>
      <c r="V16" s="199" t="str">
        <f>$X$12</f>
        <v>Units:</v>
      </c>
      <c r="W16" s="120"/>
      <c r="X16" s="120"/>
      <c r="Y16" s="120"/>
      <c r="Z16" s="120"/>
      <c r="AA16" s="120"/>
      <c r="AB16" s="120"/>
      <c r="AC16" s="120"/>
      <c r="AD16" s="120"/>
      <c r="AE16" s="120"/>
      <c r="AF16" s="120"/>
      <c r="AG16" s="253">
        <f t="shared" si="2"/>
        <v>0</v>
      </c>
      <c r="AI16" s="199" t="str">
        <f>$X$12</f>
        <v>Units:</v>
      </c>
      <c r="AJ16" s="120"/>
      <c r="AK16" s="120"/>
      <c r="AL16" s="120"/>
      <c r="AM16" s="120"/>
      <c r="AN16" s="120"/>
      <c r="AO16" s="120"/>
      <c r="AP16" s="120"/>
      <c r="AQ16" s="120"/>
      <c r="AR16" s="120"/>
      <c r="AS16" s="120"/>
      <c r="AT16" s="253">
        <f t="shared" si="3"/>
        <v>0</v>
      </c>
    </row>
    <row r="17" spans="1:46">
      <c r="A17" s="204" t="str">
        <f>'N3.01'!A17</f>
        <v>Stage1: RIIO-1 to RIIO-2</v>
      </c>
      <c r="B17" s="204" t="str">
        <f>'N3.01'!B17</f>
        <v>Normalisation: True-Up</v>
      </c>
      <c r="C17" s="204" t="str">
        <f>'N3.01'!C17</f>
        <v>Methodological Change</v>
      </c>
      <c r="D17" s="204" t="str">
        <f>'N3.01'!D17</f>
        <v>N/A</v>
      </c>
      <c r="F17" s="212" t="s">
        <v>51</v>
      </c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253">
        <f t="shared" si="1"/>
        <v>0</v>
      </c>
      <c r="S17" s="199" t="str">
        <f>$X$12</f>
        <v>Units:</v>
      </c>
      <c r="T17" s="120"/>
      <c r="V17" s="199" t="str">
        <f>$X$12</f>
        <v>Units:</v>
      </c>
      <c r="W17" s="120"/>
      <c r="X17" s="120"/>
      <c r="Y17" s="120"/>
      <c r="Z17" s="120"/>
      <c r="AA17" s="120"/>
      <c r="AB17" s="120"/>
      <c r="AC17" s="120"/>
      <c r="AD17" s="120"/>
      <c r="AE17" s="120"/>
      <c r="AF17" s="120"/>
      <c r="AG17" s="253">
        <f t="shared" si="2"/>
        <v>0</v>
      </c>
      <c r="AI17" s="199" t="str">
        <f>$X$12</f>
        <v>Units:</v>
      </c>
      <c r="AJ17" s="120"/>
      <c r="AK17" s="120"/>
      <c r="AL17" s="120"/>
      <c r="AM17" s="120"/>
      <c r="AN17" s="120"/>
      <c r="AO17" s="120"/>
      <c r="AP17" s="120"/>
      <c r="AQ17" s="120"/>
      <c r="AR17" s="120"/>
      <c r="AS17" s="120"/>
      <c r="AT17" s="253">
        <f t="shared" si="3"/>
        <v>0</v>
      </c>
    </row>
    <row r="18" spans="1:46">
      <c r="A18" s="204" t="str">
        <f>'N3.01'!A18</f>
        <v>Stage1: RIIO-1 to RIIO-2</v>
      </c>
      <c r="B18" s="204" t="str">
        <f>'N3.01'!B18</f>
        <v>Normalisation: True-Up</v>
      </c>
      <c r="C18" s="248" t="str">
        <f>'N3.01'!C18</f>
        <v>Optional entry 1</v>
      </c>
      <c r="D18" s="204" t="str">
        <f>'N3.01'!D18</f>
        <v>N/A</v>
      </c>
      <c r="F18" s="212" t="s">
        <v>51</v>
      </c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253">
        <f t="shared" si="1"/>
        <v>0</v>
      </c>
      <c r="S18" s="199" t="str">
        <f>$X$12</f>
        <v>Units:</v>
      </c>
      <c r="T18" s="120"/>
      <c r="V18" s="199" t="str">
        <f>$X$12</f>
        <v>Units:</v>
      </c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253">
        <f t="shared" si="2"/>
        <v>0</v>
      </c>
      <c r="AI18" s="199" t="str">
        <f>$X$12</f>
        <v>Units:</v>
      </c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253">
        <f t="shared" si="3"/>
        <v>0</v>
      </c>
    </row>
    <row r="19" spans="1:46">
      <c r="A19" s="204" t="str">
        <f>'N3.01'!A19</f>
        <v>Stage1: RIIO-1 to RIIO-2</v>
      </c>
      <c r="B19" s="204" t="str">
        <f>'N3.01'!B19</f>
        <v>Normalisation: True-Up</v>
      </c>
      <c r="C19" s="248" t="str">
        <f>'N3.01'!C19</f>
        <v>Optional entry 2</v>
      </c>
      <c r="D19" s="204" t="str">
        <f>'N3.01'!D19</f>
        <v>N/A</v>
      </c>
      <c r="F19" s="212" t="s">
        <v>51</v>
      </c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252">
        <f t="shared" si="1"/>
        <v>0</v>
      </c>
      <c r="S19" s="199" t="str">
        <f>$X$12</f>
        <v>Units:</v>
      </c>
      <c r="T19" s="120"/>
      <c r="V19" s="199" t="str">
        <f>$X$12</f>
        <v>Units:</v>
      </c>
      <c r="W19" s="120"/>
      <c r="X19" s="120"/>
      <c r="Y19" s="120"/>
      <c r="Z19" s="120"/>
      <c r="AA19" s="120"/>
      <c r="AB19" s="120"/>
      <c r="AC19" s="120"/>
      <c r="AD19" s="120"/>
      <c r="AE19" s="120"/>
      <c r="AF19" s="120"/>
      <c r="AG19" s="252">
        <f t="shared" si="2"/>
        <v>0</v>
      </c>
      <c r="AI19" s="199" t="str">
        <f>$X$12</f>
        <v>Units:</v>
      </c>
      <c r="AJ19" s="120"/>
      <c r="AK19" s="120"/>
      <c r="AL19" s="120"/>
      <c r="AM19" s="120"/>
      <c r="AN19" s="120"/>
      <c r="AO19" s="120"/>
      <c r="AP19" s="120"/>
      <c r="AQ19" s="120"/>
      <c r="AR19" s="120"/>
      <c r="AS19" s="120"/>
      <c r="AT19" s="252">
        <f t="shared" si="3"/>
        <v>0</v>
      </c>
    </row>
    <row r="20" spans="1:46">
      <c r="A20" s="247" t="str">
        <f>'N3.01'!A20</f>
        <v>Stage 2: RIIO-2 Start Position 2020/21</v>
      </c>
      <c r="B20" s="247" t="str">
        <f>'N3.01'!B20</f>
        <v>Total Asset Category Risk</v>
      </c>
      <c r="C20" s="247" t="str">
        <f>'N3.01'!C20</f>
        <v>Start Position</v>
      </c>
      <c r="D20" s="247" t="str">
        <f>'N3.01'!D20</f>
        <v>Total</v>
      </c>
      <c r="F20" s="212" t="s">
        <v>51</v>
      </c>
      <c r="G20" s="252">
        <f>SUM(G15:G19)</f>
        <v>0</v>
      </c>
      <c r="H20" s="252">
        <f t="shared" ref="H20:P20" si="4">SUM(H15:H19)</f>
        <v>0</v>
      </c>
      <c r="I20" s="252">
        <f t="shared" si="4"/>
        <v>0</v>
      </c>
      <c r="J20" s="252">
        <f t="shared" si="4"/>
        <v>0</v>
      </c>
      <c r="K20" s="252">
        <f t="shared" si="4"/>
        <v>0</v>
      </c>
      <c r="L20" s="252">
        <f t="shared" si="4"/>
        <v>0</v>
      </c>
      <c r="M20" s="252">
        <f t="shared" si="4"/>
        <v>0</v>
      </c>
      <c r="N20" s="252">
        <f t="shared" si="4"/>
        <v>0</v>
      </c>
      <c r="O20" s="252">
        <f t="shared" si="4"/>
        <v>0</v>
      </c>
      <c r="P20" s="252">
        <f t="shared" si="4"/>
        <v>0</v>
      </c>
      <c r="Q20" s="252">
        <f t="shared" si="1"/>
        <v>0</v>
      </c>
      <c r="S20" s="199" t="str">
        <f t="shared" ref="S20:S55" si="5">$X$12</f>
        <v>Units:</v>
      </c>
      <c r="T20" s="120"/>
      <c r="V20" s="199" t="str">
        <f t="shared" ref="V20:V55" si="6">$X$12</f>
        <v>Units:</v>
      </c>
      <c r="W20" s="252">
        <f t="shared" ref="W20:AF20" si="7">SUM(W15:W19)</f>
        <v>0</v>
      </c>
      <c r="X20" s="252">
        <f t="shared" si="7"/>
        <v>0</v>
      </c>
      <c r="Y20" s="252">
        <f t="shared" si="7"/>
        <v>0</v>
      </c>
      <c r="Z20" s="252">
        <f t="shared" si="7"/>
        <v>0</v>
      </c>
      <c r="AA20" s="252">
        <f t="shared" si="7"/>
        <v>0</v>
      </c>
      <c r="AB20" s="252">
        <f t="shared" si="7"/>
        <v>0</v>
      </c>
      <c r="AC20" s="252">
        <f t="shared" si="7"/>
        <v>0</v>
      </c>
      <c r="AD20" s="252">
        <f t="shared" si="7"/>
        <v>0</v>
      </c>
      <c r="AE20" s="252">
        <f t="shared" si="7"/>
        <v>0</v>
      </c>
      <c r="AF20" s="252">
        <f t="shared" si="7"/>
        <v>0</v>
      </c>
      <c r="AG20" s="252">
        <f t="shared" si="2"/>
        <v>0</v>
      </c>
      <c r="AI20" s="199" t="str">
        <f t="shared" ref="AI20:AI55" si="8">$X$12</f>
        <v>Units:</v>
      </c>
      <c r="AJ20" s="252">
        <f t="shared" ref="AJ20:AS20" si="9">SUM(AJ15:AJ19)</f>
        <v>0</v>
      </c>
      <c r="AK20" s="252">
        <f t="shared" si="9"/>
        <v>0</v>
      </c>
      <c r="AL20" s="252">
        <f t="shared" si="9"/>
        <v>0</v>
      </c>
      <c r="AM20" s="252">
        <f t="shared" si="9"/>
        <v>0</v>
      </c>
      <c r="AN20" s="252">
        <f t="shared" si="9"/>
        <v>0</v>
      </c>
      <c r="AO20" s="252">
        <f t="shared" si="9"/>
        <v>0</v>
      </c>
      <c r="AP20" s="252">
        <f t="shared" si="9"/>
        <v>0</v>
      </c>
      <c r="AQ20" s="252">
        <f t="shared" si="9"/>
        <v>0</v>
      </c>
      <c r="AR20" s="252">
        <f t="shared" si="9"/>
        <v>0</v>
      </c>
      <c r="AS20" s="252">
        <f t="shared" si="9"/>
        <v>0</v>
      </c>
      <c r="AT20" s="252">
        <f t="shared" si="3"/>
        <v>0</v>
      </c>
    </row>
    <row r="21" spans="1:46">
      <c r="A21" s="204" t="str">
        <f>'N3.01'!A21</f>
        <v>Stage 2: Without Intervention Risk Change</v>
      </c>
      <c r="B21" s="204" t="str">
        <f>'N3.01'!B21</f>
        <v>Deterioration</v>
      </c>
      <c r="C21" s="204" t="str">
        <f>'N3.01'!C21</f>
        <v>Original Forecast Deterioration</v>
      </c>
      <c r="D21" s="204" t="str">
        <f>'N3.01'!D21</f>
        <v>N/A</v>
      </c>
      <c r="F21" s="212" t="s">
        <v>51</v>
      </c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253">
        <f t="shared" si="1"/>
        <v>0</v>
      </c>
      <c r="S21" s="199" t="str">
        <f t="shared" si="5"/>
        <v>Units:</v>
      </c>
      <c r="T21" s="120"/>
      <c r="V21" s="199" t="str">
        <f t="shared" si="6"/>
        <v>Units:</v>
      </c>
      <c r="W21" s="120"/>
      <c r="X21" s="120"/>
      <c r="Y21" s="120"/>
      <c r="Z21" s="120"/>
      <c r="AA21" s="120"/>
      <c r="AB21" s="120"/>
      <c r="AC21" s="120"/>
      <c r="AD21" s="120"/>
      <c r="AE21" s="120"/>
      <c r="AF21" s="120"/>
      <c r="AG21" s="253">
        <f t="shared" ref="AG21:AG32" si="10">SUM(W21:AF21)</f>
        <v>0</v>
      </c>
      <c r="AI21" s="199" t="str">
        <f t="shared" si="8"/>
        <v>Units:</v>
      </c>
      <c r="AJ21" s="120"/>
      <c r="AK21" s="120"/>
      <c r="AL21" s="120"/>
      <c r="AM21" s="120"/>
      <c r="AN21" s="120"/>
      <c r="AO21" s="120"/>
      <c r="AP21" s="120"/>
      <c r="AQ21" s="120"/>
      <c r="AR21" s="120"/>
      <c r="AS21" s="120"/>
      <c r="AT21" s="253">
        <f t="shared" ref="AT21:AT32" si="11">SUM(AJ21:AS21)</f>
        <v>0</v>
      </c>
    </row>
    <row r="22" spans="1:46">
      <c r="A22" s="204" t="str">
        <f>'N3.01'!A22</f>
        <v>Stage 2: Without Intervention Risk Change</v>
      </c>
      <c r="B22" s="204" t="str">
        <f>'N3.01'!B22</f>
        <v>Non-Intervention Impacts</v>
      </c>
      <c r="C22" s="204" t="str">
        <f>'N3.01'!C22</f>
        <v>Revised Forecast Deterioration</v>
      </c>
      <c r="D22" s="204" t="str">
        <f>'N3.01'!D22</f>
        <v>N/A</v>
      </c>
      <c r="F22" s="212" t="s">
        <v>51</v>
      </c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253">
        <f t="shared" si="1"/>
        <v>0</v>
      </c>
      <c r="S22" s="199" t="str">
        <f t="shared" si="5"/>
        <v>Units:</v>
      </c>
      <c r="T22" s="120"/>
      <c r="V22" s="199" t="str">
        <f t="shared" si="6"/>
        <v>Units:</v>
      </c>
      <c r="W22" s="120"/>
      <c r="X22" s="120"/>
      <c r="Y22" s="120"/>
      <c r="Z22" s="120"/>
      <c r="AA22" s="120"/>
      <c r="AB22" s="120"/>
      <c r="AC22" s="120"/>
      <c r="AD22" s="120"/>
      <c r="AE22" s="120"/>
      <c r="AF22" s="120"/>
      <c r="AG22" s="253">
        <f t="shared" si="10"/>
        <v>0</v>
      </c>
      <c r="AI22" s="199" t="str">
        <f t="shared" si="8"/>
        <v>Units:</v>
      </c>
      <c r="AJ22" s="120"/>
      <c r="AK22" s="120"/>
      <c r="AL22" s="120"/>
      <c r="AM22" s="120"/>
      <c r="AN22" s="120"/>
      <c r="AO22" s="120"/>
      <c r="AP22" s="120"/>
      <c r="AQ22" s="120"/>
      <c r="AR22" s="120"/>
      <c r="AS22" s="120"/>
      <c r="AT22" s="253">
        <f t="shared" si="11"/>
        <v>0</v>
      </c>
    </row>
    <row r="23" spans="1:46">
      <c r="A23" s="204" t="str">
        <f>'N3.01'!A23</f>
        <v>Stage 2: Without Intervention Risk Change</v>
      </c>
      <c r="B23" s="204" t="str">
        <f>'N3.01'!B23</f>
        <v>Non-Intervention Impacts</v>
      </c>
      <c r="C23" s="204" t="str">
        <f>'N3.01'!C23</f>
        <v>Deterioration Change Impact</v>
      </c>
      <c r="D23" s="204" t="str">
        <f>'N3.01'!D23</f>
        <v>Non-Intervention</v>
      </c>
      <c r="F23" s="212" t="s">
        <v>51</v>
      </c>
      <c r="G23" s="254">
        <f t="shared" ref="G23:P23" si="12">G$22-G$21</f>
        <v>0</v>
      </c>
      <c r="H23" s="254">
        <f t="shared" si="12"/>
        <v>0</v>
      </c>
      <c r="I23" s="254">
        <f t="shared" si="12"/>
        <v>0</v>
      </c>
      <c r="J23" s="254">
        <f t="shared" si="12"/>
        <v>0</v>
      </c>
      <c r="K23" s="254">
        <f t="shared" si="12"/>
        <v>0</v>
      </c>
      <c r="L23" s="254">
        <f t="shared" si="12"/>
        <v>0</v>
      </c>
      <c r="M23" s="254">
        <f t="shared" si="12"/>
        <v>0</v>
      </c>
      <c r="N23" s="254">
        <f t="shared" si="12"/>
        <v>0</v>
      </c>
      <c r="O23" s="254">
        <f t="shared" si="12"/>
        <v>0</v>
      </c>
      <c r="P23" s="254">
        <f t="shared" si="12"/>
        <v>0</v>
      </c>
      <c r="Q23" s="253">
        <f t="shared" ref="Q23:Q32" si="13">SUM(G23:P23)</f>
        <v>0</v>
      </c>
      <c r="S23" s="199" t="str">
        <f t="shared" si="5"/>
        <v>Units:</v>
      </c>
      <c r="T23" s="120"/>
      <c r="V23" s="199" t="str">
        <f t="shared" si="6"/>
        <v>Units:</v>
      </c>
      <c r="W23" s="254">
        <f t="shared" ref="W23:AF23" si="14">W$22-W$21</f>
        <v>0</v>
      </c>
      <c r="X23" s="254">
        <f t="shared" si="14"/>
        <v>0</v>
      </c>
      <c r="Y23" s="254">
        <f t="shared" si="14"/>
        <v>0</v>
      </c>
      <c r="Z23" s="254">
        <f t="shared" si="14"/>
        <v>0</v>
      </c>
      <c r="AA23" s="254">
        <f t="shared" si="14"/>
        <v>0</v>
      </c>
      <c r="AB23" s="254">
        <f t="shared" si="14"/>
        <v>0</v>
      </c>
      <c r="AC23" s="254">
        <f t="shared" si="14"/>
        <v>0</v>
      </c>
      <c r="AD23" s="254">
        <f t="shared" si="14"/>
        <v>0</v>
      </c>
      <c r="AE23" s="254">
        <f t="shared" si="14"/>
        <v>0</v>
      </c>
      <c r="AF23" s="254">
        <f t="shared" si="14"/>
        <v>0</v>
      </c>
      <c r="AG23" s="253">
        <f t="shared" si="10"/>
        <v>0</v>
      </c>
      <c r="AI23" s="199" t="str">
        <f t="shared" si="8"/>
        <v>Units:</v>
      </c>
      <c r="AJ23" s="254">
        <f t="shared" ref="AJ23:AS23" si="15">AJ$22-AJ$21</f>
        <v>0</v>
      </c>
      <c r="AK23" s="254">
        <f t="shared" si="15"/>
        <v>0</v>
      </c>
      <c r="AL23" s="254">
        <f t="shared" si="15"/>
        <v>0</v>
      </c>
      <c r="AM23" s="254">
        <f t="shared" si="15"/>
        <v>0</v>
      </c>
      <c r="AN23" s="254">
        <f t="shared" si="15"/>
        <v>0</v>
      </c>
      <c r="AO23" s="254">
        <f t="shared" si="15"/>
        <v>0</v>
      </c>
      <c r="AP23" s="254">
        <f t="shared" si="15"/>
        <v>0</v>
      </c>
      <c r="AQ23" s="254">
        <f t="shared" si="15"/>
        <v>0</v>
      </c>
      <c r="AR23" s="254">
        <f t="shared" si="15"/>
        <v>0</v>
      </c>
      <c r="AS23" s="254">
        <f t="shared" si="15"/>
        <v>0</v>
      </c>
      <c r="AT23" s="253">
        <f t="shared" si="11"/>
        <v>0</v>
      </c>
    </row>
    <row r="24" spans="1:46">
      <c r="A24" s="204" t="str">
        <f>'N3.01'!A24</f>
        <v>Stage 2: Without Intervention Risk Change</v>
      </c>
      <c r="B24" s="204" t="str">
        <f>'N3.01'!B24</f>
        <v>Non-Intervention Impacts</v>
      </c>
      <c r="C24" s="204" t="str">
        <f>'N3.01'!C24</f>
        <v>Revised Forecast Methodology Change</v>
      </c>
      <c r="D24" s="204" t="str">
        <f>'N3.01'!D24</f>
        <v>N/A</v>
      </c>
      <c r="F24" s="212" t="s">
        <v>51</v>
      </c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253">
        <f>SUM(G24:P24)</f>
        <v>0</v>
      </c>
      <c r="S24" s="199" t="str">
        <f t="shared" si="5"/>
        <v>Units:</v>
      </c>
      <c r="T24" s="120"/>
      <c r="V24" s="199" t="str">
        <f t="shared" si="6"/>
        <v>Units:</v>
      </c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253">
        <f t="shared" si="10"/>
        <v>0</v>
      </c>
      <c r="AI24" s="199" t="str">
        <f t="shared" si="8"/>
        <v>Units:</v>
      </c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253">
        <f t="shared" si="11"/>
        <v>0</v>
      </c>
    </row>
    <row r="25" spans="1:46">
      <c r="A25" s="204" t="str">
        <f>'N3.01'!A25</f>
        <v>Stage 2: Without Intervention Risk Change</v>
      </c>
      <c r="B25" s="204" t="str">
        <f>'N3.01'!B25</f>
        <v>Non-Intervention Impacts</v>
      </c>
      <c r="C25" s="204" t="str">
        <f>'N3.01'!C25</f>
        <v>Methodology Change Impact</v>
      </c>
      <c r="D25" s="204" t="str">
        <f>'N3.01'!D25</f>
        <v>Non-Intervention</v>
      </c>
      <c r="F25" s="212" t="s">
        <v>51</v>
      </c>
      <c r="G25" s="254">
        <f t="shared" ref="G25:P25" si="16">G$24-G$22</f>
        <v>0</v>
      </c>
      <c r="H25" s="254">
        <f t="shared" si="16"/>
        <v>0</v>
      </c>
      <c r="I25" s="254">
        <f t="shared" si="16"/>
        <v>0</v>
      </c>
      <c r="J25" s="254">
        <f t="shared" si="16"/>
        <v>0</v>
      </c>
      <c r="K25" s="254">
        <f t="shared" si="16"/>
        <v>0</v>
      </c>
      <c r="L25" s="254">
        <f t="shared" si="16"/>
        <v>0</v>
      </c>
      <c r="M25" s="254">
        <f t="shared" si="16"/>
        <v>0</v>
      </c>
      <c r="N25" s="254">
        <f t="shared" si="16"/>
        <v>0</v>
      </c>
      <c r="O25" s="254">
        <f t="shared" si="16"/>
        <v>0</v>
      </c>
      <c r="P25" s="254">
        <f t="shared" si="16"/>
        <v>0</v>
      </c>
      <c r="Q25" s="253">
        <f t="shared" si="13"/>
        <v>0</v>
      </c>
      <c r="S25" s="199" t="str">
        <f t="shared" si="5"/>
        <v>Units:</v>
      </c>
      <c r="T25" s="120"/>
      <c r="V25" s="199" t="str">
        <f t="shared" si="6"/>
        <v>Units:</v>
      </c>
      <c r="W25" s="254">
        <f t="shared" ref="W25:AF25" si="17">W$24-W$22</f>
        <v>0</v>
      </c>
      <c r="X25" s="254">
        <f t="shared" si="17"/>
        <v>0</v>
      </c>
      <c r="Y25" s="254">
        <f t="shared" si="17"/>
        <v>0</v>
      </c>
      <c r="Z25" s="254">
        <f t="shared" si="17"/>
        <v>0</v>
      </c>
      <c r="AA25" s="254">
        <f t="shared" si="17"/>
        <v>0</v>
      </c>
      <c r="AB25" s="254">
        <f t="shared" si="17"/>
        <v>0</v>
      </c>
      <c r="AC25" s="254">
        <f t="shared" si="17"/>
        <v>0</v>
      </c>
      <c r="AD25" s="254">
        <f t="shared" si="17"/>
        <v>0</v>
      </c>
      <c r="AE25" s="254">
        <f t="shared" si="17"/>
        <v>0</v>
      </c>
      <c r="AF25" s="254">
        <f t="shared" si="17"/>
        <v>0</v>
      </c>
      <c r="AG25" s="253">
        <f t="shared" si="10"/>
        <v>0</v>
      </c>
      <c r="AI25" s="199" t="str">
        <f t="shared" si="8"/>
        <v>Units:</v>
      </c>
      <c r="AJ25" s="254">
        <f t="shared" ref="AJ25:AS25" si="18">AJ$24-AJ$22</f>
        <v>0</v>
      </c>
      <c r="AK25" s="254">
        <f t="shared" si="18"/>
        <v>0</v>
      </c>
      <c r="AL25" s="254">
        <f t="shared" si="18"/>
        <v>0</v>
      </c>
      <c r="AM25" s="254">
        <f t="shared" si="18"/>
        <v>0</v>
      </c>
      <c r="AN25" s="254">
        <f t="shared" si="18"/>
        <v>0</v>
      </c>
      <c r="AO25" s="254">
        <f t="shared" si="18"/>
        <v>0</v>
      </c>
      <c r="AP25" s="254">
        <f t="shared" si="18"/>
        <v>0</v>
      </c>
      <c r="AQ25" s="254">
        <f t="shared" si="18"/>
        <v>0</v>
      </c>
      <c r="AR25" s="254">
        <f t="shared" si="18"/>
        <v>0</v>
      </c>
      <c r="AS25" s="254">
        <f t="shared" si="18"/>
        <v>0</v>
      </c>
      <c r="AT25" s="253">
        <f t="shared" si="11"/>
        <v>0</v>
      </c>
    </row>
    <row r="26" spans="1:46">
      <c r="A26" s="204" t="str">
        <f>'N3.01'!A26</f>
        <v>Stage 2: Without Intervention Risk Change</v>
      </c>
      <c r="B26" s="204" t="str">
        <f>'N3.01'!B26</f>
        <v>Load Related Work</v>
      </c>
      <c r="C26" s="204" t="str">
        <f>'N3.01'!C26</f>
        <v>Asset Additions (not part of replace or refurb)</v>
      </c>
      <c r="D26" s="204" t="str">
        <f>'N3.01'!D26</f>
        <v>Other Interventions</v>
      </c>
      <c r="F26" s="212" t="s">
        <v>51</v>
      </c>
      <c r="G26" s="120"/>
      <c r="H26" s="120"/>
      <c r="I26" s="120"/>
      <c r="J26" s="120"/>
      <c r="K26" s="120"/>
      <c r="L26" s="120"/>
      <c r="M26" s="120"/>
      <c r="N26" s="120"/>
      <c r="O26" s="120"/>
      <c r="P26" s="120"/>
      <c r="Q26" s="253">
        <f t="shared" si="13"/>
        <v>0</v>
      </c>
      <c r="S26" s="199" t="str">
        <f t="shared" si="5"/>
        <v>Units:</v>
      </c>
      <c r="T26" s="120"/>
      <c r="V26" s="199" t="str">
        <f t="shared" si="6"/>
        <v>Units:</v>
      </c>
      <c r="W26" s="120"/>
      <c r="X26" s="120"/>
      <c r="Y26" s="120"/>
      <c r="Z26" s="120"/>
      <c r="AA26" s="120"/>
      <c r="AB26" s="120"/>
      <c r="AC26" s="120"/>
      <c r="AD26" s="120"/>
      <c r="AE26" s="120"/>
      <c r="AF26" s="120"/>
      <c r="AG26" s="253">
        <f t="shared" si="10"/>
        <v>0</v>
      </c>
      <c r="AI26" s="199" t="str">
        <f t="shared" si="8"/>
        <v>Units:</v>
      </c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253">
        <f t="shared" si="11"/>
        <v>0</v>
      </c>
    </row>
    <row r="27" spans="1:46">
      <c r="A27" s="204" t="str">
        <f>'N3.01'!A27</f>
        <v>Stage 2: Without Intervention Risk Change</v>
      </c>
      <c r="B27" s="204" t="str">
        <f>'N3.01'!B27</f>
        <v>Load Related Work</v>
      </c>
      <c r="C27" s="204" t="str">
        <f>'N3.01'!C27</f>
        <v>Asset Disposals  (not part of replace or refurb)</v>
      </c>
      <c r="D27" s="204" t="str">
        <f>'N3.01'!D27</f>
        <v>Other Interventions</v>
      </c>
      <c r="F27" s="212" t="s">
        <v>51</v>
      </c>
      <c r="G27" s="120"/>
      <c r="H27" s="120"/>
      <c r="I27" s="120"/>
      <c r="J27" s="120"/>
      <c r="K27" s="120"/>
      <c r="L27" s="120"/>
      <c r="M27" s="120"/>
      <c r="N27" s="120"/>
      <c r="O27" s="120"/>
      <c r="P27" s="120"/>
      <c r="Q27" s="253">
        <f t="shared" si="13"/>
        <v>0</v>
      </c>
      <c r="S27" s="199" t="str">
        <f t="shared" si="5"/>
        <v>Units:</v>
      </c>
      <c r="T27" s="120"/>
      <c r="V27" s="199" t="str">
        <f t="shared" si="6"/>
        <v>Units:</v>
      </c>
      <c r="W27" s="120"/>
      <c r="X27" s="120"/>
      <c r="Y27" s="120"/>
      <c r="Z27" s="120"/>
      <c r="AA27" s="120"/>
      <c r="AB27" s="120"/>
      <c r="AC27" s="120"/>
      <c r="AD27" s="120"/>
      <c r="AE27" s="120"/>
      <c r="AF27" s="120"/>
      <c r="AG27" s="253">
        <f t="shared" si="10"/>
        <v>0</v>
      </c>
      <c r="AI27" s="199" t="str">
        <f t="shared" si="8"/>
        <v>Units:</v>
      </c>
      <c r="AJ27" s="120"/>
      <c r="AK27" s="120"/>
      <c r="AL27" s="120"/>
      <c r="AM27" s="120"/>
      <c r="AN27" s="120"/>
      <c r="AO27" s="120"/>
      <c r="AP27" s="120"/>
      <c r="AQ27" s="120"/>
      <c r="AR27" s="120"/>
      <c r="AS27" s="120"/>
      <c r="AT27" s="253">
        <f t="shared" si="11"/>
        <v>0</v>
      </c>
    </row>
    <row r="28" spans="1:46">
      <c r="A28" s="204" t="str">
        <f>'N3.01'!A28</f>
        <v>Stage 2: Without Intervention Risk Change</v>
      </c>
      <c r="B28" s="204" t="str">
        <f>'N3.01'!B28</f>
        <v>Risk Changes</v>
      </c>
      <c r="C28" s="204" t="str">
        <f>'N3.01'!C28</f>
        <v>Changes in Maintenance Programme</v>
      </c>
      <c r="D28" s="204" t="str">
        <f>'N3.01'!D28</f>
        <v>Other Interventions</v>
      </c>
      <c r="F28" s="212" t="s">
        <v>51</v>
      </c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253">
        <f t="shared" si="13"/>
        <v>0</v>
      </c>
      <c r="S28" s="199" t="str">
        <f t="shared" si="5"/>
        <v>Units:</v>
      </c>
      <c r="T28" s="120"/>
      <c r="V28" s="199" t="str">
        <f t="shared" si="6"/>
        <v>Units:</v>
      </c>
      <c r="W28" s="120"/>
      <c r="X28" s="120"/>
      <c r="Y28" s="120"/>
      <c r="Z28" s="120"/>
      <c r="AA28" s="120"/>
      <c r="AB28" s="120"/>
      <c r="AC28" s="120"/>
      <c r="AD28" s="120"/>
      <c r="AE28" s="120"/>
      <c r="AF28" s="120"/>
      <c r="AG28" s="253">
        <f t="shared" si="10"/>
        <v>0</v>
      </c>
      <c r="AI28" s="199" t="str">
        <f t="shared" si="8"/>
        <v>Units:</v>
      </c>
      <c r="AJ28" s="120"/>
      <c r="AK28" s="120"/>
      <c r="AL28" s="120"/>
      <c r="AM28" s="120"/>
      <c r="AN28" s="120"/>
      <c r="AO28" s="120"/>
      <c r="AP28" s="120"/>
      <c r="AQ28" s="120"/>
      <c r="AR28" s="120"/>
      <c r="AS28" s="120"/>
      <c r="AT28" s="253">
        <f t="shared" si="11"/>
        <v>0</v>
      </c>
    </row>
    <row r="29" spans="1:46">
      <c r="A29" s="204" t="str">
        <f>'N3.01'!A29</f>
        <v>Stage 2: Without Intervention Risk Change</v>
      </c>
      <c r="B29" s="204" t="str">
        <f>'N3.01'!B29</f>
        <v>Risk Changes</v>
      </c>
      <c r="C29" s="204" t="str">
        <f>'N3.01'!C29</f>
        <v>Manual Over-ride on PoF or CoF</v>
      </c>
      <c r="D29" s="204" t="str">
        <f>'N3.01'!D29</f>
        <v>Non-Intervention</v>
      </c>
      <c r="F29" s="212" t="s">
        <v>51</v>
      </c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253">
        <f t="shared" si="13"/>
        <v>0</v>
      </c>
      <c r="S29" s="199" t="str">
        <f t="shared" si="5"/>
        <v>Units:</v>
      </c>
      <c r="T29" s="120"/>
      <c r="V29" s="199" t="str">
        <f t="shared" si="6"/>
        <v>Units:</v>
      </c>
      <c r="W29" s="120"/>
      <c r="X29" s="120"/>
      <c r="Y29" s="120"/>
      <c r="Z29" s="120"/>
      <c r="AA29" s="120"/>
      <c r="AB29" s="120"/>
      <c r="AC29" s="120"/>
      <c r="AD29" s="120"/>
      <c r="AE29" s="120"/>
      <c r="AF29" s="120"/>
      <c r="AG29" s="253">
        <f t="shared" si="10"/>
        <v>0</v>
      </c>
      <c r="AI29" s="199" t="str">
        <f t="shared" si="8"/>
        <v>Units:</v>
      </c>
      <c r="AJ29" s="120"/>
      <c r="AK29" s="120"/>
      <c r="AL29" s="120"/>
      <c r="AM29" s="120"/>
      <c r="AN29" s="120"/>
      <c r="AO29" s="120"/>
      <c r="AP29" s="120"/>
      <c r="AQ29" s="120"/>
      <c r="AR29" s="120"/>
      <c r="AS29" s="120"/>
      <c r="AT29" s="253">
        <f t="shared" si="11"/>
        <v>0</v>
      </c>
    </row>
    <row r="30" spans="1:46">
      <c r="A30" s="204" t="str">
        <f>'N3.01'!A30</f>
        <v>Stage 2: Without Intervention Risk Change</v>
      </c>
      <c r="B30" s="204" t="str">
        <f>'N3.01'!B30</f>
        <v>Risk Changes</v>
      </c>
      <c r="C30" s="204" t="str">
        <f>'N3.01'!C30</f>
        <v>Extension of Expected Asset Life</v>
      </c>
      <c r="D30" s="204" t="str">
        <f>'N3.01'!D30</f>
        <v>Non-Intervention</v>
      </c>
      <c r="F30" s="212" t="s">
        <v>51</v>
      </c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253">
        <f t="shared" si="13"/>
        <v>0</v>
      </c>
      <c r="S30" s="199" t="str">
        <f t="shared" si="5"/>
        <v>Units:</v>
      </c>
      <c r="T30" s="120"/>
      <c r="V30" s="199" t="str">
        <f t="shared" si="6"/>
        <v>Units:</v>
      </c>
      <c r="W30" s="120"/>
      <c r="X30" s="120"/>
      <c r="Y30" s="120"/>
      <c r="Z30" s="120"/>
      <c r="AA30" s="120"/>
      <c r="AB30" s="120"/>
      <c r="AC30" s="120"/>
      <c r="AD30" s="120"/>
      <c r="AE30" s="120"/>
      <c r="AF30" s="120"/>
      <c r="AG30" s="253">
        <f t="shared" si="10"/>
        <v>0</v>
      </c>
      <c r="AI30" s="199" t="str">
        <f t="shared" si="8"/>
        <v>Units:</v>
      </c>
      <c r="AJ30" s="120"/>
      <c r="AK30" s="120"/>
      <c r="AL30" s="120"/>
      <c r="AM30" s="120"/>
      <c r="AN30" s="120"/>
      <c r="AO30" s="120"/>
      <c r="AP30" s="120"/>
      <c r="AQ30" s="120"/>
      <c r="AR30" s="120"/>
      <c r="AS30" s="120"/>
      <c r="AT30" s="253">
        <f t="shared" si="11"/>
        <v>0</v>
      </c>
    </row>
    <row r="31" spans="1:46">
      <c r="A31" s="204" t="str">
        <f>'N3.01'!A31</f>
        <v>Stage 2: Without Intervention Risk Change</v>
      </c>
      <c r="B31" s="204" t="str">
        <f>'N3.01'!B31</f>
        <v>Risk Changes</v>
      </c>
      <c r="C31" s="204" t="str">
        <f>'N3.01'!C31</f>
        <v>Consequential Interventions</v>
      </c>
      <c r="D31" s="204" t="str">
        <f>'N3.01'!D31</f>
        <v>Non-Intervention</v>
      </c>
      <c r="F31" s="212" t="s">
        <v>51</v>
      </c>
      <c r="G31" s="120"/>
      <c r="H31" s="120"/>
      <c r="I31" s="120"/>
      <c r="J31" s="120"/>
      <c r="K31" s="120"/>
      <c r="L31" s="120"/>
      <c r="M31" s="120"/>
      <c r="N31" s="120"/>
      <c r="O31" s="120"/>
      <c r="P31" s="120"/>
      <c r="Q31" s="253">
        <f t="shared" si="13"/>
        <v>0</v>
      </c>
      <c r="S31" s="199" t="str">
        <f t="shared" si="5"/>
        <v>Units:</v>
      </c>
      <c r="T31" s="120"/>
      <c r="V31" s="199" t="str">
        <f t="shared" si="6"/>
        <v>Units:</v>
      </c>
      <c r="W31" s="120"/>
      <c r="X31" s="120"/>
      <c r="Y31" s="120"/>
      <c r="Z31" s="120"/>
      <c r="AA31" s="120"/>
      <c r="AB31" s="120"/>
      <c r="AC31" s="120"/>
      <c r="AD31" s="120"/>
      <c r="AE31" s="120"/>
      <c r="AF31" s="120"/>
      <c r="AG31" s="253">
        <f t="shared" si="10"/>
        <v>0</v>
      </c>
      <c r="AI31" s="199" t="str">
        <f t="shared" si="8"/>
        <v>Units:</v>
      </c>
      <c r="AJ31" s="120"/>
      <c r="AK31" s="120"/>
      <c r="AL31" s="120"/>
      <c r="AM31" s="120"/>
      <c r="AN31" s="120"/>
      <c r="AO31" s="120"/>
      <c r="AP31" s="120"/>
      <c r="AQ31" s="120"/>
      <c r="AR31" s="120"/>
      <c r="AS31" s="120"/>
      <c r="AT31" s="253">
        <f t="shared" si="11"/>
        <v>0</v>
      </c>
    </row>
    <row r="32" spans="1:46">
      <c r="A32" s="204" t="str">
        <f>'N3.01'!A32</f>
        <v>Stage 2: Without Intervention Risk Change</v>
      </c>
      <c r="B32" s="204" t="str">
        <f>'N3.01'!B32</f>
        <v>Risk Changes</v>
      </c>
      <c r="C32" s="248" t="str">
        <f>'N3.01'!C32</f>
        <v>Optional entry 3</v>
      </c>
      <c r="D32" s="204" t="str">
        <f>'N3.01'!D32</f>
        <v>N/A</v>
      </c>
      <c r="F32" s="212" t="s">
        <v>51</v>
      </c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253">
        <f t="shared" si="13"/>
        <v>0</v>
      </c>
      <c r="S32" s="199" t="str">
        <f t="shared" si="5"/>
        <v>Units:</v>
      </c>
      <c r="T32" s="120"/>
      <c r="V32" s="199" t="str">
        <f t="shared" si="6"/>
        <v>Units:</v>
      </c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253">
        <f t="shared" si="10"/>
        <v>0</v>
      </c>
      <c r="AI32" s="199" t="str">
        <f t="shared" si="8"/>
        <v>Units:</v>
      </c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253">
        <f t="shared" si="11"/>
        <v>0</v>
      </c>
    </row>
    <row r="33" spans="1:46">
      <c r="A33" s="247" t="str">
        <f>'N3.01'!A33</f>
        <v>Stage 3: RIIO-2 Without Intervention Position 2025/26</v>
      </c>
      <c r="B33" s="247" t="str">
        <f>'N3.01'!B33</f>
        <v>Total Asset Category Risk</v>
      </c>
      <c r="C33" s="247" t="str">
        <f>'N3.01'!C33</f>
        <v>Without Intervention Position</v>
      </c>
      <c r="D33" s="247" t="str">
        <f>'N3.01'!D33</f>
        <v>Total</v>
      </c>
      <c r="F33" s="212" t="s">
        <v>51</v>
      </c>
      <c r="G33" s="252">
        <f>SUM(G$20:G$21)+G$23+SUM(G$25:G$32)</f>
        <v>0</v>
      </c>
      <c r="H33" s="252">
        <f t="shared" ref="H33:P33" si="19">SUM(H$20:H$21)+H$23+SUM(H$25:H$32)</f>
        <v>0</v>
      </c>
      <c r="I33" s="252">
        <f t="shared" si="19"/>
        <v>0</v>
      </c>
      <c r="J33" s="252">
        <f t="shared" si="19"/>
        <v>0</v>
      </c>
      <c r="K33" s="252">
        <f t="shared" si="19"/>
        <v>0</v>
      </c>
      <c r="L33" s="252">
        <f t="shared" si="19"/>
        <v>0</v>
      </c>
      <c r="M33" s="252">
        <f t="shared" si="19"/>
        <v>0</v>
      </c>
      <c r="N33" s="252">
        <f t="shared" si="19"/>
        <v>0</v>
      </c>
      <c r="O33" s="252">
        <f t="shared" si="19"/>
        <v>0</v>
      </c>
      <c r="P33" s="252">
        <f t="shared" si="19"/>
        <v>0</v>
      </c>
      <c r="Q33" s="252">
        <f>SUM(G33:P33)</f>
        <v>0</v>
      </c>
      <c r="S33" s="199" t="str">
        <f t="shared" si="5"/>
        <v>Units:</v>
      </c>
      <c r="T33" s="120"/>
      <c r="V33" s="199" t="str">
        <f t="shared" si="6"/>
        <v>Units:</v>
      </c>
      <c r="W33" s="252">
        <f t="shared" ref="W33:AF33" si="20">SUM(W$20:W$21)+W$23+SUM(W$25:W$32)</f>
        <v>0</v>
      </c>
      <c r="X33" s="252">
        <f t="shared" si="20"/>
        <v>0</v>
      </c>
      <c r="Y33" s="252">
        <f t="shared" si="20"/>
        <v>0</v>
      </c>
      <c r="Z33" s="252">
        <f t="shared" si="20"/>
        <v>0</v>
      </c>
      <c r="AA33" s="252">
        <f t="shared" si="20"/>
        <v>0</v>
      </c>
      <c r="AB33" s="252">
        <f t="shared" si="20"/>
        <v>0</v>
      </c>
      <c r="AC33" s="252">
        <f t="shared" si="20"/>
        <v>0</v>
      </c>
      <c r="AD33" s="252">
        <f t="shared" si="20"/>
        <v>0</v>
      </c>
      <c r="AE33" s="252">
        <f t="shared" si="20"/>
        <v>0</v>
      </c>
      <c r="AF33" s="252">
        <f t="shared" si="20"/>
        <v>0</v>
      </c>
      <c r="AG33" s="252">
        <f>SUM(W33:AF33)</f>
        <v>0</v>
      </c>
      <c r="AI33" s="199" t="str">
        <f t="shared" si="8"/>
        <v>Units:</v>
      </c>
      <c r="AJ33" s="252">
        <f t="shared" ref="AJ33:AS33" si="21">SUM(AJ$20:AJ$21)+AJ$23+SUM(AJ$25:AJ$32)</f>
        <v>0</v>
      </c>
      <c r="AK33" s="252">
        <f t="shared" si="21"/>
        <v>0</v>
      </c>
      <c r="AL33" s="252">
        <f t="shared" si="21"/>
        <v>0</v>
      </c>
      <c r="AM33" s="252">
        <f t="shared" si="21"/>
        <v>0</v>
      </c>
      <c r="AN33" s="252">
        <f t="shared" si="21"/>
        <v>0</v>
      </c>
      <c r="AO33" s="252">
        <f t="shared" si="21"/>
        <v>0</v>
      </c>
      <c r="AP33" s="252">
        <f t="shared" si="21"/>
        <v>0</v>
      </c>
      <c r="AQ33" s="252">
        <f t="shared" si="21"/>
        <v>0</v>
      </c>
      <c r="AR33" s="252">
        <f t="shared" si="21"/>
        <v>0</v>
      </c>
      <c r="AS33" s="252">
        <f t="shared" si="21"/>
        <v>0</v>
      </c>
      <c r="AT33" s="252">
        <f>SUM(AJ33:AS33)</f>
        <v>0</v>
      </c>
    </row>
    <row r="34" spans="1:46">
      <c r="A34" s="204" t="str">
        <f>'N3.01'!A34</f>
        <v>Stage 3:With Intervention Risk Change</v>
      </c>
      <c r="B34" s="204" t="str">
        <f>'N3.01'!B34</f>
        <v>Non-Intervention Impacts</v>
      </c>
      <c r="C34" s="204" t="str">
        <f>'N3.01'!C34</f>
        <v>Methodology Change Impact</v>
      </c>
      <c r="D34" s="204" t="str">
        <f>'N3.01'!D34</f>
        <v>Non-Intervention</v>
      </c>
      <c r="F34" s="212" t="s">
        <v>51</v>
      </c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253">
        <f t="shared" ref="Q34:Q47" si="22">SUM(G34:P34)</f>
        <v>0</v>
      </c>
      <c r="S34" s="199" t="str">
        <f t="shared" si="5"/>
        <v>Units:</v>
      </c>
      <c r="T34" s="120"/>
      <c r="V34" s="199" t="str">
        <f t="shared" si="6"/>
        <v>Units:</v>
      </c>
      <c r="W34" s="120"/>
      <c r="X34" s="120"/>
      <c r="Y34" s="120"/>
      <c r="Z34" s="120"/>
      <c r="AA34" s="120"/>
      <c r="AB34" s="120"/>
      <c r="AC34" s="120"/>
      <c r="AD34" s="120"/>
      <c r="AE34" s="120"/>
      <c r="AF34" s="120"/>
      <c r="AG34" s="253">
        <f t="shared" ref="AG34:AG47" si="23">SUM(W34:AF34)</f>
        <v>0</v>
      </c>
      <c r="AI34" s="199" t="str">
        <f t="shared" si="8"/>
        <v>Units:</v>
      </c>
      <c r="AJ34" s="120"/>
      <c r="AK34" s="120"/>
      <c r="AL34" s="120"/>
      <c r="AM34" s="120"/>
      <c r="AN34" s="120"/>
      <c r="AO34" s="120"/>
      <c r="AP34" s="120"/>
      <c r="AQ34" s="120"/>
      <c r="AR34" s="120"/>
      <c r="AS34" s="120"/>
      <c r="AT34" s="253">
        <f t="shared" ref="AT34:AT47" si="24">SUM(AJ34:AS34)</f>
        <v>0</v>
      </c>
    </row>
    <row r="35" spans="1:46">
      <c r="A35" s="204" t="str">
        <f>'N3.01'!A35</f>
        <v>Stage 3:With Intervention Risk Change</v>
      </c>
      <c r="B35" s="204" t="str">
        <f>'N3.01'!B35</f>
        <v>Non-Intervention Impacts</v>
      </c>
      <c r="C35" s="204" t="str">
        <f>'N3.01'!C35</f>
        <v>Data Revision Impact</v>
      </c>
      <c r="D35" s="204" t="str">
        <f>'N3.01'!D35</f>
        <v>Non-Intervention</v>
      </c>
      <c r="F35" s="212" t="s">
        <v>51</v>
      </c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253">
        <f t="shared" si="22"/>
        <v>0</v>
      </c>
      <c r="S35" s="199" t="str">
        <f t="shared" si="5"/>
        <v>Units:</v>
      </c>
      <c r="T35" s="120"/>
      <c r="V35" s="199" t="str">
        <f t="shared" si="6"/>
        <v>Units:</v>
      </c>
      <c r="W35" s="120"/>
      <c r="X35" s="120"/>
      <c r="Y35" s="120"/>
      <c r="Z35" s="120"/>
      <c r="AA35" s="120"/>
      <c r="AB35" s="120"/>
      <c r="AC35" s="120"/>
      <c r="AD35" s="120"/>
      <c r="AE35" s="120"/>
      <c r="AF35" s="120"/>
      <c r="AG35" s="253">
        <f t="shared" si="23"/>
        <v>0</v>
      </c>
      <c r="AI35" s="199" t="str">
        <f t="shared" si="8"/>
        <v>Units:</v>
      </c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253">
        <f t="shared" si="24"/>
        <v>0</v>
      </c>
    </row>
    <row r="36" spans="1:46">
      <c r="A36" s="204" t="str">
        <f>'N3.01'!A36</f>
        <v>Stage 3:With Intervention Risk Change</v>
      </c>
      <c r="B36" s="204" t="str">
        <f>'N3.01'!B36</f>
        <v>Non-Intervention Impacts</v>
      </c>
      <c r="C36" s="204" t="str">
        <f>'N3.01'!C36</f>
        <v>Manual Over-ride on PoF or CoF</v>
      </c>
      <c r="D36" s="204" t="str">
        <f>'N3.01'!D36</f>
        <v>Non-Intervention</v>
      </c>
      <c r="F36" s="212" t="s">
        <v>51</v>
      </c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253">
        <f t="shared" si="22"/>
        <v>0</v>
      </c>
      <c r="S36" s="199" t="str">
        <f t="shared" si="5"/>
        <v>Units:</v>
      </c>
      <c r="T36" s="120"/>
      <c r="V36" s="199" t="str">
        <f t="shared" si="6"/>
        <v>Units:</v>
      </c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253">
        <f t="shared" si="23"/>
        <v>0</v>
      </c>
      <c r="AI36" s="199" t="str">
        <f t="shared" si="8"/>
        <v>Units:</v>
      </c>
      <c r="AJ36" s="120"/>
      <c r="AK36" s="120"/>
      <c r="AL36" s="120"/>
      <c r="AM36" s="120"/>
      <c r="AN36" s="120"/>
      <c r="AO36" s="120"/>
      <c r="AP36" s="120"/>
      <c r="AQ36" s="120"/>
      <c r="AR36" s="120"/>
      <c r="AS36" s="120"/>
      <c r="AT36" s="253">
        <f t="shared" si="24"/>
        <v>0</v>
      </c>
    </row>
    <row r="37" spans="1:46">
      <c r="A37" s="204" t="str">
        <f>'N3.01'!A37</f>
        <v>Stage 3:With Intervention Risk Change</v>
      </c>
      <c r="B37" s="204" t="str">
        <f>'N3.01'!B37</f>
        <v>Non-Intervention Impacts</v>
      </c>
      <c r="C37" s="204" t="str">
        <f>'N3.01'!C37</f>
        <v>Extension of Expected Asset Life</v>
      </c>
      <c r="D37" s="204" t="str">
        <f>'N3.01'!D37</f>
        <v>Non-Intervention</v>
      </c>
      <c r="F37" s="212" t="s">
        <v>51</v>
      </c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253">
        <f t="shared" si="22"/>
        <v>0</v>
      </c>
      <c r="S37" s="199" t="str">
        <f t="shared" si="5"/>
        <v>Units:</v>
      </c>
      <c r="T37" s="120"/>
      <c r="V37" s="199" t="str">
        <f t="shared" si="6"/>
        <v>Units:</v>
      </c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253">
        <f t="shared" si="23"/>
        <v>0</v>
      </c>
      <c r="AI37" s="199" t="str">
        <f t="shared" si="8"/>
        <v>Units:</v>
      </c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253">
        <f t="shared" si="24"/>
        <v>0</v>
      </c>
    </row>
    <row r="38" spans="1:46">
      <c r="A38" s="204" t="str">
        <f>'N3.01'!A38</f>
        <v>Stage 3:With Intervention Risk Change</v>
      </c>
      <c r="B38" s="204" t="str">
        <f>'N3.01'!B38</f>
        <v>Non-Intervention Impacts</v>
      </c>
      <c r="C38" s="204" t="str">
        <f>'N3.01'!C38</f>
        <v>Consequential Interventions</v>
      </c>
      <c r="D38" s="204" t="str">
        <f>'N3.01'!D38</f>
        <v>Non-Intervention</v>
      </c>
      <c r="F38" s="212" t="s">
        <v>51</v>
      </c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253">
        <f t="shared" si="22"/>
        <v>0</v>
      </c>
      <c r="S38" s="199" t="str">
        <f t="shared" si="5"/>
        <v>Units:</v>
      </c>
      <c r="T38" s="120"/>
      <c r="V38" s="199" t="str">
        <f t="shared" si="6"/>
        <v>Units:</v>
      </c>
      <c r="W38" s="120"/>
      <c r="X38" s="120"/>
      <c r="Y38" s="120"/>
      <c r="Z38" s="120"/>
      <c r="AA38" s="120"/>
      <c r="AB38" s="120"/>
      <c r="AC38" s="120"/>
      <c r="AD38" s="120"/>
      <c r="AE38" s="120"/>
      <c r="AF38" s="120"/>
      <c r="AG38" s="253">
        <f t="shared" si="23"/>
        <v>0</v>
      </c>
      <c r="AI38" s="199" t="str">
        <f t="shared" si="8"/>
        <v>Units:</v>
      </c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253">
        <f t="shared" si="24"/>
        <v>0</v>
      </c>
    </row>
    <row r="39" spans="1:46">
      <c r="A39" s="204" t="str">
        <f>'N3.01'!A39</f>
        <v>Stage 3:With Intervention Risk Change</v>
      </c>
      <c r="B39" s="204" t="str">
        <f>'N3.01'!B39</f>
        <v>Asset Intervention Impacts</v>
      </c>
      <c r="C39" s="204" t="str">
        <f>'N3.01'!C39</f>
        <v>Asset Replacement (PoF Driven)</v>
      </c>
      <c r="D39" s="204" t="str">
        <f>'N3.01'!D39</f>
        <v>Replacement</v>
      </c>
      <c r="F39" s="212" t="s">
        <v>51</v>
      </c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253">
        <f t="shared" si="22"/>
        <v>0</v>
      </c>
      <c r="S39" s="199" t="str">
        <f t="shared" si="5"/>
        <v>Units:</v>
      </c>
      <c r="T39" s="120"/>
      <c r="V39" s="199" t="str">
        <f t="shared" si="6"/>
        <v>Units:</v>
      </c>
      <c r="W39" s="120"/>
      <c r="X39" s="120"/>
      <c r="Y39" s="120"/>
      <c r="Z39" s="120"/>
      <c r="AA39" s="120"/>
      <c r="AB39" s="120"/>
      <c r="AC39" s="120"/>
      <c r="AD39" s="120"/>
      <c r="AE39" s="120"/>
      <c r="AF39" s="120"/>
      <c r="AG39" s="253">
        <f t="shared" si="23"/>
        <v>0</v>
      </c>
      <c r="AI39" s="199" t="str">
        <f t="shared" si="8"/>
        <v>Units:</v>
      </c>
      <c r="AJ39" s="120"/>
      <c r="AK39" s="120"/>
      <c r="AL39" s="120"/>
      <c r="AM39" s="120"/>
      <c r="AN39" s="120"/>
      <c r="AO39" s="120"/>
      <c r="AP39" s="120"/>
      <c r="AQ39" s="120"/>
      <c r="AR39" s="120"/>
      <c r="AS39" s="120"/>
      <c r="AT39" s="253">
        <f t="shared" si="24"/>
        <v>0</v>
      </c>
    </row>
    <row r="40" spans="1:46">
      <c r="A40" s="204" t="str">
        <f>'N3.01'!A40</f>
        <v>Stage 3:With Intervention Risk Change</v>
      </c>
      <c r="B40" s="204" t="str">
        <f>'N3.01'!B40</f>
        <v>Asset Intervention Impacts</v>
      </c>
      <c r="C40" s="204" t="str">
        <f>'N3.01'!C40</f>
        <v>Asset Replacement (CoF Driven)</v>
      </c>
      <c r="D40" s="204" t="str">
        <f>'N3.01'!D40</f>
        <v>Replacement</v>
      </c>
      <c r="F40" s="212" t="s">
        <v>51</v>
      </c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253">
        <f t="shared" si="22"/>
        <v>0</v>
      </c>
      <c r="S40" s="199" t="str">
        <f t="shared" si="5"/>
        <v>Units:</v>
      </c>
      <c r="T40" s="120"/>
      <c r="V40" s="199" t="str">
        <f t="shared" si="6"/>
        <v>Units:</v>
      </c>
      <c r="W40" s="120"/>
      <c r="X40" s="120"/>
      <c r="Y40" s="120"/>
      <c r="Z40" s="120"/>
      <c r="AA40" s="120"/>
      <c r="AB40" s="120"/>
      <c r="AC40" s="120"/>
      <c r="AD40" s="120"/>
      <c r="AE40" s="120"/>
      <c r="AF40" s="120"/>
      <c r="AG40" s="253">
        <f t="shared" si="23"/>
        <v>0</v>
      </c>
      <c r="AI40" s="199" t="str">
        <f t="shared" si="8"/>
        <v>Units:</v>
      </c>
      <c r="AJ40" s="120"/>
      <c r="AK40" s="120"/>
      <c r="AL40" s="120"/>
      <c r="AM40" s="120"/>
      <c r="AN40" s="120"/>
      <c r="AO40" s="120"/>
      <c r="AP40" s="120"/>
      <c r="AQ40" s="120"/>
      <c r="AR40" s="120"/>
      <c r="AS40" s="120"/>
      <c r="AT40" s="253">
        <f t="shared" si="24"/>
        <v>0</v>
      </c>
    </row>
    <row r="41" spans="1:46">
      <c r="A41" s="204" t="str">
        <f>'N3.01'!A41</f>
        <v>Stage 3:With Intervention Risk Change</v>
      </c>
      <c r="B41" s="204" t="str">
        <f>'N3.01'!B41</f>
        <v>Asset Intervention Impacts</v>
      </c>
      <c r="C41" s="204" t="str">
        <f>'N3.01'!C41</f>
        <v>Asset Replacement (Other Driven)</v>
      </c>
      <c r="D41" s="204" t="str">
        <f>'N3.01'!D41</f>
        <v>Replacement</v>
      </c>
      <c r="F41" s="212" t="s">
        <v>51</v>
      </c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253">
        <f t="shared" si="22"/>
        <v>0</v>
      </c>
      <c r="S41" s="199" t="str">
        <f t="shared" si="5"/>
        <v>Units:</v>
      </c>
      <c r="T41" s="120"/>
      <c r="V41" s="199" t="str">
        <f t="shared" si="6"/>
        <v>Units:</v>
      </c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253">
        <f t="shared" si="23"/>
        <v>0</v>
      </c>
      <c r="AI41" s="199" t="str">
        <f t="shared" si="8"/>
        <v>Units:</v>
      </c>
      <c r="AJ41" s="120"/>
      <c r="AK41" s="120"/>
      <c r="AL41" s="120"/>
      <c r="AM41" s="120"/>
      <c r="AN41" s="120"/>
      <c r="AO41" s="120"/>
      <c r="AP41" s="120"/>
      <c r="AQ41" s="120"/>
      <c r="AR41" s="120"/>
      <c r="AS41" s="120"/>
      <c r="AT41" s="253">
        <f t="shared" si="24"/>
        <v>0</v>
      </c>
    </row>
    <row r="42" spans="1:46">
      <c r="A42" s="204" t="str">
        <f>'N3.01'!A42</f>
        <v>Stage 3:With Intervention Risk Change</v>
      </c>
      <c r="B42" s="204" t="str">
        <f>'N3.01'!B42</f>
        <v>Asset Intervention Impacts</v>
      </c>
      <c r="C42" s="204" t="str">
        <f>'N3.01'!C42</f>
        <v>Asset Refurbishment (PoF Driven)</v>
      </c>
      <c r="D42" s="204" t="str">
        <f>'N3.01'!D42</f>
        <v>Refurbishment</v>
      </c>
      <c r="F42" s="212" t="s">
        <v>51</v>
      </c>
      <c r="G42" s="120"/>
      <c r="H42" s="120"/>
      <c r="I42" s="120"/>
      <c r="J42" s="120"/>
      <c r="K42" s="120"/>
      <c r="L42" s="120"/>
      <c r="M42" s="120"/>
      <c r="N42" s="120"/>
      <c r="O42" s="120"/>
      <c r="P42" s="120"/>
      <c r="Q42" s="253">
        <f t="shared" si="22"/>
        <v>0</v>
      </c>
      <c r="S42" s="199" t="str">
        <f t="shared" si="5"/>
        <v>Units:</v>
      </c>
      <c r="T42" s="120"/>
      <c r="V42" s="199" t="str">
        <f t="shared" si="6"/>
        <v>Units:</v>
      </c>
      <c r="W42" s="120"/>
      <c r="X42" s="120"/>
      <c r="Y42" s="120"/>
      <c r="Z42" s="120"/>
      <c r="AA42" s="120"/>
      <c r="AB42" s="120"/>
      <c r="AC42" s="120"/>
      <c r="AD42" s="120"/>
      <c r="AE42" s="120"/>
      <c r="AF42" s="120"/>
      <c r="AG42" s="253">
        <f t="shared" si="23"/>
        <v>0</v>
      </c>
      <c r="AI42" s="199" t="str">
        <f t="shared" si="8"/>
        <v>Units:</v>
      </c>
      <c r="AJ42" s="120"/>
      <c r="AK42" s="120"/>
      <c r="AL42" s="120"/>
      <c r="AM42" s="120"/>
      <c r="AN42" s="120"/>
      <c r="AO42" s="120"/>
      <c r="AP42" s="120"/>
      <c r="AQ42" s="120"/>
      <c r="AR42" s="120"/>
      <c r="AS42" s="120"/>
      <c r="AT42" s="253">
        <f t="shared" si="24"/>
        <v>0</v>
      </c>
    </row>
    <row r="43" spans="1:46">
      <c r="A43" s="204" t="str">
        <f>'N3.01'!A43</f>
        <v>Stage 3:With Intervention Risk Change</v>
      </c>
      <c r="B43" s="204" t="str">
        <f>'N3.01'!B43</f>
        <v>Asset Intervention Impacts</v>
      </c>
      <c r="C43" s="204" t="str">
        <f>'N3.01'!C43</f>
        <v>Asset Refurbishment (CoF Driven)</v>
      </c>
      <c r="D43" s="204" t="str">
        <f>'N3.01'!D43</f>
        <v>Refurbishment</v>
      </c>
      <c r="F43" s="212" t="s">
        <v>51</v>
      </c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253">
        <f t="shared" si="22"/>
        <v>0</v>
      </c>
      <c r="S43" s="199" t="str">
        <f t="shared" si="5"/>
        <v>Units:</v>
      </c>
      <c r="T43" s="120"/>
      <c r="V43" s="199" t="str">
        <f t="shared" si="6"/>
        <v>Units:</v>
      </c>
      <c r="W43" s="120"/>
      <c r="X43" s="120"/>
      <c r="Y43" s="120"/>
      <c r="Z43" s="120"/>
      <c r="AA43" s="120"/>
      <c r="AB43" s="120"/>
      <c r="AC43" s="120"/>
      <c r="AD43" s="120"/>
      <c r="AE43" s="120"/>
      <c r="AF43" s="120"/>
      <c r="AG43" s="253">
        <f t="shared" si="23"/>
        <v>0</v>
      </c>
      <c r="AI43" s="199" t="str">
        <f t="shared" si="8"/>
        <v>Units:</v>
      </c>
      <c r="AJ43" s="120"/>
      <c r="AK43" s="120"/>
      <c r="AL43" s="120"/>
      <c r="AM43" s="120"/>
      <c r="AN43" s="120"/>
      <c r="AO43" s="120"/>
      <c r="AP43" s="120"/>
      <c r="AQ43" s="120"/>
      <c r="AR43" s="120"/>
      <c r="AS43" s="120"/>
      <c r="AT43" s="253">
        <f t="shared" si="24"/>
        <v>0</v>
      </c>
    </row>
    <row r="44" spans="1:46">
      <c r="A44" s="204" t="str">
        <f>'N3.01'!A44</f>
        <v>Stage 3:With Intervention Risk Change</v>
      </c>
      <c r="B44" s="204" t="str">
        <f>'N3.01'!B44</f>
        <v>Asset Intervention Impacts</v>
      </c>
      <c r="C44" s="204" t="str">
        <f>'N3.01'!C44</f>
        <v>Asset Refurbishment (Other Driven)</v>
      </c>
      <c r="D44" s="204" t="str">
        <f>'N3.01'!D44</f>
        <v>Refurbishment</v>
      </c>
      <c r="F44" s="212" t="s">
        <v>51</v>
      </c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253">
        <f t="shared" si="22"/>
        <v>0</v>
      </c>
      <c r="S44" s="199" t="str">
        <f t="shared" si="5"/>
        <v>Units:</v>
      </c>
      <c r="T44" s="120"/>
      <c r="V44" s="199" t="str">
        <f t="shared" si="6"/>
        <v>Units:</v>
      </c>
      <c r="W44" s="120"/>
      <c r="X44" s="120"/>
      <c r="Y44" s="120"/>
      <c r="Z44" s="120"/>
      <c r="AA44" s="120"/>
      <c r="AB44" s="120"/>
      <c r="AC44" s="120"/>
      <c r="AD44" s="120"/>
      <c r="AE44" s="120"/>
      <c r="AF44" s="120"/>
      <c r="AG44" s="253">
        <f t="shared" si="23"/>
        <v>0</v>
      </c>
      <c r="AI44" s="199" t="str">
        <f t="shared" si="8"/>
        <v>Units:</v>
      </c>
      <c r="AJ44" s="120"/>
      <c r="AK44" s="120"/>
      <c r="AL44" s="120"/>
      <c r="AM44" s="120"/>
      <c r="AN44" s="120"/>
      <c r="AO44" s="120"/>
      <c r="AP44" s="120"/>
      <c r="AQ44" s="120"/>
      <c r="AR44" s="120"/>
      <c r="AS44" s="120"/>
      <c r="AT44" s="253">
        <f t="shared" si="24"/>
        <v>0</v>
      </c>
    </row>
    <row r="45" spans="1:46">
      <c r="A45" s="204" t="str">
        <f>'N3.01'!A45</f>
        <v>Stage 3:With Intervention Risk Change</v>
      </c>
      <c r="B45" s="204" t="str">
        <f>'N3.01'!B45</f>
        <v>Asset Intervention Impacts</v>
      </c>
      <c r="C45" s="204" t="str">
        <f>'N3.01'!C45</f>
        <v>Asset Replacement Due To Early Life Failures</v>
      </c>
      <c r="D45" s="204" t="str">
        <f>'N3.01'!D45</f>
        <v>Other Interventions</v>
      </c>
      <c r="F45" s="212" t="s">
        <v>51</v>
      </c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253">
        <f t="shared" si="22"/>
        <v>0</v>
      </c>
      <c r="S45" s="199" t="str">
        <f t="shared" si="5"/>
        <v>Units:</v>
      </c>
      <c r="T45" s="120"/>
      <c r="V45" s="199" t="str">
        <f t="shared" si="6"/>
        <v>Units:</v>
      </c>
      <c r="W45" s="120"/>
      <c r="X45" s="120"/>
      <c r="Y45" s="120"/>
      <c r="Z45" s="120"/>
      <c r="AA45" s="120"/>
      <c r="AB45" s="120"/>
      <c r="AC45" s="120"/>
      <c r="AD45" s="120"/>
      <c r="AE45" s="120"/>
      <c r="AF45" s="120"/>
      <c r="AG45" s="253">
        <f t="shared" si="23"/>
        <v>0</v>
      </c>
      <c r="AI45" s="199" t="str">
        <f t="shared" si="8"/>
        <v>Units:</v>
      </c>
      <c r="AJ45" s="120"/>
      <c r="AK45" s="120"/>
      <c r="AL45" s="120"/>
      <c r="AM45" s="120"/>
      <c r="AN45" s="120"/>
      <c r="AO45" s="120"/>
      <c r="AP45" s="120"/>
      <c r="AQ45" s="120"/>
      <c r="AR45" s="120"/>
      <c r="AS45" s="120"/>
      <c r="AT45" s="253">
        <f t="shared" si="24"/>
        <v>0</v>
      </c>
    </row>
    <row r="46" spans="1:46">
      <c r="A46" s="204" t="str">
        <f>'N3.01'!A46</f>
        <v>Stage 3:With Intervention Risk Change</v>
      </c>
      <c r="B46" s="204" t="str">
        <f>'N3.01'!B46</f>
        <v>Risk Changes</v>
      </c>
      <c r="C46" s="248" t="str">
        <f>'N3.01'!C46</f>
        <v>Optional entry 4</v>
      </c>
      <c r="D46" s="204" t="str">
        <f>'N3.01'!D46</f>
        <v>N/A</v>
      </c>
      <c r="F46" s="212" t="s">
        <v>51</v>
      </c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53">
        <f t="shared" si="22"/>
        <v>0</v>
      </c>
      <c r="S46" s="199" t="str">
        <f t="shared" si="5"/>
        <v>Units:</v>
      </c>
      <c r="T46" s="120"/>
      <c r="V46" s="199" t="str">
        <f t="shared" si="6"/>
        <v>Units:</v>
      </c>
      <c r="W46" s="206"/>
      <c r="X46" s="206"/>
      <c r="Y46" s="206"/>
      <c r="Z46" s="206"/>
      <c r="AA46" s="206"/>
      <c r="AB46" s="206"/>
      <c r="AC46" s="206"/>
      <c r="AD46" s="206"/>
      <c r="AE46" s="206"/>
      <c r="AF46" s="206"/>
      <c r="AG46" s="253">
        <f t="shared" si="23"/>
        <v>0</v>
      </c>
      <c r="AI46" s="199" t="str">
        <f t="shared" si="8"/>
        <v>Units:</v>
      </c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53">
        <f t="shared" si="24"/>
        <v>0</v>
      </c>
    </row>
    <row r="47" spans="1:46">
      <c r="A47" s="247" t="str">
        <f>'N3.01'!A47</f>
        <v>Stage 3: RIIO-2 With Intervention Position 2025/26</v>
      </c>
      <c r="B47" s="247" t="str">
        <f>'N3.01'!B47</f>
        <v>Total Asset Category Risk</v>
      </c>
      <c r="C47" s="247" t="str">
        <f>'N3.01'!C47</f>
        <v>With Intervention Position</v>
      </c>
      <c r="D47" s="247" t="str">
        <f>'N3.01'!D47</f>
        <v>Total</v>
      </c>
      <c r="F47" s="212" t="s">
        <v>51</v>
      </c>
      <c r="G47" s="252">
        <f>SUM(G$33:G$46)</f>
        <v>0</v>
      </c>
      <c r="H47" s="252">
        <f t="shared" ref="H47:P47" si="25">SUM(H$33:H$46)</f>
        <v>0</v>
      </c>
      <c r="I47" s="252">
        <f t="shared" si="25"/>
        <v>0</v>
      </c>
      <c r="J47" s="252">
        <f t="shared" si="25"/>
        <v>0</v>
      </c>
      <c r="K47" s="252">
        <f t="shared" si="25"/>
        <v>0</v>
      </c>
      <c r="L47" s="252">
        <f t="shared" si="25"/>
        <v>0</v>
      </c>
      <c r="M47" s="252">
        <f t="shared" si="25"/>
        <v>0</v>
      </c>
      <c r="N47" s="252">
        <f t="shared" si="25"/>
        <v>0</v>
      </c>
      <c r="O47" s="252">
        <f t="shared" si="25"/>
        <v>0</v>
      </c>
      <c r="P47" s="252">
        <f t="shared" si="25"/>
        <v>0</v>
      </c>
      <c r="Q47" s="252">
        <f t="shared" si="22"/>
        <v>0</v>
      </c>
      <c r="S47" s="199" t="str">
        <f t="shared" si="5"/>
        <v>Units:</v>
      </c>
      <c r="T47" s="120"/>
      <c r="V47" s="199" t="str">
        <f t="shared" si="6"/>
        <v>Units:</v>
      </c>
      <c r="W47" s="252">
        <f t="shared" ref="W47:AF47" si="26">SUM(W$33:W$46)</f>
        <v>0</v>
      </c>
      <c r="X47" s="252">
        <f t="shared" si="26"/>
        <v>0</v>
      </c>
      <c r="Y47" s="252">
        <f t="shared" si="26"/>
        <v>0</v>
      </c>
      <c r="Z47" s="252">
        <f t="shared" si="26"/>
        <v>0</v>
      </c>
      <c r="AA47" s="252">
        <f t="shared" si="26"/>
        <v>0</v>
      </c>
      <c r="AB47" s="252">
        <f t="shared" si="26"/>
        <v>0</v>
      </c>
      <c r="AC47" s="252">
        <f t="shared" si="26"/>
        <v>0</v>
      </c>
      <c r="AD47" s="252">
        <f t="shared" si="26"/>
        <v>0</v>
      </c>
      <c r="AE47" s="252">
        <f t="shared" si="26"/>
        <v>0</v>
      </c>
      <c r="AF47" s="252">
        <f t="shared" si="26"/>
        <v>0</v>
      </c>
      <c r="AG47" s="252">
        <f t="shared" si="23"/>
        <v>0</v>
      </c>
      <c r="AI47" s="199" t="str">
        <f t="shared" si="8"/>
        <v>Units:</v>
      </c>
      <c r="AJ47" s="252">
        <f t="shared" ref="AJ47:AS47" si="27">SUM(AJ$33:AJ$46)</f>
        <v>0</v>
      </c>
      <c r="AK47" s="252">
        <f t="shared" si="27"/>
        <v>0</v>
      </c>
      <c r="AL47" s="252">
        <f t="shared" si="27"/>
        <v>0</v>
      </c>
      <c r="AM47" s="252">
        <f t="shared" si="27"/>
        <v>0</v>
      </c>
      <c r="AN47" s="252">
        <f t="shared" si="27"/>
        <v>0</v>
      </c>
      <c r="AO47" s="252">
        <f t="shared" si="27"/>
        <v>0</v>
      </c>
      <c r="AP47" s="252">
        <f t="shared" si="27"/>
        <v>0</v>
      </c>
      <c r="AQ47" s="252">
        <f t="shared" si="27"/>
        <v>0</v>
      </c>
      <c r="AR47" s="252">
        <f t="shared" si="27"/>
        <v>0</v>
      </c>
      <c r="AS47" s="252">
        <f t="shared" si="27"/>
        <v>0</v>
      </c>
      <c r="AT47" s="252">
        <f t="shared" si="24"/>
        <v>0</v>
      </c>
    </row>
    <row r="48" spans="1:46" s="207" customFormat="1" ht="5" customHeight="1">
      <c r="S48" s="208"/>
      <c r="V48" s="208"/>
      <c r="AI48" s="208"/>
    </row>
    <row r="49" spans="1:46">
      <c r="A49" s="204" t="str">
        <f>'N3.01'!A49</f>
        <v>Long Term Risk Benefit: RIIO-2</v>
      </c>
      <c r="B49" s="204" t="str">
        <f>'N3.01'!B49</f>
        <v>Asset Intervention Impacts</v>
      </c>
      <c r="C49" s="204" t="str">
        <f>'N3.01'!C49</f>
        <v>Asset Replacement (PoF Driven)</v>
      </c>
      <c r="D49" s="204" t="str">
        <f>'N3.01'!D49</f>
        <v>N/A</v>
      </c>
      <c r="F49" s="212" t="s">
        <v>51</v>
      </c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253">
        <f t="shared" ref="Q49:Q55" si="28">SUM(G49:P49)</f>
        <v>0</v>
      </c>
      <c r="S49" s="199" t="str">
        <f t="shared" si="5"/>
        <v>Units:</v>
      </c>
      <c r="T49" s="120"/>
      <c r="V49" s="199" t="str">
        <f t="shared" si="6"/>
        <v>Units:</v>
      </c>
      <c r="W49" s="120"/>
      <c r="X49" s="120"/>
      <c r="Y49" s="120"/>
      <c r="Z49" s="120"/>
      <c r="AA49" s="120"/>
      <c r="AB49" s="120"/>
      <c r="AC49" s="120"/>
      <c r="AD49" s="120"/>
      <c r="AE49" s="120"/>
      <c r="AF49" s="120"/>
      <c r="AG49" s="253">
        <f t="shared" ref="AG49:AG55" si="29">SUM(W49:AF49)</f>
        <v>0</v>
      </c>
      <c r="AI49" s="199" t="str">
        <f t="shared" si="8"/>
        <v>Units:</v>
      </c>
      <c r="AJ49" s="120"/>
      <c r="AK49" s="120"/>
      <c r="AL49" s="120"/>
      <c r="AM49" s="120"/>
      <c r="AN49" s="120"/>
      <c r="AO49" s="120"/>
      <c r="AP49" s="120"/>
      <c r="AQ49" s="120"/>
      <c r="AR49" s="120"/>
      <c r="AS49" s="120"/>
      <c r="AT49" s="253">
        <f t="shared" ref="AT49:AT55" si="30">SUM(AJ49:AS49)</f>
        <v>0</v>
      </c>
    </row>
    <row r="50" spans="1:46">
      <c r="A50" s="204" t="str">
        <f>'N3.01'!A50</f>
        <v>Long Term Risk Benefit: RIIO-2</v>
      </c>
      <c r="B50" s="204" t="str">
        <f>'N3.01'!B50</f>
        <v>Asset Intervention Impacts</v>
      </c>
      <c r="C50" s="204" t="str">
        <f>'N3.01'!C50</f>
        <v>Asset Replacement (CoF Driven)</v>
      </c>
      <c r="D50" s="204" t="str">
        <f>'N3.01'!D50</f>
        <v>N/A</v>
      </c>
      <c r="F50" s="212" t="s">
        <v>51</v>
      </c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253">
        <f t="shared" si="28"/>
        <v>0</v>
      </c>
      <c r="S50" s="199" t="str">
        <f t="shared" si="5"/>
        <v>Units:</v>
      </c>
      <c r="T50" s="120"/>
      <c r="V50" s="199" t="str">
        <f t="shared" si="6"/>
        <v>Units:</v>
      </c>
      <c r="W50" s="120"/>
      <c r="X50" s="120"/>
      <c r="Y50" s="120"/>
      <c r="Z50" s="120"/>
      <c r="AA50" s="120"/>
      <c r="AB50" s="120"/>
      <c r="AC50" s="120"/>
      <c r="AD50" s="120"/>
      <c r="AE50" s="120"/>
      <c r="AF50" s="120"/>
      <c r="AG50" s="253">
        <f t="shared" si="29"/>
        <v>0</v>
      </c>
      <c r="AI50" s="199" t="str">
        <f t="shared" si="8"/>
        <v>Units:</v>
      </c>
      <c r="AJ50" s="120"/>
      <c r="AK50" s="120"/>
      <c r="AL50" s="120"/>
      <c r="AM50" s="120"/>
      <c r="AN50" s="120"/>
      <c r="AO50" s="120"/>
      <c r="AP50" s="120"/>
      <c r="AQ50" s="120"/>
      <c r="AR50" s="120"/>
      <c r="AS50" s="120"/>
      <c r="AT50" s="253">
        <f t="shared" si="30"/>
        <v>0</v>
      </c>
    </row>
    <row r="51" spans="1:46">
      <c r="A51" s="204" t="str">
        <f>'N3.01'!A51</f>
        <v>Long Term Risk Benefit: RIIO-2</v>
      </c>
      <c r="B51" s="204" t="str">
        <f>'N3.01'!B51</f>
        <v>Asset Intervention Impacts</v>
      </c>
      <c r="C51" s="204" t="str">
        <f>'N3.01'!C51</f>
        <v>Asset Replacement (Other Driven)</v>
      </c>
      <c r="D51" s="204" t="str">
        <f>'N3.01'!D51</f>
        <v>N/A</v>
      </c>
      <c r="F51" s="212" t="s">
        <v>51</v>
      </c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253">
        <f t="shared" si="28"/>
        <v>0</v>
      </c>
      <c r="S51" s="199" t="str">
        <f t="shared" si="5"/>
        <v>Units:</v>
      </c>
      <c r="T51" s="120"/>
      <c r="V51" s="199" t="str">
        <f t="shared" si="6"/>
        <v>Units:</v>
      </c>
      <c r="W51" s="120"/>
      <c r="X51" s="120"/>
      <c r="Y51" s="120"/>
      <c r="Z51" s="120"/>
      <c r="AA51" s="120"/>
      <c r="AB51" s="120"/>
      <c r="AC51" s="120"/>
      <c r="AD51" s="120"/>
      <c r="AE51" s="120"/>
      <c r="AF51" s="120"/>
      <c r="AG51" s="253">
        <f t="shared" si="29"/>
        <v>0</v>
      </c>
      <c r="AI51" s="199" t="str">
        <f t="shared" si="8"/>
        <v>Units:</v>
      </c>
      <c r="AJ51" s="120"/>
      <c r="AK51" s="120"/>
      <c r="AL51" s="120"/>
      <c r="AM51" s="120"/>
      <c r="AN51" s="120"/>
      <c r="AO51" s="120"/>
      <c r="AP51" s="120"/>
      <c r="AQ51" s="120"/>
      <c r="AR51" s="120"/>
      <c r="AS51" s="120"/>
      <c r="AT51" s="253">
        <f t="shared" si="30"/>
        <v>0</v>
      </c>
    </row>
    <row r="52" spans="1:46">
      <c r="A52" s="204" t="str">
        <f>'N3.01'!A52</f>
        <v>Long Term Risk Benefit: RIIO-2</v>
      </c>
      <c r="B52" s="204" t="str">
        <f>'N3.01'!B52</f>
        <v>Asset Intervention Impacts</v>
      </c>
      <c r="C52" s="204" t="str">
        <f>'N3.01'!C52</f>
        <v>Asset Refurbishment (PoF Driven)</v>
      </c>
      <c r="D52" s="204" t="str">
        <f>'N3.01'!D52</f>
        <v>N/A</v>
      </c>
      <c r="F52" s="212" t="s">
        <v>51</v>
      </c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253">
        <f t="shared" si="28"/>
        <v>0</v>
      </c>
      <c r="S52" s="199" t="str">
        <f t="shared" si="5"/>
        <v>Units:</v>
      </c>
      <c r="T52" s="120"/>
      <c r="V52" s="199" t="str">
        <f t="shared" si="6"/>
        <v>Units:</v>
      </c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253">
        <f t="shared" si="29"/>
        <v>0</v>
      </c>
      <c r="AI52" s="199" t="str">
        <f t="shared" si="8"/>
        <v>Units:</v>
      </c>
      <c r="AJ52" s="120"/>
      <c r="AK52" s="120"/>
      <c r="AL52" s="120"/>
      <c r="AM52" s="120"/>
      <c r="AN52" s="120"/>
      <c r="AO52" s="120"/>
      <c r="AP52" s="120"/>
      <c r="AQ52" s="120"/>
      <c r="AR52" s="120"/>
      <c r="AS52" s="120"/>
      <c r="AT52" s="253">
        <f t="shared" si="30"/>
        <v>0</v>
      </c>
    </row>
    <row r="53" spans="1:46">
      <c r="A53" s="204" t="str">
        <f>'N3.01'!A53</f>
        <v>Long Term Risk Benefit: RIIO-2</v>
      </c>
      <c r="B53" s="204" t="str">
        <f>'N3.01'!B53</f>
        <v>Asset Intervention Impacts</v>
      </c>
      <c r="C53" s="204" t="str">
        <f>'N3.01'!C53</f>
        <v>Asset Refurbishment (CoF Driven)</v>
      </c>
      <c r="D53" s="204" t="str">
        <f>'N3.01'!D53</f>
        <v>N/A</v>
      </c>
      <c r="F53" s="212" t="s">
        <v>51</v>
      </c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253">
        <f t="shared" si="28"/>
        <v>0</v>
      </c>
      <c r="S53" s="199" t="str">
        <f t="shared" si="5"/>
        <v>Units:</v>
      </c>
      <c r="T53" s="120"/>
      <c r="V53" s="199" t="str">
        <f t="shared" si="6"/>
        <v>Units:</v>
      </c>
      <c r="W53" s="120"/>
      <c r="X53" s="120"/>
      <c r="Y53" s="120"/>
      <c r="Z53" s="120"/>
      <c r="AA53" s="120"/>
      <c r="AB53" s="120"/>
      <c r="AC53" s="120"/>
      <c r="AD53" s="120"/>
      <c r="AE53" s="120"/>
      <c r="AF53" s="120"/>
      <c r="AG53" s="253">
        <f t="shared" si="29"/>
        <v>0</v>
      </c>
      <c r="AI53" s="199" t="str">
        <f t="shared" si="8"/>
        <v>Units:</v>
      </c>
      <c r="AJ53" s="120"/>
      <c r="AK53" s="120"/>
      <c r="AL53" s="120"/>
      <c r="AM53" s="120"/>
      <c r="AN53" s="120"/>
      <c r="AO53" s="120"/>
      <c r="AP53" s="120"/>
      <c r="AQ53" s="120"/>
      <c r="AR53" s="120"/>
      <c r="AS53" s="120"/>
      <c r="AT53" s="253">
        <f t="shared" si="30"/>
        <v>0</v>
      </c>
    </row>
    <row r="54" spans="1:46">
      <c r="A54" s="204" t="str">
        <f>'N3.01'!A54</f>
        <v>Long Term Risk Benefit: RIIO-2</v>
      </c>
      <c r="B54" s="204" t="str">
        <f>'N3.01'!B54</f>
        <v>Asset Intervention Impacts</v>
      </c>
      <c r="C54" s="204" t="str">
        <f>'N3.01'!C54</f>
        <v>Asset Refurbishment (Other Driven)</v>
      </c>
      <c r="D54" s="204" t="str">
        <f>'N3.01'!D54</f>
        <v>N/A</v>
      </c>
      <c r="F54" s="212" t="s">
        <v>51</v>
      </c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253">
        <f t="shared" si="28"/>
        <v>0</v>
      </c>
      <c r="S54" s="199" t="str">
        <f t="shared" si="5"/>
        <v>Units:</v>
      </c>
      <c r="T54" s="120"/>
      <c r="V54" s="199" t="str">
        <f t="shared" si="6"/>
        <v>Units:</v>
      </c>
      <c r="W54" s="120"/>
      <c r="X54" s="120"/>
      <c r="Y54" s="120"/>
      <c r="Z54" s="120"/>
      <c r="AA54" s="120"/>
      <c r="AB54" s="120"/>
      <c r="AC54" s="120"/>
      <c r="AD54" s="120"/>
      <c r="AE54" s="120"/>
      <c r="AF54" s="120"/>
      <c r="AG54" s="253">
        <f t="shared" si="29"/>
        <v>0</v>
      </c>
      <c r="AI54" s="199" t="str">
        <f t="shared" si="8"/>
        <v>Units:</v>
      </c>
      <c r="AJ54" s="120"/>
      <c r="AK54" s="120"/>
      <c r="AL54" s="120"/>
      <c r="AM54" s="120"/>
      <c r="AN54" s="120"/>
      <c r="AO54" s="120"/>
      <c r="AP54" s="120"/>
      <c r="AQ54" s="120"/>
      <c r="AR54" s="120"/>
      <c r="AS54" s="120"/>
      <c r="AT54" s="253">
        <f t="shared" si="30"/>
        <v>0</v>
      </c>
    </row>
    <row r="55" spans="1:46">
      <c r="A55" s="204" t="str">
        <f>'N3.01'!A55</f>
        <v>Long Term Risk Benefit: RIIO-2</v>
      </c>
      <c r="B55" s="204" t="str">
        <f>'N3.01'!B55</f>
        <v>Asset Intervention Impacts</v>
      </c>
      <c r="C55" s="204" t="str">
        <f>'N3.01'!C55</f>
        <v>Total Long Term Risk Benefit</v>
      </c>
      <c r="D55" s="204" t="str">
        <f>'N3.01'!D55</f>
        <v>Sub-Total</v>
      </c>
      <c r="F55" s="212" t="s">
        <v>51</v>
      </c>
      <c r="G55" s="252">
        <f>SUM(G$49:G$54)</f>
        <v>0</v>
      </c>
      <c r="H55" s="252">
        <f t="shared" ref="H55:P55" si="31">SUM(H$49:H$54)</f>
        <v>0</v>
      </c>
      <c r="I55" s="252">
        <f t="shared" si="31"/>
        <v>0</v>
      </c>
      <c r="J55" s="252">
        <f t="shared" si="31"/>
        <v>0</v>
      </c>
      <c r="K55" s="252">
        <f t="shared" si="31"/>
        <v>0</v>
      </c>
      <c r="L55" s="252">
        <f t="shared" si="31"/>
        <v>0</v>
      </c>
      <c r="M55" s="252">
        <f t="shared" si="31"/>
        <v>0</v>
      </c>
      <c r="N55" s="252">
        <f t="shared" si="31"/>
        <v>0</v>
      </c>
      <c r="O55" s="252">
        <f t="shared" si="31"/>
        <v>0</v>
      </c>
      <c r="P55" s="252">
        <f t="shared" si="31"/>
        <v>0</v>
      </c>
      <c r="Q55" s="253">
        <f t="shared" si="28"/>
        <v>0</v>
      </c>
      <c r="S55" s="199" t="str">
        <f t="shared" si="5"/>
        <v>Units:</v>
      </c>
      <c r="T55" s="120"/>
      <c r="V55" s="199" t="str">
        <f t="shared" si="6"/>
        <v>Units:</v>
      </c>
      <c r="W55" s="252">
        <f t="shared" ref="W55:AF55" si="32">SUM(W$49:W$54)</f>
        <v>0</v>
      </c>
      <c r="X55" s="252">
        <f t="shared" si="32"/>
        <v>0</v>
      </c>
      <c r="Y55" s="252">
        <f t="shared" si="32"/>
        <v>0</v>
      </c>
      <c r="Z55" s="252">
        <f t="shared" si="32"/>
        <v>0</v>
      </c>
      <c r="AA55" s="252">
        <f t="shared" si="32"/>
        <v>0</v>
      </c>
      <c r="AB55" s="252">
        <f t="shared" si="32"/>
        <v>0</v>
      </c>
      <c r="AC55" s="252">
        <f t="shared" si="32"/>
        <v>0</v>
      </c>
      <c r="AD55" s="252">
        <f t="shared" si="32"/>
        <v>0</v>
      </c>
      <c r="AE55" s="252">
        <f t="shared" si="32"/>
        <v>0</v>
      </c>
      <c r="AF55" s="252">
        <f t="shared" si="32"/>
        <v>0</v>
      </c>
      <c r="AG55" s="253">
        <f t="shared" si="29"/>
        <v>0</v>
      </c>
      <c r="AI55" s="199" t="str">
        <f t="shared" si="8"/>
        <v>Units:</v>
      </c>
      <c r="AJ55" s="252">
        <f t="shared" ref="AJ55:AS55" si="33">SUM(AJ$49:AJ$54)</f>
        <v>0</v>
      </c>
      <c r="AK55" s="252">
        <f t="shared" si="33"/>
        <v>0</v>
      </c>
      <c r="AL55" s="252">
        <f t="shared" si="33"/>
        <v>0</v>
      </c>
      <c r="AM55" s="252">
        <f t="shared" si="33"/>
        <v>0</v>
      </c>
      <c r="AN55" s="252">
        <f t="shared" si="33"/>
        <v>0</v>
      </c>
      <c r="AO55" s="252">
        <f t="shared" si="33"/>
        <v>0</v>
      </c>
      <c r="AP55" s="252">
        <f t="shared" si="33"/>
        <v>0</v>
      </c>
      <c r="AQ55" s="252">
        <f t="shared" si="33"/>
        <v>0</v>
      </c>
      <c r="AR55" s="252">
        <f t="shared" si="33"/>
        <v>0</v>
      </c>
      <c r="AS55" s="252">
        <f t="shared" si="33"/>
        <v>0</v>
      </c>
      <c r="AT55" s="253">
        <f t="shared" si="30"/>
        <v>0</v>
      </c>
    </row>
    <row r="56" spans="1:46" s="207" customFormat="1" ht="5" customHeight="1">
      <c r="F56" s="208"/>
      <c r="S56" s="208"/>
      <c r="V56" s="208"/>
      <c r="AI56" s="208"/>
    </row>
    <row r="78" spans="5:5">
      <c r="E78" s="209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>
    <tabColor rgb="FF7030A0"/>
  </sheetPr>
  <dimension ref="A1:AV78"/>
  <sheetViews>
    <sheetView zoomScale="85" zoomScaleNormal="85" workbookViewId="0">
      <selection activeCell="G47" sqref="G47"/>
    </sheetView>
  </sheetViews>
  <sheetFormatPr defaultColWidth="9" defaultRowHeight="12.4"/>
  <cols>
    <col min="1" max="1" width="51.19921875" style="89" customWidth="1"/>
    <col min="2" max="2" width="48.796875" style="89" bestFit="1" customWidth="1"/>
    <col min="3" max="3" width="51.19921875" style="89" bestFit="1" customWidth="1"/>
    <col min="4" max="4" width="11.796875" style="89" customWidth="1"/>
    <col min="5" max="5" width="1" style="207" customWidth="1"/>
    <col min="6" max="6" width="6.19921875" style="90" customWidth="1"/>
    <col min="7" max="7" width="9.796875" style="89" bestFit="1" customWidth="1"/>
    <col min="8" max="14" width="9.1328125" style="89" bestFit="1" customWidth="1"/>
    <col min="15" max="17" width="9" style="89"/>
    <col min="18" max="18" width="1" style="207" customWidth="1"/>
    <col min="19" max="19" width="6.19921875" style="90" customWidth="1"/>
    <col min="20" max="20" width="9" style="89"/>
    <col min="21" max="21" width="1" style="207" customWidth="1"/>
    <col min="22" max="22" width="6.19921875" style="90" customWidth="1"/>
    <col min="23" max="33" width="9" style="89"/>
    <col min="34" max="34" width="1" style="207" customWidth="1"/>
    <col min="35" max="35" width="6.19921875" style="90" customWidth="1"/>
    <col min="36" max="46" width="9" style="89"/>
    <col min="47" max="47" width="9.33203125" style="89" bestFit="1" customWidth="1"/>
    <col min="48" max="16384" width="9" style="89"/>
  </cols>
  <sheetData>
    <row r="1" spans="1:48" ht="25.15">
      <c r="A1" s="1" t="str">
        <f>N0_Cover!A1</f>
        <v>RIIO-2 Regulatory Reporting Pack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</row>
    <row r="2" spans="1:48" ht="22.9">
      <c r="A2" s="1">
        <f>N0_Cover!$B$12</f>
        <v>0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</row>
    <row r="3" spans="1:48" ht="19.899999999999999">
      <c r="A3" s="5" t="str">
        <f>"Workbook " &amp; N0_Cover!$B$12</f>
        <v xml:space="preserve">Workbook 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48" ht="17.649999999999999">
      <c r="A4" s="7" t="str">
        <f>"Submission Version " &amp; N0_Cover!$B$15 &amp; " - Submitted on " &amp; TEXT(N0_Cover!$B$16,"dd mmm yyyy")</f>
        <v>Submission Version  - Submitted on 00 Jan 1900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</row>
    <row r="5" spans="1:48" ht="17.649999999999999">
      <c r="A5" s="7" t="str">
        <f>"Template Version: " &amp; N0_Cover!$B$11</f>
        <v>Template Version: v1.0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</row>
    <row r="6" spans="1:48" ht="19.899999999999999">
      <c r="A6" s="5" t="e">
        <f ca="1">"Sheet: " &amp;VLOOKUP(RIGHT(CELL("filename",A1),LEN(CELL("filename",A1))-FIND("]",CELL("filename",A1))),'N0.1_Contents'!$A$11:$B$98,2,FALSE)</f>
        <v>#N/A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</row>
    <row r="7" spans="1:48" ht="17.649999999999999">
      <c r="A7" s="7" t="str">
        <f>"Prices Base: " &amp; 'N0.5_Data_Constants'!C13</f>
        <v>Prices Base: 2018/19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</row>
    <row r="8" spans="1:48" s="137" customFormat="1">
      <c r="A8" s="140" t="str">
        <f>"Error Checks: " &amp; IF(ISERROR(MATCH("Error",$A$9:$AV$9,0)),"OK","Error")</f>
        <v>Error Checks: OK</v>
      </c>
      <c r="B8" s="141"/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1"/>
      <c r="AE8" s="141"/>
      <c r="AF8" s="141"/>
      <c r="AG8" s="141"/>
      <c r="AH8" s="141"/>
      <c r="AI8" s="141"/>
      <c r="AJ8" s="141"/>
      <c r="AK8" s="141"/>
      <c r="AL8" s="141"/>
      <c r="AM8" s="141"/>
      <c r="AN8" s="141"/>
      <c r="AO8" s="141"/>
      <c r="AP8" s="141"/>
      <c r="AQ8" s="141"/>
      <c r="AR8" s="141"/>
      <c r="AS8" s="141"/>
      <c r="AT8" s="141"/>
      <c r="AU8" s="141"/>
    </row>
    <row r="9" spans="1:48" s="137" customFormat="1">
      <c r="A9" s="142" t="str">
        <f t="shared" ref="A9:AV9" si="0">IF(ISERROR(MATCH("Error",A10:A12,0)),"-","Error")</f>
        <v>-</v>
      </c>
      <c r="B9" s="142" t="str">
        <f t="shared" si="0"/>
        <v>-</v>
      </c>
      <c r="C9" s="142" t="str">
        <f t="shared" si="0"/>
        <v>-</v>
      </c>
      <c r="D9" s="142"/>
      <c r="E9" s="142" t="str">
        <f t="shared" si="0"/>
        <v>-</v>
      </c>
      <c r="F9" s="142" t="str">
        <f t="shared" si="0"/>
        <v>-</v>
      </c>
      <c r="G9" s="142" t="str">
        <f t="shared" si="0"/>
        <v>-</v>
      </c>
      <c r="H9" s="142" t="str">
        <f t="shared" si="0"/>
        <v>-</v>
      </c>
      <c r="I9" s="142" t="str">
        <f t="shared" si="0"/>
        <v>-</v>
      </c>
      <c r="J9" s="142" t="str">
        <f t="shared" si="0"/>
        <v>-</v>
      </c>
      <c r="K9" s="142" t="str">
        <f t="shared" si="0"/>
        <v>-</v>
      </c>
      <c r="L9" s="142" t="str">
        <f t="shared" si="0"/>
        <v>-</v>
      </c>
      <c r="M9" s="142" t="str">
        <f t="shared" si="0"/>
        <v>-</v>
      </c>
      <c r="N9" s="142" t="str">
        <f t="shared" si="0"/>
        <v>-</v>
      </c>
      <c r="O9" s="142" t="str">
        <f t="shared" si="0"/>
        <v>-</v>
      </c>
      <c r="P9" s="142" t="str">
        <f t="shared" si="0"/>
        <v>-</v>
      </c>
      <c r="Q9" s="142" t="str">
        <f t="shared" si="0"/>
        <v>-</v>
      </c>
      <c r="R9" s="142" t="str">
        <f t="shared" si="0"/>
        <v>-</v>
      </c>
      <c r="S9" s="142" t="str">
        <f t="shared" si="0"/>
        <v>-</v>
      </c>
      <c r="T9" s="142" t="str">
        <f t="shared" si="0"/>
        <v>-</v>
      </c>
      <c r="U9" s="142" t="str">
        <f t="shared" si="0"/>
        <v>-</v>
      </c>
      <c r="V9" s="142" t="str">
        <f t="shared" si="0"/>
        <v>-</v>
      </c>
      <c r="W9" s="142" t="str">
        <f t="shared" si="0"/>
        <v>-</v>
      </c>
      <c r="X9" s="142" t="str">
        <f t="shared" si="0"/>
        <v>-</v>
      </c>
      <c r="Y9" s="142" t="str">
        <f t="shared" si="0"/>
        <v>-</v>
      </c>
      <c r="Z9" s="142" t="str">
        <f t="shared" si="0"/>
        <v>-</v>
      </c>
      <c r="AA9" s="142" t="str">
        <f t="shared" si="0"/>
        <v>-</v>
      </c>
      <c r="AB9" s="142" t="str">
        <f t="shared" si="0"/>
        <v>-</v>
      </c>
      <c r="AC9" s="142" t="str">
        <f t="shared" si="0"/>
        <v>-</v>
      </c>
      <c r="AD9" s="142" t="str">
        <f t="shared" si="0"/>
        <v>-</v>
      </c>
      <c r="AE9" s="142" t="str">
        <f t="shared" si="0"/>
        <v>-</v>
      </c>
      <c r="AF9" s="142" t="str">
        <f t="shared" si="0"/>
        <v>-</v>
      </c>
      <c r="AG9" s="142" t="str">
        <f t="shared" si="0"/>
        <v>-</v>
      </c>
      <c r="AH9" s="142" t="str">
        <f t="shared" si="0"/>
        <v>-</v>
      </c>
      <c r="AI9" s="142" t="str">
        <f t="shared" si="0"/>
        <v>-</v>
      </c>
      <c r="AJ9" s="142" t="str">
        <f t="shared" si="0"/>
        <v>-</v>
      </c>
      <c r="AK9" s="142" t="str">
        <f t="shared" si="0"/>
        <v>-</v>
      </c>
      <c r="AL9" s="142" t="str">
        <f t="shared" si="0"/>
        <v>-</v>
      </c>
      <c r="AM9" s="142" t="str">
        <f t="shared" si="0"/>
        <v>-</v>
      </c>
      <c r="AN9" s="142" t="str">
        <f t="shared" si="0"/>
        <v>-</v>
      </c>
      <c r="AO9" s="142" t="str">
        <f t="shared" si="0"/>
        <v>-</v>
      </c>
      <c r="AP9" s="142" t="str">
        <f t="shared" si="0"/>
        <v>-</v>
      </c>
      <c r="AQ9" s="142" t="str">
        <f t="shared" si="0"/>
        <v>-</v>
      </c>
      <c r="AR9" s="142" t="str">
        <f t="shared" si="0"/>
        <v>-</v>
      </c>
      <c r="AS9" s="142" t="str">
        <f t="shared" si="0"/>
        <v>-</v>
      </c>
      <c r="AT9" s="142" t="str">
        <f t="shared" si="0"/>
        <v>-</v>
      </c>
      <c r="AU9" s="142" t="str">
        <f t="shared" si="0"/>
        <v>-</v>
      </c>
      <c r="AV9" s="137" t="str">
        <f t="shared" si="0"/>
        <v>-</v>
      </c>
    </row>
    <row r="12" spans="1:48" ht="19.899999999999999">
      <c r="A12" s="14" t="e">
        <f>'N0.6_Lookup_References'!B56</f>
        <v>#N/A</v>
      </c>
      <c r="B12" s="14"/>
      <c r="F12" s="14"/>
      <c r="G12" s="89" t="s">
        <v>0</v>
      </c>
      <c r="S12" s="200"/>
      <c r="T12" s="89" t="s">
        <v>2</v>
      </c>
      <c r="W12" s="201"/>
      <c r="X12" s="202" t="s">
        <v>229</v>
      </c>
      <c r="Y12" s="89" t="e">
        <f>VLOOKUP(A12, 'N0.6_Lookup_References'!B14:C63, 2, FALSE)</f>
        <v>#N/A</v>
      </c>
    </row>
    <row r="13" spans="1:48">
      <c r="S13" s="99" t="s">
        <v>112</v>
      </c>
      <c r="V13" s="99" t="s">
        <v>110</v>
      </c>
      <c r="AI13" s="99" t="s">
        <v>111</v>
      </c>
    </row>
    <row r="14" spans="1:48" ht="12.75" thickBot="1">
      <c r="A14" s="203" t="s">
        <v>413</v>
      </c>
      <c r="B14" s="203" t="s">
        <v>414</v>
      </c>
      <c r="C14" s="203" t="s">
        <v>415</v>
      </c>
      <c r="D14" s="203" t="s">
        <v>615</v>
      </c>
      <c r="F14" s="92" t="s">
        <v>49</v>
      </c>
      <c r="G14" s="91" t="s">
        <v>13</v>
      </c>
      <c r="H14" s="21" t="s">
        <v>14</v>
      </c>
      <c r="I14" s="22" t="s">
        <v>15</v>
      </c>
      <c r="J14" s="23" t="s">
        <v>16</v>
      </c>
      <c r="K14" s="24" t="s">
        <v>17</v>
      </c>
      <c r="L14" s="25" t="s">
        <v>18</v>
      </c>
      <c r="M14" s="26" t="s">
        <v>19</v>
      </c>
      <c r="N14" s="29" t="s">
        <v>20</v>
      </c>
      <c r="O14" s="27" t="s">
        <v>21</v>
      </c>
      <c r="P14" s="31" t="s">
        <v>22</v>
      </c>
      <c r="Q14" s="198" t="s">
        <v>26</v>
      </c>
      <c r="S14" s="92" t="s">
        <v>49</v>
      </c>
      <c r="T14" s="92" t="s">
        <v>76</v>
      </c>
      <c r="V14" s="92" t="s">
        <v>49</v>
      </c>
      <c r="W14" s="91" t="s">
        <v>13</v>
      </c>
      <c r="X14" s="21" t="s">
        <v>14</v>
      </c>
      <c r="Y14" s="22" t="s">
        <v>15</v>
      </c>
      <c r="Z14" s="23" t="s">
        <v>16</v>
      </c>
      <c r="AA14" s="24" t="s">
        <v>17</v>
      </c>
      <c r="AB14" s="25" t="s">
        <v>18</v>
      </c>
      <c r="AC14" s="26" t="s">
        <v>19</v>
      </c>
      <c r="AD14" s="29" t="s">
        <v>20</v>
      </c>
      <c r="AE14" s="27" t="s">
        <v>21</v>
      </c>
      <c r="AF14" s="31" t="s">
        <v>22</v>
      </c>
      <c r="AG14" s="198" t="s">
        <v>26</v>
      </c>
      <c r="AI14" s="92" t="s">
        <v>49</v>
      </c>
      <c r="AJ14" s="91" t="s">
        <v>4</v>
      </c>
      <c r="AK14" s="21" t="s">
        <v>5</v>
      </c>
      <c r="AL14" s="22" t="s">
        <v>6</v>
      </c>
      <c r="AM14" s="23" t="s">
        <v>7</v>
      </c>
      <c r="AN14" s="24" t="s">
        <v>8</v>
      </c>
      <c r="AO14" s="25" t="s">
        <v>91</v>
      </c>
      <c r="AP14" s="26" t="s">
        <v>92</v>
      </c>
      <c r="AQ14" s="29" t="s">
        <v>93</v>
      </c>
      <c r="AR14" s="27" t="s">
        <v>94</v>
      </c>
      <c r="AS14" s="31" t="s">
        <v>95</v>
      </c>
      <c r="AT14" s="198" t="s">
        <v>26</v>
      </c>
    </row>
    <row r="15" spans="1:48">
      <c r="A15" s="247" t="str">
        <f>'N3.01'!A15</f>
        <v>Stage1: RIIO-1 Closeout Position</v>
      </c>
      <c r="B15" s="247" t="str">
        <f>'N3.01'!B15</f>
        <v>Total Asset Category Risk</v>
      </c>
      <c r="C15" s="247" t="str">
        <f>'N3.01'!C15</f>
        <v>Closeout Position</v>
      </c>
      <c r="D15" s="247" t="str">
        <f>'N3.01'!D15</f>
        <v>Total</v>
      </c>
      <c r="F15" s="212" t="s">
        <v>51</v>
      </c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253">
        <f t="shared" ref="Q15:Q22" si="1">SUM(G15:P15)</f>
        <v>0</v>
      </c>
      <c r="S15" s="199" t="str">
        <f>$X$12</f>
        <v>Units:</v>
      </c>
      <c r="T15" s="120"/>
      <c r="V15" s="199" t="str">
        <f>$X$12</f>
        <v>Units:</v>
      </c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253">
        <f t="shared" ref="AG15:AG20" si="2">SUM(W15:AF15)</f>
        <v>0</v>
      </c>
      <c r="AI15" s="199" t="str">
        <f>$X$12</f>
        <v>Units:</v>
      </c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253">
        <f t="shared" ref="AT15:AT20" si="3">SUM(AJ15:AS15)</f>
        <v>0</v>
      </c>
    </row>
    <row r="16" spans="1:48">
      <c r="A16" s="204" t="str">
        <f>'N3.01'!A16</f>
        <v>Stage1: RIIO-1 to RIIO-2</v>
      </c>
      <c r="B16" s="204" t="str">
        <f>'N3.01'!B16</f>
        <v>Normalisation: True-Up</v>
      </c>
      <c r="C16" s="204" t="str">
        <f>'N3.01'!C16</f>
        <v>Data Revision</v>
      </c>
      <c r="D16" s="204" t="str">
        <f>'N3.01'!D16</f>
        <v>N/A</v>
      </c>
      <c r="F16" s="212" t="s">
        <v>51</v>
      </c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253">
        <f t="shared" si="1"/>
        <v>0</v>
      </c>
      <c r="S16" s="199" t="str">
        <f>$X$12</f>
        <v>Units:</v>
      </c>
      <c r="T16" s="120"/>
      <c r="V16" s="199" t="str">
        <f>$X$12</f>
        <v>Units:</v>
      </c>
      <c r="W16" s="120"/>
      <c r="X16" s="120"/>
      <c r="Y16" s="120"/>
      <c r="Z16" s="120"/>
      <c r="AA16" s="120"/>
      <c r="AB16" s="120"/>
      <c r="AC16" s="120"/>
      <c r="AD16" s="120"/>
      <c r="AE16" s="120"/>
      <c r="AF16" s="120"/>
      <c r="AG16" s="253">
        <f t="shared" si="2"/>
        <v>0</v>
      </c>
      <c r="AI16" s="199" t="str">
        <f>$X$12</f>
        <v>Units:</v>
      </c>
      <c r="AJ16" s="120"/>
      <c r="AK16" s="120"/>
      <c r="AL16" s="120"/>
      <c r="AM16" s="120"/>
      <c r="AN16" s="120"/>
      <c r="AO16" s="120"/>
      <c r="AP16" s="120"/>
      <c r="AQ16" s="120"/>
      <c r="AR16" s="120"/>
      <c r="AS16" s="120"/>
      <c r="AT16" s="253">
        <f t="shared" si="3"/>
        <v>0</v>
      </c>
    </row>
    <row r="17" spans="1:46">
      <c r="A17" s="204" t="str">
        <f>'N3.01'!A17</f>
        <v>Stage1: RIIO-1 to RIIO-2</v>
      </c>
      <c r="B17" s="204" t="str">
        <f>'N3.01'!B17</f>
        <v>Normalisation: True-Up</v>
      </c>
      <c r="C17" s="204" t="str">
        <f>'N3.01'!C17</f>
        <v>Methodological Change</v>
      </c>
      <c r="D17" s="204" t="str">
        <f>'N3.01'!D17</f>
        <v>N/A</v>
      </c>
      <c r="F17" s="212" t="s">
        <v>51</v>
      </c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253">
        <f t="shared" si="1"/>
        <v>0</v>
      </c>
      <c r="S17" s="199" t="str">
        <f>$X$12</f>
        <v>Units:</v>
      </c>
      <c r="T17" s="120"/>
      <c r="V17" s="199" t="str">
        <f>$X$12</f>
        <v>Units:</v>
      </c>
      <c r="W17" s="120"/>
      <c r="X17" s="120"/>
      <c r="Y17" s="120"/>
      <c r="Z17" s="120"/>
      <c r="AA17" s="120"/>
      <c r="AB17" s="120"/>
      <c r="AC17" s="120"/>
      <c r="AD17" s="120"/>
      <c r="AE17" s="120"/>
      <c r="AF17" s="120"/>
      <c r="AG17" s="253">
        <f t="shared" si="2"/>
        <v>0</v>
      </c>
      <c r="AI17" s="199" t="str">
        <f>$X$12</f>
        <v>Units:</v>
      </c>
      <c r="AJ17" s="120"/>
      <c r="AK17" s="120"/>
      <c r="AL17" s="120"/>
      <c r="AM17" s="120"/>
      <c r="AN17" s="120"/>
      <c r="AO17" s="120"/>
      <c r="AP17" s="120"/>
      <c r="AQ17" s="120"/>
      <c r="AR17" s="120"/>
      <c r="AS17" s="120"/>
      <c r="AT17" s="253">
        <f t="shared" si="3"/>
        <v>0</v>
      </c>
    </row>
    <row r="18" spans="1:46">
      <c r="A18" s="204" t="str">
        <f>'N3.01'!A18</f>
        <v>Stage1: RIIO-1 to RIIO-2</v>
      </c>
      <c r="B18" s="204" t="str">
        <f>'N3.01'!B18</f>
        <v>Normalisation: True-Up</v>
      </c>
      <c r="C18" s="248" t="str">
        <f>'N3.01'!C18</f>
        <v>Optional entry 1</v>
      </c>
      <c r="D18" s="204" t="str">
        <f>'N3.01'!D18</f>
        <v>N/A</v>
      </c>
      <c r="F18" s="212" t="s">
        <v>51</v>
      </c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253">
        <f t="shared" si="1"/>
        <v>0</v>
      </c>
      <c r="S18" s="199" t="str">
        <f>$X$12</f>
        <v>Units:</v>
      </c>
      <c r="T18" s="120"/>
      <c r="V18" s="199" t="str">
        <f>$X$12</f>
        <v>Units:</v>
      </c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253">
        <f t="shared" si="2"/>
        <v>0</v>
      </c>
      <c r="AI18" s="199" t="str">
        <f>$X$12</f>
        <v>Units:</v>
      </c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253">
        <f t="shared" si="3"/>
        <v>0</v>
      </c>
    </row>
    <row r="19" spans="1:46">
      <c r="A19" s="204" t="str">
        <f>'N3.01'!A19</f>
        <v>Stage1: RIIO-1 to RIIO-2</v>
      </c>
      <c r="B19" s="204" t="str">
        <f>'N3.01'!B19</f>
        <v>Normalisation: True-Up</v>
      </c>
      <c r="C19" s="248" t="str">
        <f>'N3.01'!C19</f>
        <v>Optional entry 2</v>
      </c>
      <c r="D19" s="204" t="str">
        <f>'N3.01'!D19</f>
        <v>N/A</v>
      </c>
      <c r="F19" s="212" t="s">
        <v>51</v>
      </c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252">
        <f t="shared" si="1"/>
        <v>0</v>
      </c>
      <c r="S19" s="199" t="str">
        <f>$X$12</f>
        <v>Units:</v>
      </c>
      <c r="T19" s="120"/>
      <c r="V19" s="199" t="str">
        <f>$X$12</f>
        <v>Units:</v>
      </c>
      <c r="W19" s="120"/>
      <c r="X19" s="120"/>
      <c r="Y19" s="120"/>
      <c r="Z19" s="120"/>
      <c r="AA19" s="120"/>
      <c r="AB19" s="120"/>
      <c r="AC19" s="120"/>
      <c r="AD19" s="120"/>
      <c r="AE19" s="120"/>
      <c r="AF19" s="120"/>
      <c r="AG19" s="252">
        <f t="shared" si="2"/>
        <v>0</v>
      </c>
      <c r="AI19" s="199" t="str">
        <f>$X$12</f>
        <v>Units:</v>
      </c>
      <c r="AJ19" s="120"/>
      <c r="AK19" s="120"/>
      <c r="AL19" s="120"/>
      <c r="AM19" s="120"/>
      <c r="AN19" s="120"/>
      <c r="AO19" s="120"/>
      <c r="AP19" s="120"/>
      <c r="AQ19" s="120"/>
      <c r="AR19" s="120"/>
      <c r="AS19" s="120"/>
      <c r="AT19" s="252">
        <f t="shared" si="3"/>
        <v>0</v>
      </c>
    </row>
    <row r="20" spans="1:46">
      <c r="A20" s="247" t="str">
        <f>'N3.01'!A20</f>
        <v>Stage 2: RIIO-2 Start Position 2020/21</v>
      </c>
      <c r="B20" s="247" t="str">
        <f>'N3.01'!B20</f>
        <v>Total Asset Category Risk</v>
      </c>
      <c r="C20" s="247" t="str">
        <f>'N3.01'!C20</f>
        <v>Start Position</v>
      </c>
      <c r="D20" s="247" t="str">
        <f>'N3.01'!D20</f>
        <v>Total</v>
      </c>
      <c r="F20" s="212" t="s">
        <v>51</v>
      </c>
      <c r="G20" s="252">
        <f>SUM(G15:G19)</f>
        <v>0</v>
      </c>
      <c r="H20" s="252">
        <f t="shared" ref="H20:P20" si="4">SUM(H15:H19)</f>
        <v>0</v>
      </c>
      <c r="I20" s="252">
        <f t="shared" si="4"/>
        <v>0</v>
      </c>
      <c r="J20" s="252">
        <f t="shared" si="4"/>
        <v>0</v>
      </c>
      <c r="K20" s="252">
        <f t="shared" si="4"/>
        <v>0</v>
      </c>
      <c r="L20" s="252">
        <f t="shared" si="4"/>
        <v>0</v>
      </c>
      <c r="M20" s="252">
        <f t="shared" si="4"/>
        <v>0</v>
      </c>
      <c r="N20" s="252">
        <f t="shared" si="4"/>
        <v>0</v>
      </c>
      <c r="O20" s="252">
        <f t="shared" si="4"/>
        <v>0</v>
      </c>
      <c r="P20" s="252">
        <f t="shared" si="4"/>
        <v>0</v>
      </c>
      <c r="Q20" s="252">
        <f t="shared" si="1"/>
        <v>0</v>
      </c>
      <c r="S20" s="199" t="str">
        <f t="shared" ref="S20:S55" si="5">$X$12</f>
        <v>Units:</v>
      </c>
      <c r="T20" s="120"/>
      <c r="V20" s="199" t="str">
        <f t="shared" ref="V20:V55" si="6">$X$12</f>
        <v>Units:</v>
      </c>
      <c r="W20" s="252">
        <f t="shared" ref="W20:AF20" si="7">SUM(W15:W19)</f>
        <v>0</v>
      </c>
      <c r="X20" s="252">
        <f t="shared" si="7"/>
        <v>0</v>
      </c>
      <c r="Y20" s="252">
        <f t="shared" si="7"/>
        <v>0</v>
      </c>
      <c r="Z20" s="252">
        <f t="shared" si="7"/>
        <v>0</v>
      </c>
      <c r="AA20" s="252">
        <f t="shared" si="7"/>
        <v>0</v>
      </c>
      <c r="AB20" s="252">
        <f t="shared" si="7"/>
        <v>0</v>
      </c>
      <c r="AC20" s="252">
        <f t="shared" si="7"/>
        <v>0</v>
      </c>
      <c r="AD20" s="252">
        <f t="shared" si="7"/>
        <v>0</v>
      </c>
      <c r="AE20" s="252">
        <f t="shared" si="7"/>
        <v>0</v>
      </c>
      <c r="AF20" s="252">
        <f t="shared" si="7"/>
        <v>0</v>
      </c>
      <c r="AG20" s="252">
        <f t="shared" si="2"/>
        <v>0</v>
      </c>
      <c r="AI20" s="199" t="str">
        <f t="shared" ref="AI20:AI55" si="8">$X$12</f>
        <v>Units:</v>
      </c>
      <c r="AJ20" s="252">
        <f t="shared" ref="AJ20:AS20" si="9">SUM(AJ15:AJ19)</f>
        <v>0</v>
      </c>
      <c r="AK20" s="252">
        <f t="shared" si="9"/>
        <v>0</v>
      </c>
      <c r="AL20" s="252">
        <f t="shared" si="9"/>
        <v>0</v>
      </c>
      <c r="AM20" s="252">
        <f t="shared" si="9"/>
        <v>0</v>
      </c>
      <c r="AN20" s="252">
        <f t="shared" si="9"/>
        <v>0</v>
      </c>
      <c r="AO20" s="252">
        <f t="shared" si="9"/>
        <v>0</v>
      </c>
      <c r="AP20" s="252">
        <f t="shared" si="9"/>
        <v>0</v>
      </c>
      <c r="AQ20" s="252">
        <f t="shared" si="9"/>
        <v>0</v>
      </c>
      <c r="AR20" s="252">
        <f t="shared" si="9"/>
        <v>0</v>
      </c>
      <c r="AS20" s="252">
        <f t="shared" si="9"/>
        <v>0</v>
      </c>
      <c r="AT20" s="252">
        <f t="shared" si="3"/>
        <v>0</v>
      </c>
    </row>
    <row r="21" spans="1:46">
      <c r="A21" s="204" t="str">
        <f>'N3.01'!A21</f>
        <v>Stage 2: Without Intervention Risk Change</v>
      </c>
      <c r="B21" s="204" t="str">
        <f>'N3.01'!B21</f>
        <v>Deterioration</v>
      </c>
      <c r="C21" s="204" t="str">
        <f>'N3.01'!C21</f>
        <v>Original Forecast Deterioration</v>
      </c>
      <c r="D21" s="204" t="str">
        <f>'N3.01'!D21</f>
        <v>N/A</v>
      </c>
      <c r="F21" s="212" t="s">
        <v>51</v>
      </c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253">
        <f t="shared" si="1"/>
        <v>0</v>
      </c>
      <c r="S21" s="199" t="str">
        <f t="shared" si="5"/>
        <v>Units:</v>
      </c>
      <c r="T21" s="120"/>
      <c r="V21" s="199" t="str">
        <f t="shared" si="6"/>
        <v>Units:</v>
      </c>
      <c r="W21" s="120"/>
      <c r="X21" s="120"/>
      <c r="Y21" s="120"/>
      <c r="Z21" s="120"/>
      <c r="AA21" s="120"/>
      <c r="AB21" s="120"/>
      <c r="AC21" s="120"/>
      <c r="AD21" s="120"/>
      <c r="AE21" s="120"/>
      <c r="AF21" s="120"/>
      <c r="AG21" s="253">
        <f t="shared" ref="AG21:AG32" si="10">SUM(W21:AF21)</f>
        <v>0</v>
      </c>
      <c r="AI21" s="199" t="str">
        <f t="shared" si="8"/>
        <v>Units:</v>
      </c>
      <c r="AJ21" s="120"/>
      <c r="AK21" s="120"/>
      <c r="AL21" s="120"/>
      <c r="AM21" s="120"/>
      <c r="AN21" s="120"/>
      <c r="AO21" s="120"/>
      <c r="AP21" s="120"/>
      <c r="AQ21" s="120"/>
      <c r="AR21" s="120"/>
      <c r="AS21" s="120"/>
      <c r="AT21" s="253">
        <f t="shared" ref="AT21:AT32" si="11">SUM(AJ21:AS21)</f>
        <v>0</v>
      </c>
    </row>
    <row r="22" spans="1:46">
      <c r="A22" s="204" t="str">
        <f>'N3.01'!A22</f>
        <v>Stage 2: Without Intervention Risk Change</v>
      </c>
      <c r="B22" s="204" t="str">
        <f>'N3.01'!B22</f>
        <v>Non-Intervention Impacts</v>
      </c>
      <c r="C22" s="204" t="str">
        <f>'N3.01'!C22</f>
        <v>Revised Forecast Deterioration</v>
      </c>
      <c r="D22" s="204" t="str">
        <f>'N3.01'!D22</f>
        <v>N/A</v>
      </c>
      <c r="F22" s="212" t="s">
        <v>51</v>
      </c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253">
        <f t="shared" si="1"/>
        <v>0</v>
      </c>
      <c r="S22" s="199" t="str">
        <f t="shared" si="5"/>
        <v>Units:</v>
      </c>
      <c r="T22" s="120"/>
      <c r="V22" s="199" t="str">
        <f t="shared" si="6"/>
        <v>Units:</v>
      </c>
      <c r="W22" s="120"/>
      <c r="X22" s="120"/>
      <c r="Y22" s="120"/>
      <c r="Z22" s="120"/>
      <c r="AA22" s="120"/>
      <c r="AB22" s="120"/>
      <c r="AC22" s="120"/>
      <c r="AD22" s="120"/>
      <c r="AE22" s="120"/>
      <c r="AF22" s="120"/>
      <c r="AG22" s="253">
        <f t="shared" si="10"/>
        <v>0</v>
      </c>
      <c r="AI22" s="199" t="str">
        <f t="shared" si="8"/>
        <v>Units:</v>
      </c>
      <c r="AJ22" s="120"/>
      <c r="AK22" s="120"/>
      <c r="AL22" s="120"/>
      <c r="AM22" s="120"/>
      <c r="AN22" s="120"/>
      <c r="AO22" s="120"/>
      <c r="AP22" s="120"/>
      <c r="AQ22" s="120"/>
      <c r="AR22" s="120"/>
      <c r="AS22" s="120"/>
      <c r="AT22" s="253">
        <f t="shared" si="11"/>
        <v>0</v>
      </c>
    </row>
    <row r="23" spans="1:46">
      <c r="A23" s="204" t="str">
        <f>'N3.01'!A23</f>
        <v>Stage 2: Without Intervention Risk Change</v>
      </c>
      <c r="B23" s="204" t="str">
        <f>'N3.01'!B23</f>
        <v>Non-Intervention Impacts</v>
      </c>
      <c r="C23" s="204" t="str">
        <f>'N3.01'!C23</f>
        <v>Deterioration Change Impact</v>
      </c>
      <c r="D23" s="204" t="str">
        <f>'N3.01'!D23</f>
        <v>Non-Intervention</v>
      </c>
      <c r="F23" s="212" t="s">
        <v>51</v>
      </c>
      <c r="G23" s="254">
        <f t="shared" ref="G23:P23" si="12">G$22-G$21</f>
        <v>0</v>
      </c>
      <c r="H23" s="254">
        <f t="shared" si="12"/>
        <v>0</v>
      </c>
      <c r="I23" s="254">
        <f t="shared" si="12"/>
        <v>0</v>
      </c>
      <c r="J23" s="254">
        <f t="shared" si="12"/>
        <v>0</v>
      </c>
      <c r="K23" s="254">
        <f t="shared" si="12"/>
        <v>0</v>
      </c>
      <c r="L23" s="254">
        <f t="shared" si="12"/>
        <v>0</v>
      </c>
      <c r="M23" s="254">
        <f t="shared" si="12"/>
        <v>0</v>
      </c>
      <c r="N23" s="254">
        <f t="shared" si="12"/>
        <v>0</v>
      </c>
      <c r="O23" s="254">
        <f t="shared" si="12"/>
        <v>0</v>
      </c>
      <c r="P23" s="254">
        <f t="shared" si="12"/>
        <v>0</v>
      </c>
      <c r="Q23" s="253">
        <f t="shared" ref="Q23:Q32" si="13">SUM(G23:P23)</f>
        <v>0</v>
      </c>
      <c r="S23" s="199" t="str">
        <f t="shared" si="5"/>
        <v>Units:</v>
      </c>
      <c r="T23" s="120"/>
      <c r="V23" s="199" t="str">
        <f t="shared" si="6"/>
        <v>Units:</v>
      </c>
      <c r="W23" s="254">
        <f t="shared" ref="W23:AF23" si="14">W$22-W$21</f>
        <v>0</v>
      </c>
      <c r="X23" s="254">
        <f t="shared" si="14"/>
        <v>0</v>
      </c>
      <c r="Y23" s="254">
        <f t="shared" si="14"/>
        <v>0</v>
      </c>
      <c r="Z23" s="254">
        <f t="shared" si="14"/>
        <v>0</v>
      </c>
      <c r="AA23" s="254">
        <f t="shared" si="14"/>
        <v>0</v>
      </c>
      <c r="AB23" s="254">
        <f t="shared" si="14"/>
        <v>0</v>
      </c>
      <c r="AC23" s="254">
        <f t="shared" si="14"/>
        <v>0</v>
      </c>
      <c r="AD23" s="254">
        <f t="shared" si="14"/>
        <v>0</v>
      </c>
      <c r="AE23" s="254">
        <f t="shared" si="14"/>
        <v>0</v>
      </c>
      <c r="AF23" s="254">
        <f t="shared" si="14"/>
        <v>0</v>
      </c>
      <c r="AG23" s="253">
        <f t="shared" si="10"/>
        <v>0</v>
      </c>
      <c r="AI23" s="199" t="str">
        <f t="shared" si="8"/>
        <v>Units:</v>
      </c>
      <c r="AJ23" s="254">
        <f t="shared" ref="AJ23:AS23" si="15">AJ$22-AJ$21</f>
        <v>0</v>
      </c>
      <c r="AK23" s="254">
        <f t="shared" si="15"/>
        <v>0</v>
      </c>
      <c r="AL23" s="254">
        <f t="shared" si="15"/>
        <v>0</v>
      </c>
      <c r="AM23" s="254">
        <f t="shared" si="15"/>
        <v>0</v>
      </c>
      <c r="AN23" s="254">
        <f t="shared" si="15"/>
        <v>0</v>
      </c>
      <c r="AO23" s="254">
        <f t="shared" si="15"/>
        <v>0</v>
      </c>
      <c r="AP23" s="254">
        <f t="shared" si="15"/>
        <v>0</v>
      </c>
      <c r="AQ23" s="254">
        <f t="shared" si="15"/>
        <v>0</v>
      </c>
      <c r="AR23" s="254">
        <f t="shared" si="15"/>
        <v>0</v>
      </c>
      <c r="AS23" s="254">
        <f t="shared" si="15"/>
        <v>0</v>
      </c>
      <c r="AT23" s="253">
        <f t="shared" si="11"/>
        <v>0</v>
      </c>
    </row>
    <row r="24" spans="1:46">
      <c r="A24" s="204" t="str">
        <f>'N3.01'!A24</f>
        <v>Stage 2: Without Intervention Risk Change</v>
      </c>
      <c r="B24" s="204" t="str">
        <f>'N3.01'!B24</f>
        <v>Non-Intervention Impacts</v>
      </c>
      <c r="C24" s="204" t="str">
        <f>'N3.01'!C24</f>
        <v>Revised Forecast Methodology Change</v>
      </c>
      <c r="D24" s="204" t="str">
        <f>'N3.01'!D24</f>
        <v>N/A</v>
      </c>
      <c r="F24" s="212" t="s">
        <v>51</v>
      </c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253">
        <f>SUM(G24:P24)</f>
        <v>0</v>
      </c>
      <c r="S24" s="199" t="str">
        <f t="shared" si="5"/>
        <v>Units:</v>
      </c>
      <c r="T24" s="120"/>
      <c r="V24" s="199" t="str">
        <f t="shared" si="6"/>
        <v>Units:</v>
      </c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253">
        <f t="shared" si="10"/>
        <v>0</v>
      </c>
      <c r="AI24" s="199" t="str">
        <f t="shared" si="8"/>
        <v>Units:</v>
      </c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253">
        <f t="shared" si="11"/>
        <v>0</v>
      </c>
    </row>
    <row r="25" spans="1:46">
      <c r="A25" s="204" t="str">
        <f>'N3.01'!A25</f>
        <v>Stage 2: Without Intervention Risk Change</v>
      </c>
      <c r="B25" s="204" t="str">
        <f>'N3.01'!B25</f>
        <v>Non-Intervention Impacts</v>
      </c>
      <c r="C25" s="204" t="str">
        <f>'N3.01'!C25</f>
        <v>Methodology Change Impact</v>
      </c>
      <c r="D25" s="204" t="str">
        <f>'N3.01'!D25</f>
        <v>Non-Intervention</v>
      </c>
      <c r="F25" s="212" t="s">
        <v>51</v>
      </c>
      <c r="G25" s="254">
        <f t="shared" ref="G25:P25" si="16">G$24-G$22</f>
        <v>0</v>
      </c>
      <c r="H25" s="254">
        <f t="shared" si="16"/>
        <v>0</v>
      </c>
      <c r="I25" s="254">
        <f t="shared" si="16"/>
        <v>0</v>
      </c>
      <c r="J25" s="254">
        <f t="shared" si="16"/>
        <v>0</v>
      </c>
      <c r="K25" s="254">
        <f t="shared" si="16"/>
        <v>0</v>
      </c>
      <c r="L25" s="254">
        <f t="shared" si="16"/>
        <v>0</v>
      </c>
      <c r="M25" s="254">
        <f t="shared" si="16"/>
        <v>0</v>
      </c>
      <c r="N25" s="254">
        <f t="shared" si="16"/>
        <v>0</v>
      </c>
      <c r="O25" s="254">
        <f t="shared" si="16"/>
        <v>0</v>
      </c>
      <c r="P25" s="254">
        <f t="shared" si="16"/>
        <v>0</v>
      </c>
      <c r="Q25" s="253">
        <f t="shared" si="13"/>
        <v>0</v>
      </c>
      <c r="S25" s="199" t="str">
        <f t="shared" si="5"/>
        <v>Units:</v>
      </c>
      <c r="T25" s="120"/>
      <c r="V25" s="199" t="str">
        <f t="shared" si="6"/>
        <v>Units:</v>
      </c>
      <c r="W25" s="254">
        <f t="shared" ref="W25:AF25" si="17">W$24-W$22</f>
        <v>0</v>
      </c>
      <c r="X25" s="254">
        <f t="shared" si="17"/>
        <v>0</v>
      </c>
      <c r="Y25" s="254">
        <f t="shared" si="17"/>
        <v>0</v>
      </c>
      <c r="Z25" s="254">
        <f t="shared" si="17"/>
        <v>0</v>
      </c>
      <c r="AA25" s="254">
        <f t="shared" si="17"/>
        <v>0</v>
      </c>
      <c r="AB25" s="254">
        <f t="shared" si="17"/>
        <v>0</v>
      </c>
      <c r="AC25" s="254">
        <f t="shared" si="17"/>
        <v>0</v>
      </c>
      <c r="AD25" s="254">
        <f t="shared" si="17"/>
        <v>0</v>
      </c>
      <c r="AE25" s="254">
        <f t="shared" si="17"/>
        <v>0</v>
      </c>
      <c r="AF25" s="254">
        <f t="shared" si="17"/>
        <v>0</v>
      </c>
      <c r="AG25" s="253">
        <f t="shared" si="10"/>
        <v>0</v>
      </c>
      <c r="AI25" s="199" t="str">
        <f t="shared" si="8"/>
        <v>Units:</v>
      </c>
      <c r="AJ25" s="254">
        <f t="shared" ref="AJ25:AS25" si="18">AJ$24-AJ$22</f>
        <v>0</v>
      </c>
      <c r="AK25" s="254">
        <f t="shared" si="18"/>
        <v>0</v>
      </c>
      <c r="AL25" s="254">
        <f t="shared" si="18"/>
        <v>0</v>
      </c>
      <c r="AM25" s="254">
        <f t="shared" si="18"/>
        <v>0</v>
      </c>
      <c r="AN25" s="254">
        <f t="shared" si="18"/>
        <v>0</v>
      </c>
      <c r="AO25" s="254">
        <f t="shared" si="18"/>
        <v>0</v>
      </c>
      <c r="AP25" s="254">
        <f t="shared" si="18"/>
        <v>0</v>
      </c>
      <c r="AQ25" s="254">
        <f t="shared" si="18"/>
        <v>0</v>
      </c>
      <c r="AR25" s="254">
        <f t="shared" si="18"/>
        <v>0</v>
      </c>
      <c r="AS25" s="254">
        <f t="shared" si="18"/>
        <v>0</v>
      </c>
      <c r="AT25" s="253">
        <f t="shared" si="11"/>
        <v>0</v>
      </c>
    </row>
    <row r="26" spans="1:46">
      <c r="A26" s="204" t="str">
        <f>'N3.01'!A26</f>
        <v>Stage 2: Without Intervention Risk Change</v>
      </c>
      <c r="B26" s="204" t="str">
        <f>'N3.01'!B26</f>
        <v>Load Related Work</v>
      </c>
      <c r="C26" s="204" t="str">
        <f>'N3.01'!C26</f>
        <v>Asset Additions (not part of replace or refurb)</v>
      </c>
      <c r="D26" s="204" t="str">
        <f>'N3.01'!D26</f>
        <v>Other Interventions</v>
      </c>
      <c r="F26" s="212" t="s">
        <v>51</v>
      </c>
      <c r="G26" s="120"/>
      <c r="H26" s="120"/>
      <c r="I26" s="120"/>
      <c r="J26" s="120"/>
      <c r="K26" s="120"/>
      <c r="L26" s="120"/>
      <c r="M26" s="120"/>
      <c r="N26" s="120"/>
      <c r="O26" s="120"/>
      <c r="P26" s="120"/>
      <c r="Q26" s="253">
        <f t="shared" si="13"/>
        <v>0</v>
      </c>
      <c r="S26" s="199" t="str">
        <f t="shared" si="5"/>
        <v>Units:</v>
      </c>
      <c r="T26" s="120"/>
      <c r="V26" s="199" t="str">
        <f t="shared" si="6"/>
        <v>Units:</v>
      </c>
      <c r="W26" s="120"/>
      <c r="X26" s="120"/>
      <c r="Y26" s="120"/>
      <c r="Z26" s="120"/>
      <c r="AA26" s="120"/>
      <c r="AB26" s="120"/>
      <c r="AC26" s="120"/>
      <c r="AD26" s="120"/>
      <c r="AE26" s="120"/>
      <c r="AF26" s="120"/>
      <c r="AG26" s="253">
        <f t="shared" si="10"/>
        <v>0</v>
      </c>
      <c r="AI26" s="199" t="str">
        <f t="shared" si="8"/>
        <v>Units:</v>
      </c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253">
        <f t="shared" si="11"/>
        <v>0</v>
      </c>
    </row>
    <row r="27" spans="1:46">
      <c r="A27" s="204" t="str">
        <f>'N3.01'!A27</f>
        <v>Stage 2: Without Intervention Risk Change</v>
      </c>
      <c r="B27" s="204" t="str">
        <f>'N3.01'!B27</f>
        <v>Load Related Work</v>
      </c>
      <c r="C27" s="204" t="str">
        <f>'N3.01'!C27</f>
        <v>Asset Disposals  (not part of replace or refurb)</v>
      </c>
      <c r="D27" s="204" t="str">
        <f>'N3.01'!D27</f>
        <v>Other Interventions</v>
      </c>
      <c r="F27" s="212" t="s">
        <v>51</v>
      </c>
      <c r="G27" s="120"/>
      <c r="H27" s="120"/>
      <c r="I27" s="120"/>
      <c r="J27" s="120"/>
      <c r="K27" s="120"/>
      <c r="L27" s="120"/>
      <c r="M27" s="120"/>
      <c r="N27" s="120"/>
      <c r="O27" s="120"/>
      <c r="P27" s="120"/>
      <c r="Q27" s="253">
        <f t="shared" si="13"/>
        <v>0</v>
      </c>
      <c r="S27" s="199" t="str">
        <f t="shared" si="5"/>
        <v>Units:</v>
      </c>
      <c r="T27" s="120"/>
      <c r="V27" s="199" t="str">
        <f t="shared" si="6"/>
        <v>Units:</v>
      </c>
      <c r="W27" s="120"/>
      <c r="X27" s="120"/>
      <c r="Y27" s="120"/>
      <c r="Z27" s="120"/>
      <c r="AA27" s="120"/>
      <c r="AB27" s="120"/>
      <c r="AC27" s="120"/>
      <c r="AD27" s="120"/>
      <c r="AE27" s="120"/>
      <c r="AF27" s="120"/>
      <c r="AG27" s="253">
        <f t="shared" si="10"/>
        <v>0</v>
      </c>
      <c r="AI27" s="199" t="str">
        <f t="shared" si="8"/>
        <v>Units:</v>
      </c>
      <c r="AJ27" s="120"/>
      <c r="AK27" s="120"/>
      <c r="AL27" s="120"/>
      <c r="AM27" s="120"/>
      <c r="AN27" s="120"/>
      <c r="AO27" s="120"/>
      <c r="AP27" s="120"/>
      <c r="AQ27" s="120"/>
      <c r="AR27" s="120"/>
      <c r="AS27" s="120"/>
      <c r="AT27" s="253">
        <f t="shared" si="11"/>
        <v>0</v>
      </c>
    </row>
    <row r="28" spans="1:46">
      <c r="A28" s="204" t="str">
        <f>'N3.01'!A28</f>
        <v>Stage 2: Without Intervention Risk Change</v>
      </c>
      <c r="B28" s="204" t="str">
        <f>'N3.01'!B28</f>
        <v>Risk Changes</v>
      </c>
      <c r="C28" s="204" t="str">
        <f>'N3.01'!C28</f>
        <v>Changes in Maintenance Programme</v>
      </c>
      <c r="D28" s="204" t="str">
        <f>'N3.01'!D28</f>
        <v>Other Interventions</v>
      </c>
      <c r="F28" s="212" t="s">
        <v>51</v>
      </c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253">
        <f t="shared" si="13"/>
        <v>0</v>
      </c>
      <c r="S28" s="199" t="str">
        <f t="shared" si="5"/>
        <v>Units:</v>
      </c>
      <c r="T28" s="120"/>
      <c r="V28" s="199" t="str">
        <f t="shared" si="6"/>
        <v>Units:</v>
      </c>
      <c r="W28" s="120"/>
      <c r="X28" s="120"/>
      <c r="Y28" s="120"/>
      <c r="Z28" s="120"/>
      <c r="AA28" s="120"/>
      <c r="AB28" s="120"/>
      <c r="AC28" s="120"/>
      <c r="AD28" s="120"/>
      <c r="AE28" s="120"/>
      <c r="AF28" s="120"/>
      <c r="AG28" s="253">
        <f t="shared" si="10"/>
        <v>0</v>
      </c>
      <c r="AI28" s="199" t="str">
        <f t="shared" si="8"/>
        <v>Units:</v>
      </c>
      <c r="AJ28" s="120"/>
      <c r="AK28" s="120"/>
      <c r="AL28" s="120"/>
      <c r="AM28" s="120"/>
      <c r="AN28" s="120"/>
      <c r="AO28" s="120"/>
      <c r="AP28" s="120"/>
      <c r="AQ28" s="120"/>
      <c r="AR28" s="120"/>
      <c r="AS28" s="120"/>
      <c r="AT28" s="253">
        <f t="shared" si="11"/>
        <v>0</v>
      </c>
    </row>
    <row r="29" spans="1:46">
      <c r="A29" s="204" t="str">
        <f>'N3.01'!A29</f>
        <v>Stage 2: Without Intervention Risk Change</v>
      </c>
      <c r="B29" s="204" t="str">
        <f>'N3.01'!B29</f>
        <v>Risk Changes</v>
      </c>
      <c r="C29" s="204" t="str">
        <f>'N3.01'!C29</f>
        <v>Manual Over-ride on PoF or CoF</v>
      </c>
      <c r="D29" s="204" t="str">
        <f>'N3.01'!D29</f>
        <v>Non-Intervention</v>
      </c>
      <c r="F29" s="212" t="s">
        <v>51</v>
      </c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253">
        <f t="shared" si="13"/>
        <v>0</v>
      </c>
      <c r="S29" s="199" t="str">
        <f t="shared" si="5"/>
        <v>Units:</v>
      </c>
      <c r="T29" s="120"/>
      <c r="V29" s="199" t="str">
        <f t="shared" si="6"/>
        <v>Units:</v>
      </c>
      <c r="W29" s="120"/>
      <c r="X29" s="120"/>
      <c r="Y29" s="120"/>
      <c r="Z29" s="120"/>
      <c r="AA29" s="120"/>
      <c r="AB29" s="120"/>
      <c r="AC29" s="120"/>
      <c r="AD29" s="120"/>
      <c r="AE29" s="120"/>
      <c r="AF29" s="120"/>
      <c r="AG29" s="253">
        <f t="shared" si="10"/>
        <v>0</v>
      </c>
      <c r="AI29" s="199" t="str">
        <f t="shared" si="8"/>
        <v>Units:</v>
      </c>
      <c r="AJ29" s="120"/>
      <c r="AK29" s="120"/>
      <c r="AL29" s="120"/>
      <c r="AM29" s="120"/>
      <c r="AN29" s="120"/>
      <c r="AO29" s="120"/>
      <c r="AP29" s="120"/>
      <c r="AQ29" s="120"/>
      <c r="AR29" s="120"/>
      <c r="AS29" s="120"/>
      <c r="AT29" s="253">
        <f t="shared" si="11"/>
        <v>0</v>
      </c>
    </row>
    <row r="30" spans="1:46">
      <c r="A30" s="204" t="str">
        <f>'N3.01'!A30</f>
        <v>Stage 2: Without Intervention Risk Change</v>
      </c>
      <c r="B30" s="204" t="str">
        <f>'N3.01'!B30</f>
        <v>Risk Changes</v>
      </c>
      <c r="C30" s="204" t="str">
        <f>'N3.01'!C30</f>
        <v>Extension of Expected Asset Life</v>
      </c>
      <c r="D30" s="204" t="str">
        <f>'N3.01'!D30</f>
        <v>Non-Intervention</v>
      </c>
      <c r="F30" s="212" t="s">
        <v>51</v>
      </c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253">
        <f t="shared" si="13"/>
        <v>0</v>
      </c>
      <c r="S30" s="199" t="str">
        <f t="shared" si="5"/>
        <v>Units:</v>
      </c>
      <c r="T30" s="120"/>
      <c r="V30" s="199" t="str">
        <f t="shared" si="6"/>
        <v>Units:</v>
      </c>
      <c r="W30" s="120"/>
      <c r="X30" s="120"/>
      <c r="Y30" s="120"/>
      <c r="Z30" s="120"/>
      <c r="AA30" s="120"/>
      <c r="AB30" s="120"/>
      <c r="AC30" s="120"/>
      <c r="AD30" s="120"/>
      <c r="AE30" s="120"/>
      <c r="AF30" s="120"/>
      <c r="AG30" s="253">
        <f t="shared" si="10"/>
        <v>0</v>
      </c>
      <c r="AI30" s="199" t="str">
        <f t="shared" si="8"/>
        <v>Units:</v>
      </c>
      <c r="AJ30" s="120"/>
      <c r="AK30" s="120"/>
      <c r="AL30" s="120"/>
      <c r="AM30" s="120"/>
      <c r="AN30" s="120"/>
      <c r="AO30" s="120"/>
      <c r="AP30" s="120"/>
      <c r="AQ30" s="120"/>
      <c r="AR30" s="120"/>
      <c r="AS30" s="120"/>
      <c r="AT30" s="253">
        <f t="shared" si="11"/>
        <v>0</v>
      </c>
    </row>
    <row r="31" spans="1:46">
      <c r="A31" s="204" t="str">
        <f>'N3.01'!A31</f>
        <v>Stage 2: Without Intervention Risk Change</v>
      </c>
      <c r="B31" s="204" t="str">
        <f>'N3.01'!B31</f>
        <v>Risk Changes</v>
      </c>
      <c r="C31" s="204" t="str">
        <f>'N3.01'!C31</f>
        <v>Consequential Interventions</v>
      </c>
      <c r="D31" s="204" t="str">
        <f>'N3.01'!D31</f>
        <v>Non-Intervention</v>
      </c>
      <c r="F31" s="212" t="s">
        <v>51</v>
      </c>
      <c r="G31" s="120"/>
      <c r="H31" s="120"/>
      <c r="I31" s="120"/>
      <c r="J31" s="120"/>
      <c r="K31" s="120"/>
      <c r="L31" s="120"/>
      <c r="M31" s="120"/>
      <c r="N31" s="120"/>
      <c r="O31" s="120"/>
      <c r="P31" s="120"/>
      <c r="Q31" s="253">
        <f t="shared" si="13"/>
        <v>0</v>
      </c>
      <c r="S31" s="199" t="str">
        <f t="shared" si="5"/>
        <v>Units:</v>
      </c>
      <c r="T31" s="120"/>
      <c r="V31" s="199" t="str">
        <f t="shared" si="6"/>
        <v>Units:</v>
      </c>
      <c r="W31" s="120"/>
      <c r="X31" s="120"/>
      <c r="Y31" s="120"/>
      <c r="Z31" s="120"/>
      <c r="AA31" s="120"/>
      <c r="AB31" s="120"/>
      <c r="AC31" s="120"/>
      <c r="AD31" s="120"/>
      <c r="AE31" s="120"/>
      <c r="AF31" s="120"/>
      <c r="AG31" s="253">
        <f t="shared" si="10"/>
        <v>0</v>
      </c>
      <c r="AI31" s="199" t="str">
        <f t="shared" si="8"/>
        <v>Units:</v>
      </c>
      <c r="AJ31" s="120"/>
      <c r="AK31" s="120"/>
      <c r="AL31" s="120"/>
      <c r="AM31" s="120"/>
      <c r="AN31" s="120"/>
      <c r="AO31" s="120"/>
      <c r="AP31" s="120"/>
      <c r="AQ31" s="120"/>
      <c r="AR31" s="120"/>
      <c r="AS31" s="120"/>
      <c r="AT31" s="253">
        <f t="shared" si="11"/>
        <v>0</v>
      </c>
    </row>
    <row r="32" spans="1:46">
      <c r="A32" s="204" t="str">
        <f>'N3.01'!A32</f>
        <v>Stage 2: Without Intervention Risk Change</v>
      </c>
      <c r="B32" s="204" t="str">
        <f>'N3.01'!B32</f>
        <v>Risk Changes</v>
      </c>
      <c r="C32" s="248" t="str">
        <f>'N3.01'!C32</f>
        <v>Optional entry 3</v>
      </c>
      <c r="D32" s="204" t="str">
        <f>'N3.01'!D32</f>
        <v>N/A</v>
      </c>
      <c r="F32" s="212" t="s">
        <v>51</v>
      </c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253">
        <f t="shared" si="13"/>
        <v>0</v>
      </c>
      <c r="S32" s="199" t="str">
        <f t="shared" si="5"/>
        <v>Units:</v>
      </c>
      <c r="T32" s="120"/>
      <c r="V32" s="199" t="str">
        <f t="shared" si="6"/>
        <v>Units:</v>
      </c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253">
        <f t="shared" si="10"/>
        <v>0</v>
      </c>
      <c r="AI32" s="199" t="str">
        <f t="shared" si="8"/>
        <v>Units:</v>
      </c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253">
        <f t="shared" si="11"/>
        <v>0</v>
      </c>
    </row>
    <row r="33" spans="1:46">
      <c r="A33" s="247" t="str">
        <f>'N3.01'!A33</f>
        <v>Stage 3: RIIO-2 Without Intervention Position 2025/26</v>
      </c>
      <c r="B33" s="247" t="str">
        <f>'N3.01'!B33</f>
        <v>Total Asset Category Risk</v>
      </c>
      <c r="C33" s="247" t="str">
        <f>'N3.01'!C33</f>
        <v>Without Intervention Position</v>
      </c>
      <c r="D33" s="247" t="str">
        <f>'N3.01'!D33</f>
        <v>Total</v>
      </c>
      <c r="F33" s="212" t="s">
        <v>51</v>
      </c>
      <c r="G33" s="252">
        <f>SUM(G$20:G$21)+G$23+SUM(G$25:G$32)</f>
        <v>0</v>
      </c>
      <c r="H33" s="252">
        <f t="shared" ref="H33:P33" si="19">SUM(H$20:H$21)+H$23+SUM(H$25:H$32)</f>
        <v>0</v>
      </c>
      <c r="I33" s="252">
        <f t="shared" si="19"/>
        <v>0</v>
      </c>
      <c r="J33" s="252">
        <f t="shared" si="19"/>
        <v>0</v>
      </c>
      <c r="K33" s="252">
        <f t="shared" si="19"/>
        <v>0</v>
      </c>
      <c r="L33" s="252">
        <f t="shared" si="19"/>
        <v>0</v>
      </c>
      <c r="M33" s="252">
        <f t="shared" si="19"/>
        <v>0</v>
      </c>
      <c r="N33" s="252">
        <f t="shared" si="19"/>
        <v>0</v>
      </c>
      <c r="O33" s="252">
        <f t="shared" si="19"/>
        <v>0</v>
      </c>
      <c r="P33" s="252">
        <f t="shared" si="19"/>
        <v>0</v>
      </c>
      <c r="Q33" s="252">
        <f>SUM(G33:P33)</f>
        <v>0</v>
      </c>
      <c r="S33" s="199" t="str">
        <f t="shared" si="5"/>
        <v>Units:</v>
      </c>
      <c r="T33" s="120"/>
      <c r="V33" s="199" t="str">
        <f t="shared" si="6"/>
        <v>Units:</v>
      </c>
      <c r="W33" s="252">
        <f t="shared" ref="W33:AF33" si="20">SUM(W$20:W$21)+W$23+SUM(W$25:W$32)</f>
        <v>0</v>
      </c>
      <c r="X33" s="252">
        <f t="shared" si="20"/>
        <v>0</v>
      </c>
      <c r="Y33" s="252">
        <f t="shared" si="20"/>
        <v>0</v>
      </c>
      <c r="Z33" s="252">
        <f t="shared" si="20"/>
        <v>0</v>
      </c>
      <c r="AA33" s="252">
        <f t="shared" si="20"/>
        <v>0</v>
      </c>
      <c r="AB33" s="252">
        <f t="shared" si="20"/>
        <v>0</v>
      </c>
      <c r="AC33" s="252">
        <f t="shared" si="20"/>
        <v>0</v>
      </c>
      <c r="AD33" s="252">
        <f t="shared" si="20"/>
        <v>0</v>
      </c>
      <c r="AE33" s="252">
        <f t="shared" si="20"/>
        <v>0</v>
      </c>
      <c r="AF33" s="252">
        <f t="shared" si="20"/>
        <v>0</v>
      </c>
      <c r="AG33" s="252">
        <f>SUM(W33:AF33)</f>
        <v>0</v>
      </c>
      <c r="AI33" s="199" t="str">
        <f t="shared" si="8"/>
        <v>Units:</v>
      </c>
      <c r="AJ33" s="252">
        <f t="shared" ref="AJ33:AS33" si="21">SUM(AJ$20:AJ$21)+AJ$23+SUM(AJ$25:AJ$32)</f>
        <v>0</v>
      </c>
      <c r="AK33" s="252">
        <f t="shared" si="21"/>
        <v>0</v>
      </c>
      <c r="AL33" s="252">
        <f t="shared" si="21"/>
        <v>0</v>
      </c>
      <c r="AM33" s="252">
        <f t="shared" si="21"/>
        <v>0</v>
      </c>
      <c r="AN33" s="252">
        <f t="shared" si="21"/>
        <v>0</v>
      </c>
      <c r="AO33" s="252">
        <f t="shared" si="21"/>
        <v>0</v>
      </c>
      <c r="AP33" s="252">
        <f t="shared" si="21"/>
        <v>0</v>
      </c>
      <c r="AQ33" s="252">
        <f t="shared" si="21"/>
        <v>0</v>
      </c>
      <c r="AR33" s="252">
        <f t="shared" si="21"/>
        <v>0</v>
      </c>
      <c r="AS33" s="252">
        <f t="shared" si="21"/>
        <v>0</v>
      </c>
      <c r="AT33" s="252">
        <f>SUM(AJ33:AS33)</f>
        <v>0</v>
      </c>
    </row>
    <row r="34" spans="1:46">
      <c r="A34" s="204" t="str">
        <f>'N3.01'!A34</f>
        <v>Stage 3:With Intervention Risk Change</v>
      </c>
      <c r="B34" s="204" t="str">
        <f>'N3.01'!B34</f>
        <v>Non-Intervention Impacts</v>
      </c>
      <c r="C34" s="204" t="str">
        <f>'N3.01'!C34</f>
        <v>Methodology Change Impact</v>
      </c>
      <c r="D34" s="204" t="str">
        <f>'N3.01'!D34</f>
        <v>Non-Intervention</v>
      </c>
      <c r="F34" s="212" t="s">
        <v>51</v>
      </c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253">
        <f t="shared" ref="Q34:Q47" si="22">SUM(G34:P34)</f>
        <v>0</v>
      </c>
      <c r="S34" s="199" t="str">
        <f t="shared" si="5"/>
        <v>Units:</v>
      </c>
      <c r="T34" s="120"/>
      <c r="V34" s="199" t="str">
        <f t="shared" si="6"/>
        <v>Units:</v>
      </c>
      <c r="W34" s="120"/>
      <c r="X34" s="120"/>
      <c r="Y34" s="120"/>
      <c r="Z34" s="120"/>
      <c r="AA34" s="120"/>
      <c r="AB34" s="120"/>
      <c r="AC34" s="120"/>
      <c r="AD34" s="120"/>
      <c r="AE34" s="120"/>
      <c r="AF34" s="120"/>
      <c r="AG34" s="253">
        <f t="shared" ref="AG34:AG47" si="23">SUM(W34:AF34)</f>
        <v>0</v>
      </c>
      <c r="AI34" s="199" t="str">
        <f t="shared" si="8"/>
        <v>Units:</v>
      </c>
      <c r="AJ34" s="120"/>
      <c r="AK34" s="120"/>
      <c r="AL34" s="120"/>
      <c r="AM34" s="120"/>
      <c r="AN34" s="120"/>
      <c r="AO34" s="120"/>
      <c r="AP34" s="120"/>
      <c r="AQ34" s="120"/>
      <c r="AR34" s="120"/>
      <c r="AS34" s="120"/>
      <c r="AT34" s="253">
        <f t="shared" ref="AT34:AT47" si="24">SUM(AJ34:AS34)</f>
        <v>0</v>
      </c>
    </row>
    <row r="35" spans="1:46">
      <c r="A35" s="204" t="str">
        <f>'N3.01'!A35</f>
        <v>Stage 3:With Intervention Risk Change</v>
      </c>
      <c r="B35" s="204" t="str">
        <f>'N3.01'!B35</f>
        <v>Non-Intervention Impacts</v>
      </c>
      <c r="C35" s="204" t="str">
        <f>'N3.01'!C35</f>
        <v>Data Revision Impact</v>
      </c>
      <c r="D35" s="204" t="str">
        <f>'N3.01'!D35</f>
        <v>Non-Intervention</v>
      </c>
      <c r="F35" s="212" t="s">
        <v>51</v>
      </c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253">
        <f t="shared" si="22"/>
        <v>0</v>
      </c>
      <c r="S35" s="199" t="str">
        <f t="shared" si="5"/>
        <v>Units:</v>
      </c>
      <c r="T35" s="120"/>
      <c r="V35" s="199" t="str">
        <f t="shared" si="6"/>
        <v>Units:</v>
      </c>
      <c r="W35" s="120"/>
      <c r="X35" s="120"/>
      <c r="Y35" s="120"/>
      <c r="Z35" s="120"/>
      <c r="AA35" s="120"/>
      <c r="AB35" s="120"/>
      <c r="AC35" s="120"/>
      <c r="AD35" s="120"/>
      <c r="AE35" s="120"/>
      <c r="AF35" s="120"/>
      <c r="AG35" s="253">
        <f t="shared" si="23"/>
        <v>0</v>
      </c>
      <c r="AI35" s="199" t="str">
        <f t="shared" si="8"/>
        <v>Units:</v>
      </c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253">
        <f t="shared" si="24"/>
        <v>0</v>
      </c>
    </row>
    <row r="36" spans="1:46">
      <c r="A36" s="204" t="str">
        <f>'N3.01'!A36</f>
        <v>Stage 3:With Intervention Risk Change</v>
      </c>
      <c r="B36" s="204" t="str">
        <f>'N3.01'!B36</f>
        <v>Non-Intervention Impacts</v>
      </c>
      <c r="C36" s="204" t="str">
        <f>'N3.01'!C36</f>
        <v>Manual Over-ride on PoF or CoF</v>
      </c>
      <c r="D36" s="204" t="str">
        <f>'N3.01'!D36</f>
        <v>Non-Intervention</v>
      </c>
      <c r="F36" s="212" t="s">
        <v>51</v>
      </c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253">
        <f t="shared" si="22"/>
        <v>0</v>
      </c>
      <c r="S36" s="199" t="str">
        <f t="shared" si="5"/>
        <v>Units:</v>
      </c>
      <c r="T36" s="120"/>
      <c r="V36" s="199" t="str">
        <f t="shared" si="6"/>
        <v>Units:</v>
      </c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253">
        <f t="shared" si="23"/>
        <v>0</v>
      </c>
      <c r="AI36" s="199" t="str">
        <f t="shared" si="8"/>
        <v>Units:</v>
      </c>
      <c r="AJ36" s="120"/>
      <c r="AK36" s="120"/>
      <c r="AL36" s="120"/>
      <c r="AM36" s="120"/>
      <c r="AN36" s="120"/>
      <c r="AO36" s="120"/>
      <c r="AP36" s="120"/>
      <c r="AQ36" s="120"/>
      <c r="AR36" s="120"/>
      <c r="AS36" s="120"/>
      <c r="AT36" s="253">
        <f t="shared" si="24"/>
        <v>0</v>
      </c>
    </row>
    <row r="37" spans="1:46">
      <c r="A37" s="204" t="str">
        <f>'N3.01'!A37</f>
        <v>Stage 3:With Intervention Risk Change</v>
      </c>
      <c r="B37" s="204" t="str">
        <f>'N3.01'!B37</f>
        <v>Non-Intervention Impacts</v>
      </c>
      <c r="C37" s="204" t="str">
        <f>'N3.01'!C37</f>
        <v>Extension of Expected Asset Life</v>
      </c>
      <c r="D37" s="204" t="str">
        <f>'N3.01'!D37</f>
        <v>Non-Intervention</v>
      </c>
      <c r="F37" s="212" t="s">
        <v>51</v>
      </c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253">
        <f t="shared" si="22"/>
        <v>0</v>
      </c>
      <c r="S37" s="199" t="str">
        <f t="shared" si="5"/>
        <v>Units:</v>
      </c>
      <c r="T37" s="120"/>
      <c r="V37" s="199" t="str">
        <f t="shared" si="6"/>
        <v>Units:</v>
      </c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253">
        <f t="shared" si="23"/>
        <v>0</v>
      </c>
      <c r="AI37" s="199" t="str">
        <f t="shared" si="8"/>
        <v>Units:</v>
      </c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253">
        <f t="shared" si="24"/>
        <v>0</v>
      </c>
    </row>
    <row r="38" spans="1:46">
      <c r="A38" s="204" t="str">
        <f>'N3.01'!A38</f>
        <v>Stage 3:With Intervention Risk Change</v>
      </c>
      <c r="B38" s="204" t="str">
        <f>'N3.01'!B38</f>
        <v>Non-Intervention Impacts</v>
      </c>
      <c r="C38" s="204" t="str">
        <f>'N3.01'!C38</f>
        <v>Consequential Interventions</v>
      </c>
      <c r="D38" s="204" t="str">
        <f>'N3.01'!D38</f>
        <v>Non-Intervention</v>
      </c>
      <c r="F38" s="212" t="s">
        <v>51</v>
      </c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253">
        <f t="shared" si="22"/>
        <v>0</v>
      </c>
      <c r="S38" s="199" t="str">
        <f t="shared" si="5"/>
        <v>Units:</v>
      </c>
      <c r="T38" s="120"/>
      <c r="V38" s="199" t="str">
        <f t="shared" si="6"/>
        <v>Units:</v>
      </c>
      <c r="W38" s="120"/>
      <c r="X38" s="120"/>
      <c r="Y38" s="120"/>
      <c r="Z38" s="120"/>
      <c r="AA38" s="120"/>
      <c r="AB38" s="120"/>
      <c r="AC38" s="120"/>
      <c r="AD38" s="120"/>
      <c r="AE38" s="120"/>
      <c r="AF38" s="120"/>
      <c r="AG38" s="253">
        <f t="shared" si="23"/>
        <v>0</v>
      </c>
      <c r="AI38" s="199" t="str">
        <f t="shared" si="8"/>
        <v>Units:</v>
      </c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253">
        <f t="shared" si="24"/>
        <v>0</v>
      </c>
    </row>
    <row r="39" spans="1:46">
      <c r="A39" s="204" t="str">
        <f>'N3.01'!A39</f>
        <v>Stage 3:With Intervention Risk Change</v>
      </c>
      <c r="B39" s="204" t="str">
        <f>'N3.01'!B39</f>
        <v>Asset Intervention Impacts</v>
      </c>
      <c r="C39" s="204" t="str">
        <f>'N3.01'!C39</f>
        <v>Asset Replacement (PoF Driven)</v>
      </c>
      <c r="D39" s="204" t="str">
        <f>'N3.01'!D39</f>
        <v>Replacement</v>
      </c>
      <c r="F39" s="212" t="s">
        <v>51</v>
      </c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253">
        <f t="shared" si="22"/>
        <v>0</v>
      </c>
      <c r="S39" s="199" t="str">
        <f t="shared" si="5"/>
        <v>Units:</v>
      </c>
      <c r="T39" s="120"/>
      <c r="V39" s="199" t="str">
        <f t="shared" si="6"/>
        <v>Units:</v>
      </c>
      <c r="W39" s="120"/>
      <c r="X39" s="120"/>
      <c r="Y39" s="120"/>
      <c r="Z39" s="120"/>
      <c r="AA39" s="120"/>
      <c r="AB39" s="120"/>
      <c r="AC39" s="120"/>
      <c r="AD39" s="120"/>
      <c r="AE39" s="120"/>
      <c r="AF39" s="120"/>
      <c r="AG39" s="253">
        <f t="shared" si="23"/>
        <v>0</v>
      </c>
      <c r="AI39" s="199" t="str">
        <f t="shared" si="8"/>
        <v>Units:</v>
      </c>
      <c r="AJ39" s="120"/>
      <c r="AK39" s="120"/>
      <c r="AL39" s="120"/>
      <c r="AM39" s="120"/>
      <c r="AN39" s="120"/>
      <c r="AO39" s="120"/>
      <c r="AP39" s="120"/>
      <c r="AQ39" s="120"/>
      <c r="AR39" s="120"/>
      <c r="AS39" s="120"/>
      <c r="AT39" s="253">
        <f t="shared" si="24"/>
        <v>0</v>
      </c>
    </row>
    <row r="40" spans="1:46">
      <c r="A40" s="204" t="str">
        <f>'N3.01'!A40</f>
        <v>Stage 3:With Intervention Risk Change</v>
      </c>
      <c r="B40" s="204" t="str">
        <f>'N3.01'!B40</f>
        <v>Asset Intervention Impacts</v>
      </c>
      <c r="C40" s="204" t="str">
        <f>'N3.01'!C40</f>
        <v>Asset Replacement (CoF Driven)</v>
      </c>
      <c r="D40" s="204" t="str">
        <f>'N3.01'!D40</f>
        <v>Replacement</v>
      </c>
      <c r="F40" s="212" t="s">
        <v>51</v>
      </c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253">
        <f t="shared" si="22"/>
        <v>0</v>
      </c>
      <c r="S40" s="199" t="str">
        <f t="shared" si="5"/>
        <v>Units:</v>
      </c>
      <c r="T40" s="120"/>
      <c r="V40" s="199" t="str">
        <f t="shared" si="6"/>
        <v>Units:</v>
      </c>
      <c r="W40" s="120"/>
      <c r="X40" s="120"/>
      <c r="Y40" s="120"/>
      <c r="Z40" s="120"/>
      <c r="AA40" s="120"/>
      <c r="AB40" s="120"/>
      <c r="AC40" s="120"/>
      <c r="AD40" s="120"/>
      <c r="AE40" s="120"/>
      <c r="AF40" s="120"/>
      <c r="AG40" s="253">
        <f t="shared" si="23"/>
        <v>0</v>
      </c>
      <c r="AI40" s="199" t="str">
        <f t="shared" si="8"/>
        <v>Units:</v>
      </c>
      <c r="AJ40" s="120"/>
      <c r="AK40" s="120"/>
      <c r="AL40" s="120"/>
      <c r="AM40" s="120"/>
      <c r="AN40" s="120"/>
      <c r="AO40" s="120"/>
      <c r="AP40" s="120"/>
      <c r="AQ40" s="120"/>
      <c r="AR40" s="120"/>
      <c r="AS40" s="120"/>
      <c r="AT40" s="253">
        <f t="shared" si="24"/>
        <v>0</v>
      </c>
    </row>
    <row r="41" spans="1:46">
      <c r="A41" s="204" t="str">
        <f>'N3.01'!A41</f>
        <v>Stage 3:With Intervention Risk Change</v>
      </c>
      <c r="B41" s="204" t="str">
        <f>'N3.01'!B41</f>
        <v>Asset Intervention Impacts</v>
      </c>
      <c r="C41" s="204" t="str">
        <f>'N3.01'!C41</f>
        <v>Asset Replacement (Other Driven)</v>
      </c>
      <c r="D41" s="204" t="str">
        <f>'N3.01'!D41</f>
        <v>Replacement</v>
      </c>
      <c r="F41" s="212" t="s">
        <v>51</v>
      </c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253">
        <f t="shared" si="22"/>
        <v>0</v>
      </c>
      <c r="S41" s="199" t="str">
        <f t="shared" si="5"/>
        <v>Units:</v>
      </c>
      <c r="T41" s="120"/>
      <c r="V41" s="199" t="str">
        <f t="shared" si="6"/>
        <v>Units:</v>
      </c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253">
        <f t="shared" si="23"/>
        <v>0</v>
      </c>
      <c r="AI41" s="199" t="str">
        <f t="shared" si="8"/>
        <v>Units:</v>
      </c>
      <c r="AJ41" s="120"/>
      <c r="AK41" s="120"/>
      <c r="AL41" s="120"/>
      <c r="AM41" s="120"/>
      <c r="AN41" s="120"/>
      <c r="AO41" s="120"/>
      <c r="AP41" s="120"/>
      <c r="AQ41" s="120"/>
      <c r="AR41" s="120"/>
      <c r="AS41" s="120"/>
      <c r="AT41" s="253">
        <f t="shared" si="24"/>
        <v>0</v>
      </c>
    </row>
    <row r="42" spans="1:46">
      <c r="A42" s="204" t="str">
        <f>'N3.01'!A42</f>
        <v>Stage 3:With Intervention Risk Change</v>
      </c>
      <c r="B42" s="204" t="str">
        <f>'N3.01'!B42</f>
        <v>Asset Intervention Impacts</v>
      </c>
      <c r="C42" s="204" t="str">
        <f>'N3.01'!C42</f>
        <v>Asset Refurbishment (PoF Driven)</v>
      </c>
      <c r="D42" s="204" t="str">
        <f>'N3.01'!D42</f>
        <v>Refurbishment</v>
      </c>
      <c r="F42" s="212" t="s">
        <v>51</v>
      </c>
      <c r="G42" s="120"/>
      <c r="H42" s="120"/>
      <c r="I42" s="120"/>
      <c r="J42" s="120"/>
      <c r="K42" s="120"/>
      <c r="L42" s="120"/>
      <c r="M42" s="120"/>
      <c r="N42" s="120"/>
      <c r="O42" s="120"/>
      <c r="P42" s="120"/>
      <c r="Q42" s="253">
        <f t="shared" si="22"/>
        <v>0</v>
      </c>
      <c r="S42" s="199" t="str">
        <f t="shared" si="5"/>
        <v>Units:</v>
      </c>
      <c r="T42" s="120"/>
      <c r="V42" s="199" t="str">
        <f t="shared" si="6"/>
        <v>Units:</v>
      </c>
      <c r="W42" s="120"/>
      <c r="X42" s="120"/>
      <c r="Y42" s="120"/>
      <c r="Z42" s="120"/>
      <c r="AA42" s="120"/>
      <c r="AB42" s="120"/>
      <c r="AC42" s="120"/>
      <c r="AD42" s="120"/>
      <c r="AE42" s="120"/>
      <c r="AF42" s="120"/>
      <c r="AG42" s="253">
        <f t="shared" si="23"/>
        <v>0</v>
      </c>
      <c r="AI42" s="199" t="str">
        <f t="shared" si="8"/>
        <v>Units:</v>
      </c>
      <c r="AJ42" s="120"/>
      <c r="AK42" s="120"/>
      <c r="AL42" s="120"/>
      <c r="AM42" s="120"/>
      <c r="AN42" s="120"/>
      <c r="AO42" s="120"/>
      <c r="AP42" s="120"/>
      <c r="AQ42" s="120"/>
      <c r="AR42" s="120"/>
      <c r="AS42" s="120"/>
      <c r="AT42" s="253">
        <f t="shared" si="24"/>
        <v>0</v>
      </c>
    </row>
    <row r="43" spans="1:46">
      <c r="A43" s="204" t="str">
        <f>'N3.01'!A43</f>
        <v>Stage 3:With Intervention Risk Change</v>
      </c>
      <c r="B43" s="204" t="str">
        <f>'N3.01'!B43</f>
        <v>Asset Intervention Impacts</v>
      </c>
      <c r="C43" s="204" t="str">
        <f>'N3.01'!C43</f>
        <v>Asset Refurbishment (CoF Driven)</v>
      </c>
      <c r="D43" s="204" t="str">
        <f>'N3.01'!D43</f>
        <v>Refurbishment</v>
      </c>
      <c r="F43" s="212" t="s">
        <v>51</v>
      </c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253">
        <f t="shared" si="22"/>
        <v>0</v>
      </c>
      <c r="S43" s="199" t="str">
        <f t="shared" si="5"/>
        <v>Units:</v>
      </c>
      <c r="T43" s="120"/>
      <c r="V43" s="199" t="str">
        <f t="shared" si="6"/>
        <v>Units:</v>
      </c>
      <c r="W43" s="120"/>
      <c r="X43" s="120"/>
      <c r="Y43" s="120"/>
      <c r="Z43" s="120"/>
      <c r="AA43" s="120"/>
      <c r="AB43" s="120"/>
      <c r="AC43" s="120"/>
      <c r="AD43" s="120"/>
      <c r="AE43" s="120"/>
      <c r="AF43" s="120"/>
      <c r="AG43" s="253">
        <f t="shared" si="23"/>
        <v>0</v>
      </c>
      <c r="AI43" s="199" t="str">
        <f t="shared" si="8"/>
        <v>Units:</v>
      </c>
      <c r="AJ43" s="120"/>
      <c r="AK43" s="120"/>
      <c r="AL43" s="120"/>
      <c r="AM43" s="120"/>
      <c r="AN43" s="120"/>
      <c r="AO43" s="120"/>
      <c r="AP43" s="120"/>
      <c r="AQ43" s="120"/>
      <c r="AR43" s="120"/>
      <c r="AS43" s="120"/>
      <c r="AT43" s="253">
        <f t="shared" si="24"/>
        <v>0</v>
      </c>
    </row>
    <row r="44" spans="1:46">
      <c r="A44" s="204" t="str">
        <f>'N3.01'!A44</f>
        <v>Stage 3:With Intervention Risk Change</v>
      </c>
      <c r="B44" s="204" t="str">
        <f>'N3.01'!B44</f>
        <v>Asset Intervention Impacts</v>
      </c>
      <c r="C44" s="204" t="str">
        <f>'N3.01'!C44</f>
        <v>Asset Refurbishment (Other Driven)</v>
      </c>
      <c r="D44" s="204" t="str">
        <f>'N3.01'!D44</f>
        <v>Refurbishment</v>
      </c>
      <c r="F44" s="212" t="s">
        <v>51</v>
      </c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253">
        <f t="shared" si="22"/>
        <v>0</v>
      </c>
      <c r="S44" s="199" t="str">
        <f t="shared" si="5"/>
        <v>Units:</v>
      </c>
      <c r="T44" s="120"/>
      <c r="V44" s="199" t="str">
        <f t="shared" si="6"/>
        <v>Units:</v>
      </c>
      <c r="W44" s="120"/>
      <c r="X44" s="120"/>
      <c r="Y44" s="120"/>
      <c r="Z44" s="120"/>
      <c r="AA44" s="120"/>
      <c r="AB44" s="120"/>
      <c r="AC44" s="120"/>
      <c r="AD44" s="120"/>
      <c r="AE44" s="120"/>
      <c r="AF44" s="120"/>
      <c r="AG44" s="253">
        <f t="shared" si="23"/>
        <v>0</v>
      </c>
      <c r="AI44" s="199" t="str">
        <f t="shared" si="8"/>
        <v>Units:</v>
      </c>
      <c r="AJ44" s="120"/>
      <c r="AK44" s="120"/>
      <c r="AL44" s="120"/>
      <c r="AM44" s="120"/>
      <c r="AN44" s="120"/>
      <c r="AO44" s="120"/>
      <c r="AP44" s="120"/>
      <c r="AQ44" s="120"/>
      <c r="AR44" s="120"/>
      <c r="AS44" s="120"/>
      <c r="AT44" s="253">
        <f t="shared" si="24"/>
        <v>0</v>
      </c>
    </row>
    <row r="45" spans="1:46">
      <c r="A45" s="204" t="str">
        <f>'N3.01'!A45</f>
        <v>Stage 3:With Intervention Risk Change</v>
      </c>
      <c r="B45" s="204" t="str">
        <f>'N3.01'!B45</f>
        <v>Asset Intervention Impacts</v>
      </c>
      <c r="C45" s="204" t="str">
        <f>'N3.01'!C45</f>
        <v>Asset Replacement Due To Early Life Failures</v>
      </c>
      <c r="D45" s="204" t="str">
        <f>'N3.01'!D45</f>
        <v>Other Interventions</v>
      </c>
      <c r="F45" s="212" t="s">
        <v>51</v>
      </c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253">
        <f t="shared" si="22"/>
        <v>0</v>
      </c>
      <c r="S45" s="199" t="str">
        <f t="shared" si="5"/>
        <v>Units:</v>
      </c>
      <c r="T45" s="120"/>
      <c r="V45" s="199" t="str">
        <f t="shared" si="6"/>
        <v>Units:</v>
      </c>
      <c r="W45" s="120"/>
      <c r="X45" s="120"/>
      <c r="Y45" s="120"/>
      <c r="Z45" s="120"/>
      <c r="AA45" s="120"/>
      <c r="AB45" s="120"/>
      <c r="AC45" s="120"/>
      <c r="AD45" s="120"/>
      <c r="AE45" s="120"/>
      <c r="AF45" s="120"/>
      <c r="AG45" s="253">
        <f t="shared" si="23"/>
        <v>0</v>
      </c>
      <c r="AI45" s="199" t="str">
        <f t="shared" si="8"/>
        <v>Units:</v>
      </c>
      <c r="AJ45" s="120"/>
      <c r="AK45" s="120"/>
      <c r="AL45" s="120"/>
      <c r="AM45" s="120"/>
      <c r="AN45" s="120"/>
      <c r="AO45" s="120"/>
      <c r="AP45" s="120"/>
      <c r="AQ45" s="120"/>
      <c r="AR45" s="120"/>
      <c r="AS45" s="120"/>
      <c r="AT45" s="253">
        <f t="shared" si="24"/>
        <v>0</v>
      </c>
    </row>
    <row r="46" spans="1:46">
      <c r="A46" s="204" t="str">
        <f>'N3.01'!A46</f>
        <v>Stage 3:With Intervention Risk Change</v>
      </c>
      <c r="B46" s="204" t="str">
        <f>'N3.01'!B46</f>
        <v>Risk Changes</v>
      </c>
      <c r="C46" s="248" t="str">
        <f>'N3.01'!C46</f>
        <v>Optional entry 4</v>
      </c>
      <c r="D46" s="204" t="str">
        <f>'N3.01'!D46</f>
        <v>N/A</v>
      </c>
      <c r="F46" s="212" t="s">
        <v>51</v>
      </c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53">
        <f t="shared" si="22"/>
        <v>0</v>
      </c>
      <c r="S46" s="199" t="str">
        <f t="shared" si="5"/>
        <v>Units:</v>
      </c>
      <c r="T46" s="120"/>
      <c r="V46" s="199" t="str">
        <f t="shared" si="6"/>
        <v>Units:</v>
      </c>
      <c r="W46" s="206"/>
      <c r="X46" s="206"/>
      <c r="Y46" s="206"/>
      <c r="Z46" s="206"/>
      <c r="AA46" s="206"/>
      <c r="AB46" s="206"/>
      <c r="AC46" s="206"/>
      <c r="AD46" s="206"/>
      <c r="AE46" s="206"/>
      <c r="AF46" s="206"/>
      <c r="AG46" s="253">
        <f t="shared" si="23"/>
        <v>0</v>
      </c>
      <c r="AI46" s="199" t="str">
        <f t="shared" si="8"/>
        <v>Units:</v>
      </c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53">
        <f t="shared" si="24"/>
        <v>0</v>
      </c>
    </row>
    <row r="47" spans="1:46">
      <c r="A47" s="247" t="str">
        <f>'N3.01'!A47</f>
        <v>Stage 3: RIIO-2 With Intervention Position 2025/26</v>
      </c>
      <c r="B47" s="247" t="str">
        <f>'N3.01'!B47</f>
        <v>Total Asset Category Risk</v>
      </c>
      <c r="C47" s="247" t="str">
        <f>'N3.01'!C47</f>
        <v>With Intervention Position</v>
      </c>
      <c r="D47" s="247" t="str">
        <f>'N3.01'!D47</f>
        <v>Total</v>
      </c>
      <c r="F47" s="212" t="s">
        <v>51</v>
      </c>
      <c r="G47" s="252">
        <f>SUM(G$33:G$46)</f>
        <v>0</v>
      </c>
      <c r="H47" s="252">
        <f t="shared" ref="H47:P47" si="25">SUM(H$33:H$46)</f>
        <v>0</v>
      </c>
      <c r="I47" s="252">
        <f t="shared" si="25"/>
        <v>0</v>
      </c>
      <c r="J47" s="252">
        <f t="shared" si="25"/>
        <v>0</v>
      </c>
      <c r="K47" s="252">
        <f t="shared" si="25"/>
        <v>0</v>
      </c>
      <c r="L47" s="252">
        <f t="shared" si="25"/>
        <v>0</v>
      </c>
      <c r="M47" s="252">
        <f t="shared" si="25"/>
        <v>0</v>
      </c>
      <c r="N47" s="252">
        <f t="shared" si="25"/>
        <v>0</v>
      </c>
      <c r="O47" s="252">
        <f t="shared" si="25"/>
        <v>0</v>
      </c>
      <c r="P47" s="252">
        <f t="shared" si="25"/>
        <v>0</v>
      </c>
      <c r="Q47" s="252">
        <f t="shared" si="22"/>
        <v>0</v>
      </c>
      <c r="S47" s="199" t="str">
        <f t="shared" si="5"/>
        <v>Units:</v>
      </c>
      <c r="T47" s="120"/>
      <c r="V47" s="199" t="str">
        <f t="shared" si="6"/>
        <v>Units:</v>
      </c>
      <c r="W47" s="252">
        <f t="shared" ref="W47:AF47" si="26">SUM(W$33:W$46)</f>
        <v>0</v>
      </c>
      <c r="X47" s="252">
        <f t="shared" si="26"/>
        <v>0</v>
      </c>
      <c r="Y47" s="252">
        <f t="shared" si="26"/>
        <v>0</v>
      </c>
      <c r="Z47" s="252">
        <f t="shared" si="26"/>
        <v>0</v>
      </c>
      <c r="AA47" s="252">
        <f t="shared" si="26"/>
        <v>0</v>
      </c>
      <c r="AB47" s="252">
        <f t="shared" si="26"/>
        <v>0</v>
      </c>
      <c r="AC47" s="252">
        <f t="shared" si="26"/>
        <v>0</v>
      </c>
      <c r="AD47" s="252">
        <f t="shared" si="26"/>
        <v>0</v>
      </c>
      <c r="AE47" s="252">
        <f t="shared" si="26"/>
        <v>0</v>
      </c>
      <c r="AF47" s="252">
        <f t="shared" si="26"/>
        <v>0</v>
      </c>
      <c r="AG47" s="252">
        <f t="shared" si="23"/>
        <v>0</v>
      </c>
      <c r="AI47" s="199" t="str">
        <f t="shared" si="8"/>
        <v>Units:</v>
      </c>
      <c r="AJ47" s="252">
        <f t="shared" ref="AJ47:AS47" si="27">SUM(AJ$33:AJ$46)</f>
        <v>0</v>
      </c>
      <c r="AK47" s="252">
        <f t="shared" si="27"/>
        <v>0</v>
      </c>
      <c r="AL47" s="252">
        <f t="shared" si="27"/>
        <v>0</v>
      </c>
      <c r="AM47" s="252">
        <f t="shared" si="27"/>
        <v>0</v>
      </c>
      <c r="AN47" s="252">
        <f t="shared" si="27"/>
        <v>0</v>
      </c>
      <c r="AO47" s="252">
        <f t="shared" si="27"/>
        <v>0</v>
      </c>
      <c r="AP47" s="252">
        <f t="shared" si="27"/>
        <v>0</v>
      </c>
      <c r="AQ47" s="252">
        <f t="shared" si="27"/>
        <v>0</v>
      </c>
      <c r="AR47" s="252">
        <f t="shared" si="27"/>
        <v>0</v>
      </c>
      <c r="AS47" s="252">
        <f t="shared" si="27"/>
        <v>0</v>
      </c>
      <c r="AT47" s="252">
        <f t="shared" si="24"/>
        <v>0</v>
      </c>
    </row>
    <row r="48" spans="1:46" s="207" customFormat="1" ht="5" customHeight="1">
      <c r="S48" s="208"/>
      <c r="V48" s="208"/>
      <c r="AI48" s="208"/>
    </row>
    <row r="49" spans="1:46">
      <c r="A49" s="204" t="str">
        <f>'N3.01'!A49</f>
        <v>Long Term Risk Benefit: RIIO-2</v>
      </c>
      <c r="B49" s="204" t="str">
        <f>'N3.01'!B49</f>
        <v>Asset Intervention Impacts</v>
      </c>
      <c r="C49" s="204" t="str">
        <f>'N3.01'!C49</f>
        <v>Asset Replacement (PoF Driven)</v>
      </c>
      <c r="D49" s="204" t="str">
        <f>'N3.01'!D49</f>
        <v>N/A</v>
      </c>
      <c r="F49" s="212" t="s">
        <v>51</v>
      </c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253">
        <f t="shared" ref="Q49:Q55" si="28">SUM(G49:P49)</f>
        <v>0</v>
      </c>
      <c r="S49" s="199" t="str">
        <f t="shared" si="5"/>
        <v>Units:</v>
      </c>
      <c r="T49" s="120"/>
      <c r="V49" s="199" t="str">
        <f t="shared" si="6"/>
        <v>Units:</v>
      </c>
      <c r="W49" s="120"/>
      <c r="X49" s="120"/>
      <c r="Y49" s="120"/>
      <c r="Z49" s="120"/>
      <c r="AA49" s="120"/>
      <c r="AB49" s="120"/>
      <c r="AC49" s="120"/>
      <c r="AD49" s="120"/>
      <c r="AE49" s="120"/>
      <c r="AF49" s="120"/>
      <c r="AG49" s="253">
        <f t="shared" ref="AG49:AG55" si="29">SUM(W49:AF49)</f>
        <v>0</v>
      </c>
      <c r="AI49" s="199" t="str">
        <f t="shared" si="8"/>
        <v>Units:</v>
      </c>
      <c r="AJ49" s="120"/>
      <c r="AK49" s="120"/>
      <c r="AL49" s="120"/>
      <c r="AM49" s="120"/>
      <c r="AN49" s="120"/>
      <c r="AO49" s="120"/>
      <c r="AP49" s="120"/>
      <c r="AQ49" s="120"/>
      <c r="AR49" s="120"/>
      <c r="AS49" s="120"/>
      <c r="AT49" s="253">
        <f t="shared" ref="AT49:AT55" si="30">SUM(AJ49:AS49)</f>
        <v>0</v>
      </c>
    </row>
    <row r="50" spans="1:46">
      <c r="A50" s="204" t="str">
        <f>'N3.01'!A50</f>
        <v>Long Term Risk Benefit: RIIO-2</v>
      </c>
      <c r="B50" s="204" t="str">
        <f>'N3.01'!B50</f>
        <v>Asset Intervention Impacts</v>
      </c>
      <c r="C50" s="204" t="str">
        <f>'N3.01'!C50</f>
        <v>Asset Replacement (CoF Driven)</v>
      </c>
      <c r="D50" s="204" t="str">
        <f>'N3.01'!D50</f>
        <v>N/A</v>
      </c>
      <c r="F50" s="212" t="s">
        <v>51</v>
      </c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253">
        <f t="shared" si="28"/>
        <v>0</v>
      </c>
      <c r="S50" s="199" t="str">
        <f t="shared" si="5"/>
        <v>Units:</v>
      </c>
      <c r="T50" s="120"/>
      <c r="V50" s="199" t="str">
        <f t="shared" si="6"/>
        <v>Units:</v>
      </c>
      <c r="W50" s="120"/>
      <c r="X50" s="120"/>
      <c r="Y50" s="120"/>
      <c r="Z50" s="120"/>
      <c r="AA50" s="120"/>
      <c r="AB50" s="120"/>
      <c r="AC50" s="120"/>
      <c r="AD50" s="120"/>
      <c r="AE50" s="120"/>
      <c r="AF50" s="120"/>
      <c r="AG50" s="253">
        <f t="shared" si="29"/>
        <v>0</v>
      </c>
      <c r="AI50" s="199" t="str">
        <f t="shared" si="8"/>
        <v>Units:</v>
      </c>
      <c r="AJ50" s="120"/>
      <c r="AK50" s="120"/>
      <c r="AL50" s="120"/>
      <c r="AM50" s="120"/>
      <c r="AN50" s="120"/>
      <c r="AO50" s="120"/>
      <c r="AP50" s="120"/>
      <c r="AQ50" s="120"/>
      <c r="AR50" s="120"/>
      <c r="AS50" s="120"/>
      <c r="AT50" s="253">
        <f t="shared" si="30"/>
        <v>0</v>
      </c>
    </row>
    <row r="51" spans="1:46">
      <c r="A51" s="204" t="str">
        <f>'N3.01'!A51</f>
        <v>Long Term Risk Benefit: RIIO-2</v>
      </c>
      <c r="B51" s="204" t="str">
        <f>'N3.01'!B51</f>
        <v>Asset Intervention Impacts</v>
      </c>
      <c r="C51" s="204" t="str">
        <f>'N3.01'!C51</f>
        <v>Asset Replacement (Other Driven)</v>
      </c>
      <c r="D51" s="204" t="str">
        <f>'N3.01'!D51</f>
        <v>N/A</v>
      </c>
      <c r="F51" s="212" t="s">
        <v>51</v>
      </c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253">
        <f t="shared" si="28"/>
        <v>0</v>
      </c>
      <c r="S51" s="199" t="str">
        <f t="shared" si="5"/>
        <v>Units:</v>
      </c>
      <c r="T51" s="120"/>
      <c r="V51" s="199" t="str">
        <f t="shared" si="6"/>
        <v>Units:</v>
      </c>
      <c r="W51" s="120"/>
      <c r="X51" s="120"/>
      <c r="Y51" s="120"/>
      <c r="Z51" s="120"/>
      <c r="AA51" s="120"/>
      <c r="AB51" s="120"/>
      <c r="AC51" s="120"/>
      <c r="AD51" s="120"/>
      <c r="AE51" s="120"/>
      <c r="AF51" s="120"/>
      <c r="AG51" s="253">
        <f t="shared" si="29"/>
        <v>0</v>
      </c>
      <c r="AI51" s="199" t="str">
        <f t="shared" si="8"/>
        <v>Units:</v>
      </c>
      <c r="AJ51" s="120"/>
      <c r="AK51" s="120"/>
      <c r="AL51" s="120"/>
      <c r="AM51" s="120"/>
      <c r="AN51" s="120"/>
      <c r="AO51" s="120"/>
      <c r="AP51" s="120"/>
      <c r="AQ51" s="120"/>
      <c r="AR51" s="120"/>
      <c r="AS51" s="120"/>
      <c r="AT51" s="253">
        <f t="shared" si="30"/>
        <v>0</v>
      </c>
    </row>
    <row r="52" spans="1:46">
      <c r="A52" s="204" t="str">
        <f>'N3.01'!A52</f>
        <v>Long Term Risk Benefit: RIIO-2</v>
      </c>
      <c r="B52" s="204" t="str">
        <f>'N3.01'!B52</f>
        <v>Asset Intervention Impacts</v>
      </c>
      <c r="C52" s="204" t="str">
        <f>'N3.01'!C52</f>
        <v>Asset Refurbishment (PoF Driven)</v>
      </c>
      <c r="D52" s="204" t="str">
        <f>'N3.01'!D52</f>
        <v>N/A</v>
      </c>
      <c r="F52" s="212" t="s">
        <v>51</v>
      </c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253">
        <f t="shared" si="28"/>
        <v>0</v>
      </c>
      <c r="S52" s="199" t="str">
        <f t="shared" si="5"/>
        <v>Units:</v>
      </c>
      <c r="T52" s="120"/>
      <c r="V52" s="199" t="str">
        <f t="shared" si="6"/>
        <v>Units:</v>
      </c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253">
        <f t="shared" si="29"/>
        <v>0</v>
      </c>
      <c r="AI52" s="199" t="str">
        <f t="shared" si="8"/>
        <v>Units:</v>
      </c>
      <c r="AJ52" s="120"/>
      <c r="AK52" s="120"/>
      <c r="AL52" s="120"/>
      <c r="AM52" s="120"/>
      <c r="AN52" s="120"/>
      <c r="AO52" s="120"/>
      <c r="AP52" s="120"/>
      <c r="AQ52" s="120"/>
      <c r="AR52" s="120"/>
      <c r="AS52" s="120"/>
      <c r="AT52" s="253">
        <f t="shared" si="30"/>
        <v>0</v>
      </c>
    </row>
    <row r="53" spans="1:46">
      <c r="A53" s="204" t="str">
        <f>'N3.01'!A53</f>
        <v>Long Term Risk Benefit: RIIO-2</v>
      </c>
      <c r="B53" s="204" t="str">
        <f>'N3.01'!B53</f>
        <v>Asset Intervention Impacts</v>
      </c>
      <c r="C53" s="204" t="str">
        <f>'N3.01'!C53</f>
        <v>Asset Refurbishment (CoF Driven)</v>
      </c>
      <c r="D53" s="204" t="str">
        <f>'N3.01'!D53</f>
        <v>N/A</v>
      </c>
      <c r="F53" s="212" t="s">
        <v>51</v>
      </c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253">
        <f t="shared" si="28"/>
        <v>0</v>
      </c>
      <c r="S53" s="199" t="str">
        <f t="shared" si="5"/>
        <v>Units:</v>
      </c>
      <c r="T53" s="120"/>
      <c r="V53" s="199" t="str">
        <f t="shared" si="6"/>
        <v>Units:</v>
      </c>
      <c r="W53" s="120"/>
      <c r="X53" s="120"/>
      <c r="Y53" s="120"/>
      <c r="Z53" s="120"/>
      <c r="AA53" s="120"/>
      <c r="AB53" s="120"/>
      <c r="AC53" s="120"/>
      <c r="AD53" s="120"/>
      <c r="AE53" s="120"/>
      <c r="AF53" s="120"/>
      <c r="AG53" s="253">
        <f t="shared" si="29"/>
        <v>0</v>
      </c>
      <c r="AI53" s="199" t="str">
        <f t="shared" si="8"/>
        <v>Units:</v>
      </c>
      <c r="AJ53" s="120"/>
      <c r="AK53" s="120"/>
      <c r="AL53" s="120"/>
      <c r="AM53" s="120"/>
      <c r="AN53" s="120"/>
      <c r="AO53" s="120"/>
      <c r="AP53" s="120"/>
      <c r="AQ53" s="120"/>
      <c r="AR53" s="120"/>
      <c r="AS53" s="120"/>
      <c r="AT53" s="253">
        <f t="shared" si="30"/>
        <v>0</v>
      </c>
    </row>
    <row r="54" spans="1:46">
      <c r="A54" s="204" t="str">
        <f>'N3.01'!A54</f>
        <v>Long Term Risk Benefit: RIIO-2</v>
      </c>
      <c r="B54" s="204" t="str">
        <f>'N3.01'!B54</f>
        <v>Asset Intervention Impacts</v>
      </c>
      <c r="C54" s="204" t="str">
        <f>'N3.01'!C54</f>
        <v>Asset Refurbishment (Other Driven)</v>
      </c>
      <c r="D54" s="204" t="str">
        <f>'N3.01'!D54</f>
        <v>N/A</v>
      </c>
      <c r="F54" s="212" t="s">
        <v>51</v>
      </c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253">
        <f t="shared" si="28"/>
        <v>0</v>
      </c>
      <c r="S54" s="199" t="str">
        <f t="shared" si="5"/>
        <v>Units:</v>
      </c>
      <c r="T54" s="120"/>
      <c r="V54" s="199" t="str">
        <f t="shared" si="6"/>
        <v>Units:</v>
      </c>
      <c r="W54" s="120"/>
      <c r="X54" s="120"/>
      <c r="Y54" s="120"/>
      <c r="Z54" s="120"/>
      <c r="AA54" s="120"/>
      <c r="AB54" s="120"/>
      <c r="AC54" s="120"/>
      <c r="AD54" s="120"/>
      <c r="AE54" s="120"/>
      <c r="AF54" s="120"/>
      <c r="AG54" s="253">
        <f t="shared" si="29"/>
        <v>0</v>
      </c>
      <c r="AI54" s="199" t="str">
        <f t="shared" si="8"/>
        <v>Units:</v>
      </c>
      <c r="AJ54" s="120"/>
      <c r="AK54" s="120"/>
      <c r="AL54" s="120"/>
      <c r="AM54" s="120"/>
      <c r="AN54" s="120"/>
      <c r="AO54" s="120"/>
      <c r="AP54" s="120"/>
      <c r="AQ54" s="120"/>
      <c r="AR54" s="120"/>
      <c r="AS54" s="120"/>
      <c r="AT54" s="253">
        <f t="shared" si="30"/>
        <v>0</v>
      </c>
    </row>
    <row r="55" spans="1:46">
      <c r="A55" s="204" t="str">
        <f>'N3.01'!A55</f>
        <v>Long Term Risk Benefit: RIIO-2</v>
      </c>
      <c r="B55" s="204" t="str">
        <f>'N3.01'!B55</f>
        <v>Asset Intervention Impacts</v>
      </c>
      <c r="C55" s="204" t="str">
        <f>'N3.01'!C55</f>
        <v>Total Long Term Risk Benefit</v>
      </c>
      <c r="D55" s="204" t="str">
        <f>'N3.01'!D55</f>
        <v>Sub-Total</v>
      </c>
      <c r="F55" s="212" t="s">
        <v>51</v>
      </c>
      <c r="G55" s="252">
        <f>SUM(G$49:G$54)</f>
        <v>0</v>
      </c>
      <c r="H55" s="252">
        <f t="shared" ref="H55:P55" si="31">SUM(H$49:H$54)</f>
        <v>0</v>
      </c>
      <c r="I55" s="252">
        <f t="shared" si="31"/>
        <v>0</v>
      </c>
      <c r="J55" s="252">
        <f t="shared" si="31"/>
        <v>0</v>
      </c>
      <c r="K55" s="252">
        <f t="shared" si="31"/>
        <v>0</v>
      </c>
      <c r="L55" s="252">
        <f t="shared" si="31"/>
        <v>0</v>
      </c>
      <c r="M55" s="252">
        <f t="shared" si="31"/>
        <v>0</v>
      </c>
      <c r="N55" s="252">
        <f t="shared" si="31"/>
        <v>0</v>
      </c>
      <c r="O55" s="252">
        <f t="shared" si="31"/>
        <v>0</v>
      </c>
      <c r="P55" s="252">
        <f t="shared" si="31"/>
        <v>0</v>
      </c>
      <c r="Q55" s="253">
        <f t="shared" si="28"/>
        <v>0</v>
      </c>
      <c r="S55" s="199" t="str">
        <f t="shared" si="5"/>
        <v>Units:</v>
      </c>
      <c r="T55" s="120"/>
      <c r="V55" s="199" t="str">
        <f t="shared" si="6"/>
        <v>Units:</v>
      </c>
      <c r="W55" s="252">
        <f t="shared" ref="W55:AF55" si="32">SUM(W$49:W$54)</f>
        <v>0</v>
      </c>
      <c r="X55" s="252">
        <f t="shared" si="32"/>
        <v>0</v>
      </c>
      <c r="Y55" s="252">
        <f t="shared" si="32"/>
        <v>0</v>
      </c>
      <c r="Z55" s="252">
        <f t="shared" si="32"/>
        <v>0</v>
      </c>
      <c r="AA55" s="252">
        <f t="shared" si="32"/>
        <v>0</v>
      </c>
      <c r="AB55" s="252">
        <f t="shared" si="32"/>
        <v>0</v>
      </c>
      <c r="AC55" s="252">
        <f t="shared" si="32"/>
        <v>0</v>
      </c>
      <c r="AD55" s="252">
        <f t="shared" si="32"/>
        <v>0</v>
      </c>
      <c r="AE55" s="252">
        <f t="shared" si="32"/>
        <v>0</v>
      </c>
      <c r="AF55" s="252">
        <f t="shared" si="32"/>
        <v>0</v>
      </c>
      <c r="AG55" s="253">
        <f t="shared" si="29"/>
        <v>0</v>
      </c>
      <c r="AI55" s="199" t="str">
        <f t="shared" si="8"/>
        <v>Units:</v>
      </c>
      <c r="AJ55" s="252">
        <f t="shared" ref="AJ55:AS55" si="33">SUM(AJ$49:AJ$54)</f>
        <v>0</v>
      </c>
      <c r="AK55" s="252">
        <f t="shared" si="33"/>
        <v>0</v>
      </c>
      <c r="AL55" s="252">
        <f t="shared" si="33"/>
        <v>0</v>
      </c>
      <c r="AM55" s="252">
        <f t="shared" si="33"/>
        <v>0</v>
      </c>
      <c r="AN55" s="252">
        <f t="shared" si="33"/>
        <v>0</v>
      </c>
      <c r="AO55" s="252">
        <f t="shared" si="33"/>
        <v>0</v>
      </c>
      <c r="AP55" s="252">
        <f t="shared" si="33"/>
        <v>0</v>
      </c>
      <c r="AQ55" s="252">
        <f t="shared" si="33"/>
        <v>0</v>
      </c>
      <c r="AR55" s="252">
        <f t="shared" si="33"/>
        <v>0</v>
      </c>
      <c r="AS55" s="252">
        <f t="shared" si="33"/>
        <v>0</v>
      </c>
      <c r="AT55" s="253">
        <f t="shared" si="30"/>
        <v>0</v>
      </c>
    </row>
    <row r="56" spans="1:46" s="207" customFormat="1" ht="5" customHeight="1">
      <c r="F56" s="208"/>
      <c r="S56" s="208"/>
      <c r="V56" s="208"/>
      <c r="AI56" s="208"/>
    </row>
    <row r="78" spans="5:5">
      <c r="E78" s="209"/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>
    <tabColor rgb="FF7030A0"/>
  </sheetPr>
  <dimension ref="A1:AV78"/>
  <sheetViews>
    <sheetView zoomScale="85" zoomScaleNormal="85" workbookViewId="0">
      <selection activeCell="G47" sqref="G47"/>
    </sheetView>
  </sheetViews>
  <sheetFormatPr defaultColWidth="9" defaultRowHeight="12.4"/>
  <cols>
    <col min="1" max="1" width="51.19921875" style="89" customWidth="1"/>
    <col min="2" max="2" width="48.796875" style="89" bestFit="1" customWidth="1"/>
    <col min="3" max="3" width="51.19921875" style="89" bestFit="1" customWidth="1"/>
    <col min="4" max="4" width="11.796875" style="89" customWidth="1"/>
    <col min="5" max="5" width="1" style="207" customWidth="1"/>
    <col min="6" max="6" width="6.19921875" style="90" customWidth="1"/>
    <col min="7" max="7" width="9.796875" style="89" bestFit="1" customWidth="1"/>
    <col min="8" max="14" width="9.1328125" style="89" bestFit="1" customWidth="1"/>
    <col min="15" max="17" width="9" style="89"/>
    <col min="18" max="18" width="1" style="207" customWidth="1"/>
    <col min="19" max="19" width="6.19921875" style="90" customWidth="1"/>
    <col min="20" max="20" width="9" style="89"/>
    <col min="21" max="21" width="1" style="207" customWidth="1"/>
    <col min="22" max="22" width="6.19921875" style="90" customWidth="1"/>
    <col min="23" max="33" width="9" style="89"/>
    <col min="34" max="34" width="1" style="207" customWidth="1"/>
    <col min="35" max="35" width="6.19921875" style="90" customWidth="1"/>
    <col min="36" max="46" width="9" style="89"/>
    <col min="47" max="47" width="9.33203125" style="89" bestFit="1" customWidth="1"/>
    <col min="48" max="16384" width="9" style="89"/>
  </cols>
  <sheetData>
    <row r="1" spans="1:48" ht="25.15">
      <c r="A1" s="1" t="str">
        <f>N0_Cover!A1</f>
        <v>RIIO-2 Regulatory Reporting Pack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</row>
    <row r="2" spans="1:48" ht="22.9">
      <c r="A2" s="1">
        <f>N0_Cover!$B$12</f>
        <v>0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</row>
    <row r="3" spans="1:48" ht="19.899999999999999">
      <c r="A3" s="5" t="str">
        <f>"Workbook " &amp; N0_Cover!$B$12</f>
        <v xml:space="preserve">Workbook 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48" ht="17.649999999999999">
      <c r="A4" s="7" t="str">
        <f>"Submission Version " &amp; N0_Cover!$B$15 &amp; " - Submitted on " &amp; TEXT(N0_Cover!$B$16,"dd mmm yyyy")</f>
        <v>Submission Version  - Submitted on 00 Jan 1900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</row>
    <row r="5" spans="1:48" ht="17.649999999999999">
      <c r="A5" s="7" t="str">
        <f>"Template Version: " &amp; N0_Cover!$B$11</f>
        <v>Template Version: v1.0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</row>
    <row r="6" spans="1:48" ht="19.899999999999999">
      <c r="A6" s="5" t="e">
        <f ca="1">"Sheet: " &amp;VLOOKUP(RIGHT(CELL("filename",A1),LEN(CELL("filename",A1))-FIND("]",CELL("filename",A1))),'N0.1_Contents'!$A$11:$B$98,2,FALSE)</f>
        <v>#N/A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</row>
    <row r="7" spans="1:48" ht="17.649999999999999">
      <c r="A7" s="7" t="str">
        <f>"Prices Base: " &amp; 'N0.5_Data_Constants'!C13</f>
        <v>Prices Base: 2018/19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</row>
    <row r="8" spans="1:48" s="137" customFormat="1">
      <c r="A8" s="140" t="str">
        <f>"Error Checks: " &amp; IF(ISERROR(MATCH("Error",$A$9:$AV$9,0)),"OK","Error")</f>
        <v>Error Checks: OK</v>
      </c>
      <c r="B8" s="141"/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1"/>
      <c r="AE8" s="141"/>
      <c r="AF8" s="141"/>
      <c r="AG8" s="141"/>
      <c r="AH8" s="141"/>
      <c r="AI8" s="141"/>
      <c r="AJ8" s="141"/>
      <c r="AK8" s="141"/>
      <c r="AL8" s="141"/>
      <c r="AM8" s="141"/>
      <c r="AN8" s="141"/>
      <c r="AO8" s="141"/>
      <c r="AP8" s="141"/>
      <c r="AQ8" s="141"/>
      <c r="AR8" s="141"/>
      <c r="AS8" s="141"/>
      <c r="AT8" s="141"/>
      <c r="AU8" s="141"/>
    </row>
    <row r="9" spans="1:48" s="137" customFormat="1">
      <c r="A9" s="142" t="str">
        <f t="shared" ref="A9:AV9" si="0">IF(ISERROR(MATCH("Error",A10:A12,0)),"-","Error")</f>
        <v>-</v>
      </c>
      <c r="B9" s="142" t="str">
        <f t="shared" si="0"/>
        <v>-</v>
      </c>
      <c r="C9" s="142" t="str">
        <f t="shared" si="0"/>
        <v>-</v>
      </c>
      <c r="D9" s="142"/>
      <c r="E9" s="142" t="str">
        <f t="shared" si="0"/>
        <v>-</v>
      </c>
      <c r="F9" s="142" t="str">
        <f t="shared" si="0"/>
        <v>-</v>
      </c>
      <c r="G9" s="142" t="str">
        <f t="shared" si="0"/>
        <v>-</v>
      </c>
      <c r="H9" s="142" t="str">
        <f t="shared" si="0"/>
        <v>-</v>
      </c>
      <c r="I9" s="142" t="str">
        <f t="shared" si="0"/>
        <v>-</v>
      </c>
      <c r="J9" s="142" t="str">
        <f t="shared" si="0"/>
        <v>-</v>
      </c>
      <c r="K9" s="142" t="str">
        <f t="shared" si="0"/>
        <v>-</v>
      </c>
      <c r="L9" s="142" t="str">
        <f t="shared" si="0"/>
        <v>-</v>
      </c>
      <c r="M9" s="142" t="str">
        <f t="shared" si="0"/>
        <v>-</v>
      </c>
      <c r="N9" s="142" t="str">
        <f t="shared" si="0"/>
        <v>-</v>
      </c>
      <c r="O9" s="142" t="str">
        <f t="shared" si="0"/>
        <v>-</v>
      </c>
      <c r="P9" s="142" t="str">
        <f t="shared" si="0"/>
        <v>-</v>
      </c>
      <c r="Q9" s="142" t="str">
        <f t="shared" si="0"/>
        <v>-</v>
      </c>
      <c r="R9" s="142" t="str">
        <f t="shared" si="0"/>
        <v>-</v>
      </c>
      <c r="S9" s="142" t="str">
        <f t="shared" si="0"/>
        <v>-</v>
      </c>
      <c r="T9" s="142" t="str">
        <f t="shared" si="0"/>
        <v>-</v>
      </c>
      <c r="U9" s="142" t="str">
        <f t="shared" si="0"/>
        <v>-</v>
      </c>
      <c r="V9" s="142" t="str">
        <f t="shared" si="0"/>
        <v>-</v>
      </c>
      <c r="W9" s="142" t="str">
        <f t="shared" si="0"/>
        <v>-</v>
      </c>
      <c r="X9" s="142" t="str">
        <f t="shared" si="0"/>
        <v>-</v>
      </c>
      <c r="Y9" s="142" t="str">
        <f t="shared" si="0"/>
        <v>-</v>
      </c>
      <c r="Z9" s="142" t="str">
        <f t="shared" si="0"/>
        <v>-</v>
      </c>
      <c r="AA9" s="142" t="str">
        <f t="shared" si="0"/>
        <v>-</v>
      </c>
      <c r="AB9" s="142" t="str">
        <f t="shared" si="0"/>
        <v>-</v>
      </c>
      <c r="AC9" s="142" t="str">
        <f t="shared" si="0"/>
        <v>-</v>
      </c>
      <c r="AD9" s="142" t="str">
        <f t="shared" si="0"/>
        <v>-</v>
      </c>
      <c r="AE9" s="142" t="str">
        <f t="shared" si="0"/>
        <v>-</v>
      </c>
      <c r="AF9" s="142" t="str">
        <f t="shared" si="0"/>
        <v>-</v>
      </c>
      <c r="AG9" s="142" t="str">
        <f t="shared" si="0"/>
        <v>-</v>
      </c>
      <c r="AH9" s="142" t="str">
        <f t="shared" si="0"/>
        <v>-</v>
      </c>
      <c r="AI9" s="142" t="str">
        <f t="shared" si="0"/>
        <v>-</v>
      </c>
      <c r="AJ9" s="142" t="str">
        <f t="shared" si="0"/>
        <v>-</v>
      </c>
      <c r="AK9" s="142" t="str">
        <f t="shared" si="0"/>
        <v>-</v>
      </c>
      <c r="AL9" s="142" t="str">
        <f t="shared" si="0"/>
        <v>-</v>
      </c>
      <c r="AM9" s="142" t="str">
        <f t="shared" si="0"/>
        <v>-</v>
      </c>
      <c r="AN9" s="142" t="str">
        <f t="shared" si="0"/>
        <v>-</v>
      </c>
      <c r="AO9" s="142" t="str">
        <f t="shared" si="0"/>
        <v>-</v>
      </c>
      <c r="AP9" s="142" t="str">
        <f t="shared" si="0"/>
        <v>-</v>
      </c>
      <c r="AQ9" s="142" t="str">
        <f t="shared" si="0"/>
        <v>-</v>
      </c>
      <c r="AR9" s="142" t="str">
        <f t="shared" si="0"/>
        <v>-</v>
      </c>
      <c r="AS9" s="142" t="str">
        <f t="shared" si="0"/>
        <v>-</v>
      </c>
      <c r="AT9" s="142" t="str">
        <f t="shared" si="0"/>
        <v>-</v>
      </c>
      <c r="AU9" s="142" t="str">
        <f t="shared" si="0"/>
        <v>-</v>
      </c>
      <c r="AV9" s="137" t="str">
        <f t="shared" si="0"/>
        <v>-</v>
      </c>
    </row>
    <row r="12" spans="1:48" ht="19.899999999999999">
      <c r="A12" s="14" t="e">
        <f>'N0.6_Lookup_References'!B57</f>
        <v>#N/A</v>
      </c>
      <c r="B12" s="14"/>
      <c r="F12" s="14"/>
      <c r="G12" s="89" t="s">
        <v>0</v>
      </c>
      <c r="S12" s="200"/>
      <c r="T12" s="89" t="s">
        <v>2</v>
      </c>
      <c r="W12" s="201"/>
      <c r="X12" s="202" t="s">
        <v>229</v>
      </c>
      <c r="Y12" s="89" t="e">
        <f>VLOOKUP(A12, 'N0.6_Lookup_References'!B14:C63, 2, FALSE)</f>
        <v>#N/A</v>
      </c>
    </row>
    <row r="13" spans="1:48">
      <c r="S13" s="99" t="s">
        <v>112</v>
      </c>
      <c r="V13" s="99" t="s">
        <v>110</v>
      </c>
      <c r="AI13" s="99" t="s">
        <v>111</v>
      </c>
    </row>
    <row r="14" spans="1:48" ht="12.75" thickBot="1">
      <c r="A14" s="203" t="s">
        <v>413</v>
      </c>
      <c r="B14" s="203" t="s">
        <v>414</v>
      </c>
      <c r="C14" s="203" t="s">
        <v>415</v>
      </c>
      <c r="D14" s="203" t="s">
        <v>615</v>
      </c>
      <c r="F14" s="92" t="s">
        <v>49</v>
      </c>
      <c r="G14" s="91" t="s">
        <v>13</v>
      </c>
      <c r="H14" s="21" t="s">
        <v>14</v>
      </c>
      <c r="I14" s="22" t="s">
        <v>15</v>
      </c>
      <c r="J14" s="23" t="s">
        <v>16</v>
      </c>
      <c r="K14" s="24" t="s">
        <v>17</v>
      </c>
      <c r="L14" s="25" t="s">
        <v>18</v>
      </c>
      <c r="M14" s="26" t="s">
        <v>19</v>
      </c>
      <c r="N14" s="29" t="s">
        <v>20</v>
      </c>
      <c r="O14" s="27" t="s">
        <v>21</v>
      </c>
      <c r="P14" s="31" t="s">
        <v>22</v>
      </c>
      <c r="Q14" s="198" t="s">
        <v>26</v>
      </c>
      <c r="S14" s="92" t="s">
        <v>49</v>
      </c>
      <c r="T14" s="92" t="s">
        <v>76</v>
      </c>
      <c r="V14" s="92" t="s">
        <v>49</v>
      </c>
      <c r="W14" s="91" t="s">
        <v>13</v>
      </c>
      <c r="X14" s="21" t="s">
        <v>14</v>
      </c>
      <c r="Y14" s="22" t="s">
        <v>15</v>
      </c>
      <c r="Z14" s="23" t="s">
        <v>16</v>
      </c>
      <c r="AA14" s="24" t="s">
        <v>17</v>
      </c>
      <c r="AB14" s="25" t="s">
        <v>18</v>
      </c>
      <c r="AC14" s="26" t="s">
        <v>19</v>
      </c>
      <c r="AD14" s="29" t="s">
        <v>20</v>
      </c>
      <c r="AE14" s="27" t="s">
        <v>21</v>
      </c>
      <c r="AF14" s="31" t="s">
        <v>22</v>
      </c>
      <c r="AG14" s="198" t="s">
        <v>26</v>
      </c>
      <c r="AI14" s="92" t="s">
        <v>49</v>
      </c>
      <c r="AJ14" s="91" t="s">
        <v>4</v>
      </c>
      <c r="AK14" s="21" t="s">
        <v>5</v>
      </c>
      <c r="AL14" s="22" t="s">
        <v>6</v>
      </c>
      <c r="AM14" s="23" t="s">
        <v>7</v>
      </c>
      <c r="AN14" s="24" t="s">
        <v>8</v>
      </c>
      <c r="AO14" s="25" t="s">
        <v>91</v>
      </c>
      <c r="AP14" s="26" t="s">
        <v>92</v>
      </c>
      <c r="AQ14" s="29" t="s">
        <v>93</v>
      </c>
      <c r="AR14" s="27" t="s">
        <v>94</v>
      </c>
      <c r="AS14" s="31" t="s">
        <v>95</v>
      </c>
      <c r="AT14" s="198" t="s">
        <v>26</v>
      </c>
    </row>
    <row r="15" spans="1:48">
      <c r="A15" s="247" t="str">
        <f>'N3.01'!A15</f>
        <v>Stage1: RIIO-1 Closeout Position</v>
      </c>
      <c r="B15" s="247" t="str">
        <f>'N3.01'!B15</f>
        <v>Total Asset Category Risk</v>
      </c>
      <c r="C15" s="247" t="str">
        <f>'N3.01'!C15</f>
        <v>Closeout Position</v>
      </c>
      <c r="D15" s="247" t="str">
        <f>'N3.01'!D15</f>
        <v>Total</v>
      </c>
      <c r="F15" s="212" t="s">
        <v>51</v>
      </c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253">
        <f t="shared" ref="Q15:Q22" si="1">SUM(G15:P15)</f>
        <v>0</v>
      </c>
      <c r="S15" s="199" t="str">
        <f>$X$12</f>
        <v>Units:</v>
      </c>
      <c r="T15" s="120"/>
      <c r="V15" s="199" t="str">
        <f>$X$12</f>
        <v>Units:</v>
      </c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253">
        <f t="shared" ref="AG15:AG20" si="2">SUM(W15:AF15)</f>
        <v>0</v>
      </c>
      <c r="AI15" s="199" t="str">
        <f>$X$12</f>
        <v>Units:</v>
      </c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253">
        <f t="shared" ref="AT15:AT20" si="3">SUM(AJ15:AS15)</f>
        <v>0</v>
      </c>
    </row>
    <row r="16" spans="1:48">
      <c r="A16" s="204" t="str">
        <f>'N3.01'!A16</f>
        <v>Stage1: RIIO-1 to RIIO-2</v>
      </c>
      <c r="B16" s="204" t="str">
        <f>'N3.01'!B16</f>
        <v>Normalisation: True-Up</v>
      </c>
      <c r="C16" s="204" t="str">
        <f>'N3.01'!C16</f>
        <v>Data Revision</v>
      </c>
      <c r="D16" s="204" t="str">
        <f>'N3.01'!D16</f>
        <v>N/A</v>
      </c>
      <c r="F16" s="212" t="s">
        <v>51</v>
      </c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253">
        <f t="shared" si="1"/>
        <v>0</v>
      </c>
      <c r="S16" s="199" t="str">
        <f>$X$12</f>
        <v>Units:</v>
      </c>
      <c r="T16" s="120"/>
      <c r="V16" s="199" t="str">
        <f>$X$12</f>
        <v>Units:</v>
      </c>
      <c r="W16" s="120"/>
      <c r="X16" s="120"/>
      <c r="Y16" s="120"/>
      <c r="Z16" s="120"/>
      <c r="AA16" s="120"/>
      <c r="AB16" s="120"/>
      <c r="AC16" s="120"/>
      <c r="AD16" s="120"/>
      <c r="AE16" s="120"/>
      <c r="AF16" s="120"/>
      <c r="AG16" s="253">
        <f t="shared" si="2"/>
        <v>0</v>
      </c>
      <c r="AI16" s="199" t="str">
        <f>$X$12</f>
        <v>Units:</v>
      </c>
      <c r="AJ16" s="120"/>
      <c r="AK16" s="120"/>
      <c r="AL16" s="120"/>
      <c r="AM16" s="120"/>
      <c r="AN16" s="120"/>
      <c r="AO16" s="120"/>
      <c r="AP16" s="120"/>
      <c r="AQ16" s="120"/>
      <c r="AR16" s="120"/>
      <c r="AS16" s="120"/>
      <c r="AT16" s="253">
        <f t="shared" si="3"/>
        <v>0</v>
      </c>
    </row>
    <row r="17" spans="1:46">
      <c r="A17" s="204" t="str">
        <f>'N3.01'!A17</f>
        <v>Stage1: RIIO-1 to RIIO-2</v>
      </c>
      <c r="B17" s="204" t="str">
        <f>'N3.01'!B17</f>
        <v>Normalisation: True-Up</v>
      </c>
      <c r="C17" s="204" t="str">
        <f>'N3.01'!C17</f>
        <v>Methodological Change</v>
      </c>
      <c r="D17" s="204" t="str">
        <f>'N3.01'!D17</f>
        <v>N/A</v>
      </c>
      <c r="F17" s="212" t="s">
        <v>51</v>
      </c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253">
        <f t="shared" si="1"/>
        <v>0</v>
      </c>
      <c r="S17" s="199" t="str">
        <f>$X$12</f>
        <v>Units:</v>
      </c>
      <c r="T17" s="120"/>
      <c r="V17" s="199" t="str">
        <f>$X$12</f>
        <v>Units:</v>
      </c>
      <c r="W17" s="120"/>
      <c r="X17" s="120"/>
      <c r="Y17" s="120"/>
      <c r="Z17" s="120"/>
      <c r="AA17" s="120"/>
      <c r="AB17" s="120"/>
      <c r="AC17" s="120"/>
      <c r="AD17" s="120"/>
      <c r="AE17" s="120"/>
      <c r="AF17" s="120"/>
      <c r="AG17" s="253">
        <f t="shared" si="2"/>
        <v>0</v>
      </c>
      <c r="AI17" s="199" t="str">
        <f>$X$12</f>
        <v>Units:</v>
      </c>
      <c r="AJ17" s="120"/>
      <c r="AK17" s="120"/>
      <c r="AL17" s="120"/>
      <c r="AM17" s="120"/>
      <c r="AN17" s="120"/>
      <c r="AO17" s="120"/>
      <c r="AP17" s="120"/>
      <c r="AQ17" s="120"/>
      <c r="AR17" s="120"/>
      <c r="AS17" s="120"/>
      <c r="AT17" s="253">
        <f t="shared" si="3"/>
        <v>0</v>
      </c>
    </row>
    <row r="18" spans="1:46">
      <c r="A18" s="204" t="str">
        <f>'N3.01'!A18</f>
        <v>Stage1: RIIO-1 to RIIO-2</v>
      </c>
      <c r="B18" s="204" t="str">
        <f>'N3.01'!B18</f>
        <v>Normalisation: True-Up</v>
      </c>
      <c r="C18" s="248" t="str">
        <f>'N3.01'!C18</f>
        <v>Optional entry 1</v>
      </c>
      <c r="D18" s="204" t="str">
        <f>'N3.01'!D18</f>
        <v>N/A</v>
      </c>
      <c r="F18" s="212" t="s">
        <v>51</v>
      </c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253">
        <f t="shared" si="1"/>
        <v>0</v>
      </c>
      <c r="S18" s="199" t="str">
        <f>$X$12</f>
        <v>Units:</v>
      </c>
      <c r="T18" s="120"/>
      <c r="V18" s="199" t="str">
        <f>$X$12</f>
        <v>Units:</v>
      </c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253">
        <f t="shared" si="2"/>
        <v>0</v>
      </c>
      <c r="AI18" s="199" t="str">
        <f>$X$12</f>
        <v>Units:</v>
      </c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253">
        <f t="shared" si="3"/>
        <v>0</v>
      </c>
    </row>
    <row r="19" spans="1:46">
      <c r="A19" s="204" t="str">
        <f>'N3.01'!A19</f>
        <v>Stage1: RIIO-1 to RIIO-2</v>
      </c>
      <c r="B19" s="204" t="str">
        <f>'N3.01'!B19</f>
        <v>Normalisation: True-Up</v>
      </c>
      <c r="C19" s="248" t="str">
        <f>'N3.01'!C19</f>
        <v>Optional entry 2</v>
      </c>
      <c r="D19" s="204" t="str">
        <f>'N3.01'!D19</f>
        <v>N/A</v>
      </c>
      <c r="F19" s="212" t="s">
        <v>51</v>
      </c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252">
        <f t="shared" si="1"/>
        <v>0</v>
      </c>
      <c r="S19" s="199" t="str">
        <f>$X$12</f>
        <v>Units:</v>
      </c>
      <c r="T19" s="120"/>
      <c r="V19" s="199" t="str">
        <f>$X$12</f>
        <v>Units:</v>
      </c>
      <c r="W19" s="120"/>
      <c r="X19" s="120"/>
      <c r="Y19" s="120"/>
      <c r="Z19" s="120"/>
      <c r="AA19" s="120"/>
      <c r="AB19" s="120"/>
      <c r="AC19" s="120"/>
      <c r="AD19" s="120"/>
      <c r="AE19" s="120"/>
      <c r="AF19" s="120"/>
      <c r="AG19" s="252">
        <f t="shared" si="2"/>
        <v>0</v>
      </c>
      <c r="AI19" s="199" t="str">
        <f>$X$12</f>
        <v>Units:</v>
      </c>
      <c r="AJ19" s="120"/>
      <c r="AK19" s="120"/>
      <c r="AL19" s="120"/>
      <c r="AM19" s="120"/>
      <c r="AN19" s="120"/>
      <c r="AO19" s="120"/>
      <c r="AP19" s="120"/>
      <c r="AQ19" s="120"/>
      <c r="AR19" s="120"/>
      <c r="AS19" s="120"/>
      <c r="AT19" s="252">
        <f t="shared" si="3"/>
        <v>0</v>
      </c>
    </row>
    <row r="20" spans="1:46">
      <c r="A20" s="247" t="str">
        <f>'N3.01'!A20</f>
        <v>Stage 2: RIIO-2 Start Position 2020/21</v>
      </c>
      <c r="B20" s="247" t="str">
        <f>'N3.01'!B20</f>
        <v>Total Asset Category Risk</v>
      </c>
      <c r="C20" s="247" t="str">
        <f>'N3.01'!C20</f>
        <v>Start Position</v>
      </c>
      <c r="D20" s="247" t="str">
        <f>'N3.01'!D20</f>
        <v>Total</v>
      </c>
      <c r="F20" s="212" t="s">
        <v>51</v>
      </c>
      <c r="G20" s="252">
        <f>SUM(G15:G19)</f>
        <v>0</v>
      </c>
      <c r="H20" s="252">
        <f t="shared" ref="H20:P20" si="4">SUM(H15:H19)</f>
        <v>0</v>
      </c>
      <c r="I20" s="252">
        <f t="shared" si="4"/>
        <v>0</v>
      </c>
      <c r="J20" s="252">
        <f t="shared" si="4"/>
        <v>0</v>
      </c>
      <c r="K20" s="252">
        <f t="shared" si="4"/>
        <v>0</v>
      </c>
      <c r="L20" s="252">
        <f t="shared" si="4"/>
        <v>0</v>
      </c>
      <c r="M20" s="252">
        <f t="shared" si="4"/>
        <v>0</v>
      </c>
      <c r="N20" s="252">
        <f t="shared" si="4"/>
        <v>0</v>
      </c>
      <c r="O20" s="252">
        <f t="shared" si="4"/>
        <v>0</v>
      </c>
      <c r="P20" s="252">
        <f t="shared" si="4"/>
        <v>0</v>
      </c>
      <c r="Q20" s="252">
        <f t="shared" si="1"/>
        <v>0</v>
      </c>
      <c r="S20" s="199" t="str">
        <f t="shared" ref="S20:S55" si="5">$X$12</f>
        <v>Units:</v>
      </c>
      <c r="T20" s="120"/>
      <c r="V20" s="199" t="str">
        <f t="shared" ref="V20:V55" si="6">$X$12</f>
        <v>Units:</v>
      </c>
      <c r="W20" s="252">
        <f t="shared" ref="W20:AF20" si="7">SUM(W15:W19)</f>
        <v>0</v>
      </c>
      <c r="X20" s="252">
        <f t="shared" si="7"/>
        <v>0</v>
      </c>
      <c r="Y20" s="252">
        <f t="shared" si="7"/>
        <v>0</v>
      </c>
      <c r="Z20" s="252">
        <f t="shared" si="7"/>
        <v>0</v>
      </c>
      <c r="AA20" s="252">
        <f t="shared" si="7"/>
        <v>0</v>
      </c>
      <c r="AB20" s="252">
        <f t="shared" si="7"/>
        <v>0</v>
      </c>
      <c r="AC20" s="252">
        <f t="shared" si="7"/>
        <v>0</v>
      </c>
      <c r="AD20" s="252">
        <f t="shared" si="7"/>
        <v>0</v>
      </c>
      <c r="AE20" s="252">
        <f t="shared" si="7"/>
        <v>0</v>
      </c>
      <c r="AF20" s="252">
        <f t="shared" si="7"/>
        <v>0</v>
      </c>
      <c r="AG20" s="252">
        <f t="shared" si="2"/>
        <v>0</v>
      </c>
      <c r="AI20" s="199" t="str">
        <f t="shared" ref="AI20:AI55" si="8">$X$12</f>
        <v>Units:</v>
      </c>
      <c r="AJ20" s="252">
        <f t="shared" ref="AJ20:AS20" si="9">SUM(AJ15:AJ19)</f>
        <v>0</v>
      </c>
      <c r="AK20" s="252">
        <f t="shared" si="9"/>
        <v>0</v>
      </c>
      <c r="AL20" s="252">
        <f t="shared" si="9"/>
        <v>0</v>
      </c>
      <c r="AM20" s="252">
        <f t="shared" si="9"/>
        <v>0</v>
      </c>
      <c r="AN20" s="252">
        <f t="shared" si="9"/>
        <v>0</v>
      </c>
      <c r="AO20" s="252">
        <f t="shared" si="9"/>
        <v>0</v>
      </c>
      <c r="AP20" s="252">
        <f t="shared" si="9"/>
        <v>0</v>
      </c>
      <c r="AQ20" s="252">
        <f t="shared" si="9"/>
        <v>0</v>
      </c>
      <c r="AR20" s="252">
        <f t="shared" si="9"/>
        <v>0</v>
      </c>
      <c r="AS20" s="252">
        <f t="shared" si="9"/>
        <v>0</v>
      </c>
      <c r="AT20" s="252">
        <f t="shared" si="3"/>
        <v>0</v>
      </c>
    </row>
    <row r="21" spans="1:46">
      <c r="A21" s="204" t="str">
        <f>'N3.01'!A21</f>
        <v>Stage 2: Without Intervention Risk Change</v>
      </c>
      <c r="B21" s="204" t="str">
        <f>'N3.01'!B21</f>
        <v>Deterioration</v>
      </c>
      <c r="C21" s="204" t="str">
        <f>'N3.01'!C21</f>
        <v>Original Forecast Deterioration</v>
      </c>
      <c r="D21" s="204" t="str">
        <f>'N3.01'!D21</f>
        <v>N/A</v>
      </c>
      <c r="F21" s="212" t="s">
        <v>51</v>
      </c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253">
        <f t="shared" si="1"/>
        <v>0</v>
      </c>
      <c r="S21" s="199" t="str">
        <f t="shared" si="5"/>
        <v>Units:</v>
      </c>
      <c r="T21" s="120"/>
      <c r="V21" s="199" t="str">
        <f t="shared" si="6"/>
        <v>Units:</v>
      </c>
      <c r="W21" s="120"/>
      <c r="X21" s="120"/>
      <c r="Y21" s="120"/>
      <c r="Z21" s="120"/>
      <c r="AA21" s="120"/>
      <c r="AB21" s="120"/>
      <c r="AC21" s="120"/>
      <c r="AD21" s="120"/>
      <c r="AE21" s="120"/>
      <c r="AF21" s="120"/>
      <c r="AG21" s="253">
        <f t="shared" ref="AG21:AG32" si="10">SUM(W21:AF21)</f>
        <v>0</v>
      </c>
      <c r="AI21" s="199" t="str">
        <f t="shared" si="8"/>
        <v>Units:</v>
      </c>
      <c r="AJ21" s="120"/>
      <c r="AK21" s="120"/>
      <c r="AL21" s="120"/>
      <c r="AM21" s="120"/>
      <c r="AN21" s="120"/>
      <c r="AO21" s="120"/>
      <c r="AP21" s="120"/>
      <c r="AQ21" s="120"/>
      <c r="AR21" s="120"/>
      <c r="AS21" s="120"/>
      <c r="AT21" s="253">
        <f t="shared" ref="AT21:AT32" si="11">SUM(AJ21:AS21)</f>
        <v>0</v>
      </c>
    </row>
    <row r="22" spans="1:46">
      <c r="A22" s="204" t="str">
        <f>'N3.01'!A22</f>
        <v>Stage 2: Without Intervention Risk Change</v>
      </c>
      <c r="B22" s="204" t="str">
        <f>'N3.01'!B22</f>
        <v>Non-Intervention Impacts</v>
      </c>
      <c r="C22" s="204" t="str">
        <f>'N3.01'!C22</f>
        <v>Revised Forecast Deterioration</v>
      </c>
      <c r="D22" s="204" t="str">
        <f>'N3.01'!D22</f>
        <v>N/A</v>
      </c>
      <c r="F22" s="212" t="s">
        <v>51</v>
      </c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253">
        <f t="shared" si="1"/>
        <v>0</v>
      </c>
      <c r="S22" s="199" t="str">
        <f t="shared" si="5"/>
        <v>Units:</v>
      </c>
      <c r="T22" s="120"/>
      <c r="V22" s="199" t="str">
        <f t="shared" si="6"/>
        <v>Units:</v>
      </c>
      <c r="W22" s="120"/>
      <c r="X22" s="120"/>
      <c r="Y22" s="120"/>
      <c r="Z22" s="120"/>
      <c r="AA22" s="120"/>
      <c r="AB22" s="120"/>
      <c r="AC22" s="120"/>
      <c r="AD22" s="120"/>
      <c r="AE22" s="120"/>
      <c r="AF22" s="120"/>
      <c r="AG22" s="253">
        <f t="shared" si="10"/>
        <v>0</v>
      </c>
      <c r="AI22" s="199" t="str">
        <f t="shared" si="8"/>
        <v>Units:</v>
      </c>
      <c r="AJ22" s="120"/>
      <c r="AK22" s="120"/>
      <c r="AL22" s="120"/>
      <c r="AM22" s="120"/>
      <c r="AN22" s="120"/>
      <c r="AO22" s="120"/>
      <c r="AP22" s="120"/>
      <c r="AQ22" s="120"/>
      <c r="AR22" s="120"/>
      <c r="AS22" s="120"/>
      <c r="AT22" s="253">
        <f t="shared" si="11"/>
        <v>0</v>
      </c>
    </row>
    <row r="23" spans="1:46">
      <c r="A23" s="204" t="str">
        <f>'N3.01'!A23</f>
        <v>Stage 2: Without Intervention Risk Change</v>
      </c>
      <c r="B23" s="204" t="str">
        <f>'N3.01'!B23</f>
        <v>Non-Intervention Impacts</v>
      </c>
      <c r="C23" s="204" t="str">
        <f>'N3.01'!C23</f>
        <v>Deterioration Change Impact</v>
      </c>
      <c r="D23" s="204" t="str">
        <f>'N3.01'!D23</f>
        <v>Non-Intervention</v>
      </c>
      <c r="F23" s="212" t="s">
        <v>51</v>
      </c>
      <c r="G23" s="254">
        <f t="shared" ref="G23:P23" si="12">G$22-G$21</f>
        <v>0</v>
      </c>
      <c r="H23" s="254">
        <f t="shared" si="12"/>
        <v>0</v>
      </c>
      <c r="I23" s="254">
        <f t="shared" si="12"/>
        <v>0</v>
      </c>
      <c r="J23" s="254">
        <f t="shared" si="12"/>
        <v>0</v>
      </c>
      <c r="K23" s="254">
        <f t="shared" si="12"/>
        <v>0</v>
      </c>
      <c r="L23" s="254">
        <f t="shared" si="12"/>
        <v>0</v>
      </c>
      <c r="M23" s="254">
        <f t="shared" si="12"/>
        <v>0</v>
      </c>
      <c r="N23" s="254">
        <f t="shared" si="12"/>
        <v>0</v>
      </c>
      <c r="O23" s="254">
        <f t="shared" si="12"/>
        <v>0</v>
      </c>
      <c r="P23" s="254">
        <f t="shared" si="12"/>
        <v>0</v>
      </c>
      <c r="Q23" s="253">
        <f t="shared" ref="Q23:Q32" si="13">SUM(G23:P23)</f>
        <v>0</v>
      </c>
      <c r="S23" s="199" t="str">
        <f t="shared" si="5"/>
        <v>Units:</v>
      </c>
      <c r="T23" s="120"/>
      <c r="V23" s="199" t="str">
        <f t="shared" si="6"/>
        <v>Units:</v>
      </c>
      <c r="W23" s="254">
        <f t="shared" ref="W23:AF23" si="14">W$22-W$21</f>
        <v>0</v>
      </c>
      <c r="X23" s="254">
        <f t="shared" si="14"/>
        <v>0</v>
      </c>
      <c r="Y23" s="254">
        <f t="shared" si="14"/>
        <v>0</v>
      </c>
      <c r="Z23" s="254">
        <f t="shared" si="14"/>
        <v>0</v>
      </c>
      <c r="AA23" s="254">
        <f t="shared" si="14"/>
        <v>0</v>
      </c>
      <c r="AB23" s="254">
        <f t="shared" si="14"/>
        <v>0</v>
      </c>
      <c r="AC23" s="254">
        <f t="shared" si="14"/>
        <v>0</v>
      </c>
      <c r="AD23" s="254">
        <f t="shared" si="14"/>
        <v>0</v>
      </c>
      <c r="AE23" s="254">
        <f t="shared" si="14"/>
        <v>0</v>
      </c>
      <c r="AF23" s="254">
        <f t="shared" si="14"/>
        <v>0</v>
      </c>
      <c r="AG23" s="253">
        <f t="shared" si="10"/>
        <v>0</v>
      </c>
      <c r="AI23" s="199" t="str">
        <f t="shared" si="8"/>
        <v>Units:</v>
      </c>
      <c r="AJ23" s="254">
        <f t="shared" ref="AJ23:AS23" si="15">AJ$22-AJ$21</f>
        <v>0</v>
      </c>
      <c r="AK23" s="254">
        <f t="shared" si="15"/>
        <v>0</v>
      </c>
      <c r="AL23" s="254">
        <f t="shared" si="15"/>
        <v>0</v>
      </c>
      <c r="AM23" s="254">
        <f t="shared" si="15"/>
        <v>0</v>
      </c>
      <c r="AN23" s="254">
        <f t="shared" si="15"/>
        <v>0</v>
      </c>
      <c r="AO23" s="254">
        <f t="shared" si="15"/>
        <v>0</v>
      </c>
      <c r="AP23" s="254">
        <f t="shared" si="15"/>
        <v>0</v>
      </c>
      <c r="AQ23" s="254">
        <f t="shared" si="15"/>
        <v>0</v>
      </c>
      <c r="AR23" s="254">
        <f t="shared" si="15"/>
        <v>0</v>
      </c>
      <c r="AS23" s="254">
        <f t="shared" si="15"/>
        <v>0</v>
      </c>
      <c r="AT23" s="253">
        <f t="shared" si="11"/>
        <v>0</v>
      </c>
    </row>
    <row r="24" spans="1:46">
      <c r="A24" s="204" t="str">
        <f>'N3.01'!A24</f>
        <v>Stage 2: Without Intervention Risk Change</v>
      </c>
      <c r="B24" s="204" t="str">
        <f>'N3.01'!B24</f>
        <v>Non-Intervention Impacts</v>
      </c>
      <c r="C24" s="204" t="str">
        <f>'N3.01'!C24</f>
        <v>Revised Forecast Methodology Change</v>
      </c>
      <c r="D24" s="204" t="str">
        <f>'N3.01'!D24</f>
        <v>N/A</v>
      </c>
      <c r="F24" s="212" t="s">
        <v>51</v>
      </c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253">
        <f>SUM(G24:P24)</f>
        <v>0</v>
      </c>
      <c r="S24" s="199" t="str">
        <f t="shared" si="5"/>
        <v>Units:</v>
      </c>
      <c r="T24" s="120"/>
      <c r="V24" s="199" t="str">
        <f t="shared" si="6"/>
        <v>Units:</v>
      </c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253">
        <f t="shared" si="10"/>
        <v>0</v>
      </c>
      <c r="AI24" s="199" t="str">
        <f t="shared" si="8"/>
        <v>Units:</v>
      </c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253">
        <f t="shared" si="11"/>
        <v>0</v>
      </c>
    </row>
    <row r="25" spans="1:46">
      <c r="A25" s="204" t="str">
        <f>'N3.01'!A25</f>
        <v>Stage 2: Without Intervention Risk Change</v>
      </c>
      <c r="B25" s="204" t="str">
        <f>'N3.01'!B25</f>
        <v>Non-Intervention Impacts</v>
      </c>
      <c r="C25" s="204" t="str">
        <f>'N3.01'!C25</f>
        <v>Methodology Change Impact</v>
      </c>
      <c r="D25" s="204" t="str">
        <f>'N3.01'!D25</f>
        <v>Non-Intervention</v>
      </c>
      <c r="F25" s="212" t="s">
        <v>51</v>
      </c>
      <c r="G25" s="254">
        <f t="shared" ref="G25:P25" si="16">G$24-G$22</f>
        <v>0</v>
      </c>
      <c r="H25" s="254">
        <f t="shared" si="16"/>
        <v>0</v>
      </c>
      <c r="I25" s="254">
        <f t="shared" si="16"/>
        <v>0</v>
      </c>
      <c r="J25" s="254">
        <f t="shared" si="16"/>
        <v>0</v>
      </c>
      <c r="K25" s="254">
        <f t="shared" si="16"/>
        <v>0</v>
      </c>
      <c r="L25" s="254">
        <f t="shared" si="16"/>
        <v>0</v>
      </c>
      <c r="M25" s="254">
        <f t="shared" si="16"/>
        <v>0</v>
      </c>
      <c r="N25" s="254">
        <f t="shared" si="16"/>
        <v>0</v>
      </c>
      <c r="O25" s="254">
        <f t="shared" si="16"/>
        <v>0</v>
      </c>
      <c r="P25" s="254">
        <f t="shared" si="16"/>
        <v>0</v>
      </c>
      <c r="Q25" s="253">
        <f t="shared" si="13"/>
        <v>0</v>
      </c>
      <c r="S25" s="199" t="str">
        <f t="shared" si="5"/>
        <v>Units:</v>
      </c>
      <c r="T25" s="120"/>
      <c r="V25" s="199" t="str">
        <f t="shared" si="6"/>
        <v>Units:</v>
      </c>
      <c r="W25" s="254">
        <f t="shared" ref="W25:AF25" si="17">W$24-W$22</f>
        <v>0</v>
      </c>
      <c r="X25" s="254">
        <f t="shared" si="17"/>
        <v>0</v>
      </c>
      <c r="Y25" s="254">
        <f t="shared" si="17"/>
        <v>0</v>
      </c>
      <c r="Z25" s="254">
        <f t="shared" si="17"/>
        <v>0</v>
      </c>
      <c r="AA25" s="254">
        <f t="shared" si="17"/>
        <v>0</v>
      </c>
      <c r="AB25" s="254">
        <f t="shared" si="17"/>
        <v>0</v>
      </c>
      <c r="AC25" s="254">
        <f t="shared" si="17"/>
        <v>0</v>
      </c>
      <c r="AD25" s="254">
        <f t="shared" si="17"/>
        <v>0</v>
      </c>
      <c r="AE25" s="254">
        <f t="shared" si="17"/>
        <v>0</v>
      </c>
      <c r="AF25" s="254">
        <f t="shared" si="17"/>
        <v>0</v>
      </c>
      <c r="AG25" s="253">
        <f t="shared" si="10"/>
        <v>0</v>
      </c>
      <c r="AI25" s="199" t="str">
        <f t="shared" si="8"/>
        <v>Units:</v>
      </c>
      <c r="AJ25" s="254">
        <f t="shared" ref="AJ25:AS25" si="18">AJ$24-AJ$22</f>
        <v>0</v>
      </c>
      <c r="AK25" s="254">
        <f t="shared" si="18"/>
        <v>0</v>
      </c>
      <c r="AL25" s="254">
        <f t="shared" si="18"/>
        <v>0</v>
      </c>
      <c r="AM25" s="254">
        <f t="shared" si="18"/>
        <v>0</v>
      </c>
      <c r="AN25" s="254">
        <f t="shared" si="18"/>
        <v>0</v>
      </c>
      <c r="AO25" s="254">
        <f t="shared" si="18"/>
        <v>0</v>
      </c>
      <c r="AP25" s="254">
        <f t="shared" si="18"/>
        <v>0</v>
      </c>
      <c r="AQ25" s="254">
        <f t="shared" si="18"/>
        <v>0</v>
      </c>
      <c r="AR25" s="254">
        <f t="shared" si="18"/>
        <v>0</v>
      </c>
      <c r="AS25" s="254">
        <f t="shared" si="18"/>
        <v>0</v>
      </c>
      <c r="AT25" s="253">
        <f t="shared" si="11"/>
        <v>0</v>
      </c>
    </row>
    <row r="26" spans="1:46">
      <c r="A26" s="204" t="str">
        <f>'N3.01'!A26</f>
        <v>Stage 2: Without Intervention Risk Change</v>
      </c>
      <c r="B26" s="204" t="str">
        <f>'N3.01'!B26</f>
        <v>Load Related Work</v>
      </c>
      <c r="C26" s="204" t="str">
        <f>'N3.01'!C26</f>
        <v>Asset Additions (not part of replace or refurb)</v>
      </c>
      <c r="D26" s="204" t="str">
        <f>'N3.01'!D26</f>
        <v>Other Interventions</v>
      </c>
      <c r="F26" s="212" t="s">
        <v>51</v>
      </c>
      <c r="G26" s="120"/>
      <c r="H26" s="120"/>
      <c r="I26" s="120"/>
      <c r="J26" s="120"/>
      <c r="K26" s="120"/>
      <c r="L26" s="120"/>
      <c r="M26" s="120"/>
      <c r="N26" s="120"/>
      <c r="O26" s="120"/>
      <c r="P26" s="120"/>
      <c r="Q26" s="253">
        <f t="shared" si="13"/>
        <v>0</v>
      </c>
      <c r="S26" s="199" t="str">
        <f t="shared" si="5"/>
        <v>Units:</v>
      </c>
      <c r="T26" s="120"/>
      <c r="V26" s="199" t="str">
        <f t="shared" si="6"/>
        <v>Units:</v>
      </c>
      <c r="W26" s="120"/>
      <c r="X26" s="120"/>
      <c r="Y26" s="120"/>
      <c r="Z26" s="120"/>
      <c r="AA26" s="120"/>
      <c r="AB26" s="120"/>
      <c r="AC26" s="120"/>
      <c r="AD26" s="120"/>
      <c r="AE26" s="120"/>
      <c r="AF26" s="120"/>
      <c r="AG26" s="253">
        <f t="shared" si="10"/>
        <v>0</v>
      </c>
      <c r="AI26" s="199" t="str">
        <f t="shared" si="8"/>
        <v>Units:</v>
      </c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253">
        <f t="shared" si="11"/>
        <v>0</v>
      </c>
    </row>
    <row r="27" spans="1:46">
      <c r="A27" s="204" t="str">
        <f>'N3.01'!A27</f>
        <v>Stage 2: Without Intervention Risk Change</v>
      </c>
      <c r="B27" s="204" t="str">
        <f>'N3.01'!B27</f>
        <v>Load Related Work</v>
      </c>
      <c r="C27" s="204" t="str">
        <f>'N3.01'!C27</f>
        <v>Asset Disposals  (not part of replace or refurb)</v>
      </c>
      <c r="D27" s="204" t="str">
        <f>'N3.01'!D27</f>
        <v>Other Interventions</v>
      </c>
      <c r="F27" s="212" t="s">
        <v>51</v>
      </c>
      <c r="G27" s="120"/>
      <c r="H27" s="120"/>
      <c r="I27" s="120"/>
      <c r="J27" s="120"/>
      <c r="K27" s="120"/>
      <c r="L27" s="120"/>
      <c r="M27" s="120"/>
      <c r="N27" s="120"/>
      <c r="O27" s="120"/>
      <c r="P27" s="120"/>
      <c r="Q27" s="253">
        <f t="shared" si="13"/>
        <v>0</v>
      </c>
      <c r="S27" s="199" t="str">
        <f t="shared" si="5"/>
        <v>Units:</v>
      </c>
      <c r="T27" s="120"/>
      <c r="V27" s="199" t="str">
        <f t="shared" si="6"/>
        <v>Units:</v>
      </c>
      <c r="W27" s="120"/>
      <c r="X27" s="120"/>
      <c r="Y27" s="120"/>
      <c r="Z27" s="120"/>
      <c r="AA27" s="120"/>
      <c r="AB27" s="120"/>
      <c r="AC27" s="120"/>
      <c r="AD27" s="120"/>
      <c r="AE27" s="120"/>
      <c r="AF27" s="120"/>
      <c r="AG27" s="253">
        <f t="shared" si="10"/>
        <v>0</v>
      </c>
      <c r="AI27" s="199" t="str">
        <f t="shared" si="8"/>
        <v>Units:</v>
      </c>
      <c r="AJ27" s="120"/>
      <c r="AK27" s="120"/>
      <c r="AL27" s="120"/>
      <c r="AM27" s="120"/>
      <c r="AN27" s="120"/>
      <c r="AO27" s="120"/>
      <c r="AP27" s="120"/>
      <c r="AQ27" s="120"/>
      <c r="AR27" s="120"/>
      <c r="AS27" s="120"/>
      <c r="AT27" s="253">
        <f t="shared" si="11"/>
        <v>0</v>
      </c>
    </row>
    <row r="28" spans="1:46">
      <c r="A28" s="204" t="str">
        <f>'N3.01'!A28</f>
        <v>Stage 2: Without Intervention Risk Change</v>
      </c>
      <c r="B28" s="204" t="str">
        <f>'N3.01'!B28</f>
        <v>Risk Changes</v>
      </c>
      <c r="C28" s="204" t="str">
        <f>'N3.01'!C28</f>
        <v>Changes in Maintenance Programme</v>
      </c>
      <c r="D28" s="204" t="str">
        <f>'N3.01'!D28</f>
        <v>Other Interventions</v>
      </c>
      <c r="F28" s="212" t="s">
        <v>51</v>
      </c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253">
        <f t="shared" si="13"/>
        <v>0</v>
      </c>
      <c r="S28" s="199" t="str">
        <f t="shared" si="5"/>
        <v>Units:</v>
      </c>
      <c r="T28" s="120"/>
      <c r="V28" s="199" t="str">
        <f t="shared" si="6"/>
        <v>Units:</v>
      </c>
      <c r="W28" s="120"/>
      <c r="X28" s="120"/>
      <c r="Y28" s="120"/>
      <c r="Z28" s="120"/>
      <c r="AA28" s="120"/>
      <c r="AB28" s="120"/>
      <c r="AC28" s="120"/>
      <c r="AD28" s="120"/>
      <c r="AE28" s="120"/>
      <c r="AF28" s="120"/>
      <c r="AG28" s="253">
        <f t="shared" si="10"/>
        <v>0</v>
      </c>
      <c r="AI28" s="199" t="str">
        <f t="shared" si="8"/>
        <v>Units:</v>
      </c>
      <c r="AJ28" s="120"/>
      <c r="AK28" s="120"/>
      <c r="AL28" s="120"/>
      <c r="AM28" s="120"/>
      <c r="AN28" s="120"/>
      <c r="AO28" s="120"/>
      <c r="AP28" s="120"/>
      <c r="AQ28" s="120"/>
      <c r="AR28" s="120"/>
      <c r="AS28" s="120"/>
      <c r="AT28" s="253">
        <f t="shared" si="11"/>
        <v>0</v>
      </c>
    </row>
    <row r="29" spans="1:46">
      <c r="A29" s="204" t="str">
        <f>'N3.01'!A29</f>
        <v>Stage 2: Without Intervention Risk Change</v>
      </c>
      <c r="B29" s="204" t="str">
        <f>'N3.01'!B29</f>
        <v>Risk Changes</v>
      </c>
      <c r="C29" s="204" t="str">
        <f>'N3.01'!C29</f>
        <v>Manual Over-ride on PoF or CoF</v>
      </c>
      <c r="D29" s="204" t="str">
        <f>'N3.01'!D29</f>
        <v>Non-Intervention</v>
      </c>
      <c r="F29" s="212" t="s">
        <v>51</v>
      </c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253">
        <f t="shared" si="13"/>
        <v>0</v>
      </c>
      <c r="S29" s="199" t="str">
        <f t="shared" si="5"/>
        <v>Units:</v>
      </c>
      <c r="T29" s="120"/>
      <c r="V29" s="199" t="str">
        <f t="shared" si="6"/>
        <v>Units:</v>
      </c>
      <c r="W29" s="120"/>
      <c r="X29" s="120"/>
      <c r="Y29" s="120"/>
      <c r="Z29" s="120"/>
      <c r="AA29" s="120"/>
      <c r="AB29" s="120"/>
      <c r="AC29" s="120"/>
      <c r="AD29" s="120"/>
      <c r="AE29" s="120"/>
      <c r="AF29" s="120"/>
      <c r="AG29" s="253">
        <f t="shared" si="10"/>
        <v>0</v>
      </c>
      <c r="AI29" s="199" t="str">
        <f t="shared" si="8"/>
        <v>Units:</v>
      </c>
      <c r="AJ29" s="120"/>
      <c r="AK29" s="120"/>
      <c r="AL29" s="120"/>
      <c r="AM29" s="120"/>
      <c r="AN29" s="120"/>
      <c r="AO29" s="120"/>
      <c r="AP29" s="120"/>
      <c r="AQ29" s="120"/>
      <c r="AR29" s="120"/>
      <c r="AS29" s="120"/>
      <c r="AT29" s="253">
        <f t="shared" si="11"/>
        <v>0</v>
      </c>
    </row>
    <row r="30" spans="1:46">
      <c r="A30" s="204" t="str">
        <f>'N3.01'!A30</f>
        <v>Stage 2: Without Intervention Risk Change</v>
      </c>
      <c r="B30" s="204" t="str">
        <f>'N3.01'!B30</f>
        <v>Risk Changes</v>
      </c>
      <c r="C30" s="204" t="str">
        <f>'N3.01'!C30</f>
        <v>Extension of Expected Asset Life</v>
      </c>
      <c r="D30" s="204" t="str">
        <f>'N3.01'!D30</f>
        <v>Non-Intervention</v>
      </c>
      <c r="F30" s="212" t="s">
        <v>51</v>
      </c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253">
        <f t="shared" si="13"/>
        <v>0</v>
      </c>
      <c r="S30" s="199" t="str">
        <f t="shared" si="5"/>
        <v>Units:</v>
      </c>
      <c r="T30" s="120"/>
      <c r="V30" s="199" t="str">
        <f t="shared" si="6"/>
        <v>Units:</v>
      </c>
      <c r="W30" s="120"/>
      <c r="X30" s="120"/>
      <c r="Y30" s="120"/>
      <c r="Z30" s="120"/>
      <c r="AA30" s="120"/>
      <c r="AB30" s="120"/>
      <c r="AC30" s="120"/>
      <c r="AD30" s="120"/>
      <c r="AE30" s="120"/>
      <c r="AF30" s="120"/>
      <c r="AG30" s="253">
        <f t="shared" si="10"/>
        <v>0</v>
      </c>
      <c r="AI30" s="199" t="str">
        <f t="shared" si="8"/>
        <v>Units:</v>
      </c>
      <c r="AJ30" s="120"/>
      <c r="AK30" s="120"/>
      <c r="AL30" s="120"/>
      <c r="AM30" s="120"/>
      <c r="AN30" s="120"/>
      <c r="AO30" s="120"/>
      <c r="AP30" s="120"/>
      <c r="AQ30" s="120"/>
      <c r="AR30" s="120"/>
      <c r="AS30" s="120"/>
      <c r="AT30" s="253">
        <f t="shared" si="11"/>
        <v>0</v>
      </c>
    </row>
    <row r="31" spans="1:46">
      <c r="A31" s="204" t="str">
        <f>'N3.01'!A31</f>
        <v>Stage 2: Without Intervention Risk Change</v>
      </c>
      <c r="B31" s="204" t="str">
        <f>'N3.01'!B31</f>
        <v>Risk Changes</v>
      </c>
      <c r="C31" s="204" t="str">
        <f>'N3.01'!C31</f>
        <v>Consequential Interventions</v>
      </c>
      <c r="D31" s="204" t="str">
        <f>'N3.01'!D31</f>
        <v>Non-Intervention</v>
      </c>
      <c r="F31" s="212" t="s">
        <v>51</v>
      </c>
      <c r="G31" s="120"/>
      <c r="H31" s="120"/>
      <c r="I31" s="120"/>
      <c r="J31" s="120"/>
      <c r="K31" s="120"/>
      <c r="L31" s="120"/>
      <c r="M31" s="120"/>
      <c r="N31" s="120"/>
      <c r="O31" s="120"/>
      <c r="P31" s="120"/>
      <c r="Q31" s="253">
        <f t="shared" si="13"/>
        <v>0</v>
      </c>
      <c r="S31" s="199" t="str">
        <f t="shared" si="5"/>
        <v>Units:</v>
      </c>
      <c r="T31" s="120"/>
      <c r="V31" s="199" t="str">
        <f t="shared" si="6"/>
        <v>Units:</v>
      </c>
      <c r="W31" s="120"/>
      <c r="X31" s="120"/>
      <c r="Y31" s="120"/>
      <c r="Z31" s="120"/>
      <c r="AA31" s="120"/>
      <c r="AB31" s="120"/>
      <c r="AC31" s="120"/>
      <c r="AD31" s="120"/>
      <c r="AE31" s="120"/>
      <c r="AF31" s="120"/>
      <c r="AG31" s="253">
        <f t="shared" si="10"/>
        <v>0</v>
      </c>
      <c r="AI31" s="199" t="str">
        <f t="shared" si="8"/>
        <v>Units:</v>
      </c>
      <c r="AJ31" s="120"/>
      <c r="AK31" s="120"/>
      <c r="AL31" s="120"/>
      <c r="AM31" s="120"/>
      <c r="AN31" s="120"/>
      <c r="AO31" s="120"/>
      <c r="AP31" s="120"/>
      <c r="AQ31" s="120"/>
      <c r="AR31" s="120"/>
      <c r="AS31" s="120"/>
      <c r="AT31" s="253">
        <f t="shared" si="11"/>
        <v>0</v>
      </c>
    </row>
    <row r="32" spans="1:46">
      <c r="A32" s="204" t="str">
        <f>'N3.01'!A32</f>
        <v>Stage 2: Without Intervention Risk Change</v>
      </c>
      <c r="B32" s="204" t="str">
        <f>'N3.01'!B32</f>
        <v>Risk Changes</v>
      </c>
      <c r="C32" s="248" t="str">
        <f>'N3.01'!C32</f>
        <v>Optional entry 3</v>
      </c>
      <c r="D32" s="204" t="str">
        <f>'N3.01'!D32</f>
        <v>N/A</v>
      </c>
      <c r="F32" s="212" t="s">
        <v>51</v>
      </c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253">
        <f t="shared" si="13"/>
        <v>0</v>
      </c>
      <c r="S32" s="199" t="str">
        <f t="shared" si="5"/>
        <v>Units:</v>
      </c>
      <c r="T32" s="120"/>
      <c r="V32" s="199" t="str">
        <f t="shared" si="6"/>
        <v>Units:</v>
      </c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253">
        <f t="shared" si="10"/>
        <v>0</v>
      </c>
      <c r="AI32" s="199" t="str">
        <f t="shared" si="8"/>
        <v>Units:</v>
      </c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253">
        <f t="shared" si="11"/>
        <v>0</v>
      </c>
    </row>
    <row r="33" spans="1:46">
      <c r="A33" s="247" t="str">
        <f>'N3.01'!A33</f>
        <v>Stage 3: RIIO-2 Without Intervention Position 2025/26</v>
      </c>
      <c r="B33" s="247" t="str">
        <f>'N3.01'!B33</f>
        <v>Total Asset Category Risk</v>
      </c>
      <c r="C33" s="247" t="str">
        <f>'N3.01'!C33</f>
        <v>Without Intervention Position</v>
      </c>
      <c r="D33" s="247" t="str">
        <f>'N3.01'!D33</f>
        <v>Total</v>
      </c>
      <c r="F33" s="212" t="s">
        <v>51</v>
      </c>
      <c r="G33" s="252">
        <f>SUM(G$20:G$21)+G$23+SUM(G$25:G$32)</f>
        <v>0</v>
      </c>
      <c r="H33" s="252">
        <f t="shared" ref="H33:P33" si="19">SUM(H$20:H$21)+H$23+SUM(H$25:H$32)</f>
        <v>0</v>
      </c>
      <c r="I33" s="252">
        <f t="shared" si="19"/>
        <v>0</v>
      </c>
      <c r="J33" s="252">
        <f t="shared" si="19"/>
        <v>0</v>
      </c>
      <c r="K33" s="252">
        <f t="shared" si="19"/>
        <v>0</v>
      </c>
      <c r="L33" s="252">
        <f t="shared" si="19"/>
        <v>0</v>
      </c>
      <c r="M33" s="252">
        <f t="shared" si="19"/>
        <v>0</v>
      </c>
      <c r="N33" s="252">
        <f t="shared" si="19"/>
        <v>0</v>
      </c>
      <c r="O33" s="252">
        <f t="shared" si="19"/>
        <v>0</v>
      </c>
      <c r="P33" s="252">
        <f t="shared" si="19"/>
        <v>0</v>
      </c>
      <c r="Q33" s="252">
        <f>SUM(G33:P33)</f>
        <v>0</v>
      </c>
      <c r="S33" s="199" t="str">
        <f t="shared" si="5"/>
        <v>Units:</v>
      </c>
      <c r="T33" s="120"/>
      <c r="V33" s="199" t="str">
        <f t="shared" si="6"/>
        <v>Units:</v>
      </c>
      <c r="W33" s="252">
        <f t="shared" ref="W33:AF33" si="20">SUM(W$20:W$21)+W$23+SUM(W$25:W$32)</f>
        <v>0</v>
      </c>
      <c r="X33" s="252">
        <f t="shared" si="20"/>
        <v>0</v>
      </c>
      <c r="Y33" s="252">
        <f t="shared" si="20"/>
        <v>0</v>
      </c>
      <c r="Z33" s="252">
        <f t="shared" si="20"/>
        <v>0</v>
      </c>
      <c r="AA33" s="252">
        <f t="shared" si="20"/>
        <v>0</v>
      </c>
      <c r="AB33" s="252">
        <f t="shared" si="20"/>
        <v>0</v>
      </c>
      <c r="AC33" s="252">
        <f t="shared" si="20"/>
        <v>0</v>
      </c>
      <c r="AD33" s="252">
        <f t="shared" si="20"/>
        <v>0</v>
      </c>
      <c r="AE33" s="252">
        <f t="shared" si="20"/>
        <v>0</v>
      </c>
      <c r="AF33" s="252">
        <f t="shared" si="20"/>
        <v>0</v>
      </c>
      <c r="AG33" s="252">
        <f>SUM(W33:AF33)</f>
        <v>0</v>
      </c>
      <c r="AI33" s="199" t="str">
        <f t="shared" si="8"/>
        <v>Units:</v>
      </c>
      <c r="AJ33" s="252">
        <f t="shared" ref="AJ33:AS33" si="21">SUM(AJ$20:AJ$21)+AJ$23+SUM(AJ$25:AJ$32)</f>
        <v>0</v>
      </c>
      <c r="AK33" s="252">
        <f t="shared" si="21"/>
        <v>0</v>
      </c>
      <c r="AL33" s="252">
        <f t="shared" si="21"/>
        <v>0</v>
      </c>
      <c r="AM33" s="252">
        <f t="shared" si="21"/>
        <v>0</v>
      </c>
      <c r="AN33" s="252">
        <f t="shared" si="21"/>
        <v>0</v>
      </c>
      <c r="AO33" s="252">
        <f t="shared" si="21"/>
        <v>0</v>
      </c>
      <c r="AP33" s="252">
        <f t="shared" si="21"/>
        <v>0</v>
      </c>
      <c r="AQ33" s="252">
        <f t="shared" si="21"/>
        <v>0</v>
      </c>
      <c r="AR33" s="252">
        <f t="shared" si="21"/>
        <v>0</v>
      </c>
      <c r="AS33" s="252">
        <f t="shared" si="21"/>
        <v>0</v>
      </c>
      <c r="AT33" s="252">
        <f>SUM(AJ33:AS33)</f>
        <v>0</v>
      </c>
    </row>
    <row r="34" spans="1:46">
      <c r="A34" s="204" t="str">
        <f>'N3.01'!A34</f>
        <v>Stage 3:With Intervention Risk Change</v>
      </c>
      <c r="B34" s="204" t="str">
        <f>'N3.01'!B34</f>
        <v>Non-Intervention Impacts</v>
      </c>
      <c r="C34" s="204" t="str">
        <f>'N3.01'!C34</f>
        <v>Methodology Change Impact</v>
      </c>
      <c r="D34" s="204" t="str">
        <f>'N3.01'!D34</f>
        <v>Non-Intervention</v>
      </c>
      <c r="F34" s="212" t="s">
        <v>51</v>
      </c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253">
        <f t="shared" ref="Q34:Q47" si="22">SUM(G34:P34)</f>
        <v>0</v>
      </c>
      <c r="S34" s="199" t="str">
        <f t="shared" si="5"/>
        <v>Units:</v>
      </c>
      <c r="T34" s="120"/>
      <c r="V34" s="199" t="str">
        <f t="shared" si="6"/>
        <v>Units:</v>
      </c>
      <c r="W34" s="120"/>
      <c r="X34" s="120"/>
      <c r="Y34" s="120"/>
      <c r="Z34" s="120"/>
      <c r="AA34" s="120"/>
      <c r="AB34" s="120"/>
      <c r="AC34" s="120"/>
      <c r="AD34" s="120"/>
      <c r="AE34" s="120"/>
      <c r="AF34" s="120"/>
      <c r="AG34" s="253">
        <f t="shared" ref="AG34:AG47" si="23">SUM(W34:AF34)</f>
        <v>0</v>
      </c>
      <c r="AI34" s="199" t="str">
        <f t="shared" si="8"/>
        <v>Units:</v>
      </c>
      <c r="AJ34" s="120"/>
      <c r="AK34" s="120"/>
      <c r="AL34" s="120"/>
      <c r="AM34" s="120"/>
      <c r="AN34" s="120"/>
      <c r="AO34" s="120"/>
      <c r="AP34" s="120"/>
      <c r="AQ34" s="120"/>
      <c r="AR34" s="120"/>
      <c r="AS34" s="120"/>
      <c r="AT34" s="253">
        <f t="shared" ref="AT34:AT47" si="24">SUM(AJ34:AS34)</f>
        <v>0</v>
      </c>
    </row>
    <row r="35" spans="1:46">
      <c r="A35" s="204" t="str">
        <f>'N3.01'!A35</f>
        <v>Stage 3:With Intervention Risk Change</v>
      </c>
      <c r="B35" s="204" t="str">
        <f>'N3.01'!B35</f>
        <v>Non-Intervention Impacts</v>
      </c>
      <c r="C35" s="204" t="str">
        <f>'N3.01'!C35</f>
        <v>Data Revision Impact</v>
      </c>
      <c r="D35" s="204" t="str">
        <f>'N3.01'!D35</f>
        <v>Non-Intervention</v>
      </c>
      <c r="F35" s="212" t="s">
        <v>51</v>
      </c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253">
        <f t="shared" si="22"/>
        <v>0</v>
      </c>
      <c r="S35" s="199" t="str">
        <f t="shared" si="5"/>
        <v>Units:</v>
      </c>
      <c r="T35" s="120"/>
      <c r="V35" s="199" t="str">
        <f t="shared" si="6"/>
        <v>Units:</v>
      </c>
      <c r="W35" s="120"/>
      <c r="X35" s="120"/>
      <c r="Y35" s="120"/>
      <c r="Z35" s="120"/>
      <c r="AA35" s="120"/>
      <c r="AB35" s="120"/>
      <c r="AC35" s="120"/>
      <c r="AD35" s="120"/>
      <c r="AE35" s="120"/>
      <c r="AF35" s="120"/>
      <c r="AG35" s="253">
        <f t="shared" si="23"/>
        <v>0</v>
      </c>
      <c r="AI35" s="199" t="str">
        <f t="shared" si="8"/>
        <v>Units:</v>
      </c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253">
        <f t="shared" si="24"/>
        <v>0</v>
      </c>
    </row>
    <row r="36" spans="1:46">
      <c r="A36" s="204" t="str">
        <f>'N3.01'!A36</f>
        <v>Stage 3:With Intervention Risk Change</v>
      </c>
      <c r="B36" s="204" t="str">
        <f>'N3.01'!B36</f>
        <v>Non-Intervention Impacts</v>
      </c>
      <c r="C36" s="204" t="str">
        <f>'N3.01'!C36</f>
        <v>Manual Over-ride on PoF or CoF</v>
      </c>
      <c r="D36" s="204" t="str">
        <f>'N3.01'!D36</f>
        <v>Non-Intervention</v>
      </c>
      <c r="F36" s="212" t="s">
        <v>51</v>
      </c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253">
        <f t="shared" si="22"/>
        <v>0</v>
      </c>
      <c r="S36" s="199" t="str">
        <f t="shared" si="5"/>
        <v>Units:</v>
      </c>
      <c r="T36" s="120"/>
      <c r="V36" s="199" t="str">
        <f t="shared" si="6"/>
        <v>Units:</v>
      </c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253">
        <f t="shared" si="23"/>
        <v>0</v>
      </c>
      <c r="AI36" s="199" t="str">
        <f t="shared" si="8"/>
        <v>Units:</v>
      </c>
      <c r="AJ36" s="120"/>
      <c r="AK36" s="120"/>
      <c r="AL36" s="120"/>
      <c r="AM36" s="120"/>
      <c r="AN36" s="120"/>
      <c r="AO36" s="120"/>
      <c r="AP36" s="120"/>
      <c r="AQ36" s="120"/>
      <c r="AR36" s="120"/>
      <c r="AS36" s="120"/>
      <c r="AT36" s="253">
        <f t="shared" si="24"/>
        <v>0</v>
      </c>
    </row>
    <row r="37" spans="1:46">
      <c r="A37" s="204" t="str">
        <f>'N3.01'!A37</f>
        <v>Stage 3:With Intervention Risk Change</v>
      </c>
      <c r="B37" s="204" t="str">
        <f>'N3.01'!B37</f>
        <v>Non-Intervention Impacts</v>
      </c>
      <c r="C37" s="204" t="str">
        <f>'N3.01'!C37</f>
        <v>Extension of Expected Asset Life</v>
      </c>
      <c r="D37" s="204" t="str">
        <f>'N3.01'!D37</f>
        <v>Non-Intervention</v>
      </c>
      <c r="F37" s="212" t="s">
        <v>51</v>
      </c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253">
        <f t="shared" si="22"/>
        <v>0</v>
      </c>
      <c r="S37" s="199" t="str">
        <f t="shared" si="5"/>
        <v>Units:</v>
      </c>
      <c r="T37" s="120"/>
      <c r="V37" s="199" t="str">
        <f t="shared" si="6"/>
        <v>Units:</v>
      </c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253">
        <f t="shared" si="23"/>
        <v>0</v>
      </c>
      <c r="AI37" s="199" t="str">
        <f t="shared" si="8"/>
        <v>Units:</v>
      </c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253">
        <f t="shared" si="24"/>
        <v>0</v>
      </c>
    </row>
    <row r="38" spans="1:46">
      <c r="A38" s="204" t="str">
        <f>'N3.01'!A38</f>
        <v>Stage 3:With Intervention Risk Change</v>
      </c>
      <c r="B38" s="204" t="str">
        <f>'N3.01'!B38</f>
        <v>Non-Intervention Impacts</v>
      </c>
      <c r="C38" s="204" t="str">
        <f>'N3.01'!C38</f>
        <v>Consequential Interventions</v>
      </c>
      <c r="D38" s="204" t="str">
        <f>'N3.01'!D38</f>
        <v>Non-Intervention</v>
      </c>
      <c r="F38" s="212" t="s">
        <v>51</v>
      </c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253">
        <f t="shared" si="22"/>
        <v>0</v>
      </c>
      <c r="S38" s="199" t="str">
        <f t="shared" si="5"/>
        <v>Units:</v>
      </c>
      <c r="T38" s="120"/>
      <c r="V38" s="199" t="str">
        <f t="shared" si="6"/>
        <v>Units:</v>
      </c>
      <c r="W38" s="120"/>
      <c r="X38" s="120"/>
      <c r="Y38" s="120"/>
      <c r="Z38" s="120"/>
      <c r="AA38" s="120"/>
      <c r="AB38" s="120"/>
      <c r="AC38" s="120"/>
      <c r="AD38" s="120"/>
      <c r="AE38" s="120"/>
      <c r="AF38" s="120"/>
      <c r="AG38" s="253">
        <f t="shared" si="23"/>
        <v>0</v>
      </c>
      <c r="AI38" s="199" t="str">
        <f t="shared" si="8"/>
        <v>Units:</v>
      </c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253">
        <f t="shared" si="24"/>
        <v>0</v>
      </c>
    </row>
    <row r="39" spans="1:46">
      <c r="A39" s="204" t="str">
        <f>'N3.01'!A39</f>
        <v>Stage 3:With Intervention Risk Change</v>
      </c>
      <c r="B39" s="204" t="str">
        <f>'N3.01'!B39</f>
        <v>Asset Intervention Impacts</v>
      </c>
      <c r="C39" s="204" t="str">
        <f>'N3.01'!C39</f>
        <v>Asset Replacement (PoF Driven)</v>
      </c>
      <c r="D39" s="204" t="str">
        <f>'N3.01'!D39</f>
        <v>Replacement</v>
      </c>
      <c r="F39" s="212" t="s">
        <v>51</v>
      </c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253">
        <f t="shared" si="22"/>
        <v>0</v>
      </c>
      <c r="S39" s="199" t="str">
        <f t="shared" si="5"/>
        <v>Units:</v>
      </c>
      <c r="T39" s="120"/>
      <c r="V39" s="199" t="str">
        <f t="shared" si="6"/>
        <v>Units:</v>
      </c>
      <c r="W39" s="120"/>
      <c r="X39" s="120"/>
      <c r="Y39" s="120"/>
      <c r="Z39" s="120"/>
      <c r="AA39" s="120"/>
      <c r="AB39" s="120"/>
      <c r="AC39" s="120"/>
      <c r="AD39" s="120"/>
      <c r="AE39" s="120"/>
      <c r="AF39" s="120"/>
      <c r="AG39" s="253">
        <f t="shared" si="23"/>
        <v>0</v>
      </c>
      <c r="AI39" s="199" t="str">
        <f t="shared" si="8"/>
        <v>Units:</v>
      </c>
      <c r="AJ39" s="120"/>
      <c r="AK39" s="120"/>
      <c r="AL39" s="120"/>
      <c r="AM39" s="120"/>
      <c r="AN39" s="120"/>
      <c r="AO39" s="120"/>
      <c r="AP39" s="120"/>
      <c r="AQ39" s="120"/>
      <c r="AR39" s="120"/>
      <c r="AS39" s="120"/>
      <c r="AT39" s="253">
        <f t="shared" si="24"/>
        <v>0</v>
      </c>
    </row>
    <row r="40" spans="1:46">
      <c r="A40" s="204" t="str">
        <f>'N3.01'!A40</f>
        <v>Stage 3:With Intervention Risk Change</v>
      </c>
      <c r="B40" s="204" t="str">
        <f>'N3.01'!B40</f>
        <v>Asset Intervention Impacts</v>
      </c>
      <c r="C40" s="204" t="str">
        <f>'N3.01'!C40</f>
        <v>Asset Replacement (CoF Driven)</v>
      </c>
      <c r="D40" s="204" t="str">
        <f>'N3.01'!D40</f>
        <v>Replacement</v>
      </c>
      <c r="F40" s="212" t="s">
        <v>51</v>
      </c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253">
        <f t="shared" si="22"/>
        <v>0</v>
      </c>
      <c r="S40" s="199" t="str">
        <f t="shared" si="5"/>
        <v>Units:</v>
      </c>
      <c r="T40" s="120"/>
      <c r="V40" s="199" t="str">
        <f t="shared" si="6"/>
        <v>Units:</v>
      </c>
      <c r="W40" s="120"/>
      <c r="X40" s="120"/>
      <c r="Y40" s="120"/>
      <c r="Z40" s="120"/>
      <c r="AA40" s="120"/>
      <c r="AB40" s="120"/>
      <c r="AC40" s="120"/>
      <c r="AD40" s="120"/>
      <c r="AE40" s="120"/>
      <c r="AF40" s="120"/>
      <c r="AG40" s="253">
        <f t="shared" si="23"/>
        <v>0</v>
      </c>
      <c r="AI40" s="199" t="str">
        <f t="shared" si="8"/>
        <v>Units:</v>
      </c>
      <c r="AJ40" s="120"/>
      <c r="AK40" s="120"/>
      <c r="AL40" s="120"/>
      <c r="AM40" s="120"/>
      <c r="AN40" s="120"/>
      <c r="AO40" s="120"/>
      <c r="AP40" s="120"/>
      <c r="AQ40" s="120"/>
      <c r="AR40" s="120"/>
      <c r="AS40" s="120"/>
      <c r="AT40" s="253">
        <f t="shared" si="24"/>
        <v>0</v>
      </c>
    </row>
    <row r="41" spans="1:46">
      <c r="A41" s="204" t="str">
        <f>'N3.01'!A41</f>
        <v>Stage 3:With Intervention Risk Change</v>
      </c>
      <c r="B41" s="204" t="str">
        <f>'N3.01'!B41</f>
        <v>Asset Intervention Impacts</v>
      </c>
      <c r="C41" s="204" t="str">
        <f>'N3.01'!C41</f>
        <v>Asset Replacement (Other Driven)</v>
      </c>
      <c r="D41" s="204" t="str">
        <f>'N3.01'!D41</f>
        <v>Replacement</v>
      </c>
      <c r="F41" s="212" t="s">
        <v>51</v>
      </c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253">
        <f t="shared" si="22"/>
        <v>0</v>
      </c>
      <c r="S41" s="199" t="str">
        <f t="shared" si="5"/>
        <v>Units:</v>
      </c>
      <c r="T41" s="120"/>
      <c r="V41" s="199" t="str">
        <f t="shared" si="6"/>
        <v>Units:</v>
      </c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253">
        <f t="shared" si="23"/>
        <v>0</v>
      </c>
      <c r="AI41" s="199" t="str">
        <f t="shared" si="8"/>
        <v>Units:</v>
      </c>
      <c r="AJ41" s="120"/>
      <c r="AK41" s="120"/>
      <c r="AL41" s="120"/>
      <c r="AM41" s="120"/>
      <c r="AN41" s="120"/>
      <c r="AO41" s="120"/>
      <c r="AP41" s="120"/>
      <c r="AQ41" s="120"/>
      <c r="AR41" s="120"/>
      <c r="AS41" s="120"/>
      <c r="AT41" s="253">
        <f t="shared" si="24"/>
        <v>0</v>
      </c>
    </row>
    <row r="42" spans="1:46">
      <c r="A42" s="204" t="str">
        <f>'N3.01'!A42</f>
        <v>Stage 3:With Intervention Risk Change</v>
      </c>
      <c r="B42" s="204" t="str">
        <f>'N3.01'!B42</f>
        <v>Asset Intervention Impacts</v>
      </c>
      <c r="C42" s="204" t="str">
        <f>'N3.01'!C42</f>
        <v>Asset Refurbishment (PoF Driven)</v>
      </c>
      <c r="D42" s="204" t="str">
        <f>'N3.01'!D42</f>
        <v>Refurbishment</v>
      </c>
      <c r="F42" s="212" t="s">
        <v>51</v>
      </c>
      <c r="G42" s="120"/>
      <c r="H42" s="120"/>
      <c r="I42" s="120"/>
      <c r="J42" s="120"/>
      <c r="K42" s="120"/>
      <c r="L42" s="120"/>
      <c r="M42" s="120"/>
      <c r="N42" s="120"/>
      <c r="O42" s="120"/>
      <c r="P42" s="120"/>
      <c r="Q42" s="253">
        <f t="shared" si="22"/>
        <v>0</v>
      </c>
      <c r="S42" s="199" t="str">
        <f t="shared" si="5"/>
        <v>Units:</v>
      </c>
      <c r="T42" s="120"/>
      <c r="V42" s="199" t="str">
        <f t="shared" si="6"/>
        <v>Units:</v>
      </c>
      <c r="W42" s="120"/>
      <c r="X42" s="120"/>
      <c r="Y42" s="120"/>
      <c r="Z42" s="120"/>
      <c r="AA42" s="120"/>
      <c r="AB42" s="120"/>
      <c r="AC42" s="120"/>
      <c r="AD42" s="120"/>
      <c r="AE42" s="120"/>
      <c r="AF42" s="120"/>
      <c r="AG42" s="253">
        <f t="shared" si="23"/>
        <v>0</v>
      </c>
      <c r="AI42" s="199" t="str">
        <f t="shared" si="8"/>
        <v>Units:</v>
      </c>
      <c r="AJ42" s="120"/>
      <c r="AK42" s="120"/>
      <c r="AL42" s="120"/>
      <c r="AM42" s="120"/>
      <c r="AN42" s="120"/>
      <c r="AO42" s="120"/>
      <c r="AP42" s="120"/>
      <c r="AQ42" s="120"/>
      <c r="AR42" s="120"/>
      <c r="AS42" s="120"/>
      <c r="AT42" s="253">
        <f t="shared" si="24"/>
        <v>0</v>
      </c>
    </row>
    <row r="43" spans="1:46">
      <c r="A43" s="204" t="str">
        <f>'N3.01'!A43</f>
        <v>Stage 3:With Intervention Risk Change</v>
      </c>
      <c r="B43" s="204" t="str">
        <f>'N3.01'!B43</f>
        <v>Asset Intervention Impacts</v>
      </c>
      <c r="C43" s="204" t="str">
        <f>'N3.01'!C43</f>
        <v>Asset Refurbishment (CoF Driven)</v>
      </c>
      <c r="D43" s="204" t="str">
        <f>'N3.01'!D43</f>
        <v>Refurbishment</v>
      </c>
      <c r="F43" s="212" t="s">
        <v>51</v>
      </c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253">
        <f t="shared" si="22"/>
        <v>0</v>
      </c>
      <c r="S43" s="199" t="str">
        <f t="shared" si="5"/>
        <v>Units:</v>
      </c>
      <c r="T43" s="120"/>
      <c r="V43" s="199" t="str">
        <f t="shared" si="6"/>
        <v>Units:</v>
      </c>
      <c r="W43" s="120"/>
      <c r="X43" s="120"/>
      <c r="Y43" s="120"/>
      <c r="Z43" s="120"/>
      <c r="AA43" s="120"/>
      <c r="AB43" s="120"/>
      <c r="AC43" s="120"/>
      <c r="AD43" s="120"/>
      <c r="AE43" s="120"/>
      <c r="AF43" s="120"/>
      <c r="AG43" s="253">
        <f t="shared" si="23"/>
        <v>0</v>
      </c>
      <c r="AI43" s="199" t="str">
        <f t="shared" si="8"/>
        <v>Units:</v>
      </c>
      <c r="AJ43" s="120"/>
      <c r="AK43" s="120"/>
      <c r="AL43" s="120"/>
      <c r="AM43" s="120"/>
      <c r="AN43" s="120"/>
      <c r="AO43" s="120"/>
      <c r="AP43" s="120"/>
      <c r="AQ43" s="120"/>
      <c r="AR43" s="120"/>
      <c r="AS43" s="120"/>
      <c r="AT43" s="253">
        <f t="shared" si="24"/>
        <v>0</v>
      </c>
    </row>
    <row r="44" spans="1:46">
      <c r="A44" s="204" t="str">
        <f>'N3.01'!A44</f>
        <v>Stage 3:With Intervention Risk Change</v>
      </c>
      <c r="B44" s="204" t="str">
        <f>'N3.01'!B44</f>
        <v>Asset Intervention Impacts</v>
      </c>
      <c r="C44" s="204" t="str">
        <f>'N3.01'!C44</f>
        <v>Asset Refurbishment (Other Driven)</v>
      </c>
      <c r="D44" s="204" t="str">
        <f>'N3.01'!D44</f>
        <v>Refurbishment</v>
      </c>
      <c r="F44" s="212" t="s">
        <v>51</v>
      </c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253">
        <f t="shared" si="22"/>
        <v>0</v>
      </c>
      <c r="S44" s="199" t="str">
        <f t="shared" si="5"/>
        <v>Units:</v>
      </c>
      <c r="T44" s="120"/>
      <c r="V44" s="199" t="str">
        <f t="shared" si="6"/>
        <v>Units:</v>
      </c>
      <c r="W44" s="120"/>
      <c r="X44" s="120"/>
      <c r="Y44" s="120"/>
      <c r="Z44" s="120"/>
      <c r="AA44" s="120"/>
      <c r="AB44" s="120"/>
      <c r="AC44" s="120"/>
      <c r="AD44" s="120"/>
      <c r="AE44" s="120"/>
      <c r="AF44" s="120"/>
      <c r="AG44" s="253">
        <f t="shared" si="23"/>
        <v>0</v>
      </c>
      <c r="AI44" s="199" t="str">
        <f t="shared" si="8"/>
        <v>Units:</v>
      </c>
      <c r="AJ44" s="120"/>
      <c r="AK44" s="120"/>
      <c r="AL44" s="120"/>
      <c r="AM44" s="120"/>
      <c r="AN44" s="120"/>
      <c r="AO44" s="120"/>
      <c r="AP44" s="120"/>
      <c r="AQ44" s="120"/>
      <c r="AR44" s="120"/>
      <c r="AS44" s="120"/>
      <c r="AT44" s="253">
        <f t="shared" si="24"/>
        <v>0</v>
      </c>
    </row>
    <row r="45" spans="1:46">
      <c r="A45" s="204" t="str">
        <f>'N3.01'!A45</f>
        <v>Stage 3:With Intervention Risk Change</v>
      </c>
      <c r="B45" s="204" t="str">
        <f>'N3.01'!B45</f>
        <v>Asset Intervention Impacts</v>
      </c>
      <c r="C45" s="204" t="str">
        <f>'N3.01'!C45</f>
        <v>Asset Replacement Due To Early Life Failures</v>
      </c>
      <c r="D45" s="204" t="str">
        <f>'N3.01'!D45</f>
        <v>Other Interventions</v>
      </c>
      <c r="F45" s="212" t="s">
        <v>51</v>
      </c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253">
        <f t="shared" si="22"/>
        <v>0</v>
      </c>
      <c r="S45" s="199" t="str">
        <f t="shared" si="5"/>
        <v>Units:</v>
      </c>
      <c r="T45" s="120"/>
      <c r="V45" s="199" t="str">
        <f t="shared" si="6"/>
        <v>Units:</v>
      </c>
      <c r="W45" s="120"/>
      <c r="X45" s="120"/>
      <c r="Y45" s="120"/>
      <c r="Z45" s="120"/>
      <c r="AA45" s="120"/>
      <c r="AB45" s="120"/>
      <c r="AC45" s="120"/>
      <c r="AD45" s="120"/>
      <c r="AE45" s="120"/>
      <c r="AF45" s="120"/>
      <c r="AG45" s="253">
        <f t="shared" si="23"/>
        <v>0</v>
      </c>
      <c r="AI45" s="199" t="str">
        <f t="shared" si="8"/>
        <v>Units:</v>
      </c>
      <c r="AJ45" s="120"/>
      <c r="AK45" s="120"/>
      <c r="AL45" s="120"/>
      <c r="AM45" s="120"/>
      <c r="AN45" s="120"/>
      <c r="AO45" s="120"/>
      <c r="AP45" s="120"/>
      <c r="AQ45" s="120"/>
      <c r="AR45" s="120"/>
      <c r="AS45" s="120"/>
      <c r="AT45" s="253">
        <f t="shared" si="24"/>
        <v>0</v>
      </c>
    </row>
    <row r="46" spans="1:46">
      <c r="A46" s="204" t="str">
        <f>'N3.01'!A46</f>
        <v>Stage 3:With Intervention Risk Change</v>
      </c>
      <c r="B46" s="204" t="str">
        <f>'N3.01'!B46</f>
        <v>Risk Changes</v>
      </c>
      <c r="C46" s="248" t="str">
        <f>'N3.01'!C46</f>
        <v>Optional entry 4</v>
      </c>
      <c r="D46" s="204" t="str">
        <f>'N3.01'!D46</f>
        <v>N/A</v>
      </c>
      <c r="F46" s="212" t="s">
        <v>51</v>
      </c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53">
        <f t="shared" si="22"/>
        <v>0</v>
      </c>
      <c r="S46" s="199" t="str">
        <f t="shared" si="5"/>
        <v>Units:</v>
      </c>
      <c r="T46" s="120"/>
      <c r="V46" s="199" t="str">
        <f t="shared" si="6"/>
        <v>Units:</v>
      </c>
      <c r="W46" s="206"/>
      <c r="X46" s="206"/>
      <c r="Y46" s="206"/>
      <c r="Z46" s="206"/>
      <c r="AA46" s="206"/>
      <c r="AB46" s="206"/>
      <c r="AC46" s="206"/>
      <c r="AD46" s="206"/>
      <c r="AE46" s="206"/>
      <c r="AF46" s="206"/>
      <c r="AG46" s="253">
        <f t="shared" si="23"/>
        <v>0</v>
      </c>
      <c r="AI46" s="199" t="str">
        <f t="shared" si="8"/>
        <v>Units:</v>
      </c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53">
        <f t="shared" si="24"/>
        <v>0</v>
      </c>
    </row>
    <row r="47" spans="1:46">
      <c r="A47" s="247" t="str">
        <f>'N3.01'!A47</f>
        <v>Stage 3: RIIO-2 With Intervention Position 2025/26</v>
      </c>
      <c r="B47" s="247" t="str">
        <f>'N3.01'!B47</f>
        <v>Total Asset Category Risk</v>
      </c>
      <c r="C47" s="247" t="str">
        <f>'N3.01'!C47</f>
        <v>With Intervention Position</v>
      </c>
      <c r="D47" s="247" t="str">
        <f>'N3.01'!D47</f>
        <v>Total</v>
      </c>
      <c r="F47" s="212" t="s">
        <v>51</v>
      </c>
      <c r="G47" s="252">
        <f>SUM(G$33:G$46)</f>
        <v>0</v>
      </c>
      <c r="H47" s="252">
        <f t="shared" ref="H47:P47" si="25">SUM(H$33:H$46)</f>
        <v>0</v>
      </c>
      <c r="I47" s="252">
        <f t="shared" si="25"/>
        <v>0</v>
      </c>
      <c r="J47" s="252">
        <f t="shared" si="25"/>
        <v>0</v>
      </c>
      <c r="K47" s="252">
        <f t="shared" si="25"/>
        <v>0</v>
      </c>
      <c r="L47" s="252">
        <f t="shared" si="25"/>
        <v>0</v>
      </c>
      <c r="M47" s="252">
        <f t="shared" si="25"/>
        <v>0</v>
      </c>
      <c r="N47" s="252">
        <f t="shared" si="25"/>
        <v>0</v>
      </c>
      <c r="O47" s="252">
        <f t="shared" si="25"/>
        <v>0</v>
      </c>
      <c r="P47" s="252">
        <f t="shared" si="25"/>
        <v>0</v>
      </c>
      <c r="Q47" s="252">
        <f t="shared" si="22"/>
        <v>0</v>
      </c>
      <c r="S47" s="199" t="str">
        <f t="shared" si="5"/>
        <v>Units:</v>
      </c>
      <c r="T47" s="120"/>
      <c r="V47" s="199" t="str">
        <f t="shared" si="6"/>
        <v>Units:</v>
      </c>
      <c r="W47" s="252">
        <f t="shared" ref="W47:AF47" si="26">SUM(W$33:W$46)</f>
        <v>0</v>
      </c>
      <c r="X47" s="252">
        <f t="shared" si="26"/>
        <v>0</v>
      </c>
      <c r="Y47" s="252">
        <f t="shared" si="26"/>
        <v>0</v>
      </c>
      <c r="Z47" s="252">
        <f t="shared" si="26"/>
        <v>0</v>
      </c>
      <c r="AA47" s="252">
        <f t="shared" si="26"/>
        <v>0</v>
      </c>
      <c r="AB47" s="252">
        <f t="shared" si="26"/>
        <v>0</v>
      </c>
      <c r="AC47" s="252">
        <f t="shared" si="26"/>
        <v>0</v>
      </c>
      <c r="AD47" s="252">
        <f t="shared" si="26"/>
        <v>0</v>
      </c>
      <c r="AE47" s="252">
        <f t="shared" si="26"/>
        <v>0</v>
      </c>
      <c r="AF47" s="252">
        <f t="shared" si="26"/>
        <v>0</v>
      </c>
      <c r="AG47" s="252">
        <f t="shared" si="23"/>
        <v>0</v>
      </c>
      <c r="AI47" s="199" t="str">
        <f t="shared" si="8"/>
        <v>Units:</v>
      </c>
      <c r="AJ47" s="252">
        <f t="shared" ref="AJ47:AS47" si="27">SUM(AJ$33:AJ$46)</f>
        <v>0</v>
      </c>
      <c r="AK47" s="252">
        <f t="shared" si="27"/>
        <v>0</v>
      </c>
      <c r="AL47" s="252">
        <f t="shared" si="27"/>
        <v>0</v>
      </c>
      <c r="AM47" s="252">
        <f t="shared" si="27"/>
        <v>0</v>
      </c>
      <c r="AN47" s="252">
        <f t="shared" si="27"/>
        <v>0</v>
      </c>
      <c r="AO47" s="252">
        <f t="shared" si="27"/>
        <v>0</v>
      </c>
      <c r="AP47" s="252">
        <f t="shared" si="27"/>
        <v>0</v>
      </c>
      <c r="AQ47" s="252">
        <f t="shared" si="27"/>
        <v>0</v>
      </c>
      <c r="AR47" s="252">
        <f t="shared" si="27"/>
        <v>0</v>
      </c>
      <c r="AS47" s="252">
        <f t="shared" si="27"/>
        <v>0</v>
      </c>
      <c r="AT47" s="252">
        <f t="shared" si="24"/>
        <v>0</v>
      </c>
    </row>
    <row r="48" spans="1:46" s="207" customFormat="1" ht="5" customHeight="1">
      <c r="S48" s="208"/>
      <c r="V48" s="208"/>
      <c r="AI48" s="208"/>
    </row>
    <row r="49" spans="1:46">
      <c r="A49" s="204" t="str">
        <f>'N3.01'!A49</f>
        <v>Long Term Risk Benefit: RIIO-2</v>
      </c>
      <c r="B49" s="204" t="str">
        <f>'N3.01'!B49</f>
        <v>Asset Intervention Impacts</v>
      </c>
      <c r="C49" s="204" t="str">
        <f>'N3.01'!C49</f>
        <v>Asset Replacement (PoF Driven)</v>
      </c>
      <c r="D49" s="204" t="str">
        <f>'N3.01'!D49</f>
        <v>N/A</v>
      </c>
      <c r="F49" s="212" t="s">
        <v>51</v>
      </c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253">
        <f t="shared" ref="Q49:Q55" si="28">SUM(G49:P49)</f>
        <v>0</v>
      </c>
      <c r="S49" s="199" t="str">
        <f t="shared" si="5"/>
        <v>Units:</v>
      </c>
      <c r="T49" s="120"/>
      <c r="V49" s="199" t="str">
        <f t="shared" si="6"/>
        <v>Units:</v>
      </c>
      <c r="W49" s="120"/>
      <c r="X49" s="120"/>
      <c r="Y49" s="120"/>
      <c r="Z49" s="120"/>
      <c r="AA49" s="120"/>
      <c r="AB49" s="120"/>
      <c r="AC49" s="120"/>
      <c r="AD49" s="120"/>
      <c r="AE49" s="120"/>
      <c r="AF49" s="120"/>
      <c r="AG49" s="253">
        <f t="shared" ref="AG49:AG55" si="29">SUM(W49:AF49)</f>
        <v>0</v>
      </c>
      <c r="AI49" s="199" t="str">
        <f t="shared" si="8"/>
        <v>Units:</v>
      </c>
      <c r="AJ49" s="120"/>
      <c r="AK49" s="120"/>
      <c r="AL49" s="120"/>
      <c r="AM49" s="120"/>
      <c r="AN49" s="120"/>
      <c r="AO49" s="120"/>
      <c r="AP49" s="120"/>
      <c r="AQ49" s="120"/>
      <c r="AR49" s="120"/>
      <c r="AS49" s="120"/>
      <c r="AT49" s="253">
        <f t="shared" ref="AT49:AT55" si="30">SUM(AJ49:AS49)</f>
        <v>0</v>
      </c>
    </row>
    <row r="50" spans="1:46">
      <c r="A50" s="204" t="str">
        <f>'N3.01'!A50</f>
        <v>Long Term Risk Benefit: RIIO-2</v>
      </c>
      <c r="B50" s="204" t="str">
        <f>'N3.01'!B50</f>
        <v>Asset Intervention Impacts</v>
      </c>
      <c r="C50" s="204" t="str">
        <f>'N3.01'!C50</f>
        <v>Asset Replacement (CoF Driven)</v>
      </c>
      <c r="D50" s="204" t="str">
        <f>'N3.01'!D50</f>
        <v>N/A</v>
      </c>
      <c r="F50" s="212" t="s">
        <v>51</v>
      </c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253">
        <f t="shared" si="28"/>
        <v>0</v>
      </c>
      <c r="S50" s="199" t="str">
        <f t="shared" si="5"/>
        <v>Units:</v>
      </c>
      <c r="T50" s="120"/>
      <c r="V50" s="199" t="str">
        <f t="shared" si="6"/>
        <v>Units:</v>
      </c>
      <c r="W50" s="120"/>
      <c r="X50" s="120"/>
      <c r="Y50" s="120"/>
      <c r="Z50" s="120"/>
      <c r="AA50" s="120"/>
      <c r="AB50" s="120"/>
      <c r="AC50" s="120"/>
      <c r="AD50" s="120"/>
      <c r="AE50" s="120"/>
      <c r="AF50" s="120"/>
      <c r="AG50" s="253">
        <f t="shared" si="29"/>
        <v>0</v>
      </c>
      <c r="AI50" s="199" t="str">
        <f t="shared" si="8"/>
        <v>Units:</v>
      </c>
      <c r="AJ50" s="120"/>
      <c r="AK50" s="120"/>
      <c r="AL50" s="120"/>
      <c r="AM50" s="120"/>
      <c r="AN50" s="120"/>
      <c r="AO50" s="120"/>
      <c r="AP50" s="120"/>
      <c r="AQ50" s="120"/>
      <c r="AR50" s="120"/>
      <c r="AS50" s="120"/>
      <c r="AT50" s="253">
        <f t="shared" si="30"/>
        <v>0</v>
      </c>
    </row>
    <row r="51" spans="1:46">
      <c r="A51" s="204" t="str">
        <f>'N3.01'!A51</f>
        <v>Long Term Risk Benefit: RIIO-2</v>
      </c>
      <c r="B51" s="204" t="str">
        <f>'N3.01'!B51</f>
        <v>Asset Intervention Impacts</v>
      </c>
      <c r="C51" s="204" t="str">
        <f>'N3.01'!C51</f>
        <v>Asset Replacement (Other Driven)</v>
      </c>
      <c r="D51" s="204" t="str">
        <f>'N3.01'!D51</f>
        <v>N/A</v>
      </c>
      <c r="F51" s="212" t="s">
        <v>51</v>
      </c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253">
        <f t="shared" si="28"/>
        <v>0</v>
      </c>
      <c r="S51" s="199" t="str">
        <f t="shared" si="5"/>
        <v>Units:</v>
      </c>
      <c r="T51" s="120"/>
      <c r="V51" s="199" t="str">
        <f t="shared" si="6"/>
        <v>Units:</v>
      </c>
      <c r="W51" s="120"/>
      <c r="X51" s="120"/>
      <c r="Y51" s="120"/>
      <c r="Z51" s="120"/>
      <c r="AA51" s="120"/>
      <c r="AB51" s="120"/>
      <c r="AC51" s="120"/>
      <c r="AD51" s="120"/>
      <c r="AE51" s="120"/>
      <c r="AF51" s="120"/>
      <c r="AG51" s="253">
        <f t="shared" si="29"/>
        <v>0</v>
      </c>
      <c r="AI51" s="199" t="str">
        <f t="shared" si="8"/>
        <v>Units:</v>
      </c>
      <c r="AJ51" s="120"/>
      <c r="AK51" s="120"/>
      <c r="AL51" s="120"/>
      <c r="AM51" s="120"/>
      <c r="AN51" s="120"/>
      <c r="AO51" s="120"/>
      <c r="AP51" s="120"/>
      <c r="AQ51" s="120"/>
      <c r="AR51" s="120"/>
      <c r="AS51" s="120"/>
      <c r="AT51" s="253">
        <f t="shared" si="30"/>
        <v>0</v>
      </c>
    </row>
    <row r="52" spans="1:46">
      <c r="A52" s="204" t="str">
        <f>'N3.01'!A52</f>
        <v>Long Term Risk Benefit: RIIO-2</v>
      </c>
      <c r="B52" s="204" t="str">
        <f>'N3.01'!B52</f>
        <v>Asset Intervention Impacts</v>
      </c>
      <c r="C52" s="204" t="str">
        <f>'N3.01'!C52</f>
        <v>Asset Refurbishment (PoF Driven)</v>
      </c>
      <c r="D52" s="204" t="str">
        <f>'N3.01'!D52</f>
        <v>N/A</v>
      </c>
      <c r="F52" s="212" t="s">
        <v>51</v>
      </c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253">
        <f t="shared" si="28"/>
        <v>0</v>
      </c>
      <c r="S52" s="199" t="str">
        <f t="shared" si="5"/>
        <v>Units:</v>
      </c>
      <c r="T52" s="120"/>
      <c r="V52" s="199" t="str">
        <f t="shared" si="6"/>
        <v>Units:</v>
      </c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253">
        <f t="shared" si="29"/>
        <v>0</v>
      </c>
      <c r="AI52" s="199" t="str">
        <f t="shared" si="8"/>
        <v>Units:</v>
      </c>
      <c r="AJ52" s="120"/>
      <c r="AK52" s="120"/>
      <c r="AL52" s="120"/>
      <c r="AM52" s="120"/>
      <c r="AN52" s="120"/>
      <c r="AO52" s="120"/>
      <c r="AP52" s="120"/>
      <c r="AQ52" s="120"/>
      <c r="AR52" s="120"/>
      <c r="AS52" s="120"/>
      <c r="AT52" s="253">
        <f t="shared" si="30"/>
        <v>0</v>
      </c>
    </row>
    <row r="53" spans="1:46">
      <c r="A53" s="204" t="str">
        <f>'N3.01'!A53</f>
        <v>Long Term Risk Benefit: RIIO-2</v>
      </c>
      <c r="B53" s="204" t="str">
        <f>'N3.01'!B53</f>
        <v>Asset Intervention Impacts</v>
      </c>
      <c r="C53" s="204" t="str">
        <f>'N3.01'!C53</f>
        <v>Asset Refurbishment (CoF Driven)</v>
      </c>
      <c r="D53" s="204" t="str">
        <f>'N3.01'!D53</f>
        <v>N/A</v>
      </c>
      <c r="F53" s="212" t="s">
        <v>51</v>
      </c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253">
        <f t="shared" si="28"/>
        <v>0</v>
      </c>
      <c r="S53" s="199" t="str">
        <f t="shared" si="5"/>
        <v>Units:</v>
      </c>
      <c r="T53" s="120"/>
      <c r="V53" s="199" t="str">
        <f t="shared" si="6"/>
        <v>Units:</v>
      </c>
      <c r="W53" s="120"/>
      <c r="X53" s="120"/>
      <c r="Y53" s="120"/>
      <c r="Z53" s="120"/>
      <c r="AA53" s="120"/>
      <c r="AB53" s="120"/>
      <c r="AC53" s="120"/>
      <c r="AD53" s="120"/>
      <c r="AE53" s="120"/>
      <c r="AF53" s="120"/>
      <c r="AG53" s="253">
        <f t="shared" si="29"/>
        <v>0</v>
      </c>
      <c r="AI53" s="199" t="str">
        <f t="shared" si="8"/>
        <v>Units:</v>
      </c>
      <c r="AJ53" s="120"/>
      <c r="AK53" s="120"/>
      <c r="AL53" s="120"/>
      <c r="AM53" s="120"/>
      <c r="AN53" s="120"/>
      <c r="AO53" s="120"/>
      <c r="AP53" s="120"/>
      <c r="AQ53" s="120"/>
      <c r="AR53" s="120"/>
      <c r="AS53" s="120"/>
      <c r="AT53" s="253">
        <f t="shared" si="30"/>
        <v>0</v>
      </c>
    </row>
    <row r="54" spans="1:46">
      <c r="A54" s="204" t="str">
        <f>'N3.01'!A54</f>
        <v>Long Term Risk Benefit: RIIO-2</v>
      </c>
      <c r="B54" s="204" t="str">
        <f>'N3.01'!B54</f>
        <v>Asset Intervention Impacts</v>
      </c>
      <c r="C54" s="204" t="str">
        <f>'N3.01'!C54</f>
        <v>Asset Refurbishment (Other Driven)</v>
      </c>
      <c r="D54" s="204" t="str">
        <f>'N3.01'!D54</f>
        <v>N/A</v>
      </c>
      <c r="F54" s="212" t="s">
        <v>51</v>
      </c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253">
        <f t="shared" si="28"/>
        <v>0</v>
      </c>
      <c r="S54" s="199" t="str">
        <f t="shared" si="5"/>
        <v>Units:</v>
      </c>
      <c r="T54" s="120"/>
      <c r="V54" s="199" t="str">
        <f t="shared" si="6"/>
        <v>Units:</v>
      </c>
      <c r="W54" s="120"/>
      <c r="X54" s="120"/>
      <c r="Y54" s="120"/>
      <c r="Z54" s="120"/>
      <c r="AA54" s="120"/>
      <c r="AB54" s="120"/>
      <c r="AC54" s="120"/>
      <c r="AD54" s="120"/>
      <c r="AE54" s="120"/>
      <c r="AF54" s="120"/>
      <c r="AG54" s="253">
        <f t="shared" si="29"/>
        <v>0</v>
      </c>
      <c r="AI54" s="199" t="str">
        <f t="shared" si="8"/>
        <v>Units:</v>
      </c>
      <c r="AJ54" s="120"/>
      <c r="AK54" s="120"/>
      <c r="AL54" s="120"/>
      <c r="AM54" s="120"/>
      <c r="AN54" s="120"/>
      <c r="AO54" s="120"/>
      <c r="AP54" s="120"/>
      <c r="AQ54" s="120"/>
      <c r="AR54" s="120"/>
      <c r="AS54" s="120"/>
      <c r="AT54" s="253">
        <f t="shared" si="30"/>
        <v>0</v>
      </c>
    </row>
    <row r="55" spans="1:46">
      <c r="A55" s="204" t="str">
        <f>'N3.01'!A55</f>
        <v>Long Term Risk Benefit: RIIO-2</v>
      </c>
      <c r="B55" s="204" t="str">
        <f>'N3.01'!B55</f>
        <v>Asset Intervention Impacts</v>
      </c>
      <c r="C55" s="204" t="str">
        <f>'N3.01'!C55</f>
        <v>Total Long Term Risk Benefit</v>
      </c>
      <c r="D55" s="204" t="str">
        <f>'N3.01'!D55</f>
        <v>Sub-Total</v>
      </c>
      <c r="F55" s="212" t="s">
        <v>51</v>
      </c>
      <c r="G55" s="252">
        <f>SUM(G$49:G$54)</f>
        <v>0</v>
      </c>
      <c r="H55" s="252">
        <f t="shared" ref="H55:P55" si="31">SUM(H$49:H$54)</f>
        <v>0</v>
      </c>
      <c r="I55" s="252">
        <f t="shared" si="31"/>
        <v>0</v>
      </c>
      <c r="J55" s="252">
        <f t="shared" si="31"/>
        <v>0</v>
      </c>
      <c r="K55" s="252">
        <f t="shared" si="31"/>
        <v>0</v>
      </c>
      <c r="L55" s="252">
        <f t="shared" si="31"/>
        <v>0</v>
      </c>
      <c r="M55" s="252">
        <f t="shared" si="31"/>
        <v>0</v>
      </c>
      <c r="N55" s="252">
        <f t="shared" si="31"/>
        <v>0</v>
      </c>
      <c r="O55" s="252">
        <f t="shared" si="31"/>
        <v>0</v>
      </c>
      <c r="P55" s="252">
        <f t="shared" si="31"/>
        <v>0</v>
      </c>
      <c r="Q55" s="253">
        <f t="shared" si="28"/>
        <v>0</v>
      </c>
      <c r="S55" s="199" t="str">
        <f t="shared" si="5"/>
        <v>Units:</v>
      </c>
      <c r="T55" s="120"/>
      <c r="V55" s="199" t="str">
        <f t="shared" si="6"/>
        <v>Units:</v>
      </c>
      <c r="W55" s="252">
        <f t="shared" ref="W55:AF55" si="32">SUM(W$49:W$54)</f>
        <v>0</v>
      </c>
      <c r="X55" s="252">
        <f t="shared" si="32"/>
        <v>0</v>
      </c>
      <c r="Y55" s="252">
        <f t="shared" si="32"/>
        <v>0</v>
      </c>
      <c r="Z55" s="252">
        <f t="shared" si="32"/>
        <v>0</v>
      </c>
      <c r="AA55" s="252">
        <f t="shared" si="32"/>
        <v>0</v>
      </c>
      <c r="AB55" s="252">
        <f t="shared" si="32"/>
        <v>0</v>
      </c>
      <c r="AC55" s="252">
        <f t="shared" si="32"/>
        <v>0</v>
      </c>
      <c r="AD55" s="252">
        <f t="shared" si="32"/>
        <v>0</v>
      </c>
      <c r="AE55" s="252">
        <f t="shared" si="32"/>
        <v>0</v>
      </c>
      <c r="AF55" s="252">
        <f t="shared" si="32"/>
        <v>0</v>
      </c>
      <c r="AG55" s="253">
        <f t="shared" si="29"/>
        <v>0</v>
      </c>
      <c r="AI55" s="199" t="str">
        <f t="shared" si="8"/>
        <v>Units:</v>
      </c>
      <c r="AJ55" s="252">
        <f t="shared" ref="AJ55:AS55" si="33">SUM(AJ$49:AJ$54)</f>
        <v>0</v>
      </c>
      <c r="AK55" s="252">
        <f t="shared" si="33"/>
        <v>0</v>
      </c>
      <c r="AL55" s="252">
        <f t="shared" si="33"/>
        <v>0</v>
      </c>
      <c r="AM55" s="252">
        <f t="shared" si="33"/>
        <v>0</v>
      </c>
      <c r="AN55" s="252">
        <f t="shared" si="33"/>
        <v>0</v>
      </c>
      <c r="AO55" s="252">
        <f t="shared" si="33"/>
        <v>0</v>
      </c>
      <c r="AP55" s="252">
        <f t="shared" si="33"/>
        <v>0</v>
      </c>
      <c r="AQ55" s="252">
        <f t="shared" si="33"/>
        <v>0</v>
      </c>
      <c r="AR55" s="252">
        <f t="shared" si="33"/>
        <v>0</v>
      </c>
      <c r="AS55" s="252">
        <f t="shared" si="33"/>
        <v>0</v>
      </c>
      <c r="AT55" s="253">
        <f t="shared" si="30"/>
        <v>0</v>
      </c>
    </row>
    <row r="56" spans="1:46" s="207" customFormat="1" ht="5" customHeight="1">
      <c r="F56" s="208"/>
      <c r="S56" s="208"/>
      <c r="V56" s="208"/>
      <c r="AI56" s="208"/>
    </row>
    <row r="78" spans="5:5">
      <c r="E78" s="209"/>
    </row>
  </sheetData>
  <pageMargins left="0.7" right="0.7" top="0.75" bottom="0.75" header="0.3" footer="0.3"/>
  <pageSetup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>
    <tabColor rgb="FF7030A0"/>
  </sheetPr>
  <dimension ref="A1:AV78"/>
  <sheetViews>
    <sheetView zoomScale="85" zoomScaleNormal="85" workbookViewId="0">
      <selection activeCell="G47" sqref="G47"/>
    </sheetView>
  </sheetViews>
  <sheetFormatPr defaultColWidth="9" defaultRowHeight="12.4"/>
  <cols>
    <col min="1" max="1" width="51.19921875" style="89" customWidth="1"/>
    <col min="2" max="2" width="48.796875" style="89" bestFit="1" customWidth="1"/>
    <col min="3" max="3" width="51.19921875" style="89" bestFit="1" customWidth="1"/>
    <col min="4" max="4" width="11.796875" style="89" customWidth="1"/>
    <col min="5" max="5" width="1" style="207" customWidth="1"/>
    <col min="6" max="6" width="6.19921875" style="90" customWidth="1"/>
    <col min="7" max="7" width="9.796875" style="89" bestFit="1" customWidth="1"/>
    <col min="8" max="14" width="9.1328125" style="89" bestFit="1" customWidth="1"/>
    <col min="15" max="17" width="9" style="89"/>
    <col min="18" max="18" width="1" style="207" customWidth="1"/>
    <col min="19" max="19" width="6.19921875" style="90" customWidth="1"/>
    <col min="20" max="20" width="9" style="89"/>
    <col min="21" max="21" width="1" style="207" customWidth="1"/>
    <col min="22" max="22" width="6.19921875" style="90" customWidth="1"/>
    <col min="23" max="33" width="9" style="89"/>
    <col min="34" max="34" width="1" style="207" customWidth="1"/>
    <col min="35" max="35" width="6.19921875" style="90" customWidth="1"/>
    <col min="36" max="46" width="9" style="89"/>
    <col min="47" max="47" width="9.33203125" style="89" bestFit="1" customWidth="1"/>
    <col min="48" max="16384" width="9" style="89"/>
  </cols>
  <sheetData>
    <row r="1" spans="1:48" ht="25.15">
      <c r="A1" s="1" t="str">
        <f>N0_Cover!A1</f>
        <v>RIIO-2 Regulatory Reporting Pack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</row>
    <row r="2" spans="1:48" ht="22.9">
      <c r="A2" s="1">
        <f>N0_Cover!$B$12</f>
        <v>0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</row>
    <row r="3" spans="1:48" ht="19.899999999999999">
      <c r="A3" s="5" t="str">
        <f>"Workbook " &amp; N0_Cover!$B$12</f>
        <v xml:space="preserve">Workbook 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48" ht="17.649999999999999">
      <c r="A4" s="7" t="str">
        <f>"Submission Version " &amp; N0_Cover!$B$15 &amp; " - Submitted on " &amp; TEXT(N0_Cover!$B$16,"dd mmm yyyy")</f>
        <v>Submission Version  - Submitted on 00 Jan 1900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</row>
    <row r="5" spans="1:48" ht="17.649999999999999">
      <c r="A5" s="7" t="str">
        <f>"Template Version: " &amp; N0_Cover!$B$11</f>
        <v>Template Version: v1.0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</row>
    <row r="6" spans="1:48" ht="19.899999999999999">
      <c r="A6" s="5" t="e">
        <f ca="1">"Sheet: " &amp;VLOOKUP(RIGHT(CELL("filename",A1),LEN(CELL("filename",A1))-FIND("]",CELL("filename",A1))),'N0.1_Contents'!$A$11:$B$98,2,FALSE)</f>
        <v>#N/A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</row>
    <row r="7" spans="1:48" ht="17.649999999999999">
      <c r="A7" s="7" t="str">
        <f>"Prices Base: " &amp; 'N0.5_Data_Constants'!C13</f>
        <v>Prices Base: 2018/19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</row>
    <row r="8" spans="1:48" s="137" customFormat="1">
      <c r="A8" s="140" t="str">
        <f>"Error Checks: " &amp; IF(ISERROR(MATCH("Error",$A$9:$AV$9,0)),"OK","Error")</f>
        <v>Error Checks: OK</v>
      </c>
      <c r="B8" s="141"/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1"/>
      <c r="AE8" s="141"/>
      <c r="AF8" s="141"/>
      <c r="AG8" s="141"/>
      <c r="AH8" s="141"/>
      <c r="AI8" s="141"/>
      <c r="AJ8" s="141"/>
      <c r="AK8" s="141"/>
      <c r="AL8" s="141"/>
      <c r="AM8" s="141"/>
      <c r="AN8" s="141"/>
      <c r="AO8" s="141"/>
      <c r="AP8" s="141"/>
      <c r="AQ8" s="141"/>
      <c r="AR8" s="141"/>
      <c r="AS8" s="141"/>
      <c r="AT8" s="141"/>
      <c r="AU8" s="141"/>
    </row>
    <row r="9" spans="1:48" s="137" customFormat="1">
      <c r="A9" s="142" t="str">
        <f t="shared" ref="A9:AV9" si="0">IF(ISERROR(MATCH("Error",A10:A12,0)),"-","Error")</f>
        <v>-</v>
      </c>
      <c r="B9" s="142" t="str">
        <f t="shared" si="0"/>
        <v>-</v>
      </c>
      <c r="C9" s="142" t="str">
        <f t="shared" si="0"/>
        <v>-</v>
      </c>
      <c r="D9" s="142"/>
      <c r="E9" s="142" t="str">
        <f t="shared" si="0"/>
        <v>-</v>
      </c>
      <c r="F9" s="142" t="str">
        <f t="shared" si="0"/>
        <v>-</v>
      </c>
      <c r="G9" s="142" t="str">
        <f t="shared" si="0"/>
        <v>-</v>
      </c>
      <c r="H9" s="142" t="str">
        <f t="shared" si="0"/>
        <v>-</v>
      </c>
      <c r="I9" s="142" t="str">
        <f t="shared" si="0"/>
        <v>-</v>
      </c>
      <c r="J9" s="142" t="str">
        <f t="shared" si="0"/>
        <v>-</v>
      </c>
      <c r="K9" s="142" t="str">
        <f t="shared" si="0"/>
        <v>-</v>
      </c>
      <c r="L9" s="142" t="str">
        <f t="shared" si="0"/>
        <v>-</v>
      </c>
      <c r="M9" s="142" t="str">
        <f t="shared" si="0"/>
        <v>-</v>
      </c>
      <c r="N9" s="142" t="str">
        <f t="shared" si="0"/>
        <v>-</v>
      </c>
      <c r="O9" s="142" t="str">
        <f t="shared" si="0"/>
        <v>-</v>
      </c>
      <c r="P9" s="142" t="str">
        <f t="shared" si="0"/>
        <v>-</v>
      </c>
      <c r="Q9" s="142" t="str">
        <f t="shared" si="0"/>
        <v>-</v>
      </c>
      <c r="R9" s="142" t="str">
        <f t="shared" si="0"/>
        <v>-</v>
      </c>
      <c r="S9" s="142" t="str">
        <f t="shared" si="0"/>
        <v>-</v>
      </c>
      <c r="T9" s="142" t="str">
        <f t="shared" si="0"/>
        <v>-</v>
      </c>
      <c r="U9" s="142" t="str">
        <f t="shared" si="0"/>
        <v>-</v>
      </c>
      <c r="V9" s="142" t="str">
        <f t="shared" si="0"/>
        <v>-</v>
      </c>
      <c r="W9" s="142" t="str">
        <f t="shared" si="0"/>
        <v>-</v>
      </c>
      <c r="X9" s="142" t="str">
        <f t="shared" si="0"/>
        <v>-</v>
      </c>
      <c r="Y9" s="142" t="str">
        <f t="shared" si="0"/>
        <v>-</v>
      </c>
      <c r="Z9" s="142" t="str">
        <f t="shared" si="0"/>
        <v>-</v>
      </c>
      <c r="AA9" s="142" t="str">
        <f t="shared" si="0"/>
        <v>-</v>
      </c>
      <c r="AB9" s="142" t="str">
        <f t="shared" si="0"/>
        <v>-</v>
      </c>
      <c r="AC9" s="142" t="str">
        <f t="shared" si="0"/>
        <v>-</v>
      </c>
      <c r="AD9" s="142" t="str">
        <f t="shared" si="0"/>
        <v>-</v>
      </c>
      <c r="AE9" s="142" t="str">
        <f t="shared" si="0"/>
        <v>-</v>
      </c>
      <c r="AF9" s="142" t="str">
        <f t="shared" si="0"/>
        <v>-</v>
      </c>
      <c r="AG9" s="142" t="str">
        <f t="shared" si="0"/>
        <v>-</v>
      </c>
      <c r="AH9" s="142" t="str">
        <f t="shared" si="0"/>
        <v>-</v>
      </c>
      <c r="AI9" s="142" t="str">
        <f t="shared" si="0"/>
        <v>-</v>
      </c>
      <c r="AJ9" s="142" t="str">
        <f t="shared" si="0"/>
        <v>-</v>
      </c>
      <c r="AK9" s="142" t="str">
        <f t="shared" si="0"/>
        <v>-</v>
      </c>
      <c r="AL9" s="142" t="str">
        <f t="shared" si="0"/>
        <v>-</v>
      </c>
      <c r="AM9" s="142" t="str">
        <f t="shared" si="0"/>
        <v>-</v>
      </c>
      <c r="AN9" s="142" t="str">
        <f t="shared" si="0"/>
        <v>-</v>
      </c>
      <c r="AO9" s="142" t="str">
        <f t="shared" si="0"/>
        <v>-</v>
      </c>
      <c r="AP9" s="142" t="str">
        <f t="shared" si="0"/>
        <v>-</v>
      </c>
      <c r="AQ9" s="142" t="str">
        <f t="shared" si="0"/>
        <v>-</v>
      </c>
      <c r="AR9" s="142" t="str">
        <f t="shared" si="0"/>
        <v>-</v>
      </c>
      <c r="AS9" s="142" t="str">
        <f t="shared" si="0"/>
        <v>-</v>
      </c>
      <c r="AT9" s="142" t="str">
        <f t="shared" si="0"/>
        <v>-</v>
      </c>
      <c r="AU9" s="142" t="str">
        <f t="shared" si="0"/>
        <v>-</v>
      </c>
      <c r="AV9" s="137" t="str">
        <f t="shared" si="0"/>
        <v>-</v>
      </c>
    </row>
    <row r="12" spans="1:48" ht="19.899999999999999">
      <c r="A12" s="14" t="e">
        <f>'N0.6_Lookup_References'!B58</f>
        <v>#N/A</v>
      </c>
      <c r="B12" s="14"/>
      <c r="F12" s="14"/>
      <c r="G12" s="89" t="s">
        <v>0</v>
      </c>
      <c r="S12" s="200"/>
      <c r="T12" s="89" t="s">
        <v>2</v>
      </c>
      <c r="W12" s="201"/>
      <c r="X12" s="202" t="s">
        <v>229</v>
      </c>
      <c r="Y12" s="89" t="e">
        <f>VLOOKUP(A12, 'N0.6_Lookup_References'!B14:C63, 2, FALSE)</f>
        <v>#N/A</v>
      </c>
    </row>
    <row r="13" spans="1:48">
      <c r="S13" s="99" t="s">
        <v>112</v>
      </c>
      <c r="V13" s="99" t="s">
        <v>110</v>
      </c>
      <c r="AI13" s="99" t="s">
        <v>111</v>
      </c>
    </row>
    <row r="14" spans="1:48" ht="12.75" thickBot="1">
      <c r="A14" s="203" t="s">
        <v>413</v>
      </c>
      <c r="B14" s="203" t="s">
        <v>414</v>
      </c>
      <c r="C14" s="203" t="s">
        <v>415</v>
      </c>
      <c r="D14" s="203" t="s">
        <v>615</v>
      </c>
      <c r="F14" s="92" t="s">
        <v>49</v>
      </c>
      <c r="G14" s="91" t="s">
        <v>13</v>
      </c>
      <c r="H14" s="21" t="s">
        <v>14</v>
      </c>
      <c r="I14" s="22" t="s">
        <v>15</v>
      </c>
      <c r="J14" s="23" t="s">
        <v>16</v>
      </c>
      <c r="K14" s="24" t="s">
        <v>17</v>
      </c>
      <c r="L14" s="25" t="s">
        <v>18</v>
      </c>
      <c r="M14" s="26" t="s">
        <v>19</v>
      </c>
      <c r="N14" s="29" t="s">
        <v>20</v>
      </c>
      <c r="O14" s="27" t="s">
        <v>21</v>
      </c>
      <c r="P14" s="31" t="s">
        <v>22</v>
      </c>
      <c r="Q14" s="198" t="s">
        <v>26</v>
      </c>
      <c r="S14" s="92" t="s">
        <v>49</v>
      </c>
      <c r="T14" s="92" t="s">
        <v>76</v>
      </c>
      <c r="V14" s="92" t="s">
        <v>49</v>
      </c>
      <c r="W14" s="91" t="s">
        <v>13</v>
      </c>
      <c r="X14" s="21" t="s">
        <v>14</v>
      </c>
      <c r="Y14" s="22" t="s">
        <v>15</v>
      </c>
      <c r="Z14" s="23" t="s">
        <v>16</v>
      </c>
      <c r="AA14" s="24" t="s">
        <v>17</v>
      </c>
      <c r="AB14" s="25" t="s">
        <v>18</v>
      </c>
      <c r="AC14" s="26" t="s">
        <v>19</v>
      </c>
      <c r="AD14" s="29" t="s">
        <v>20</v>
      </c>
      <c r="AE14" s="27" t="s">
        <v>21</v>
      </c>
      <c r="AF14" s="31" t="s">
        <v>22</v>
      </c>
      <c r="AG14" s="198" t="s">
        <v>26</v>
      </c>
      <c r="AI14" s="92" t="s">
        <v>49</v>
      </c>
      <c r="AJ14" s="91" t="s">
        <v>4</v>
      </c>
      <c r="AK14" s="21" t="s">
        <v>5</v>
      </c>
      <c r="AL14" s="22" t="s">
        <v>6</v>
      </c>
      <c r="AM14" s="23" t="s">
        <v>7</v>
      </c>
      <c r="AN14" s="24" t="s">
        <v>8</v>
      </c>
      <c r="AO14" s="25" t="s">
        <v>91</v>
      </c>
      <c r="AP14" s="26" t="s">
        <v>92</v>
      </c>
      <c r="AQ14" s="29" t="s">
        <v>93</v>
      </c>
      <c r="AR14" s="27" t="s">
        <v>94</v>
      </c>
      <c r="AS14" s="31" t="s">
        <v>95</v>
      </c>
      <c r="AT14" s="198" t="s">
        <v>26</v>
      </c>
    </row>
    <row r="15" spans="1:48">
      <c r="A15" s="247" t="str">
        <f>'N3.01'!A15</f>
        <v>Stage1: RIIO-1 Closeout Position</v>
      </c>
      <c r="B15" s="247" t="str">
        <f>'N3.01'!B15</f>
        <v>Total Asset Category Risk</v>
      </c>
      <c r="C15" s="247" t="str">
        <f>'N3.01'!C15</f>
        <v>Closeout Position</v>
      </c>
      <c r="D15" s="247" t="str">
        <f>'N3.01'!D15</f>
        <v>Total</v>
      </c>
      <c r="F15" s="212" t="s">
        <v>51</v>
      </c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253">
        <f t="shared" ref="Q15:Q22" si="1">SUM(G15:P15)</f>
        <v>0</v>
      </c>
      <c r="S15" s="199" t="str">
        <f>$X$12</f>
        <v>Units:</v>
      </c>
      <c r="T15" s="120"/>
      <c r="V15" s="199" t="str">
        <f>$X$12</f>
        <v>Units:</v>
      </c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253">
        <f t="shared" ref="AG15:AG20" si="2">SUM(W15:AF15)</f>
        <v>0</v>
      </c>
      <c r="AI15" s="199" t="str">
        <f>$X$12</f>
        <v>Units:</v>
      </c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253">
        <f t="shared" ref="AT15:AT20" si="3">SUM(AJ15:AS15)</f>
        <v>0</v>
      </c>
    </row>
    <row r="16" spans="1:48">
      <c r="A16" s="204" t="str">
        <f>'N3.01'!A16</f>
        <v>Stage1: RIIO-1 to RIIO-2</v>
      </c>
      <c r="B16" s="204" t="str">
        <f>'N3.01'!B16</f>
        <v>Normalisation: True-Up</v>
      </c>
      <c r="C16" s="204" t="str">
        <f>'N3.01'!C16</f>
        <v>Data Revision</v>
      </c>
      <c r="D16" s="204" t="str">
        <f>'N3.01'!D16</f>
        <v>N/A</v>
      </c>
      <c r="F16" s="212" t="s">
        <v>51</v>
      </c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253">
        <f t="shared" si="1"/>
        <v>0</v>
      </c>
      <c r="S16" s="199" t="str">
        <f>$X$12</f>
        <v>Units:</v>
      </c>
      <c r="T16" s="120"/>
      <c r="V16" s="199" t="str">
        <f>$X$12</f>
        <v>Units:</v>
      </c>
      <c r="W16" s="120"/>
      <c r="X16" s="120"/>
      <c r="Y16" s="120"/>
      <c r="Z16" s="120"/>
      <c r="AA16" s="120"/>
      <c r="AB16" s="120"/>
      <c r="AC16" s="120"/>
      <c r="AD16" s="120"/>
      <c r="AE16" s="120"/>
      <c r="AF16" s="120"/>
      <c r="AG16" s="253">
        <f t="shared" si="2"/>
        <v>0</v>
      </c>
      <c r="AI16" s="199" t="str">
        <f>$X$12</f>
        <v>Units:</v>
      </c>
      <c r="AJ16" s="120"/>
      <c r="AK16" s="120"/>
      <c r="AL16" s="120"/>
      <c r="AM16" s="120"/>
      <c r="AN16" s="120"/>
      <c r="AO16" s="120"/>
      <c r="AP16" s="120"/>
      <c r="AQ16" s="120"/>
      <c r="AR16" s="120"/>
      <c r="AS16" s="120"/>
      <c r="AT16" s="253">
        <f t="shared" si="3"/>
        <v>0</v>
      </c>
    </row>
    <row r="17" spans="1:46">
      <c r="A17" s="204" t="str">
        <f>'N3.01'!A17</f>
        <v>Stage1: RIIO-1 to RIIO-2</v>
      </c>
      <c r="B17" s="204" t="str">
        <f>'N3.01'!B17</f>
        <v>Normalisation: True-Up</v>
      </c>
      <c r="C17" s="204" t="str">
        <f>'N3.01'!C17</f>
        <v>Methodological Change</v>
      </c>
      <c r="D17" s="204" t="str">
        <f>'N3.01'!D17</f>
        <v>N/A</v>
      </c>
      <c r="F17" s="212" t="s">
        <v>51</v>
      </c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253">
        <f t="shared" si="1"/>
        <v>0</v>
      </c>
      <c r="S17" s="199" t="str">
        <f>$X$12</f>
        <v>Units:</v>
      </c>
      <c r="T17" s="120"/>
      <c r="V17" s="199" t="str">
        <f>$X$12</f>
        <v>Units:</v>
      </c>
      <c r="W17" s="120"/>
      <c r="X17" s="120"/>
      <c r="Y17" s="120"/>
      <c r="Z17" s="120"/>
      <c r="AA17" s="120"/>
      <c r="AB17" s="120"/>
      <c r="AC17" s="120"/>
      <c r="AD17" s="120"/>
      <c r="AE17" s="120"/>
      <c r="AF17" s="120"/>
      <c r="AG17" s="253">
        <f t="shared" si="2"/>
        <v>0</v>
      </c>
      <c r="AI17" s="199" t="str">
        <f>$X$12</f>
        <v>Units:</v>
      </c>
      <c r="AJ17" s="120"/>
      <c r="AK17" s="120"/>
      <c r="AL17" s="120"/>
      <c r="AM17" s="120"/>
      <c r="AN17" s="120"/>
      <c r="AO17" s="120"/>
      <c r="AP17" s="120"/>
      <c r="AQ17" s="120"/>
      <c r="AR17" s="120"/>
      <c r="AS17" s="120"/>
      <c r="AT17" s="253">
        <f t="shared" si="3"/>
        <v>0</v>
      </c>
    </row>
    <row r="18" spans="1:46">
      <c r="A18" s="204" t="str">
        <f>'N3.01'!A18</f>
        <v>Stage1: RIIO-1 to RIIO-2</v>
      </c>
      <c r="B18" s="204" t="str">
        <f>'N3.01'!B18</f>
        <v>Normalisation: True-Up</v>
      </c>
      <c r="C18" s="248" t="str">
        <f>'N3.01'!C18</f>
        <v>Optional entry 1</v>
      </c>
      <c r="D18" s="204" t="str">
        <f>'N3.01'!D18</f>
        <v>N/A</v>
      </c>
      <c r="F18" s="212" t="s">
        <v>51</v>
      </c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253">
        <f t="shared" si="1"/>
        <v>0</v>
      </c>
      <c r="S18" s="199" t="str">
        <f>$X$12</f>
        <v>Units:</v>
      </c>
      <c r="T18" s="120"/>
      <c r="V18" s="199" t="str">
        <f>$X$12</f>
        <v>Units:</v>
      </c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253">
        <f t="shared" si="2"/>
        <v>0</v>
      </c>
      <c r="AI18" s="199" t="str">
        <f>$X$12</f>
        <v>Units:</v>
      </c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253">
        <f t="shared" si="3"/>
        <v>0</v>
      </c>
    </row>
    <row r="19" spans="1:46">
      <c r="A19" s="204" t="str">
        <f>'N3.01'!A19</f>
        <v>Stage1: RIIO-1 to RIIO-2</v>
      </c>
      <c r="B19" s="204" t="str">
        <f>'N3.01'!B19</f>
        <v>Normalisation: True-Up</v>
      </c>
      <c r="C19" s="248" t="str">
        <f>'N3.01'!C19</f>
        <v>Optional entry 2</v>
      </c>
      <c r="D19" s="204" t="str">
        <f>'N3.01'!D19</f>
        <v>N/A</v>
      </c>
      <c r="F19" s="212" t="s">
        <v>51</v>
      </c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252">
        <f t="shared" si="1"/>
        <v>0</v>
      </c>
      <c r="S19" s="199" t="str">
        <f>$X$12</f>
        <v>Units:</v>
      </c>
      <c r="T19" s="120"/>
      <c r="V19" s="199" t="str">
        <f>$X$12</f>
        <v>Units:</v>
      </c>
      <c r="W19" s="120"/>
      <c r="X19" s="120"/>
      <c r="Y19" s="120"/>
      <c r="Z19" s="120"/>
      <c r="AA19" s="120"/>
      <c r="AB19" s="120"/>
      <c r="AC19" s="120"/>
      <c r="AD19" s="120"/>
      <c r="AE19" s="120"/>
      <c r="AF19" s="120"/>
      <c r="AG19" s="252">
        <f t="shared" si="2"/>
        <v>0</v>
      </c>
      <c r="AI19" s="199" t="str">
        <f>$X$12</f>
        <v>Units:</v>
      </c>
      <c r="AJ19" s="120"/>
      <c r="AK19" s="120"/>
      <c r="AL19" s="120"/>
      <c r="AM19" s="120"/>
      <c r="AN19" s="120"/>
      <c r="AO19" s="120"/>
      <c r="AP19" s="120"/>
      <c r="AQ19" s="120"/>
      <c r="AR19" s="120"/>
      <c r="AS19" s="120"/>
      <c r="AT19" s="252">
        <f t="shared" si="3"/>
        <v>0</v>
      </c>
    </row>
    <row r="20" spans="1:46">
      <c r="A20" s="247" t="str">
        <f>'N3.01'!A20</f>
        <v>Stage 2: RIIO-2 Start Position 2020/21</v>
      </c>
      <c r="B20" s="247" t="str">
        <f>'N3.01'!B20</f>
        <v>Total Asset Category Risk</v>
      </c>
      <c r="C20" s="247" t="str">
        <f>'N3.01'!C20</f>
        <v>Start Position</v>
      </c>
      <c r="D20" s="247" t="str">
        <f>'N3.01'!D20</f>
        <v>Total</v>
      </c>
      <c r="F20" s="212" t="s">
        <v>51</v>
      </c>
      <c r="G20" s="252">
        <f>SUM(G15:G19)</f>
        <v>0</v>
      </c>
      <c r="H20" s="252">
        <f t="shared" ref="H20:P20" si="4">SUM(H15:H19)</f>
        <v>0</v>
      </c>
      <c r="I20" s="252">
        <f t="shared" si="4"/>
        <v>0</v>
      </c>
      <c r="J20" s="252">
        <f t="shared" si="4"/>
        <v>0</v>
      </c>
      <c r="K20" s="252">
        <f t="shared" si="4"/>
        <v>0</v>
      </c>
      <c r="L20" s="252">
        <f t="shared" si="4"/>
        <v>0</v>
      </c>
      <c r="M20" s="252">
        <f t="shared" si="4"/>
        <v>0</v>
      </c>
      <c r="N20" s="252">
        <f t="shared" si="4"/>
        <v>0</v>
      </c>
      <c r="O20" s="252">
        <f t="shared" si="4"/>
        <v>0</v>
      </c>
      <c r="P20" s="252">
        <f t="shared" si="4"/>
        <v>0</v>
      </c>
      <c r="Q20" s="252">
        <f t="shared" si="1"/>
        <v>0</v>
      </c>
      <c r="S20" s="199" t="str">
        <f t="shared" ref="S20:S55" si="5">$X$12</f>
        <v>Units:</v>
      </c>
      <c r="T20" s="120"/>
      <c r="V20" s="199" t="str">
        <f t="shared" ref="V20:V55" si="6">$X$12</f>
        <v>Units:</v>
      </c>
      <c r="W20" s="252">
        <f t="shared" ref="W20:AF20" si="7">SUM(W15:W19)</f>
        <v>0</v>
      </c>
      <c r="X20" s="252">
        <f t="shared" si="7"/>
        <v>0</v>
      </c>
      <c r="Y20" s="252">
        <f t="shared" si="7"/>
        <v>0</v>
      </c>
      <c r="Z20" s="252">
        <f t="shared" si="7"/>
        <v>0</v>
      </c>
      <c r="AA20" s="252">
        <f t="shared" si="7"/>
        <v>0</v>
      </c>
      <c r="AB20" s="252">
        <f t="shared" si="7"/>
        <v>0</v>
      </c>
      <c r="AC20" s="252">
        <f t="shared" si="7"/>
        <v>0</v>
      </c>
      <c r="AD20" s="252">
        <f t="shared" si="7"/>
        <v>0</v>
      </c>
      <c r="AE20" s="252">
        <f t="shared" si="7"/>
        <v>0</v>
      </c>
      <c r="AF20" s="252">
        <f t="shared" si="7"/>
        <v>0</v>
      </c>
      <c r="AG20" s="252">
        <f t="shared" si="2"/>
        <v>0</v>
      </c>
      <c r="AI20" s="199" t="str">
        <f t="shared" ref="AI20:AI55" si="8">$X$12</f>
        <v>Units:</v>
      </c>
      <c r="AJ20" s="252">
        <f t="shared" ref="AJ20:AS20" si="9">SUM(AJ15:AJ19)</f>
        <v>0</v>
      </c>
      <c r="AK20" s="252">
        <f t="shared" si="9"/>
        <v>0</v>
      </c>
      <c r="AL20" s="252">
        <f t="shared" si="9"/>
        <v>0</v>
      </c>
      <c r="AM20" s="252">
        <f t="shared" si="9"/>
        <v>0</v>
      </c>
      <c r="AN20" s="252">
        <f t="shared" si="9"/>
        <v>0</v>
      </c>
      <c r="AO20" s="252">
        <f t="shared" si="9"/>
        <v>0</v>
      </c>
      <c r="AP20" s="252">
        <f t="shared" si="9"/>
        <v>0</v>
      </c>
      <c r="AQ20" s="252">
        <f t="shared" si="9"/>
        <v>0</v>
      </c>
      <c r="AR20" s="252">
        <f t="shared" si="9"/>
        <v>0</v>
      </c>
      <c r="AS20" s="252">
        <f t="shared" si="9"/>
        <v>0</v>
      </c>
      <c r="AT20" s="252">
        <f t="shared" si="3"/>
        <v>0</v>
      </c>
    </row>
    <row r="21" spans="1:46">
      <c r="A21" s="204" t="str">
        <f>'N3.01'!A21</f>
        <v>Stage 2: Without Intervention Risk Change</v>
      </c>
      <c r="B21" s="204" t="str">
        <f>'N3.01'!B21</f>
        <v>Deterioration</v>
      </c>
      <c r="C21" s="204" t="str">
        <f>'N3.01'!C21</f>
        <v>Original Forecast Deterioration</v>
      </c>
      <c r="D21" s="204" t="str">
        <f>'N3.01'!D21</f>
        <v>N/A</v>
      </c>
      <c r="F21" s="212" t="s">
        <v>51</v>
      </c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253">
        <f t="shared" si="1"/>
        <v>0</v>
      </c>
      <c r="S21" s="199" t="str">
        <f t="shared" si="5"/>
        <v>Units:</v>
      </c>
      <c r="T21" s="120"/>
      <c r="V21" s="199" t="str">
        <f t="shared" si="6"/>
        <v>Units:</v>
      </c>
      <c r="W21" s="120"/>
      <c r="X21" s="120"/>
      <c r="Y21" s="120"/>
      <c r="Z21" s="120"/>
      <c r="AA21" s="120"/>
      <c r="AB21" s="120"/>
      <c r="AC21" s="120"/>
      <c r="AD21" s="120"/>
      <c r="AE21" s="120"/>
      <c r="AF21" s="120"/>
      <c r="AG21" s="253">
        <f t="shared" ref="AG21:AG32" si="10">SUM(W21:AF21)</f>
        <v>0</v>
      </c>
      <c r="AI21" s="199" t="str">
        <f t="shared" si="8"/>
        <v>Units:</v>
      </c>
      <c r="AJ21" s="120"/>
      <c r="AK21" s="120"/>
      <c r="AL21" s="120"/>
      <c r="AM21" s="120"/>
      <c r="AN21" s="120"/>
      <c r="AO21" s="120"/>
      <c r="AP21" s="120"/>
      <c r="AQ21" s="120"/>
      <c r="AR21" s="120"/>
      <c r="AS21" s="120"/>
      <c r="AT21" s="253">
        <f t="shared" ref="AT21:AT32" si="11">SUM(AJ21:AS21)</f>
        <v>0</v>
      </c>
    </row>
    <row r="22" spans="1:46">
      <c r="A22" s="204" t="str">
        <f>'N3.01'!A22</f>
        <v>Stage 2: Without Intervention Risk Change</v>
      </c>
      <c r="B22" s="204" t="str">
        <f>'N3.01'!B22</f>
        <v>Non-Intervention Impacts</v>
      </c>
      <c r="C22" s="204" t="str">
        <f>'N3.01'!C22</f>
        <v>Revised Forecast Deterioration</v>
      </c>
      <c r="D22" s="204" t="str">
        <f>'N3.01'!D22</f>
        <v>N/A</v>
      </c>
      <c r="F22" s="212" t="s">
        <v>51</v>
      </c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253">
        <f t="shared" si="1"/>
        <v>0</v>
      </c>
      <c r="S22" s="199" t="str">
        <f t="shared" si="5"/>
        <v>Units:</v>
      </c>
      <c r="T22" s="120"/>
      <c r="V22" s="199" t="str">
        <f t="shared" si="6"/>
        <v>Units:</v>
      </c>
      <c r="W22" s="120"/>
      <c r="X22" s="120"/>
      <c r="Y22" s="120"/>
      <c r="Z22" s="120"/>
      <c r="AA22" s="120"/>
      <c r="AB22" s="120"/>
      <c r="AC22" s="120"/>
      <c r="AD22" s="120"/>
      <c r="AE22" s="120"/>
      <c r="AF22" s="120"/>
      <c r="AG22" s="253">
        <f t="shared" si="10"/>
        <v>0</v>
      </c>
      <c r="AI22" s="199" t="str">
        <f t="shared" si="8"/>
        <v>Units:</v>
      </c>
      <c r="AJ22" s="120"/>
      <c r="AK22" s="120"/>
      <c r="AL22" s="120"/>
      <c r="AM22" s="120"/>
      <c r="AN22" s="120"/>
      <c r="AO22" s="120"/>
      <c r="AP22" s="120"/>
      <c r="AQ22" s="120"/>
      <c r="AR22" s="120"/>
      <c r="AS22" s="120"/>
      <c r="AT22" s="253">
        <f t="shared" si="11"/>
        <v>0</v>
      </c>
    </row>
    <row r="23" spans="1:46">
      <c r="A23" s="204" t="str">
        <f>'N3.01'!A23</f>
        <v>Stage 2: Without Intervention Risk Change</v>
      </c>
      <c r="B23" s="204" t="str">
        <f>'N3.01'!B23</f>
        <v>Non-Intervention Impacts</v>
      </c>
      <c r="C23" s="204" t="str">
        <f>'N3.01'!C23</f>
        <v>Deterioration Change Impact</v>
      </c>
      <c r="D23" s="204" t="str">
        <f>'N3.01'!D23</f>
        <v>Non-Intervention</v>
      </c>
      <c r="F23" s="212" t="s">
        <v>51</v>
      </c>
      <c r="G23" s="254">
        <f t="shared" ref="G23:P23" si="12">G$22-G$21</f>
        <v>0</v>
      </c>
      <c r="H23" s="254">
        <f t="shared" si="12"/>
        <v>0</v>
      </c>
      <c r="I23" s="254">
        <f t="shared" si="12"/>
        <v>0</v>
      </c>
      <c r="J23" s="254">
        <f t="shared" si="12"/>
        <v>0</v>
      </c>
      <c r="K23" s="254">
        <f t="shared" si="12"/>
        <v>0</v>
      </c>
      <c r="L23" s="254">
        <f t="shared" si="12"/>
        <v>0</v>
      </c>
      <c r="M23" s="254">
        <f t="shared" si="12"/>
        <v>0</v>
      </c>
      <c r="N23" s="254">
        <f t="shared" si="12"/>
        <v>0</v>
      </c>
      <c r="O23" s="254">
        <f t="shared" si="12"/>
        <v>0</v>
      </c>
      <c r="P23" s="254">
        <f t="shared" si="12"/>
        <v>0</v>
      </c>
      <c r="Q23" s="253">
        <f t="shared" ref="Q23:Q32" si="13">SUM(G23:P23)</f>
        <v>0</v>
      </c>
      <c r="S23" s="199" t="str">
        <f t="shared" si="5"/>
        <v>Units:</v>
      </c>
      <c r="T23" s="120"/>
      <c r="V23" s="199" t="str">
        <f t="shared" si="6"/>
        <v>Units:</v>
      </c>
      <c r="W23" s="254">
        <f t="shared" ref="W23:AF23" si="14">W$22-W$21</f>
        <v>0</v>
      </c>
      <c r="X23" s="254">
        <f t="shared" si="14"/>
        <v>0</v>
      </c>
      <c r="Y23" s="254">
        <f t="shared" si="14"/>
        <v>0</v>
      </c>
      <c r="Z23" s="254">
        <f t="shared" si="14"/>
        <v>0</v>
      </c>
      <c r="AA23" s="254">
        <f t="shared" si="14"/>
        <v>0</v>
      </c>
      <c r="AB23" s="254">
        <f t="shared" si="14"/>
        <v>0</v>
      </c>
      <c r="AC23" s="254">
        <f t="shared" si="14"/>
        <v>0</v>
      </c>
      <c r="AD23" s="254">
        <f t="shared" si="14"/>
        <v>0</v>
      </c>
      <c r="AE23" s="254">
        <f t="shared" si="14"/>
        <v>0</v>
      </c>
      <c r="AF23" s="254">
        <f t="shared" si="14"/>
        <v>0</v>
      </c>
      <c r="AG23" s="253">
        <f t="shared" si="10"/>
        <v>0</v>
      </c>
      <c r="AI23" s="199" t="str">
        <f t="shared" si="8"/>
        <v>Units:</v>
      </c>
      <c r="AJ23" s="254">
        <f t="shared" ref="AJ23:AS23" si="15">AJ$22-AJ$21</f>
        <v>0</v>
      </c>
      <c r="AK23" s="254">
        <f t="shared" si="15"/>
        <v>0</v>
      </c>
      <c r="AL23" s="254">
        <f t="shared" si="15"/>
        <v>0</v>
      </c>
      <c r="AM23" s="254">
        <f t="shared" si="15"/>
        <v>0</v>
      </c>
      <c r="AN23" s="254">
        <f t="shared" si="15"/>
        <v>0</v>
      </c>
      <c r="AO23" s="254">
        <f t="shared" si="15"/>
        <v>0</v>
      </c>
      <c r="AP23" s="254">
        <f t="shared" si="15"/>
        <v>0</v>
      </c>
      <c r="AQ23" s="254">
        <f t="shared" si="15"/>
        <v>0</v>
      </c>
      <c r="AR23" s="254">
        <f t="shared" si="15"/>
        <v>0</v>
      </c>
      <c r="AS23" s="254">
        <f t="shared" si="15"/>
        <v>0</v>
      </c>
      <c r="AT23" s="253">
        <f t="shared" si="11"/>
        <v>0</v>
      </c>
    </row>
    <row r="24" spans="1:46">
      <c r="A24" s="204" t="str">
        <f>'N3.01'!A24</f>
        <v>Stage 2: Without Intervention Risk Change</v>
      </c>
      <c r="B24" s="204" t="str">
        <f>'N3.01'!B24</f>
        <v>Non-Intervention Impacts</v>
      </c>
      <c r="C24" s="204" t="str">
        <f>'N3.01'!C24</f>
        <v>Revised Forecast Methodology Change</v>
      </c>
      <c r="D24" s="204" t="str">
        <f>'N3.01'!D24</f>
        <v>N/A</v>
      </c>
      <c r="F24" s="212" t="s">
        <v>51</v>
      </c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253">
        <f>SUM(G24:P24)</f>
        <v>0</v>
      </c>
      <c r="S24" s="199" t="str">
        <f t="shared" si="5"/>
        <v>Units:</v>
      </c>
      <c r="T24" s="120"/>
      <c r="V24" s="199" t="str">
        <f t="shared" si="6"/>
        <v>Units:</v>
      </c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253">
        <f t="shared" si="10"/>
        <v>0</v>
      </c>
      <c r="AI24" s="199" t="str">
        <f t="shared" si="8"/>
        <v>Units:</v>
      </c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253">
        <f t="shared" si="11"/>
        <v>0</v>
      </c>
    </row>
    <row r="25" spans="1:46">
      <c r="A25" s="204" t="str">
        <f>'N3.01'!A25</f>
        <v>Stage 2: Without Intervention Risk Change</v>
      </c>
      <c r="B25" s="204" t="str">
        <f>'N3.01'!B25</f>
        <v>Non-Intervention Impacts</v>
      </c>
      <c r="C25" s="204" t="str">
        <f>'N3.01'!C25</f>
        <v>Methodology Change Impact</v>
      </c>
      <c r="D25" s="204" t="str">
        <f>'N3.01'!D25</f>
        <v>Non-Intervention</v>
      </c>
      <c r="F25" s="212" t="s">
        <v>51</v>
      </c>
      <c r="G25" s="254">
        <f t="shared" ref="G25:P25" si="16">G$24-G$22</f>
        <v>0</v>
      </c>
      <c r="H25" s="254">
        <f t="shared" si="16"/>
        <v>0</v>
      </c>
      <c r="I25" s="254">
        <f t="shared" si="16"/>
        <v>0</v>
      </c>
      <c r="J25" s="254">
        <f t="shared" si="16"/>
        <v>0</v>
      </c>
      <c r="K25" s="254">
        <f t="shared" si="16"/>
        <v>0</v>
      </c>
      <c r="L25" s="254">
        <f t="shared" si="16"/>
        <v>0</v>
      </c>
      <c r="M25" s="254">
        <f t="shared" si="16"/>
        <v>0</v>
      </c>
      <c r="N25" s="254">
        <f t="shared" si="16"/>
        <v>0</v>
      </c>
      <c r="O25" s="254">
        <f t="shared" si="16"/>
        <v>0</v>
      </c>
      <c r="P25" s="254">
        <f t="shared" si="16"/>
        <v>0</v>
      </c>
      <c r="Q25" s="253">
        <f t="shared" si="13"/>
        <v>0</v>
      </c>
      <c r="S25" s="199" t="str">
        <f t="shared" si="5"/>
        <v>Units:</v>
      </c>
      <c r="T25" s="120"/>
      <c r="V25" s="199" t="str">
        <f t="shared" si="6"/>
        <v>Units:</v>
      </c>
      <c r="W25" s="254">
        <f t="shared" ref="W25:AF25" si="17">W$24-W$22</f>
        <v>0</v>
      </c>
      <c r="X25" s="254">
        <f t="shared" si="17"/>
        <v>0</v>
      </c>
      <c r="Y25" s="254">
        <f t="shared" si="17"/>
        <v>0</v>
      </c>
      <c r="Z25" s="254">
        <f t="shared" si="17"/>
        <v>0</v>
      </c>
      <c r="AA25" s="254">
        <f t="shared" si="17"/>
        <v>0</v>
      </c>
      <c r="AB25" s="254">
        <f t="shared" si="17"/>
        <v>0</v>
      </c>
      <c r="AC25" s="254">
        <f t="shared" si="17"/>
        <v>0</v>
      </c>
      <c r="AD25" s="254">
        <f t="shared" si="17"/>
        <v>0</v>
      </c>
      <c r="AE25" s="254">
        <f t="shared" si="17"/>
        <v>0</v>
      </c>
      <c r="AF25" s="254">
        <f t="shared" si="17"/>
        <v>0</v>
      </c>
      <c r="AG25" s="253">
        <f t="shared" si="10"/>
        <v>0</v>
      </c>
      <c r="AI25" s="199" t="str">
        <f t="shared" si="8"/>
        <v>Units:</v>
      </c>
      <c r="AJ25" s="254">
        <f t="shared" ref="AJ25:AS25" si="18">AJ$24-AJ$22</f>
        <v>0</v>
      </c>
      <c r="AK25" s="254">
        <f t="shared" si="18"/>
        <v>0</v>
      </c>
      <c r="AL25" s="254">
        <f t="shared" si="18"/>
        <v>0</v>
      </c>
      <c r="AM25" s="254">
        <f t="shared" si="18"/>
        <v>0</v>
      </c>
      <c r="AN25" s="254">
        <f t="shared" si="18"/>
        <v>0</v>
      </c>
      <c r="AO25" s="254">
        <f t="shared" si="18"/>
        <v>0</v>
      </c>
      <c r="AP25" s="254">
        <f t="shared" si="18"/>
        <v>0</v>
      </c>
      <c r="AQ25" s="254">
        <f t="shared" si="18"/>
        <v>0</v>
      </c>
      <c r="AR25" s="254">
        <f t="shared" si="18"/>
        <v>0</v>
      </c>
      <c r="AS25" s="254">
        <f t="shared" si="18"/>
        <v>0</v>
      </c>
      <c r="AT25" s="253">
        <f t="shared" si="11"/>
        <v>0</v>
      </c>
    </row>
    <row r="26" spans="1:46">
      <c r="A26" s="204" t="str">
        <f>'N3.01'!A26</f>
        <v>Stage 2: Without Intervention Risk Change</v>
      </c>
      <c r="B26" s="204" t="str">
        <f>'N3.01'!B26</f>
        <v>Load Related Work</v>
      </c>
      <c r="C26" s="204" t="str">
        <f>'N3.01'!C26</f>
        <v>Asset Additions (not part of replace or refurb)</v>
      </c>
      <c r="D26" s="204" t="str">
        <f>'N3.01'!D26</f>
        <v>Other Interventions</v>
      </c>
      <c r="F26" s="212" t="s">
        <v>51</v>
      </c>
      <c r="G26" s="120"/>
      <c r="H26" s="120"/>
      <c r="I26" s="120"/>
      <c r="J26" s="120"/>
      <c r="K26" s="120"/>
      <c r="L26" s="120"/>
      <c r="M26" s="120"/>
      <c r="N26" s="120"/>
      <c r="O26" s="120"/>
      <c r="P26" s="120"/>
      <c r="Q26" s="253">
        <f t="shared" si="13"/>
        <v>0</v>
      </c>
      <c r="S26" s="199" t="str">
        <f t="shared" si="5"/>
        <v>Units:</v>
      </c>
      <c r="T26" s="120"/>
      <c r="V26" s="199" t="str">
        <f t="shared" si="6"/>
        <v>Units:</v>
      </c>
      <c r="W26" s="120"/>
      <c r="X26" s="120"/>
      <c r="Y26" s="120"/>
      <c r="Z26" s="120"/>
      <c r="AA26" s="120"/>
      <c r="AB26" s="120"/>
      <c r="AC26" s="120"/>
      <c r="AD26" s="120"/>
      <c r="AE26" s="120"/>
      <c r="AF26" s="120"/>
      <c r="AG26" s="253">
        <f t="shared" si="10"/>
        <v>0</v>
      </c>
      <c r="AI26" s="199" t="str">
        <f t="shared" si="8"/>
        <v>Units:</v>
      </c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253">
        <f t="shared" si="11"/>
        <v>0</v>
      </c>
    </row>
    <row r="27" spans="1:46">
      <c r="A27" s="204" t="str">
        <f>'N3.01'!A27</f>
        <v>Stage 2: Without Intervention Risk Change</v>
      </c>
      <c r="B27" s="204" t="str">
        <f>'N3.01'!B27</f>
        <v>Load Related Work</v>
      </c>
      <c r="C27" s="204" t="str">
        <f>'N3.01'!C27</f>
        <v>Asset Disposals  (not part of replace or refurb)</v>
      </c>
      <c r="D27" s="204" t="str">
        <f>'N3.01'!D27</f>
        <v>Other Interventions</v>
      </c>
      <c r="F27" s="212" t="s">
        <v>51</v>
      </c>
      <c r="G27" s="120"/>
      <c r="H27" s="120"/>
      <c r="I27" s="120"/>
      <c r="J27" s="120"/>
      <c r="K27" s="120"/>
      <c r="L27" s="120"/>
      <c r="M27" s="120"/>
      <c r="N27" s="120"/>
      <c r="O27" s="120"/>
      <c r="P27" s="120"/>
      <c r="Q27" s="253">
        <f t="shared" si="13"/>
        <v>0</v>
      </c>
      <c r="S27" s="199" t="str">
        <f t="shared" si="5"/>
        <v>Units:</v>
      </c>
      <c r="T27" s="120"/>
      <c r="V27" s="199" t="str">
        <f t="shared" si="6"/>
        <v>Units:</v>
      </c>
      <c r="W27" s="120"/>
      <c r="X27" s="120"/>
      <c r="Y27" s="120"/>
      <c r="Z27" s="120"/>
      <c r="AA27" s="120"/>
      <c r="AB27" s="120"/>
      <c r="AC27" s="120"/>
      <c r="AD27" s="120"/>
      <c r="AE27" s="120"/>
      <c r="AF27" s="120"/>
      <c r="AG27" s="253">
        <f t="shared" si="10"/>
        <v>0</v>
      </c>
      <c r="AI27" s="199" t="str">
        <f t="shared" si="8"/>
        <v>Units:</v>
      </c>
      <c r="AJ27" s="120"/>
      <c r="AK27" s="120"/>
      <c r="AL27" s="120"/>
      <c r="AM27" s="120"/>
      <c r="AN27" s="120"/>
      <c r="AO27" s="120"/>
      <c r="AP27" s="120"/>
      <c r="AQ27" s="120"/>
      <c r="AR27" s="120"/>
      <c r="AS27" s="120"/>
      <c r="AT27" s="253">
        <f t="shared" si="11"/>
        <v>0</v>
      </c>
    </row>
    <row r="28" spans="1:46">
      <c r="A28" s="204" t="str">
        <f>'N3.01'!A28</f>
        <v>Stage 2: Without Intervention Risk Change</v>
      </c>
      <c r="B28" s="204" t="str">
        <f>'N3.01'!B28</f>
        <v>Risk Changes</v>
      </c>
      <c r="C28" s="204" t="str">
        <f>'N3.01'!C28</f>
        <v>Changes in Maintenance Programme</v>
      </c>
      <c r="D28" s="204" t="str">
        <f>'N3.01'!D28</f>
        <v>Other Interventions</v>
      </c>
      <c r="F28" s="212" t="s">
        <v>51</v>
      </c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253">
        <f t="shared" si="13"/>
        <v>0</v>
      </c>
      <c r="S28" s="199" t="str">
        <f t="shared" si="5"/>
        <v>Units:</v>
      </c>
      <c r="T28" s="120"/>
      <c r="V28" s="199" t="str">
        <f t="shared" si="6"/>
        <v>Units:</v>
      </c>
      <c r="W28" s="120"/>
      <c r="X28" s="120"/>
      <c r="Y28" s="120"/>
      <c r="Z28" s="120"/>
      <c r="AA28" s="120"/>
      <c r="AB28" s="120"/>
      <c r="AC28" s="120"/>
      <c r="AD28" s="120"/>
      <c r="AE28" s="120"/>
      <c r="AF28" s="120"/>
      <c r="AG28" s="253">
        <f t="shared" si="10"/>
        <v>0</v>
      </c>
      <c r="AI28" s="199" t="str">
        <f t="shared" si="8"/>
        <v>Units:</v>
      </c>
      <c r="AJ28" s="120"/>
      <c r="AK28" s="120"/>
      <c r="AL28" s="120"/>
      <c r="AM28" s="120"/>
      <c r="AN28" s="120"/>
      <c r="AO28" s="120"/>
      <c r="AP28" s="120"/>
      <c r="AQ28" s="120"/>
      <c r="AR28" s="120"/>
      <c r="AS28" s="120"/>
      <c r="AT28" s="253">
        <f t="shared" si="11"/>
        <v>0</v>
      </c>
    </row>
    <row r="29" spans="1:46">
      <c r="A29" s="204" t="str">
        <f>'N3.01'!A29</f>
        <v>Stage 2: Without Intervention Risk Change</v>
      </c>
      <c r="B29" s="204" t="str">
        <f>'N3.01'!B29</f>
        <v>Risk Changes</v>
      </c>
      <c r="C29" s="204" t="str">
        <f>'N3.01'!C29</f>
        <v>Manual Over-ride on PoF or CoF</v>
      </c>
      <c r="D29" s="204" t="str">
        <f>'N3.01'!D29</f>
        <v>Non-Intervention</v>
      </c>
      <c r="F29" s="212" t="s">
        <v>51</v>
      </c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253">
        <f t="shared" si="13"/>
        <v>0</v>
      </c>
      <c r="S29" s="199" t="str">
        <f t="shared" si="5"/>
        <v>Units:</v>
      </c>
      <c r="T29" s="120"/>
      <c r="V29" s="199" t="str">
        <f t="shared" si="6"/>
        <v>Units:</v>
      </c>
      <c r="W29" s="120"/>
      <c r="X29" s="120"/>
      <c r="Y29" s="120"/>
      <c r="Z29" s="120"/>
      <c r="AA29" s="120"/>
      <c r="AB29" s="120"/>
      <c r="AC29" s="120"/>
      <c r="AD29" s="120"/>
      <c r="AE29" s="120"/>
      <c r="AF29" s="120"/>
      <c r="AG29" s="253">
        <f t="shared" si="10"/>
        <v>0</v>
      </c>
      <c r="AI29" s="199" t="str">
        <f t="shared" si="8"/>
        <v>Units:</v>
      </c>
      <c r="AJ29" s="120"/>
      <c r="AK29" s="120"/>
      <c r="AL29" s="120"/>
      <c r="AM29" s="120"/>
      <c r="AN29" s="120"/>
      <c r="AO29" s="120"/>
      <c r="AP29" s="120"/>
      <c r="AQ29" s="120"/>
      <c r="AR29" s="120"/>
      <c r="AS29" s="120"/>
      <c r="AT29" s="253">
        <f t="shared" si="11"/>
        <v>0</v>
      </c>
    </row>
    <row r="30" spans="1:46">
      <c r="A30" s="204" t="str">
        <f>'N3.01'!A30</f>
        <v>Stage 2: Without Intervention Risk Change</v>
      </c>
      <c r="B30" s="204" t="str">
        <f>'N3.01'!B30</f>
        <v>Risk Changes</v>
      </c>
      <c r="C30" s="204" t="str">
        <f>'N3.01'!C30</f>
        <v>Extension of Expected Asset Life</v>
      </c>
      <c r="D30" s="204" t="str">
        <f>'N3.01'!D30</f>
        <v>Non-Intervention</v>
      </c>
      <c r="F30" s="212" t="s">
        <v>51</v>
      </c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253">
        <f t="shared" si="13"/>
        <v>0</v>
      </c>
      <c r="S30" s="199" t="str">
        <f t="shared" si="5"/>
        <v>Units:</v>
      </c>
      <c r="T30" s="120"/>
      <c r="V30" s="199" t="str">
        <f t="shared" si="6"/>
        <v>Units:</v>
      </c>
      <c r="W30" s="120"/>
      <c r="X30" s="120"/>
      <c r="Y30" s="120"/>
      <c r="Z30" s="120"/>
      <c r="AA30" s="120"/>
      <c r="AB30" s="120"/>
      <c r="AC30" s="120"/>
      <c r="AD30" s="120"/>
      <c r="AE30" s="120"/>
      <c r="AF30" s="120"/>
      <c r="AG30" s="253">
        <f t="shared" si="10"/>
        <v>0</v>
      </c>
      <c r="AI30" s="199" t="str">
        <f t="shared" si="8"/>
        <v>Units:</v>
      </c>
      <c r="AJ30" s="120"/>
      <c r="AK30" s="120"/>
      <c r="AL30" s="120"/>
      <c r="AM30" s="120"/>
      <c r="AN30" s="120"/>
      <c r="AO30" s="120"/>
      <c r="AP30" s="120"/>
      <c r="AQ30" s="120"/>
      <c r="AR30" s="120"/>
      <c r="AS30" s="120"/>
      <c r="AT30" s="253">
        <f t="shared" si="11"/>
        <v>0</v>
      </c>
    </row>
    <row r="31" spans="1:46">
      <c r="A31" s="204" t="str">
        <f>'N3.01'!A31</f>
        <v>Stage 2: Without Intervention Risk Change</v>
      </c>
      <c r="B31" s="204" t="str">
        <f>'N3.01'!B31</f>
        <v>Risk Changes</v>
      </c>
      <c r="C31" s="204" t="str">
        <f>'N3.01'!C31</f>
        <v>Consequential Interventions</v>
      </c>
      <c r="D31" s="204" t="str">
        <f>'N3.01'!D31</f>
        <v>Non-Intervention</v>
      </c>
      <c r="F31" s="212" t="s">
        <v>51</v>
      </c>
      <c r="G31" s="120"/>
      <c r="H31" s="120"/>
      <c r="I31" s="120"/>
      <c r="J31" s="120"/>
      <c r="K31" s="120"/>
      <c r="L31" s="120"/>
      <c r="M31" s="120"/>
      <c r="N31" s="120"/>
      <c r="O31" s="120"/>
      <c r="P31" s="120"/>
      <c r="Q31" s="253">
        <f t="shared" si="13"/>
        <v>0</v>
      </c>
      <c r="S31" s="199" t="str">
        <f t="shared" si="5"/>
        <v>Units:</v>
      </c>
      <c r="T31" s="120"/>
      <c r="V31" s="199" t="str">
        <f t="shared" si="6"/>
        <v>Units:</v>
      </c>
      <c r="W31" s="120"/>
      <c r="X31" s="120"/>
      <c r="Y31" s="120"/>
      <c r="Z31" s="120"/>
      <c r="AA31" s="120"/>
      <c r="AB31" s="120"/>
      <c r="AC31" s="120"/>
      <c r="AD31" s="120"/>
      <c r="AE31" s="120"/>
      <c r="AF31" s="120"/>
      <c r="AG31" s="253">
        <f t="shared" si="10"/>
        <v>0</v>
      </c>
      <c r="AI31" s="199" t="str">
        <f t="shared" si="8"/>
        <v>Units:</v>
      </c>
      <c r="AJ31" s="120"/>
      <c r="AK31" s="120"/>
      <c r="AL31" s="120"/>
      <c r="AM31" s="120"/>
      <c r="AN31" s="120"/>
      <c r="AO31" s="120"/>
      <c r="AP31" s="120"/>
      <c r="AQ31" s="120"/>
      <c r="AR31" s="120"/>
      <c r="AS31" s="120"/>
      <c r="AT31" s="253">
        <f t="shared" si="11"/>
        <v>0</v>
      </c>
    </row>
    <row r="32" spans="1:46">
      <c r="A32" s="204" t="str">
        <f>'N3.01'!A32</f>
        <v>Stage 2: Without Intervention Risk Change</v>
      </c>
      <c r="B32" s="204" t="str">
        <f>'N3.01'!B32</f>
        <v>Risk Changes</v>
      </c>
      <c r="C32" s="248" t="str">
        <f>'N3.01'!C32</f>
        <v>Optional entry 3</v>
      </c>
      <c r="D32" s="204" t="str">
        <f>'N3.01'!D32</f>
        <v>N/A</v>
      </c>
      <c r="F32" s="212" t="s">
        <v>51</v>
      </c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253">
        <f t="shared" si="13"/>
        <v>0</v>
      </c>
      <c r="S32" s="199" t="str">
        <f t="shared" si="5"/>
        <v>Units:</v>
      </c>
      <c r="T32" s="120"/>
      <c r="V32" s="199" t="str">
        <f t="shared" si="6"/>
        <v>Units:</v>
      </c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253">
        <f t="shared" si="10"/>
        <v>0</v>
      </c>
      <c r="AI32" s="199" t="str">
        <f t="shared" si="8"/>
        <v>Units:</v>
      </c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253">
        <f t="shared" si="11"/>
        <v>0</v>
      </c>
    </row>
    <row r="33" spans="1:46">
      <c r="A33" s="247" t="str">
        <f>'N3.01'!A33</f>
        <v>Stage 3: RIIO-2 Without Intervention Position 2025/26</v>
      </c>
      <c r="B33" s="247" t="str">
        <f>'N3.01'!B33</f>
        <v>Total Asset Category Risk</v>
      </c>
      <c r="C33" s="247" t="str">
        <f>'N3.01'!C33</f>
        <v>Without Intervention Position</v>
      </c>
      <c r="D33" s="247" t="str">
        <f>'N3.01'!D33</f>
        <v>Total</v>
      </c>
      <c r="F33" s="212" t="s">
        <v>51</v>
      </c>
      <c r="G33" s="252">
        <f>SUM(G$20:G$21)+G$23+SUM(G$25:G$32)</f>
        <v>0</v>
      </c>
      <c r="H33" s="252">
        <f t="shared" ref="H33:P33" si="19">SUM(H$20:H$21)+H$23+SUM(H$25:H$32)</f>
        <v>0</v>
      </c>
      <c r="I33" s="252">
        <f t="shared" si="19"/>
        <v>0</v>
      </c>
      <c r="J33" s="252">
        <f t="shared" si="19"/>
        <v>0</v>
      </c>
      <c r="K33" s="252">
        <f t="shared" si="19"/>
        <v>0</v>
      </c>
      <c r="L33" s="252">
        <f t="shared" si="19"/>
        <v>0</v>
      </c>
      <c r="M33" s="252">
        <f t="shared" si="19"/>
        <v>0</v>
      </c>
      <c r="N33" s="252">
        <f t="shared" si="19"/>
        <v>0</v>
      </c>
      <c r="O33" s="252">
        <f t="shared" si="19"/>
        <v>0</v>
      </c>
      <c r="P33" s="252">
        <f t="shared" si="19"/>
        <v>0</v>
      </c>
      <c r="Q33" s="252">
        <f>SUM(G33:P33)</f>
        <v>0</v>
      </c>
      <c r="S33" s="199" t="str">
        <f t="shared" si="5"/>
        <v>Units:</v>
      </c>
      <c r="T33" s="120"/>
      <c r="V33" s="199" t="str">
        <f t="shared" si="6"/>
        <v>Units:</v>
      </c>
      <c r="W33" s="252">
        <f t="shared" ref="W33:AF33" si="20">SUM(W$20:W$21)+W$23+SUM(W$25:W$32)</f>
        <v>0</v>
      </c>
      <c r="X33" s="252">
        <f t="shared" si="20"/>
        <v>0</v>
      </c>
      <c r="Y33" s="252">
        <f t="shared" si="20"/>
        <v>0</v>
      </c>
      <c r="Z33" s="252">
        <f t="shared" si="20"/>
        <v>0</v>
      </c>
      <c r="AA33" s="252">
        <f t="shared" si="20"/>
        <v>0</v>
      </c>
      <c r="AB33" s="252">
        <f t="shared" si="20"/>
        <v>0</v>
      </c>
      <c r="AC33" s="252">
        <f t="shared" si="20"/>
        <v>0</v>
      </c>
      <c r="AD33" s="252">
        <f t="shared" si="20"/>
        <v>0</v>
      </c>
      <c r="AE33" s="252">
        <f t="shared" si="20"/>
        <v>0</v>
      </c>
      <c r="AF33" s="252">
        <f t="shared" si="20"/>
        <v>0</v>
      </c>
      <c r="AG33" s="252">
        <f>SUM(W33:AF33)</f>
        <v>0</v>
      </c>
      <c r="AI33" s="199" t="str">
        <f t="shared" si="8"/>
        <v>Units:</v>
      </c>
      <c r="AJ33" s="252">
        <f t="shared" ref="AJ33:AS33" si="21">SUM(AJ$20:AJ$21)+AJ$23+SUM(AJ$25:AJ$32)</f>
        <v>0</v>
      </c>
      <c r="AK33" s="252">
        <f t="shared" si="21"/>
        <v>0</v>
      </c>
      <c r="AL33" s="252">
        <f t="shared" si="21"/>
        <v>0</v>
      </c>
      <c r="AM33" s="252">
        <f t="shared" si="21"/>
        <v>0</v>
      </c>
      <c r="AN33" s="252">
        <f t="shared" si="21"/>
        <v>0</v>
      </c>
      <c r="AO33" s="252">
        <f t="shared" si="21"/>
        <v>0</v>
      </c>
      <c r="AP33" s="252">
        <f t="shared" si="21"/>
        <v>0</v>
      </c>
      <c r="AQ33" s="252">
        <f t="shared" si="21"/>
        <v>0</v>
      </c>
      <c r="AR33" s="252">
        <f t="shared" si="21"/>
        <v>0</v>
      </c>
      <c r="AS33" s="252">
        <f t="shared" si="21"/>
        <v>0</v>
      </c>
      <c r="AT33" s="252">
        <f>SUM(AJ33:AS33)</f>
        <v>0</v>
      </c>
    </row>
    <row r="34" spans="1:46">
      <c r="A34" s="204" t="str">
        <f>'N3.01'!A34</f>
        <v>Stage 3:With Intervention Risk Change</v>
      </c>
      <c r="B34" s="204" t="str">
        <f>'N3.01'!B34</f>
        <v>Non-Intervention Impacts</v>
      </c>
      <c r="C34" s="204" t="str">
        <f>'N3.01'!C34</f>
        <v>Methodology Change Impact</v>
      </c>
      <c r="D34" s="204" t="str">
        <f>'N3.01'!D34</f>
        <v>Non-Intervention</v>
      </c>
      <c r="F34" s="212" t="s">
        <v>51</v>
      </c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253">
        <f t="shared" ref="Q34:Q47" si="22">SUM(G34:P34)</f>
        <v>0</v>
      </c>
      <c r="S34" s="199" t="str">
        <f t="shared" si="5"/>
        <v>Units:</v>
      </c>
      <c r="T34" s="120"/>
      <c r="V34" s="199" t="str">
        <f t="shared" si="6"/>
        <v>Units:</v>
      </c>
      <c r="W34" s="120"/>
      <c r="X34" s="120"/>
      <c r="Y34" s="120"/>
      <c r="Z34" s="120"/>
      <c r="AA34" s="120"/>
      <c r="AB34" s="120"/>
      <c r="AC34" s="120"/>
      <c r="AD34" s="120"/>
      <c r="AE34" s="120"/>
      <c r="AF34" s="120"/>
      <c r="AG34" s="253">
        <f t="shared" ref="AG34:AG47" si="23">SUM(W34:AF34)</f>
        <v>0</v>
      </c>
      <c r="AI34" s="199" t="str">
        <f t="shared" si="8"/>
        <v>Units:</v>
      </c>
      <c r="AJ34" s="120"/>
      <c r="AK34" s="120"/>
      <c r="AL34" s="120"/>
      <c r="AM34" s="120"/>
      <c r="AN34" s="120"/>
      <c r="AO34" s="120"/>
      <c r="AP34" s="120"/>
      <c r="AQ34" s="120"/>
      <c r="AR34" s="120"/>
      <c r="AS34" s="120"/>
      <c r="AT34" s="253">
        <f t="shared" ref="AT34:AT47" si="24">SUM(AJ34:AS34)</f>
        <v>0</v>
      </c>
    </row>
    <row r="35" spans="1:46">
      <c r="A35" s="204" t="str">
        <f>'N3.01'!A35</f>
        <v>Stage 3:With Intervention Risk Change</v>
      </c>
      <c r="B35" s="204" t="str">
        <f>'N3.01'!B35</f>
        <v>Non-Intervention Impacts</v>
      </c>
      <c r="C35" s="204" t="str">
        <f>'N3.01'!C35</f>
        <v>Data Revision Impact</v>
      </c>
      <c r="D35" s="204" t="str">
        <f>'N3.01'!D35</f>
        <v>Non-Intervention</v>
      </c>
      <c r="F35" s="212" t="s">
        <v>51</v>
      </c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253">
        <f t="shared" si="22"/>
        <v>0</v>
      </c>
      <c r="S35" s="199" t="str">
        <f t="shared" si="5"/>
        <v>Units:</v>
      </c>
      <c r="T35" s="120"/>
      <c r="V35" s="199" t="str">
        <f t="shared" si="6"/>
        <v>Units:</v>
      </c>
      <c r="W35" s="120"/>
      <c r="X35" s="120"/>
      <c r="Y35" s="120"/>
      <c r="Z35" s="120"/>
      <c r="AA35" s="120"/>
      <c r="AB35" s="120"/>
      <c r="AC35" s="120"/>
      <c r="AD35" s="120"/>
      <c r="AE35" s="120"/>
      <c r="AF35" s="120"/>
      <c r="AG35" s="253">
        <f t="shared" si="23"/>
        <v>0</v>
      </c>
      <c r="AI35" s="199" t="str">
        <f t="shared" si="8"/>
        <v>Units:</v>
      </c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253">
        <f t="shared" si="24"/>
        <v>0</v>
      </c>
    </row>
    <row r="36" spans="1:46">
      <c r="A36" s="204" t="str">
        <f>'N3.01'!A36</f>
        <v>Stage 3:With Intervention Risk Change</v>
      </c>
      <c r="B36" s="204" t="str">
        <f>'N3.01'!B36</f>
        <v>Non-Intervention Impacts</v>
      </c>
      <c r="C36" s="204" t="str">
        <f>'N3.01'!C36</f>
        <v>Manual Over-ride on PoF or CoF</v>
      </c>
      <c r="D36" s="204" t="str">
        <f>'N3.01'!D36</f>
        <v>Non-Intervention</v>
      </c>
      <c r="F36" s="212" t="s">
        <v>51</v>
      </c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253">
        <f t="shared" si="22"/>
        <v>0</v>
      </c>
      <c r="S36" s="199" t="str">
        <f t="shared" si="5"/>
        <v>Units:</v>
      </c>
      <c r="T36" s="120"/>
      <c r="V36" s="199" t="str">
        <f t="shared" si="6"/>
        <v>Units:</v>
      </c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253">
        <f t="shared" si="23"/>
        <v>0</v>
      </c>
      <c r="AI36" s="199" t="str">
        <f t="shared" si="8"/>
        <v>Units:</v>
      </c>
      <c r="AJ36" s="120"/>
      <c r="AK36" s="120"/>
      <c r="AL36" s="120"/>
      <c r="AM36" s="120"/>
      <c r="AN36" s="120"/>
      <c r="AO36" s="120"/>
      <c r="AP36" s="120"/>
      <c r="AQ36" s="120"/>
      <c r="AR36" s="120"/>
      <c r="AS36" s="120"/>
      <c r="AT36" s="253">
        <f t="shared" si="24"/>
        <v>0</v>
      </c>
    </row>
    <row r="37" spans="1:46">
      <c r="A37" s="204" t="str">
        <f>'N3.01'!A37</f>
        <v>Stage 3:With Intervention Risk Change</v>
      </c>
      <c r="B37" s="204" t="str">
        <f>'N3.01'!B37</f>
        <v>Non-Intervention Impacts</v>
      </c>
      <c r="C37" s="204" t="str">
        <f>'N3.01'!C37</f>
        <v>Extension of Expected Asset Life</v>
      </c>
      <c r="D37" s="204" t="str">
        <f>'N3.01'!D37</f>
        <v>Non-Intervention</v>
      </c>
      <c r="F37" s="212" t="s">
        <v>51</v>
      </c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253">
        <f t="shared" si="22"/>
        <v>0</v>
      </c>
      <c r="S37" s="199" t="str">
        <f t="shared" si="5"/>
        <v>Units:</v>
      </c>
      <c r="T37" s="120"/>
      <c r="V37" s="199" t="str">
        <f t="shared" si="6"/>
        <v>Units:</v>
      </c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253">
        <f t="shared" si="23"/>
        <v>0</v>
      </c>
      <c r="AI37" s="199" t="str">
        <f t="shared" si="8"/>
        <v>Units:</v>
      </c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253">
        <f t="shared" si="24"/>
        <v>0</v>
      </c>
    </row>
    <row r="38" spans="1:46">
      <c r="A38" s="204" t="str">
        <f>'N3.01'!A38</f>
        <v>Stage 3:With Intervention Risk Change</v>
      </c>
      <c r="B38" s="204" t="str">
        <f>'N3.01'!B38</f>
        <v>Non-Intervention Impacts</v>
      </c>
      <c r="C38" s="204" t="str">
        <f>'N3.01'!C38</f>
        <v>Consequential Interventions</v>
      </c>
      <c r="D38" s="204" t="str">
        <f>'N3.01'!D38</f>
        <v>Non-Intervention</v>
      </c>
      <c r="F38" s="212" t="s">
        <v>51</v>
      </c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253">
        <f t="shared" si="22"/>
        <v>0</v>
      </c>
      <c r="S38" s="199" t="str">
        <f t="shared" si="5"/>
        <v>Units:</v>
      </c>
      <c r="T38" s="120"/>
      <c r="V38" s="199" t="str">
        <f t="shared" si="6"/>
        <v>Units:</v>
      </c>
      <c r="W38" s="120"/>
      <c r="X38" s="120"/>
      <c r="Y38" s="120"/>
      <c r="Z38" s="120"/>
      <c r="AA38" s="120"/>
      <c r="AB38" s="120"/>
      <c r="AC38" s="120"/>
      <c r="AD38" s="120"/>
      <c r="AE38" s="120"/>
      <c r="AF38" s="120"/>
      <c r="AG38" s="253">
        <f t="shared" si="23"/>
        <v>0</v>
      </c>
      <c r="AI38" s="199" t="str">
        <f t="shared" si="8"/>
        <v>Units:</v>
      </c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253">
        <f t="shared" si="24"/>
        <v>0</v>
      </c>
    </row>
    <row r="39" spans="1:46">
      <c r="A39" s="204" t="str">
        <f>'N3.01'!A39</f>
        <v>Stage 3:With Intervention Risk Change</v>
      </c>
      <c r="B39" s="204" t="str">
        <f>'N3.01'!B39</f>
        <v>Asset Intervention Impacts</v>
      </c>
      <c r="C39" s="204" t="str">
        <f>'N3.01'!C39</f>
        <v>Asset Replacement (PoF Driven)</v>
      </c>
      <c r="D39" s="204" t="str">
        <f>'N3.01'!D39</f>
        <v>Replacement</v>
      </c>
      <c r="F39" s="212" t="s">
        <v>51</v>
      </c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253">
        <f t="shared" si="22"/>
        <v>0</v>
      </c>
      <c r="S39" s="199" t="str">
        <f t="shared" si="5"/>
        <v>Units:</v>
      </c>
      <c r="T39" s="120"/>
      <c r="V39" s="199" t="str">
        <f t="shared" si="6"/>
        <v>Units:</v>
      </c>
      <c r="W39" s="120"/>
      <c r="X39" s="120"/>
      <c r="Y39" s="120"/>
      <c r="Z39" s="120"/>
      <c r="AA39" s="120"/>
      <c r="AB39" s="120"/>
      <c r="AC39" s="120"/>
      <c r="AD39" s="120"/>
      <c r="AE39" s="120"/>
      <c r="AF39" s="120"/>
      <c r="AG39" s="253">
        <f t="shared" si="23"/>
        <v>0</v>
      </c>
      <c r="AI39" s="199" t="str">
        <f t="shared" si="8"/>
        <v>Units:</v>
      </c>
      <c r="AJ39" s="120"/>
      <c r="AK39" s="120"/>
      <c r="AL39" s="120"/>
      <c r="AM39" s="120"/>
      <c r="AN39" s="120"/>
      <c r="AO39" s="120"/>
      <c r="AP39" s="120"/>
      <c r="AQ39" s="120"/>
      <c r="AR39" s="120"/>
      <c r="AS39" s="120"/>
      <c r="AT39" s="253">
        <f t="shared" si="24"/>
        <v>0</v>
      </c>
    </row>
    <row r="40" spans="1:46">
      <c r="A40" s="204" t="str">
        <f>'N3.01'!A40</f>
        <v>Stage 3:With Intervention Risk Change</v>
      </c>
      <c r="B40" s="204" t="str">
        <f>'N3.01'!B40</f>
        <v>Asset Intervention Impacts</v>
      </c>
      <c r="C40" s="204" t="str">
        <f>'N3.01'!C40</f>
        <v>Asset Replacement (CoF Driven)</v>
      </c>
      <c r="D40" s="204" t="str">
        <f>'N3.01'!D40</f>
        <v>Replacement</v>
      </c>
      <c r="F40" s="212" t="s">
        <v>51</v>
      </c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253">
        <f t="shared" si="22"/>
        <v>0</v>
      </c>
      <c r="S40" s="199" t="str">
        <f t="shared" si="5"/>
        <v>Units:</v>
      </c>
      <c r="T40" s="120"/>
      <c r="V40" s="199" t="str">
        <f t="shared" si="6"/>
        <v>Units:</v>
      </c>
      <c r="W40" s="120"/>
      <c r="X40" s="120"/>
      <c r="Y40" s="120"/>
      <c r="Z40" s="120"/>
      <c r="AA40" s="120"/>
      <c r="AB40" s="120"/>
      <c r="AC40" s="120"/>
      <c r="AD40" s="120"/>
      <c r="AE40" s="120"/>
      <c r="AF40" s="120"/>
      <c r="AG40" s="253">
        <f t="shared" si="23"/>
        <v>0</v>
      </c>
      <c r="AI40" s="199" t="str">
        <f t="shared" si="8"/>
        <v>Units:</v>
      </c>
      <c r="AJ40" s="120"/>
      <c r="AK40" s="120"/>
      <c r="AL40" s="120"/>
      <c r="AM40" s="120"/>
      <c r="AN40" s="120"/>
      <c r="AO40" s="120"/>
      <c r="AP40" s="120"/>
      <c r="AQ40" s="120"/>
      <c r="AR40" s="120"/>
      <c r="AS40" s="120"/>
      <c r="AT40" s="253">
        <f t="shared" si="24"/>
        <v>0</v>
      </c>
    </row>
    <row r="41" spans="1:46">
      <c r="A41" s="204" t="str">
        <f>'N3.01'!A41</f>
        <v>Stage 3:With Intervention Risk Change</v>
      </c>
      <c r="B41" s="204" t="str">
        <f>'N3.01'!B41</f>
        <v>Asset Intervention Impacts</v>
      </c>
      <c r="C41" s="204" t="str">
        <f>'N3.01'!C41</f>
        <v>Asset Replacement (Other Driven)</v>
      </c>
      <c r="D41" s="204" t="str">
        <f>'N3.01'!D41</f>
        <v>Replacement</v>
      </c>
      <c r="F41" s="212" t="s">
        <v>51</v>
      </c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253">
        <f t="shared" si="22"/>
        <v>0</v>
      </c>
      <c r="S41" s="199" t="str">
        <f t="shared" si="5"/>
        <v>Units:</v>
      </c>
      <c r="T41" s="120"/>
      <c r="V41" s="199" t="str">
        <f t="shared" si="6"/>
        <v>Units:</v>
      </c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253">
        <f t="shared" si="23"/>
        <v>0</v>
      </c>
      <c r="AI41" s="199" t="str">
        <f t="shared" si="8"/>
        <v>Units:</v>
      </c>
      <c r="AJ41" s="120"/>
      <c r="AK41" s="120"/>
      <c r="AL41" s="120"/>
      <c r="AM41" s="120"/>
      <c r="AN41" s="120"/>
      <c r="AO41" s="120"/>
      <c r="AP41" s="120"/>
      <c r="AQ41" s="120"/>
      <c r="AR41" s="120"/>
      <c r="AS41" s="120"/>
      <c r="AT41" s="253">
        <f t="shared" si="24"/>
        <v>0</v>
      </c>
    </row>
    <row r="42" spans="1:46">
      <c r="A42" s="204" t="str">
        <f>'N3.01'!A42</f>
        <v>Stage 3:With Intervention Risk Change</v>
      </c>
      <c r="B42" s="204" t="str">
        <f>'N3.01'!B42</f>
        <v>Asset Intervention Impacts</v>
      </c>
      <c r="C42" s="204" t="str">
        <f>'N3.01'!C42</f>
        <v>Asset Refurbishment (PoF Driven)</v>
      </c>
      <c r="D42" s="204" t="str">
        <f>'N3.01'!D42</f>
        <v>Refurbishment</v>
      </c>
      <c r="F42" s="212" t="s">
        <v>51</v>
      </c>
      <c r="G42" s="120"/>
      <c r="H42" s="120"/>
      <c r="I42" s="120"/>
      <c r="J42" s="120"/>
      <c r="K42" s="120"/>
      <c r="L42" s="120"/>
      <c r="M42" s="120"/>
      <c r="N42" s="120"/>
      <c r="O42" s="120"/>
      <c r="P42" s="120"/>
      <c r="Q42" s="253">
        <f t="shared" si="22"/>
        <v>0</v>
      </c>
      <c r="S42" s="199" t="str">
        <f t="shared" si="5"/>
        <v>Units:</v>
      </c>
      <c r="T42" s="120"/>
      <c r="V42" s="199" t="str">
        <f t="shared" si="6"/>
        <v>Units:</v>
      </c>
      <c r="W42" s="120"/>
      <c r="X42" s="120"/>
      <c r="Y42" s="120"/>
      <c r="Z42" s="120"/>
      <c r="AA42" s="120"/>
      <c r="AB42" s="120"/>
      <c r="AC42" s="120"/>
      <c r="AD42" s="120"/>
      <c r="AE42" s="120"/>
      <c r="AF42" s="120"/>
      <c r="AG42" s="253">
        <f t="shared" si="23"/>
        <v>0</v>
      </c>
      <c r="AI42" s="199" t="str">
        <f t="shared" si="8"/>
        <v>Units:</v>
      </c>
      <c r="AJ42" s="120"/>
      <c r="AK42" s="120"/>
      <c r="AL42" s="120"/>
      <c r="AM42" s="120"/>
      <c r="AN42" s="120"/>
      <c r="AO42" s="120"/>
      <c r="AP42" s="120"/>
      <c r="AQ42" s="120"/>
      <c r="AR42" s="120"/>
      <c r="AS42" s="120"/>
      <c r="AT42" s="253">
        <f t="shared" si="24"/>
        <v>0</v>
      </c>
    </row>
    <row r="43" spans="1:46">
      <c r="A43" s="204" t="str">
        <f>'N3.01'!A43</f>
        <v>Stage 3:With Intervention Risk Change</v>
      </c>
      <c r="B43" s="204" t="str">
        <f>'N3.01'!B43</f>
        <v>Asset Intervention Impacts</v>
      </c>
      <c r="C43" s="204" t="str">
        <f>'N3.01'!C43</f>
        <v>Asset Refurbishment (CoF Driven)</v>
      </c>
      <c r="D43" s="204" t="str">
        <f>'N3.01'!D43</f>
        <v>Refurbishment</v>
      </c>
      <c r="F43" s="212" t="s">
        <v>51</v>
      </c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253">
        <f t="shared" si="22"/>
        <v>0</v>
      </c>
      <c r="S43" s="199" t="str">
        <f t="shared" si="5"/>
        <v>Units:</v>
      </c>
      <c r="T43" s="120"/>
      <c r="V43" s="199" t="str">
        <f t="shared" si="6"/>
        <v>Units:</v>
      </c>
      <c r="W43" s="120"/>
      <c r="X43" s="120"/>
      <c r="Y43" s="120"/>
      <c r="Z43" s="120"/>
      <c r="AA43" s="120"/>
      <c r="AB43" s="120"/>
      <c r="AC43" s="120"/>
      <c r="AD43" s="120"/>
      <c r="AE43" s="120"/>
      <c r="AF43" s="120"/>
      <c r="AG43" s="253">
        <f t="shared" si="23"/>
        <v>0</v>
      </c>
      <c r="AI43" s="199" t="str">
        <f t="shared" si="8"/>
        <v>Units:</v>
      </c>
      <c r="AJ43" s="120"/>
      <c r="AK43" s="120"/>
      <c r="AL43" s="120"/>
      <c r="AM43" s="120"/>
      <c r="AN43" s="120"/>
      <c r="AO43" s="120"/>
      <c r="AP43" s="120"/>
      <c r="AQ43" s="120"/>
      <c r="AR43" s="120"/>
      <c r="AS43" s="120"/>
      <c r="AT43" s="253">
        <f t="shared" si="24"/>
        <v>0</v>
      </c>
    </row>
    <row r="44" spans="1:46">
      <c r="A44" s="204" t="str">
        <f>'N3.01'!A44</f>
        <v>Stage 3:With Intervention Risk Change</v>
      </c>
      <c r="B44" s="204" t="str">
        <f>'N3.01'!B44</f>
        <v>Asset Intervention Impacts</v>
      </c>
      <c r="C44" s="204" t="str">
        <f>'N3.01'!C44</f>
        <v>Asset Refurbishment (Other Driven)</v>
      </c>
      <c r="D44" s="204" t="str">
        <f>'N3.01'!D44</f>
        <v>Refurbishment</v>
      </c>
      <c r="F44" s="212" t="s">
        <v>51</v>
      </c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253">
        <f t="shared" si="22"/>
        <v>0</v>
      </c>
      <c r="S44" s="199" t="str">
        <f t="shared" si="5"/>
        <v>Units:</v>
      </c>
      <c r="T44" s="120"/>
      <c r="V44" s="199" t="str">
        <f t="shared" si="6"/>
        <v>Units:</v>
      </c>
      <c r="W44" s="120"/>
      <c r="X44" s="120"/>
      <c r="Y44" s="120"/>
      <c r="Z44" s="120"/>
      <c r="AA44" s="120"/>
      <c r="AB44" s="120"/>
      <c r="AC44" s="120"/>
      <c r="AD44" s="120"/>
      <c r="AE44" s="120"/>
      <c r="AF44" s="120"/>
      <c r="AG44" s="253">
        <f t="shared" si="23"/>
        <v>0</v>
      </c>
      <c r="AI44" s="199" t="str">
        <f t="shared" si="8"/>
        <v>Units:</v>
      </c>
      <c r="AJ44" s="120"/>
      <c r="AK44" s="120"/>
      <c r="AL44" s="120"/>
      <c r="AM44" s="120"/>
      <c r="AN44" s="120"/>
      <c r="AO44" s="120"/>
      <c r="AP44" s="120"/>
      <c r="AQ44" s="120"/>
      <c r="AR44" s="120"/>
      <c r="AS44" s="120"/>
      <c r="AT44" s="253">
        <f t="shared" si="24"/>
        <v>0</v>
      </c>
    </row>
    <row r="45" spans="1:46">
      <c r="A45" s="204" t="str">
        <f>'N3.01'!A45</f>
        <v>Stage 3:With Intervention Risk Change</v>
      </c>
      <c r="B45" s="204" t="str">
        <f>'N3.01'!B45</f>
        <v>Asset Intervention Impacts</v>
      </c>
      <c r="C45" s="204" t="str">
        <f>'N3.01'!C45</f>
        <v>Asset Replacement Due To Early Life Failures</v>
      </c>
      <c r="D45" s="204" t="str">
        <f>'N3.01'!D45</f>
        <v>Other Interventions</v>
      </c>
      <c r="F45" s="212" t="s">
        <v>51</v>
      </c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253">
        <f t="shared" si="22"/>
        <v>0</v>
      </c>
      <c r="S45" s="199" t="str">
        <f t="shared" si="5"/>
        <v>Units:</v>
      </c>
      <c r="T45" s="120"/>
      <c r="V45" s="199" t="str">
        <f t="shared" si="6"/>
        <v>Units:</v>
      </c>
      <c r="W45" s="120"/>
      <c r="X45" s="120"/>
      <c r="Y45" s="120"/>
      <c r="Z45" s="120"/>
      <c r="AA45" s="120"/>
      <c r="AB45" s="120"/>
      <c r="AC45" s="120"/>
      <c r="AD45" s="120"/>
      <c r="AE45" s="120"/>
      <c r="AF45" s="120"/>
      <c r="AG45" s="253">
        <f t="shared" si="23"/>
        <v>0</v>
      </c>
      <c r="AI45" s="199" t="str">
        <f t="shared" si="8"/>
        <v>Units:</v>
      </c>
      <c r="AJ45" s="120"/>
      <c r="AK45" s="120"/>
      <c r="AL45" s="120"/>
      <c r="AM45" s="120"/>
      <c r="AN45" s="120"/>
      <c r="AO45" s="120"/>
      <c r="AP45" s="120"/>
      <c r="AQ45" s="120"/>
      <c r="AR45" s="120"/>
      <c r="AS45" s="120"/>
      <c r="AT45" s="253">
        <f t="shared" si="24"/>
        <v>0</v>
      </c>
    </row>
    <row r="46" spans="1:46">
      <c r="A46" s="204" t="str">
        <f>'N3.01'!A46</f>
        <v>Stage 3:With Intervention Risk Change</v>
      </c>
      <c r="B46" s="204" t="str">
        <f>'N3.01'!B46</f>
        <v>Risk Changes</v>
      </c>
      <c r="C46" s="248" t="str">
        <f>'N3.01'!C46</f>
        <v>Optional entry 4</v>
      </c>
      <c r="D46" s="204" t="str">
        <f>'N3.01'!D46</f>
        <v>N/A</v>
      </c>
      <c r="F46" s="212" t="s">
        <v>51</v>
      </c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53">
        <f t="shared" si="22"/>
        <v>0</v>
      </c>
      <c r="S46" s="199" t="str">
        <f t="shared" si="5"/>
        <v>Units:</v>
      </c>
      <c r="T46" s="120"/>
      <c r="V46" s="199" t="str">
        <f t="shared" si="6"/>
        <v>Units:</v>
      </c>
      <c r="W46" s="206"/>
      <c r="X46" s="206"/>
      <c r="Y46" s="206"/>
      <c r="Z46" s="206"/>
      <c r="AA46" s="206"/>
      <c r="AB46" s="206"/>
      <c r="AC46" s="206"/>
      <c r="AD46" s="206"/>
      <c r="AE46" s="206"/>
      <c r="AF46" s="206"/>
      <c r="AG46" s="253">
        <f t="shared" si="23"/>
        <v>0</v>
      </c>
      <c r="AI46" s="199" t="str">
        <f t="shared" si="8"/>
        <v>Units:</v>
      </c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53">
        <f t="shared" si="24"/>
        <v>0</v>
      </c>
    </row>
    <row r="47" spans="1:46">
      <c r="A47" s="247" t="str">
        <f>'N3.01'!A47</f>
        <v>Stage 3: RIIO-2 With Intervention Position 2025/26</v>
      </c>
      <c r="B47" s="247" t="str">
        <f>'N3.01'!B47</f>
        <v>Total Asset Category Risk</v>
      </c>
      <c r="C47" s="247" t="str">
        <f>'N3.01'!C47</f>
        <v>With Intervention Position</v>
      </c>
      <c r="D47" s="247" t="str">
        <f>'N3.01'!D47</f>
        <v>Total</v>
      </c>
      <c r="F47" s="212" t="s">
        <v>51</v>
      </c>
      <c r="G47" s="252">
        <f>SUM(G$33:G$46)</f>
        <v>0</v>
      </c>
      <c r="H47" s="252">
        <f t="shared" ref="H47:P47" si="25">SUM(H$33:H$46)</f>
        <v>0</v>
      </c>
      <c r="I47" s="252">
        <f t="shared" si="25"/>
        <v>0</v>
      </c>
      <c r="J47" s="252">
        <f t="shared" si="25"/>
        <v>0</v>
      </c>
      <c r="K47" s="252">
        <f t="shared" si="25"/>
        <v>0</v>
      </c>
      <c r="L47" s="252">
        <f t="shared" si="25"/>
        <v>0</v>
      </c>
      <c r="M47" s="252">
        <f t="shared" si="25"/>
        <v>0</v>
      </c>
      <c r="N47" s="252">
        <f t="shared" si="25"/>
        <v>0</v>
      </c>
      <c r="O47" s="252">
        <f t="shared" si="25"/>
        <v>0</v>
      </c>
      <c r="P47" s="252">
        <f t="shared" si="25"/>
        <v>0</v>
      </c>
      <c r="Q47" s="252">
        <f t="shared" si="22"/>
        <v>0</v>
      </c>
      <c r="S47" s="199" t="str">
        <f t="shared" si="5"/>
        <v>Units:</v>
      </c>
      <c r="T47" s="120"/>
      <c r="V47" s="199" t="str">
        <f t="shared" si="6"/>
        <v>Units:</v>
      </c>
      <c r="W47" s="252">
        <f t="shared" ref="W47:AF47" si="26">SUM(W$33:W$46)</f>
        <v>0</v>
      </c>
      <c r="X47" s="252">
        <f t="shared" si="26"/>
        <v>0</v>
      </c>
      <c r="Y47" s="252">
        <f t="shared" si="26"/>
        <v>0</v>
      </c>
      <c r="Z47" s="252">
        <f t="shared" si="26"/>
        <v>0</v>
      </c>
      <c r="AA47" s="252">
        <f t="shared" si="26"/>
        <v>0</v>
      </c>
      <c r="AB47" s="252">
        <f t="shared" si="26"/>
        <v>0</v>
      </c>
      <c r="AC47" s="252">
        <f t="shared" si="26"/>
        <v>0</v>
      </c>
      <c r="AD47" s="252">
        <f t="shared" si="26"/>
        <v>0</v>
      </c>
      <c r="AE47" s="252">
        <f t="shared" si="26"/>
        <v>0</v>
      </c>
      <c r="AF47" s="252">
        <f t="shared" si="26"/>
        <v>0</v>
      </c>
      <c r="AG47" s="252">
        <f t="shared" si="23"/>
        <v>0</v>
      </c>
      <c r="AI47" s="199" t="str">
        <f t="shared" si="8"/>
        <v>Units:</v>
      </c>
      <c r="AJ47" s="252">
        <f t="shared" ref="AJ47:AS47" si="27">SUM(AJ$33:AJ$46)</f>
        <v>0</v>
      </c>
      <c r="AK47" s="252">
        <f t="shared" si="27"/>
        <v>0</v>
      </c>
      <c r="AL47" s="252">
        <f t="shared" si="27"/>
        <v>0</v>
      </c>
      <c r="AM47" s="252">
        <f t="shared" si="27"/>
        <v>0</v>
      </c>
      <c r="AN47" s="252">
        <f t="shared" si="27"/>
        <v>0</v>
      </c>
      <c r="AO47" s="252">
        <f t="shared" si="27"/>
        <v>0</v>
      </c>
      <c r="AP47" s="252">
        <f t="shared" si="27"/>
        <v>0</v>
      </c>
      <c r="AQ47" s="252">
        <f t="shared" si="27"/>
        <v>0</v>
      </c>
      <c r="AR47" s="252">
        <f t="shared" si="27"/>
        <v>0</v>
      </c>
      <c r="AS47" s="252">
        <f t="shared" si="27"/>
        <v>0</v>
      </c>
      <c r="AT47" s="252">
        <f t="shared" si="24"/>
        <v>0</v>
      </c>
    </row>
    <row r="48" spans="1:46" s="207" customFormat="1" ht="5" customHeight="1">
      <c r="S48" s="208"/>
      <c r="V48" s="208"/>
      <c r="AI48" s="208"/>
    </row>
    <row r="49" spans="1:46">
      <c r="A49" s="204" t="str">
        <f>'N3.01'!A49</f>
        <v>Long Term Risk Benefit: RIIO-2</v>
      </c>
      <c r="B49" s="204" t="str">
        <f>'N3.01'!B49</f>
        <v>Asset Intervention Impacts</v>
      </c>
      <c r="C49" s="204" t="str">
        <f>'N3.01'!C49</f>
        <v>Asset Replacement (PoF Driven)</v>
      </c>
      <c r="D49" s="204" t="str">
        <f>'N3.01'!D49</f>
        <v>N/A</v>
      </c>
      <c r="F49" s="212" t="s">
        <v>51</v>
      </c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253">
        <f t="shared" ref="Q49:Q55" si="28">SUM(G49:P49)</f>
        <v>0</v>
      </c>
      <c r="S49" s="199" t="str">
        <f t="shared" si="5"/>
        <v>Units:</v>
      </c>
      <c r="T49" s="120"/>
      <c r="V49" s="199" t="str">
        <f t="shared" si="6"/>
        <v>Units:</v>
      </c>
      <c r="W49" s="120"/>
      <c r="X49" s="120"/>
      <c r="Y49" s="120"/>
      <c r="Z49" s="120"/>
      <c r="AA49" s="120"/>
      <c r="AB49" s="120"/>
      <c r="AC49" s="120"/>
      <c r="AD49" s="120"/>
      <c r="AE49" s="120"/>
      <c r="AF49" s="120"/>
      <c r="AG49" s="253">
        <f t="shared" ref="AG49:AG55" si="29">SUM(W49:AF49)</f>
        <v>0</v>
      </c>
      <c r="AI49" s="199" t="str">
        <f t="shared" si="8"/>
        <v>Units:</v>
      </c>
      <c r="AJ49" s="120"/>
      <c r="AK49" s="120"/>
      <c r="AL49" s="120"/>
      <c r="AM49" s="120"/>
      <c r="AN49" s="120"/>
      <c r="AO49" s="120"/>
      <c r="AP49" s="120"/>
      <c r="AQ49" s="120"/>
      <c r="AR49" s="120"/>
      <c r="AS49" s="120"/>
      <c r="AT49" s="253">
        <f t="shared" ref="AT49:AT55" si="30">SUM(AJ49:AS49)</f>
        <v>0</v>
      </c>
    </row>
    <row r="50" spans="1:46">
      <c r="A50" s="204" t="str">
        <f>'N3.01'!A50</f>
        <v>Long Term Risk Benefit: RIIO-2</v>
      </c>
      <c r="B50" s="204" t="str">
        <f>'N3.01'!B50</f>
        <v>Asset Intervention Impacts</v>
      </c>
      <c r="C50" s="204" t="str">
        <f>'N3.01'!C50</f>
        <v>Asset Replacement (CoF Driven)</v>
      </c>
      <c r="D50" s="204" t="str">
        <f>'N3.01'!D50</f>
        <v>N/A</v>
      </c>
      <c r="F50" s="212" t="s">
        <v>51</v>
      </c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253">
        <f t="shared" si="28"/>
        <v>0</v>
      </c>
      <c r="S50" s="199" t="str">
        <f t="shared" si="5"/>
        <v>Units:</v>
      </c>
      <c r="T50" s="120"/>
      <c r="V50" s="199" t="str">
        <f t="shared" si="6"/>
        <v>Units:</v>
      </c>
      <c r="W50" s="120"/>
      <c r="X50" s="120"/>
      <c r="Y50" s="120"/>
      <c r="Z50" s="120"/>
      <c r="AA50" s="120"/>
      <c r="AB50" s="120"/>
      <c r="AC50" s="120"/>
      <c r="AD50" s="120"/>
      <c r="AE50" s="120"/>
      <c r="AF50" s="120"/>
      <c r="AG50" s="253">
        <f t="shared" si="29"/>
        <v>0</v>
      </c>
      <c r="AI50" s="199" t="str">
        <f t="shared" si="8"/>
        <v>Units:</v>
      </c>
      <c r="AJ50" s="120"/>
      <c r="AK50" s="120"/>
      <c r="AL50" s="120"/>
      <c r="AM50" s="120"/>
      <c r="AN50" s="120"/>
      <c r="AO50" s="120"/>
      <c r="AP50" s="120"/>
      <c r="AQ50" s="120"/>
      <c r="AR50" s="120"/>
      <c r="AS50" s="120"/>
      <c r="AT50" s="253">
        <f t="shared" si="30"/>
        <v>0</v>
      </c>
    </row>
    <row r="51" spans="1:46">
      <c r="A51" s="204" t="str">
        <f>'N3.01'!A51</f>
        <v>Long Term Risk Benefit: RIIO-2</v>
      </c>
      <c r="B51" s="204" t="str">
        <f>'N3.01'!B51</f>
        <v>Asset Intervention Impacts</v>
      </c>
      <c r="C51" s="204" t="str">
        <f>'N3.01'!C51</f>
        <v>Asset Replacement (Other Driven)</v>
      </c>
      <c r="D51" s="204" t="str">
        <f>'N3.01'!D51</f>
        <v>N/A</v>
      </c>
      <c r="F51" s="212" t="s">
        <v>51</v>
      </c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253">
        <f t="shared" si="28"/>
        <v>0</v>
      </c>
      <c r="S51" s="199" t="str">
        <f t="shared" si="5"/>
        <v>Units:</v>
      </c>
      <c r="T51" s="120"/>
      <c r="V51" s="199" t="str">
        <f t="shared" si="6"/>
        <v>Units:</v>
      </c>
      <c r="W51" s="120"/>
      <c r="X51" s="120"/>
      <c r="Y51" s="120"/>
      <c r="Z51" s="120"/>
      <c r="AA51" s="120"/>
      <c r="AB51" s="120"/>
      <c r="AC51" s="120"/>
      <c r="AD51" s="120"/>
      <c r="AE51" s="120"/>
      <c r="AF51" s="120"/>
      <c r="AG51" s="253">
        <f t="shared" si="29"/>
        <v>0</v>
      </c>
      <c r="AI51" s="199" t="str">
        <f t="shared" si="8"/>
        <v>Units:</v>
      </c>
      <c r="AJ51" s="120"/>
      <c r="AK51" s="120"/>
      <c r="AL51" s="120"/>
      <c r="AM51" s="120"/>
      <c r="AN51" s="120"/>
      <c r="AO51" s="120"/>
      <c r="AP51" s="120"/>
      <c r="AQ51" s="120"/>
      <c r="AR51" s="120"/>
      <c r="AS51" s="120"/>
      <c r="AT51" s="253">
        <f t="shared" si="30"/>
        <v>0</v>
      </c>
    </row>
    <row r="52" spans="1:46">
      <c r="A52" s="204" t="str">
        <f>'N3.01'!A52</f>
        <v>Long Term Risk Benefit: RIIO-2</v>
      </c>
      <c r="B52" s="204" t="str">
        <f>'N3.01'!B52</f>
        <v>Asset Intervention Impacts</v>
      </c>
      <c r="C52" s="204" t="str">
        <f>'N3.01'!C52</f>
        <v>Asset Refurbishment (PoF Driven)</v>
      </c>
      <c r="D52" s="204" t="str">
        <f>'N3.01'!D52</f>
        <v>N/A</v>
      </c>
      <c r="F52" s="212" t="s">
        <v>51</v>
      </c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253">
        <f t="shared" si="28"/>
        <v>0</v>
      </c>
      <c r="S52" s="199" t="str">
        <f t="shared" si="5"/>
        <v>Units:</v>
      </c>
      <c r="T52" s="120"/>
      <c r="V52" s="199" t="str">
        <f t="shared" si="6"/>
        <v>Units:</v>
      </c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253">
        <f t="shared" si="29"/>
        <v>0</v>
      </c>
      <c r="AI52" s="199" t="str">
        <f t="shared" si="8"/>
        <v>Units:</v>
      </c>
      <c r="AJ52" s="120"/>
      <c r="AK52" s="120"/>
      <c r="AL52" s="120"/>
      <c r="AM52" s="120"/>
      <c r="AN52" s="120"/>
      <c r="AO52" s="120"/>
      <c r="AP52" s="120"/>
      <c r="AQ52" s="120"/>
      <c r="AR52" s="120"/>
      <c r="AS52" s="120"/>
      <c r="AT52" s="253">
        <f t="shared" si="30"/>
        <v>0</v>
      </c>
    </row>
    <row r="53" spans="1:46">
      <c r="A53" s="204" t="str">
        <f>'N3.01'!A53</f>
        <v>Long Term Risk Benefit: RIIO-2</v>
      </c>
      <c r="B53" s="204" t="str">
        <f>'N3.01'!B53</f>
        <v>Asset Intervention Impacts</v>
      </c>
      <c r="C53" s="204" t="str">
        <f>'N3.01'!C53</f>
        <v>Asset Refurbishment (CoF Driven)</v>
      </c>
      <c r="D53" s="204" t="str">
        <f>'N3.01'!D53</f>
        <v>N/A</v>
      </c>
      <c r="F53" s="212" t="s">
        <v>51</v>
      </c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253">
        <f t="shared" si="28"/>
        <v>0</v>
      </c>
      <c r="S53" s="199" t="str">
        <f t="shared" si="5"/>
        <v>Units:</v>
      </c>
      <c r="T53" s="120"/>
      <c r="V53" s="199" t="str">
        <f t="shared" si="6"/>
        <v>Units:</v>
      </c>
      <c r="W53" s="120"/>
      <c r="X53" s="120"/>
      <c r="Y53" s="120"/>
      <c r="Z53" s="120"/>
      <c r="AA53" s="120"/>
      <c r="AB53" s="120"/>
      <c r="AC53" s="120"/>
      <c r="AD53" s="120"/>
      <c r="AE53" s="120"/>
      <c r="AF53" s="120"/>
      <c r="AG53" s="253">
        <f t="shared" si="29"/>
        <v>0</v>
      </c>
      <c r="AI53" s="199" t="str">
        <f t="shared" si="8"/>
        <v>Units:</v>
      </c>
      <c r="AJ53" s="120"/>
      <c r="AK53" s="120"/>
      <c r="AL53" s="120"/>
      <c r="AM53" s="120"/>
      <c r="AN53" s="120"/>
      <c r="AO53" s="120"/>
      <c r="AP53" s="120"/>
      <c r="AQ53" s="120"/>
      <c r="AR53" s="120"/>
      <c r="AS53" s="120"/>
      <c r="AT53" s="253">
        <f t="shared" si="30"/>
        <v>0</v>
      </c>
    </row>
    <row r="54" spans="1:46">
      <c r="A54" s="204" t="str">
        <f>'N3.01'!A54</f>
        <v>Long Term Risk Benefit: RIIO-2</v>
      </c>
      <c r="B54" s="204" t="str">
        <f>'N3.01'!B54</f>
        <v>Asset Intervention Impacts</v>
      </c>
      <c r="C54" s="204" t="str">
        <f>'N3.01'!C54</f>
        <v>Asset Refurbishment (Other Driven)</v>
      </c>
      <c r="D54" s="204" t="str">
        <f>'N3.01'!D54</f>
        <v>N/A</v>
      </c>
      <c r="F54" s="212" t="s">
        <v>51</v>
      </c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253">
        <f t="shared" si="28"/>
        <v>0</v>
      </c>
      <c r="S54" s="199" t="str">
        <f t="shared" si="5"/>
        <v>Units:</v>
      </c>
      <c r="T54" s="120"/>
      <c r="V54" s="199" t="str">
        <f t="shared" si="6"/>
        <v>Units:</v>
      </c>
      <c r="W54" s="120"/>
      <c r="X54" s="120"/>
      <c r="Y54" s="120"/>
      <c r="Z54" s="120"/>
      <c r="AA54" s="120"/>
      <c r="AB54" s="120"/>
      <c r="AC54" s="120"/>
      <c r="AD54" s="120"/>
      <c r="AE54" s="120"/>
      <c r="AF54" s="120"/>
      <c r="AG54" s="253">
        <f t="shared" si="29"/>
        <v>0</v>
      </c>
      <c r="AI54" s="199" t="str">
        <f t="shared" si="8"/>
        <v>Units:</v>
      </c>
      <c r="AJ54" s="120"/>
      <c r="AK54" s="120"/>
      <c r="AL54" s="120"/>
      <c r="AM54" s="120"/>
      <c r="AN54" s="120"/>
      <c r="AO54" s="120"/>
      <c r="AP54" s="120"/>
      <c r="AQ54" s="120"/>
      <c r="AR54" s="120"/>
      <c r="AS54" s="120"/>
      <c r="AT54" s="253">
        <f t="shared" si="30"/>
        <v>0</v>
      </c>
    </row>
    <row r="55" spans="1:46">
      <c r="A55" s="204" t="str">
        <f>'N3.01'!A55</f>
        <v>Long Term Risk Benefit: RIIO-2</v>
      </c>
      <c r="B55" s="204" t="str">
        <f>'N3.01'!B55</f>
        <v>Asset Intervention Impacts</v>
      </c>
      <c r="C55" s="204" t="str">
        <f>'N3.01'!C55</f>
        <v>Total Long Term Risk Benefit</v>
      </c>
      <c r="D55" s="204" t="str">
        <f>'N3.01'!D55</f>
        <v>Sub-Total</v>
      </c>
      <c r="F55" s="212" t="s">
        <v>51</v>
      </c>
      <c r="G55" s="252">
        <f>SUM(G$49:G$54)</f>
        <v>0</v>
      </c>
      <c r="H55" s="252">
        <f t="shared" ref="H55:P55" si="31">SUM(H$49:H$54)</f>
        <v>0</v>
      </c>
      <c r="I55" s="252">
        <f t="shared" si="31"/>
        <v>0</v>
      </c>
      <c r="J55" s="252">
        <f t="shared" si="31"/>
        <v>0</v>
      </c>
      <c r="K55" s="252">
        <f t="shared" si="31"/>
        <v>0</v>
      </c>
      <c r="L55" s="252">
        <f t="shared" si="31"/>
        <v>0</v>
      </c>
      <c r="M55" s="252">
        <f t="shared" si="31"/>
        <v>0</v>
      </c>
      <c r="N55" s="252">
        <f t="shared" si="31"/>
        <v>0</v>
      </c>
      <c r="O55" s="252">
        <f t="shared" si="31"/>
        <v>0</v>
      </c>
      <c r="P55" s="252">
        <f t="shared" si="31"/>
        <v>0</v>
      </c>
      <c r="Q55" s="253">
        <f t="shared" si="28"/>
        <v>0</v>
      </c>
      <c r="S55" s="199" t="str">
        <f t="shared" si="5"/>
        <v>Units:</v>
      </c>
      <c r="T55" s="120"/>
      <c r="V55" s="199" t="str">
        <f t="shared" si="6"/>
        <v>Units:</v>
      </c>
      <c r="W55" s="252">
        <f t="shared" ref="W55:AF55" si="32">SUM(W$49:W$54)</f>
        <v>0</v>
      </c>
      <c r="X55" s="252">
        <f t="shared" si="32"/>
        <v>0</v>
      </c>
      <c r="Y55" s="252">
        <f t="shared" si="32"/>
        <v>0</v>
      </c>
      <c r="Z55" s="252">
        <f t="shared" si="32"/>
        <v>0</v>
      </c>
      <c r="AA55" s="252">
        <f t="shared" si="32"/>
        <v>0</v>
      </c>
      <c r="AB55" s="252">
        <f t="shared" si="32"/>
        <v>0</v>
      </c>
      <c r="AC55" s="252">
        <f t="shared" si="32"/>
        <v>0</v>
      </c>
      <c r="AD55" s="252">
        <f t="shared" si="32"/>
        <v>0</v>
      </c>
      <c r="AE55" s="252">
        <f t="shared" si="32"/>
        <v>0</v>
      </c>
      <c r="AF55" s="252">
        <f t="shared" si="32"/>
        <v>0</v>
      </c>
      <c r="AG55" s="253">
        <f t="shared" si="29"/>
        <v>0</v>
      </c>
      <c r="AI55" s="199" t="str">
        <f t="shared" si="8"/>
        <v>Units:</v>
      </c>
      <c r="AJ55" s="252">
        <f t="shared" ref="AJ55:AS55" si="33">SUM(AJ$49:AJ$54)</f>
        <v>0</v>
      </c>
      <c r="AK55" s="252">
        <f t="shared" si="33"/>
        <v>0</v>
      </c>
      <c r="AL55" s="252">
        <f t="shared" si="33"/>
        <v>0</v>
      </c>
      <c r="AM55" s="252">
        <f t="shared" si="33"/>
        <v>0</v>
      </c>
      <c r="AN55" s="252">
        <f t="shared" si="33"/>
        <v>0</v>
      </c>
      <c r="AO55" s="252">
        <f t="shared" si="33"/>
        <v>0</v>
      </c>
      <c r="AP55" s="252">
        <f t="shared" si="33"/>
        <v>0</v>
      </c>
      <c r="AQ55" s="252">
        <f t="shared" si="33"/>
        <v>0</v>
      </c>
      <c r="AR55" s="252">
        <f t="shared" si="33"/>
        <v>0</v>
      </c>
      <c r="AS55" s="252">
        <f t="shared" si="33"/>
        <v>0</v>
      </c>
      <c r="AT55" s="253">
        <f t="shared" si="30"/>
        <v>0</v>
      </c>
    </row>
    <row r="56" spans="1:46" s="207" customFormat="1" ht="5" customHeight="1">
      <c r="F56" s="208"/>
      <c r="S56" s="208"/>
      <c r="V56" s="208"/>
      <c r="AI56" s="208"/>
    </row>
    <row r="78" spans="5:5">
      <c r="E78" s="209"/>
    </row>
  </sheetData>
  <pageMargins left="0.7" right="0.7" top="0.75" bottom="0.75" header="0.3" footer="0.3"/>
  <pageSetup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>
    <tabColor rgb="FF7030A0"/>
  </sheetPr>
  <dimension ref="A1:AV78"/>
  <sheetViews>
    <sheetView zoomScale="85" zoomScaleNormal="85" workbookViewId="0">
      <selection activeCell="G47" sqref="G47"/>
    </sheetView>
  </sheetViews>
  <sheetFormatPr defaultColWidth="9" defaultRowHeight="12.4"/>
  <cols>
    <col min="1" max="1" width="51.19921875" style="89" customWidth="1"/>
    <col min="2" max="2" width="48.796875" style="89" bestFit="1" customWidth="1"/>
    <col min="3" max="3" width="51.19921875" style="89" bestFit="1" customWidth="1"/>
    <col min="4" max="4" width="11.796875" style="89" customWidth="1"/>
    <col min="5" max="5" width="1" style="207" customWidth="1"/>
    <col min="6" max="6" width="6.19921875" style="90" customWidth="1"/>
    <col min="7" max="7" width="9.796875" style="89" bestFit="1" customWidth="1"/>
    <col min="8" max="14" width="9.1328125" style="89" bestFit="1" customWidth="1"/>
    <col min="15" max="17" width="9" style="89"/>
    <col min="18" max="18" width="1" style="207" customWidth="1"/>
    <col min="19" max="19" width="6.19921875" style="90" customWidth="1"/>
    <col min="20" max="20" width="9" style="89"/>
    <col min="21" max="21" width="1" style="207" customWidth="1"/>
    <col min="22" max="22" width="6.19921875" style="90" customWidth="1"/>
    <col min="23" max="33" width="9" style="89"/>
    <col min="34" max="34" width="1" style="207" customWidth="1"/>
    <col min="35" max="35" width="6.19921875" style="90" customWidth="1"/>
    <col min="36" max="46" width="9" style="89"/>
    <col min="47" max="47" width="9.33203125" style="89" bestFit="1" customWidth="1"/>
    <col min="48" max="16384" width="9" style="89"/>
  </cols>
  <sheetData>
    <row r="1" spans="1:48" ht="25.15">
      <c r="A1" s="1" t="str">
        <f>N0_Cover!A1</f>
        <v>RIIO-2 Regulatory Reporting Pack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</row>
    <row r="2" spans="1:48" ht="22.9">
      <c r="A2" s="1">
        <f>N0_Cover!$B$12</f>
        <v>0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</row>
    <row r="3" spans="1:48" ht="19.899999999999999">
      <c r="A3" s="5" t="str">
        <f>"Workbook " &amp; N0_Cover!$B$12</f>
        <v xml:space="preserve">Workbook 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48" ht="17.649999999999999">
      <c r="A4" s="7" t="str">
        <f>"Submission Version " &amp; N0_Cover!$B$15 &amp; " - Submitted on " &amp; TEXT(N0_Cover!$B$16,"dd mmm yyyy")</f>
        <v>Submission Version  - Submitted on 00 Jan 1900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</row>
    <row r="5" spans="1:48" ht="17.649999999999999">
      <c r="A5" s="7" t="str">
        <f>"Template Version: " &amp; N0_Cover!$B$11</f>
        <v>Template Version: v1.0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</row>
    <row r="6" spans="1:48" ht="19.899999999999999">
      <c r="A6" s="5" t="e">
        <f ca="1">"Sheet: " &amp;VLOOKUP(RIGHT(CELL("filename",A1),LEN(CELL("filename",A1))-FIND("]",CELL("filename",A1))),'N0.1_Contents'!$A$11:$B$98,2,FALSE)</f>
        <v>#N/A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</row>
    <row r="7" spans="1:48" ht="17.649999999999999">
      <c r="A7" s="7" t="str">
        <f>"Prices Base: " &amp; 'N0.5_Data_Constants'!C13</f>
        <v>Prices Base: 2018/19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</row>
    <row r="8" spans="1:48" s="137" customFormat="1">
      <c r="A8" s="140" t="str">
        <f>"Error Checks: " &amp; IF(ISERROR(MATCH("Error",$A$9:$AV$9,0)),"OK","Error")</f>
        <v>Error Checks: OK</v>
      </c>
      <c r="B8" s="141"/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1"/>
      <c r="AE8" s="141"/>
      <c r="AF8" s="141"/>
      <c r="AG8" s="141"/>
      <c r="AH8" s="141"/>
      <c r="AI8" s="141"/>
      <c r="AJ8" s="141"/>
      <c r="AK8" s="141"/>
      <c r="AL8" s="141"/>
      <c r="AM8" s="141"/>
      <c r="AN8" s="141"/>
      <c r="AO8" s="141"/>
      <c r="AP8" s="141"/>
      <c r="AQ8" s="141"/>
      <c r="AR8" s="141"/>
      <c r="AS8" s="141"/>
      <c r="AT8" s="141"/>
      <c r="AU8" s="141"/>
    </row>
    <row r="9" spans="1:48" s="137" customFormat="1">
      <c r="A9" s="142" t="str">
        <f t="shared" ref="A9:AV9" si="0">IF(ISERROR(MATCH("Error",A10:A12,0)),"-","Error")</f>
        <v>-</v>
      </c>
      <c r="B9" s="142" t="str">
        <f t="shared" si="0"/>
        <v>-</v>
      </c>
      <c r="C9" s="142" t="str">
        <f t="shared" si="0"/>
        <v>-</v>
      </c>
      <c r="D9" s="142"/>
      <c r="E9" s="142" t="str">
        <f t="shared" si="0"/>
        <v>-</v>
      </c>
      <c r="F9" s="142" t="str">
        <f t="shared" si="0"/>
        <v>-</v>
      </c>
      <c r="G9" s="142" t="str">
        <f t="shared" si="0"/>
        <v>-</v>
      </c>
      <c r="H9" s="142" t="str">
        <f t="shared" si="0"/>
        <v>-</v>
      </c>
      <c r="I9" s="142" t="str">
        <f t="shared" si="0"/>
        <v>-</v>
      </c>
      <c r="J9" s="142" t="str">
        <f t="shared" si="0"/>
        <v>-</v>
      </c>
      <c r="K9" s="142" t="str">
        <f t="shared" si="0"/>
        <v>-</v>
      </c>
      <c r="L9" s="142" t="str">
        <f t="shared" si="0"/>
        <v>-</v>
      </c>
      <c r="M9" s="142" t="str">
        <f t="shared" si="0"/>
        <v>-</v>
      </c>
      <c r="N9" s="142" t="str">
        <f t="shared" si="0"/>
        <v>-</v>
      </c>
      <c r="O9" s="142" t="str">
        <f t="shared" si="0"/>
        <v>-</v>
      </c>
      <c r="P9" s="142" t="str">
        <f t="shared" si="0"/>
        <v>-</v>
      </c>
      <c r="Q9" s="142" t="str">
        <f t="shared" si="0"/>
        <v>-</v>
      </c>
      <c r="R9" s="142" t="str">
        <f t="shared" si="0"/>
        <v>-</v>
      </c>
      <c r="S9" s="142" t="str">
        <f t="shared" si="0"/>
        <v>-</v>
      </c>
      <c r="T9" s="142" t="str">
        <f t="shared" si="0"/>
        <v>-</v>
      </c>
      <c r="U9" s="142" t="str">
        <f t="shared" si="0"/>
        <v>-</v>
      </c>
      <c r="V9" s="142" t="str">
        <f t="shared" si="0"/>
        <v>-</v>
      </c>
      <c r="W9" s="142" t="str">
        <f t="shared" si="0"/>
        <v>-</v>
      </c>
      <c r="X9" s="142" t="str">
        <f t="shared" si="0"/>
        <v>-</v>
      </c>
      <c r="Y9" s="142" t="str">
        <f t="shared" si="0"/>
        <v>-</v>
      </c>
      <c r="Z9" s="142" t="str">
        <f t="shared" si="0"/>
        <v>-</v>
      </c>
      <c r="AA9" s="142" t="str">
        <f t="shared" si="0"/>
        <v>-</v>
      </c>
      <c r="AB9" s="142" t="str">
        <f t="shared" si="0"/>
        <v>-</v>
      </c>
      <c r="AC9" s="142" t="str">
        <f t="shared" si="0"/>
        <v>-</v>
      </c>
      <c r="AD9" s="142" t="str">
        <f t="shared" si="0"/>
        <v>-</v>
      </c>
      <c r="AE9" s="142" t="str">
        <f t="shared" si="0"/>
        <v>-</v>
      </c>
      <c r="AF9" s="142" t="str">
        <f t="shared" si="0"/>
        <v>-</v>
      </c>
      <c r="AG9" s="142" t="str">
        <f t="shared" si="0"/>
        <v>-</v>
      </c>
      <c r="AH9" s="142" t="str">
        <f t="shared" si="0"/>
        <v>-</v>
      </c>
      <c r="AI9" s="142" t="str">
        <f t="shared" si="0"/>
        <v>-</v>
      </c>
      <c r="AJ9" s="142" t="str">
        <f t="shared" si="0"/>
        <v>-</v>
      </c>
      <c r="AK9" s="142" t="str">
        <f t="shared" si="0"/>
        <v>-</v>
      </c>
      <c r="AL9" s="142" t="str">
        <f t="shared" si="0"/>
        <v>-</v>
      </c>
      <c r="AM9" s="142" t="str">
        <f t="shared" si="0"/>
        <v>-</v>
      </c>
      <c r="AN9" s="142" t="str">
        <f t="shared" si="0"/>
        <v>-</v>
      </c>
      <c r="AO9" s="142" t="str">
        <f t="shared" si="0"/>
        <v>-</v>
      </c>
      <c r="AP9" s="142" t="str">
        <f t="shared" si="0"/>
        <v>-</v>
      </c>
      <c r="AQ9" s="142" t="str">
        <f t="shared" si="0"/>
        <v>-</v>
      </c>
      <c r="AR9" s="142" t="str">
        <f t="shared" si="0"/>
        <v>-</v>
      </c>
      <c r="AS9" s="142" t="str">
        <f t="shared" si="0"/>
        <v>-</v>
      </c>
      <c r="AT9" s="142" t="str">
        <f t="shared" si="0"/>
        <v>-</v>
      </c>
      <c r="AU9" s="142" t="str">
        <f t="shared" si="0"/>
        <v>-</v>
      </c>
      <c r="AV9" s="137" t="str">
        <f t="shared" si="0"/>
        <v>-</v>
      </c>
    </row>
    <row r="12" spans="1:48" ht="19.899999999999999">
      <c r="A12" s="14" t="e">
        <f>'N0.6_Lookup_References'!B59</f>
        <v>#N/A</v>
      </c>
      <c r="B12" s="14"/>
      <c r="F12" s="14"/>
      <c r="G12" s="89" t="s">
        <v>0</v>
      </c>
      <c r="S12" s="200"/>
      <c r="T12" s="89" t="s">
        <v>2</v>
      </c>
      <c r="W12" s="201"/>
      <c r="X12" s="202" t="s">
        <v>229</v>
      </c>
      <c r="Y12" s="89" t="e">
        <f>VLOOKUP(A12, 'N0.6_Lookup_References'!B14:C63, 2, FALSE)</f>
        <v>#N/A</v>
      </c>
    </row>
    <row r="13" spans="1:48">
      <c r="S13" s="99" t="s">
        <v>112</v>
      </c>
      <c r="V13" s="99" t="s">
        <v>110</v>
      </c>
      <c r="AI13" s="99" t="s">
        <v>111</v>
      </c>
    </row>
    <row r="14" spans="1:48" ht="12.75" thickBot="1">
      <c r="A14" s="203" t="s">
        <v>413</v>
      </c>
      <c r="B14" s="203" t="s">
        <v>414</v>
      </c>
      <c r="C14" s="203" t="s">
        <v>415</v>
      </c>
      <c r="D14" s="203" t="s">
        <v>615</v>
      </c>
      <c r="F14" s="92" t="s">
        <v>49</v>
      </c>
      <c r="G14" s="91" t="s">
        <v>13</v>
      </c>
      <c r="H14" s="21" t="s">
        <v>14</v>
      </c>
      <c r="I14" s="22" t="s">
        <v>15</v>
      </c>
      <c r="J14" s="23" t="s">
        <v>16</v>
      </c>
      <c r="K14" s="24" t="s">
        <v>17</v>
      </c>
      <c r="L14" s="25" t="s">
        <v>18</v>
      </c>
      <c r="M14" s="26" t="s">
        <v>19</v>
      </c>
      <c r="N14" s="29" t="s">
        <v>20</v>
      </c>
      <c r="O14" s="27" t="s">
        <v>21</v>
      </c>
      <c r="P14" s="31" t="s">
        <v>22</v>
      </c>
      <c r="Q14" s="198" t="s">
        <v>26</v>
      </c>
      <c r="S14" s="92" t="s">
        <v>49</v>
      </c>
      <c r="T14" s="92" t="s">
        <v>76</v>
      </c>
      <c r="V14" s="92" t="s">
        <v>49</v>
      </c>
      <c r="W14" s="91" t="s">
        <v>13</v>
      </c>
      <c r="X14" s="21" t="s">
        <v>14</v>
      </c>
      <c r="Y14" s="22" t="s">
        <v>15</v>
      </c>
      <c r="Z14" s="23" t="s">
        <v>16</v>
      </c>
      <c r="AA14" s="24" t="s">
        <v>17</v>
      </c>
      <c r="AB14" s="25" t="s">
        <v>18</v>
      </c>
      <c r="AC14" s="26" t="s">
        <v>19</v>
      </c>
      <c r="AD14" s="29" t="s">
        <v>20</v>
      </c>
      <c r="AE14" s="27" t="s">
        <v>21</v>
      </c>
      <c r="AF14" s="31" t="s">
        <v>22</v>
      </c>
      <c r="AG14" s="198" t="s">
        <v>26</v>
      </c>
      <c r="AI14" s="92" t="s">
        <v>49</v>
      </c>
      <c r="AJ14" s="91" t="s">
        <v>4</v>
      </c>
      <c r="AK14" s="21" t="s">
        <v>5</v>
      </c>
      <c r="AL14" s="22" t="s">
        <v>6</v>
      </c>
      <c r="AM14" s="23" t="s">
        <v>7</v>
      </c>
      <c r="AN14" s="24" t="s">
        <v>8</v>
      </c>
      <c r="AO14" s="25" t="s">
        <v>91</v>
      </c>
      <c r="AP14" s="26" t="s">
        <v>92</v>
      </c>
      <c r="AQ14" s="29" t="s">
        <v>93</v>
      </c>
      <c r="AR14" s="27" t="s">
        <v>94</v>
      </c>
      <c r="AS14" s="31" t="s">
        <v>95</v>
      </c>
      <c r="AT14" s="198" t="s">
        <v>26</v>
      </c>
    </row>
    <row r="15" spans="1:48">
      <c r="A15" s="247" t="str">
        <f>'N3.01'!A15</f>
        <v>Stage1: RIIO-1 Closeout Position</v>
      </c>
      <c r="B15" s="247" t="str">
        <f>'N3.01'!B15</f>
        <v>Total Asset Category Risk</v>
      </c>
      <c r="C15" s="247" t="str">
        <f>'N3.01'!C15</f>
        <v>Closeout Position</v>
      </c>
      <c r="D15" s="247" t="str">
        <f>'N3.01'!D15</f>
        <v>Total</v>
      </c>
      <c r="F15" s="212" t="s">
        <v>51</v>
      </c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253">
        <f t="shared" ref="Q15:Q22" si="1">SUM(G15:P15)</f>
        <v>0</v>
      </c>
      <c r="S15" s="199" t="str">
        <f>$X$12</f>
        <v>Units:</v>
      </c>
      <c r="T15" s="120"/>
      <c r="V15" s="199" t="str">
        <f>$X$12</f>
        <v>Units:</v>
      </c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253">
        <f t="shared" ref="AG15:AG20" si="2">SUM(W15:AF15)</f>
        <v>0</v>
      </c>
      <c r="AI15" s="199" t="str">
        <f>$X$12</f>
        <v>Units:</v>
      </c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253">
        <f t="shared" ref="AT15:AT20" si="3">SUM(AJ15:AS15)</f>
        <v>0</v>
      </c>
    </row>
    <row r="16" spans="1:48">
      <c r="A16" s="204" t="str">
        <f>'N3.01'!A16</f>
        <v>Stage1: RIIO-1 to RIIO-2</v>
      </c>
      <c r="B16" s="204" t="str">
        <f>'N3.01'!B16</f>
        <v>Normalisation: True-Up</v>
      </c>
      <c r="C16" s="204" t="str">
        <f>'N3.01'!C16</f>
        <v>Data Revision</v>
      </c>
      <c r="D16" s="204" t="str">
        <f>'N3.01'!D16</f>
        <v>N/A</v>
      </c>
      <c r="F16" s="212" t="s">
        <v>51</v>
      </c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253">
        <f t="shared" si="1"/>
        <v>0</v>
      </c>
      <c r="S16" s="199" t="str">
        <f>$X$12</f>
        <v>Units:</v>
      </c>
      <c r="T16" s="120"/>
      <c r="V16" s="199" t="str">
        <f>$X$12</f>
        <v>Units:</v>
      </c>
      <c r="W16" s="120"/>
      <c r="X16" s="120"/>
      <c r="Y16" s="120"/>
      <c r="Z16" s="120"/>
      <c r="AA16" s="120"/>
      <c r="AB16" s="120"/>
      <c r="AC16" s="120"/>
      <c r="AD16" s="120"/>
      <c r="AE16" s="120"/>
      <c r="AF16" s="120"/>
      <c r="AG16" s="253">
        <f t="shared" si="2"/>
        <v>0</v>
      </c>
      <c r="AI16" s="199" t="str">
        <f>$X$12</f>
        <v>Units:</v>
      </c>
      <c r="AJ16" s="120"/>
      <c r="AK16" s="120"/>
      <c r="AL16" s="120"/>
      <c r="AM16" s="120"/>
      <c r="AN16" s="120"/>
      <c r="AO16" s="120"/>
      <c r="AP16" s="120"/>
      <c r="AQ16" s="120"/>
      <c r="AR16" s="120"/>
      <c r="AS16" s="120"/>
      <c r="AT16" s="253">
        <f t="shared" si="3"/>
        <v>0</v>
      </c>
    </row>
    <row r="17" spans="1:46">
      <c r="A17" s="204" t="str">
        <f>'N3.01'!A17</f>
        <v>Stage1: RIIO-1 to RIIO-2</v>
      </c>
      <c r="B17" s="204" t="str">
        <f>'N3.01'!B17</f>
        <v>Normalisation: True-Up</v>
      </c>
      <c r="C17" s="204" t="str">
        <f>'N3.01'!C17</f>
        <v>Methodological Change</v>
      </c>
      <c r="D17" s="204" t="str">
        <f>'N3.01'!D17</f>
        <v>N/A</v>
      </c>
      <c r="F17" s="212" t="s">
        <v>51</v>
      </c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253">
        <f t="shared" si="1"/>
        <v>0</v>
      </c>
      <c r="S17" s="199" t="str">
        <f>$X$12</f>
        <v>Units:</v>
      </c>
      <c r="T17" s="120"/>
      <c r="V17" s="199" t="str">
        <f>$X$12</f>
        <v>Units:</v>
      </c>
      <c r="W17" s="120"/>
      <c r="X17" s="120"/>
      <c r="Y17" s="120"/>
      <c r="Z17" s="120"/>
      <c r="AA17" s="120"/>
      <c r="AB17" s="120"/>
      <c r="AC17" s="120"/>
      <c r="AD17" s="120"/>
      <c r="AE17" s="120"/>
      <c r="AF17" s="120"/>
      <c r="AG17" s="253">
        <f t="shared" si="2"/>
        <v>0</v>
      </c>
      <c r="AI17" s="199" t="str">
        <f>$X$12</f>
        <v>Units:</v>
      </c>
      <c r="AJ17" s="120"/>
      <c r="AK17" s="120"/>
      <c r="AL17" s="120"/>
      <c r="AM17" s="120"/>
      <c r="AN17" s="120"/>
      <c r="AO17" s="120"/>
      <c r="AP17" s="120"/>
      <c r="AQ17" s="120"/>
      <c r="AR17" s="120"/>
      <c r="AS17" s="120"/>
      <c r="AT17" s="253">
        <f t="shared" si="3"/>
        <v>0</v>
      </c>
    </row>
    <row r="18" spans="1:46">
      <c r="A18" s="204" t="str">
        <f>'N3.01'!A18</f>
        <v>Stage1: RIIO-1 to RIIO-2</v>
      </c>
      <c r="B18" s="204" t="str">
        <f>'N3.01'!B18</f>
        <v>Normalisation: True-Up</v>
      </c>
      <c r="C18" s="248" t="str">
        <f>'N3.01'!C18</f>
        <v>Optional entry 1</v>
      </c>
      <c r="D18" s="204" t="str">
        <f>'N3.01'!D18</f>
        <v>N/A</v>
      </c>
      <c r="F18" s="212" t="s">
        <v>51</v>
      </c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253">
        <f t="shared" si="1"/>
        <v>0</v>
      </c>
      <c r="S18" s="199" t="str">
        <f>$X$12</f>
        <v>Units:</v>
      </c>
      <c r="T18" s="120"/>
      <c r="V18" s="199" t="str">
        <f>$X$12</f>
        <v>Units:</v>
      </c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253">
        <f t="shared" si="2"/>
        <v>0</v>
      </c>
      <c r="AI18" s="199" t="str">
        <f>$X$12</f>
        <v>Units:</v>
      </c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253">
        <f t="shared" si="3"/>
        <v>0</v>
      </c>
    </row>
    <row r="19" spans="1:46">
      <c r="A19" s="204" t="str">
        <f>'N3.01'!A19</f>
        <v>Stage1: RIIO-1 to RIIO-2</v>
      </c>
      <c r="B19" s="204" t="str">
        <f>'N3.01'!B19</f>
        <v>Normalisation: True-Up</v>
      </c>
      <c r="C19" s="248" t="str">
        <f>'N3.01'!C19</f>
        <v>Optional entry 2</v>
      </c>
      <c r="D19" s="204" t="str">
        <f>'N3.01'!D19</f>
        <v>N/A</v>
      </c>
      <c r="F19" s="212" t="s">
        <v>51</v>
      </c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252">
        <f t="shared" si="1"/>
        <v>0</v>
      </c>
      <c r="S19" s="199" t="str">
        <f>$X$12</f>
        <v>Units:</v>
      </c>
      <c r="T19" s="120"/>
      <c r="V19" s="199" t="str">
        <f>$X$12</f>
        <v>Units:</v>
      </c>
      <c r="W19" s="120"/>
      <c r="X19" s="120"/>
      <c r="Y19" s="120"/>
      <c r="Z19" s="120"/>
      <c r="AA19" s="120"/>
      <c r="AB19" s="120"/>
      <c r="AC19" s="120"/>
      <c r="AD19" s="120"/>
      <c r="AE19" s="120"/>
      <c r="AF19" s="120"/>
      <c r="AG19" s="252">
        <f t="shared" si="2"/>
        <v>0</v>
      </c>
      <c r="AI19" s="199" t="str">
        <f>$X$12</f>
        <v>Units:</v>
      </c>
      <c r="AJ19" s="120"/>
      <c r="AK19" s="120"/>
      <c r="AL19" s="120"/>
      <c r="AM19" s="120"/>
      <c r="AN19" s="120"/>
      <c r="AO19" s="120"/>
      <c r="AP19" s="120"/>
      <c r="AQ19" s="120"/>
      <c r="AR19" s="120"/>
      <c r="AS19" s="120"/>
      <c r="AT19" s="252">
        <f t="shared" si="3"/>
        <v>0</v>
      </c>
    </row>
    <row r="20" spans="1:46">
      <c r="A20" s="247" t="str">
        <f>'N3.01'!A20</f>
        <v>Stage 2: RIIO-2 Start Position 2020/21</v>
      </c>
      <c r="B20" s="247" t="str">
        <f>'N3.01'!B20</f>
        <v>Total Asset Category Risk</v>
      </c>
      <c r="C20" s="247" t="str">
        <f>'N3.01'!C20</f>
        <v>Start Position</v>
      </c>
      <c r="D20" s="247" t="str">
        <f>'N3.01'!D20</f>
        <v>Total</v>
      </c>
      <c r="F20" s="212" t="s">
        <v>51</v>
      </c>
      <c r="G20" s="252">
        <f>SUM(G15:G19)</f>
        <v>0</v>
      </c>
      <c r="H20" s="252">
        <f t="shared" ref="H20:P20" si="4">SUM(H15:H19)</f>
        <v>0</v>
      </c>
      <c r="I20" s="252">
        <f t="shared" si="4"/>
        <v>0</v>
      </c>
      <c r="J20" s="252">
        <f t="shared" si="4"/>
        <v>0</v>
      </c>
      <c r="K20" s="252">
        <f t="shared" si="4"/>
        <v>0</v>
      </c>
      <c r="L20" s="252">
        <f t="shared" si="4"/>
        <v>0</v>
      </c>
      <c r="M20" s="252">
        <f t="shared" si="4"/>
        <v>0</v>
      </c>
      <c r="N20" s="252">
        <f t="shared" si="4"/>
        <v>0</v>
      </c>
      <c r="O20" s="252">
        <f t="shared" si="4"/>
        <v>0</v>
      </c>
      <c r="P20" s="252">
        <f t="shared" si="4"/>
        <v>0</v>
      </c>
      <c r="Q20" s="252">
        <f t="shared" si="1"/>
        <v>0</v>
      </c>
      <c r="S20" s="199" t="str">
        <f t="shared" ref="S20:S55" si="5">$X$12</f>
        <v>Units:</v>
      </c>
      <c r="T20" s="120"/>
      <c r="V20" s="199" t="str">
        <f t="shared" ref="V20:V55" si="6">$X$12</f>
        <v>Units:</v>
      </c>
      <c r="W20" s="252">
        <f t="shared" ref="W20:AF20" si="7">SUM(W15:W19)</f>
        <v>0</v>
      </c>
      <c r="X20" s="252">
        <f t="shared" si="7"/>
        <v>0</v>
      </c>
      <c r="Y20" s="252">
        <f t="shared" si="7"/>
        <v>0</v>
      </c>
      <c r="Z20" s="252">
        <f t="shared" si="7"/>
        <v>0</v>
      </c>
      <c r="AA20" s="252">
        <f t="shared" si="7"/>
        <v>0</v>
      </c>
      <c r="AB20" s="252">
        <f t="shared" si="7"/>
        <v>0</v>
      </c>
      <c r="AC20" s="252">
        <f t="shared" si="7"/>
        <v>0</v>
      </c>
      <c r="AD20" s="252">
        <f t="shared" si="7"/>
        <v>0</v>
      </c>
      <c r="AE20" s="252">
        <f t="shared" si="7"/>
        <v>0</v>
      </c>
      <c r="AF20" s="252">
        <f t="shared" si="7"/>
        <v>0</v>
      </c>
      <c r="AG20" s="252">
        <f t="shared" si="2"/>
        <v>0</v>
      </c>
      <c r="AI20" s="199" t="str">
        <f t="shared" ref="AI20:AI55" si="8">$X$12</f>
        <v>Units:</v>
      </c>
      <c r="AJ20" s="252">
        <f t="shared" ref="AJ20:AS20" si="9">SUM(AJ15:AJ19)</f>
        <v>0</v>
      </c>
      <c r="AK20" s="252">
        <f t="shared" si="9"/>
        <v>0</v>
      </c>
      <c r="AL20" s="252">
        <f t="shared" si="9"/>
        <v>0</v>
      </c>
      <c r="AM20" s="252">
        <f t="shared" si="9"/>
        <v>0</v>
      </c>
      <c r="AN20" s="252">
        <f t="shared" si="9"/>
        <v>0</v>
      </c>
      <c r="AO20" s="252">
        <f t="shared" si="9"/>
        <v>0</v>
      </c>
      <c r="AP20" s="252">
        <f t="shared" si="9"/>
        <v>0</v>
      </c>
      <c r="AQ20" s="252">
        <f t="shared" si="9"/>
        <v>0</v>
      </c>
      <c r="AR20" s="252">
        <f t="shared" si="9"/>
        <v>0</v>
      </c>
      <c r="AS20" s="252">
        <f t="shared" si="9"/>
        <v>0</v>
      </c>
      <c r="AT20" s="252">
        <f t="shared" si="3"/>
        <v>0</v>
      </c>
    </row>
    <row r="21" spans="1:46">
      <c r="A21" s="204" t="str">
        <f>'N3.01'!A21</f>
        <v>Stage 2: Without Intervention Risk Change</v>
      </c>
      <c r="B21" s="204" t="str">
        <f>'N3.01'!B21</f>
        <v>Deterioration</v>
      </c>
      <c r="C21" s="204" t="str">
        <f>'N3.01'!C21</f>
        <v>Original Forecast Deterioration</v>
      </c>
      <c r="D21" s="204" t="str">
        <f>'N3.01'!D21</f>
        <v>N/A</v>
      </c>
      <c r="F21" s="212" t="s">
        <v>51</v>
      </c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253">
        <f t="shared" si="1"/>
        <v>0</v>
      </c>
      <c r="S21" s="199" t="str">
        <f t="shared" si="5"/>
        <v>Units:</v>
      </c>
      <c r="T21" s="120"/>
      <c r="V21" s="199" t="str">
        <f t="shared" si="6"/>
        <v>Units:</v>
      </c>
      <c r="W21" s="120"/>
      <c r="X21" s="120"/>
      <c r="Y21" s="120"/>
      <c r="Z21" s="120"/>
      <c r="AA21" s="120"/>
      <c r="AB21" s="120"/>
      <c r="AC21" s="120"/>
      <c r="AD21" s="120"/>
      <c r="AE21" s="120"/>
      <c r="AF21" s="120"/>
      <c r="AG21" s="253">
        <f t="shared" ref="AG21:AG32" si="10">SUM(W21:AF21)</f>
        <v>0</v>
      </c>
      <c r="AI21" s="199" t="str">
        <f t="shared" si="8"/>
        <v>Units:</v>
      </c>
      <c r="AJ21" s="120"/>
      <c r="AK21" s="120"/>
      <c r="AL21" s="120"/>
      <c r="AM21" s="120"/>
      <c r="AN21" s="120"/>
      <c r="AO21" s="120"/>
      <c r="AP21" s="120"/>
      <c r="AQ21" s="120"/>
      <c r="AR21" s="120"/>
      <c r="AS21" s="120"/>
      <c r="AT21" s="253">
        <f t="shared" ref="AT21:AT32" si="11">SUM(AJ21:AS21)</f>
        <v>0</v>
      </c>
    </row>
    <row r="22" spans="1:46">
      <c r="A22" s="204" t="str">
        <f>'N3.01'!A22</f>
        <v>Stage 2: Without Intervention Risk Change</v>
      </c>
      <c r="B22" s="204" t="str">
        <f>'N3.01'!B22</f>
        <v>Non-Intervention Impacts</v>
      </c>
      <c r="C22" s="204" t="str">
        <f>'N3.01'!C22</f>
        <v>Revised Forecast Deterioration</v>
      </c>
      <c r="D22" s="204" t="str">
        <f>'N3.01'!D22</f>
        <v>N/A</v>
      </c>
      <c r="F22" s="212" t="s">
        <v>51</v>
      </c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253">
        <f t="shared" si="1"/>
        <v>0</v>
      </c>
      <c r="S22" s="199" t="str">
        <f t="shared" si="5"/>
        <v>Units:</v>
      </c>
      <c r="T22" s="120"/>
      <c r="V22" s="199" t="str">
        <f t="shared" si="6"/>
        <v>Units:</v>
      </c>
      <c r="W22" s="120"/>
      <c r="X22" s="120"/>
      <c r="Y22" s="120"/>
      <c r="Z22" s="120"/>
      <c r="AA22" s="120"/>
      <c r="AB22" s="120"/>
      <c r="AC22" s="120"/>
      <c r="AD22" s="120"/>
      <c r="AE22" s="120"/>
      <c r="AF22" s="120"/>
      <c r="AG22" s="253">
        <f t="shared" si="10"/>
        <v>0</v>
      </c>
      <c r="AI22" s="199" t="str">
        <f t="shared" si="8"/>
        <v>Units:</v>
      </c>
      <c r="AJ22" s="120"/>
      <c r="AK22" s="120"/>
      <c r="AL22" s="120"/>
      <c r="AM22" s="120"/>
      <c r="AN22" s="120"/>
      <c r="AO22" s="120"/>
      <c r="AP22" s="120"/>
      <c r="AQ22" s="120"/>
      <c r="AR22" s="120"/>
      <c r="AS22" s="120"/>
      <c r="AT22" s="253">
        <f t="shared" si="11"/>
        <v>0</v>
      </c>
    </row>
    <row r="23" spans="1:46">
      <c r="A23" s="204" t="str">
        <f>'N3.01'!A23</f>
        <v>Stage 2: Without Intervention Risk Change</v>
      </c>
      <c r="B23" s="204" t="str">
        <f>'N3.01'!B23</f>
        <v>Non-Intervention Impacts</v>
      </c>
      <c r="C23" s="204" t="str">
        <f>'N3.01'!C23</f>
        <v>Deterioration Change Impact</v>
      </c>
      <c r="D23" s="204" t="str">
        <f>'N3.01'!D23</f>
        <v>Non-Intervention</v>
      </c>
      <c r="F23" s="212" t="s">
        <v>51</v>
      </c>
      <c r="G23" s="254">
        <f t="shared" ref="G23:P23" si="12">G$22-G$21</f>
        <v>0</v>
      </c>
      <c r="H23" s="254">
        <f t="shared" si="12"/>
        <v>0</v>
      </c>
      <c r="I23" s="254">
        <f t="shared" si="12"/>
        <v>0</v>
      </c>
      <c r="J23" s="254">
        <f t="shared" si="12"/>
        <v>0</v>
      </c>
      <c r="K23" s="254">
        <f t="shared" si="12"/>
        <v>0</v>
      </c>
      <c r="L23" s="254">
        <f t="shared" si="12"/>
        <v>0</v>
      </c>
      <c r="M23" s="254">
        <f t="shared" si="12"/>
        <v>0</v>
      </c>
      <c r="N23" s="254">
        <f t="shared" si="12"/>
        <v>0</v>
      </c>
      <c r="O23" s="254">
        <f t="shared" si="12"/>
        <v>0</v>
      </c>
      <c r="P23" s="254">
        <f t="shared" si="12"/>
        <v>0</v>
      </c>
      <c r="Q23" s="253">
        <f t="shared" ref="Q23:Q32" si="13">SUM(G23:P23)</f>
        <v>0</v>
      </c>
      <c r="S23" s="199" t="str">
        <f t="shared" si="5"/>
        <v>Units:</v>
      </c>
      <c r="T23" s="120"/>
      <c r="V23" s="199" t="str">
        <f t="shared" si="6"/>
        <v>Units:</v>
      </c>
      <c r="W23" s="254">
        <f t="shared" ref="W23:AF23" si="14">W$22-W$21</f>
        <v>0</v>
      </c>
      <c r="X23" s="254">
        <f t="shared" si="14"/>
        <v>0</v>
      </c>
      <c r="Y23" s="254">
        <f t="shared" si="14"/>
        <v>0</v>
      </c>
      <c r="Z23" s="254">
        <f t="shared" si="14"/>
        <v>0</v>
      </c>
      <c r="AA23" s="254">
        <f t="shared" si="14"/>
        <v>0</v>
      </c>
      <c r="AB23" s="254">
        <f t="shared" si="14"/>
        <v>0</v>
      </c>
      <c r="AC23" s="254">
        <f t="shared" si="14"/>
        <v>0</v>
      </c>
      <c r="AD23" s="254">
        <f t="shared" si="14"/>
        <v>0</v>
      </c>
      <c r="AE23" s="254">
        <f t="shared" si="14"/>
        <v>0</v>
      </c>
      <c r="AF23" s="254">
        <f t="shared" si="14"/>
        <v>0</v>
      </c>
      <c r="AG23" s="253">
        <f t="shared" si="10"/>
        <v>0</v>
      </c>
      <c r="AI23" s="199" t="str">
        <f t="shared" si="8"/>
        <v>Units:</v>
      </c>
      <c r="AJ23" s="254">
        <f t="shared" ref="AJ23:AS23" si="15">AJ$22-AJ$21</f>
        <v>0</v>
      </c>
      <c r="AK23" s="254">
        <f t="shared" si="15"/>
        <v>0</v>
      </c>
      <c r="AL23" s="254">
        <f t="shared" si="15"/>
        <v>0</v>
      </c>
      <c r="AM23" s="254">
        <f t="shared" si="15"/>
        <v>0</v>
      </c>
      <c r="AN23" s="254">
        <f t="shared" si="15"/>
        <v>0</v>
      </c>
      <c r="AO23" s="254">
        <f t="shared" si="15"/>
        <v>0</v>
      </c>
      <c r="AP23" s="254">
        <f t="shared" si="15"/>
        <v>0</v>
      </c>
      <c r="AQ23" s="254">
        <f t="shared" si="15"/>
        <v>0</v>
      </c>
      <c r="AR23" s="254">
        <f t="shared" si="15"/>
        <v>0</v>
      </c>
      <c r="AS23" s="254">
        <f t="shared" si="15"/>
        <v>0</v>
      </c>
      <c r="AT23" s="253">
        <f t="shared" si="11"/>
        <v>0</v>
      </c>
    </row>
    <row r="24" spans="1:46">
      <c r="A24" s="204" t="str">
        <f>'N3.01'!A24</f>
        <v>Stage 2: Without Intervention Risk Change</v>
      </c>
      <c r="B24" s="204" t="str">
        <f>'N3.01'!B24</f>
        <v>Non-Intervention Impacts</v>
      </c>
      <c r="C24" s="204" t="str">
        <f>'N3.01'!C24</f>
        <v>Revised Forecast Methodology Change</v>
      </c>
      <c r="D24" s="204" t="str">
        <f>'N3.01'!D24</f>
        <v>N/A</v>
      </c>
      <c r="F24" s="212" t="s">
        <v>51</v>
      </c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253">
        <f>SUM(G24:P24)</f>
        <v>0</v>
      </c>
      <c r="S24" s="199" t="str">
        <f t="shared" si="5"/>
        <v>Units:</v>
      </c>
      <c r="T24" s="120"/>
      <c r="V24" s="199" t="str">
        <f t="shared" si="6"/>
        <v>Units:</v>
      </c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253">
        <f t="shared" si="10"/>
        <v>0</v>
      </c>
      <c r="AI24" s="199" t="str">
        <f t="shared" si="8"/>
        <v>Units:</v>
      </c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253">
        <f t="shared" si="11"/>
        <v>0</v>
      </c>
    </row>
    <row r="25" spans="1:46">
      <c r="A25" s="204" t="str">
        <f>'N3.01'!A25</f>
        <v>Stage 2: Without Intervention Risk Change</v>
      </c>
      <c r="B25" s="204" t="str">
        <f>'N3.01'!B25</f>
        <v>Non-Intervention Impacts</v>
      </c>
      <c r="C25" s="204" t="str">
        <f>'N3.01'!C25</f>
        <v>Methodology Change Impact</v>
      </c>
      <c r="D25" s="204" t="str">
        <f>'N3.01'!D25</f>
        <v>Non-Intervention</v>
      </c>
      <c r="F25" s="212" t="s">
        <v>51</v>
      </c>
      <c r="G25" s="254">
        <f t="shared" ref="G25:P25" si="16">G$24-G$22</f>
        <v>0</v>
      </c>
      <c r="H25" s="254">
        <f t="shared" si="16"/>
        <v>0</v>
      </c>
      <c r="I25" s="254">
        <f t="shared" si="16"/>
        <v>0</v>
      </c>
      <c r="J25" s="254">
        <f t="shared" si="16"/>
        <v>0</v>
      </c>
      <c r="K25" s="254">
        <f t="shared" si="16"/>
        <v>0</v>
      </c>
      <c r="L25" s="254">
        <f t="shared" si="16"/>
        <v>0</v>
      </c>
      <c r="M25" s="254">
        <f t="shared" si="16"/>
        <v>0</v>
      </c>
      <c r="N25" s="254">
        <f t="shared" si="16"/>
        <v>0</v>
      </c>
      <c r="O25" s="254">
        <f t="shared" si="16"/>
        <v>0</v>
      </c>
      <c r="P25" s="254">
        <f t="shared" si="16"/>
        <v>0</v>
      </c>
      <c r="Q25" s="253">
        <f t="shared" si="13"/>
        <v>0</v>
      </c>
      <c r="S25" s="199" t="str">
        <f t="shared" si="5"/>
        <v>Units:</v>
      </c>
      <c r="T25" s="120"/>
      <c r="V25" s="199" t="str">
        <f t="shared" si="6"/>
        <v>Units:</v>
      </c>
      <c r="W25" s="254">
        <f t="shared" ref="W25:AF25" si="17">W$24-W$22</f>
        <v>0</v>
      </c>
      <c r="X25" s="254">
        <f t="shared" si="17"/>
        <v>0</v>
      </c>
      <c r="Y25" s="254">
        <f t="shared" si="17"/>
        <v>0</v>
      </c>
      <c r="Z25" s="254">
        <f t="shared" si="17"/>
        <v>0</v>
      </c>
      <c r="AA25" s="254">
        <f t="shared" si="17"/>
        <v>0</v>
      </c>
      <c r="AB25" s="254">
        <f t="shared" si="17"/>
        <v>0</v>
      </c>
      <c r="AC25" s="254">
        <f t="shared" si="17"/>
        <v>0</v>
      </c>
      <c r="AD25" s="254">
        <f t="shared" si="17"/>
        <v>0</v>
      </c>
      <c r="AE25" s="254">
        <f t="shared" si="17"/>
        <v>0</v>
      </c>
      <c r="AF25" s="254">
        <f t="shared" si="17"/>
        <v>0</v>
      </c>
      <c r="AG25" s="253">
        <f t="shared" si="10"/>
        <v>0</v>
      </c>
      <c r="AI25" s="199" t="str">
        <f t="shared" si="8"/>
        <v>Units:</v>
      </c>
      <c r="AJ25" s="254">
        <f t="shared" ref="AJ25:AS25" si="18">AJ$24-AJ$22</f>
        <v>0</v>
      </c>
      <c r="AK25" s="254">
        <f t="shared" si="18"/>
        <v>0</v>
      </c>
      <c r="AL25" s="254">
        <f t="shared" si="18"/>
        <v>0</v>
      </c>
      <c r="AM25" s="254">
        <f t="shared" si="18"/>
        <v>0</v>
      </c>
      <c r="AN25" s="254">
        <f t="shared" si="18"/>
        <v>0</v>
      </c>
      <c r="AO25" s="254">
        <f t="shared" si="18"/>
        <v>0</v>
      </c>
      <c r="AP25" s="254">
        <f t="shared" si="18"/>
        <v>0</v>
      </c>
      <c r="AQ25" s="254">
        <f t="shared" si="18"/>
        <v>0</v>
      </c>
      <c r="AR25" s="254">
        <f t="shared" si="18"/>
        <v>0</v>
      </c>
      <c r="AS25" s="254">
        <f t="shared" si="18"/>
        <v>0</v>
      </c>
      <c r="AT25" s="253">
        <f t="shared" si="11"/>
        <v>0</v>
      </c>
    </row>
    <row r="26" spans="1:46">
      <c r="A26" s="204" t="str">
        <f>'N3.01'!A26</f>
        <v>Stage 2: Without Intervention Risk Change</v>
      </c>
      <c r="B26" s="204" t="str">
        <f>'N3.01'!B26</f>
        <v>Load Related Work</v>
      </c>
      <c r="C26" s="204" t="str">
        <f>'N3.01'!C26</f>
        <v>Asset Additions (not part of replace or refurb)</v>
      </c>
      <c r="D26" s="204" t="str">
        <f>'N3.01'!D26</f>
        <v>Other Interventions</v>
      </c>
      <c r="F26" s="212" t="s">
        <v>51</v>
      </c>
      <c r="G26" s="120"/>
      <c r="H26" s="120"/>
      <c r="I26" s="120"/>
      <c r="J26" s="120"/>
      <c r="K26" s="120"/>
      <c r="L26" s="120"/>
      <c r="M26" s="120"/>
      <c r="N26" s="120"/>
      <c r="O26" s="120"/>
      <c r="P26" s="120"/>
      <c r="Q26" s="253">
        <f t="shared" si="13"/>
        <v>0</v>
      </c>
      <c r="S26" s="199" t="str">
        <f t="shared" si="5"/>
        <v>Units:</v>
      </c>
      <c r="T26" s="120"/>
      <c r="V26" s="199" t="str">
        <f t="shared" si="6"/>
        <v>Units:</v>
      </c>
      <c r="W26" s="120"/>
      <c r="X26" s="120"/>
      <c r="Y26" s="120"/>
      <c r="Z26" s="120"/>
      <c r="AA26" s="120"/>
      <c r="AB26" s="120"/>
      <c r="AC26" s="120"/>
      <c r="AD26" s="120"/>
      <c r="AE26" s="120"/>
      <c r="AF26" s="120"/>
      <c r="AG26" s="253">
        <f t="shared" si="10"/>
        <v>0</v>
      </c>
      <c r="AI26" s="199" t="str">
        <f t="shared" si="8"/>
        <v>Units:</v>
      </c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253">
        <f t="shared" si="11"/>
        <v>0</v>
      </c>
    </row>
    <row r="27" spans="1:46">
      <c r="A27" s="204" t="str">
        <f>'N3.01'!A27</f>
        <v>Stage 2: Without Intervention Risk Change</v>
      </c>
      <c r="B27" s="204" t="str">
        <f>'N3.01'!B27</f>
        <v>Load Related Work</v>
      </c>
      <c r="C27" s="204" t="str">
        <f>'N3.01'!C27</f>
        <v>Asset Disposals  (not part of replace or refurb)</v>
      </c>
      <c r="D27" s="204" t="str">
        <f>'N3.01'!D27</f>
        <v>Other Interventions</v>
      </c>
      <c r="F27" s="212" t="s">
        <v>51</v>
      </c>
      <c r="G27" s="120"/>
      <c r="H27" s="120"/>
      <c r="I27" s="120"/>
      <c r="J27" s="120"/>
      <c r="K27" s="120"/>
      <c r="L27" s="120"/>
      <c r="M27" s="120"/>
      <c r="N27" s="120"/>
      <c r="O27" s="120"/>
      <c r="P27" s="120"/>
      <c r="Q27" s="253">
        <f t="shared" si="13"/>
        <v>0</v>
      </c>
      <c r="S27" s="199" t="str">
        <f t="shared" si="5"/>
        <v>Units:</v>
      </c>
      <c r="T27" s="120"/>
      <c r="V27" s="199" t="str">
        <f t="shared" si="6"/>
        <v>Units:</v>
      </c>
      <c r="W27" s="120"/>
      <c r="X27" s="120"/>
      <c r="Y27" s="120"/>
      <c r="Z27" s="120"/>
      <c r="AA27" s="120"/>
      <c r="AB27" s="120"/>
      <c r="AC27" s="120"/>
      <c r="AD27" s="120"/>
      <c r="AE27" s="120"/>
      <c r="AF27" s="120"/>
      <c r="AG27" s="253">
        <f t="shared" si="10"/>
        <v>0</v>
      </c>
      <c r="AI27" s="199" t="str">
        <f t="shared" si="8"/>
        <v>Units:</v>
      </c>
      <c r="AJ27" s="120"/>
      <c r="AK27" s="120"/>
      <c r="AL27" s="120"/>
      <c r="AM27" s="120"/>
      <c r="AN27" s="120"/>
      <c r="AO27" s="120"/>
      <c r="AP27" s="120"/>
      <c r="AQ27" s="120"/>
      <c r="AR27" s="120"/>
      <c r="AS27" s="120"/>
      <c r="AT27" s="253">
        <f t="shared" si="11"/>
        <v>0</v>
      </c>
    </row>
    <row r="28" spans="1:46">
      <c r="A28" s="204" t="str">
        <f>'N3.01'!A28</f>
        <v>Stage 2: Without Intervention Risk Change</v>
      </c>
      <c r="B28" s="204" t="str">
        <f>'N3.01'!B28</f>
        <v>Risk Changes</v>
      </c>
      <c r="C28" s="204" t="str">
        <f>'N3.01'!C28</f>
        <v>Changes in Maintenance Programme</v>
      </c>
      <c r="D28" s="204" t="str">
        <f>'N3.01'!D28</f>
        <v>Other Interventions</v>
      </c>
      <c r="F28" s="212" t="s">
        <v>51</v>
      </c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253">
        <f t="shared" si="13"/>
        <v>0</v>
      </c>
      <c r="S28" s="199" t="str">
        <f t="shared" si="5"/>
        <v>Units:</v>
      </c>
      <c r="T28" s="120"/>
      <c r="V28" s="199" t="str">
        <f t="shared" si="6"/>
        <v>Units:</v>
      </c>
      <c r="W28" s="120"/>
      <c r="X28" s="120"/>
      <c r="Y28" s="120"/>
      <c r="Z28" s="120"/>
      <c r="AA28" s="120"/>
      <c r="AB28" s="120"/>
      <c r="AC28" s="120"/>
      <c r="AD28" s="120"/>
      <c r="AE28" s="120"/>
      <c r="AF28" s="120"/>
      <c r="AG28" s="253">
        <f t="shared" si="10"/>
        <v>0</v>
      </c>
      <c r="AI28" s="199" t="str">
        <f t="shared" si="8"/>
        <v>Units:</v>
      </c>
      <c r="AJ28" s="120"/>
      <c r="AK28" s="120"/>
      <c r="AL28" s="120"/>
      <c r="AM28" s="120"/>
      <c r="AN28" s="120"/>
      <c r="AO28" s="120"/>
      <c r="AP28" s="120"/>
      <c r="AQ28" s="120"/>
      <c r="AR28" s="120"/>
      <c r="AS28" s="120"/>
      <c r="AT28" s="253">
        <f t="shared" si="11"/>
        <v>0</v>
      </c>
    </row>
    <row r="29" spans="1:46">
      <c r="A29" s="204" t="str">
        <f>'N3.01'!A29</f>
        <v>Stage 2: Without Intervention Risk Change</v>
      </c>
      <c r="B29" s="204" t="str">
        <f>'N3.01'!B29</f>
        <v>Risk Changes</v>
      </c>
      <c r="C29" s="204" t="str">
        <f>'N3.01'!C29</f>
        <v>Manual Over-ride on PoF or CoF</v>
      </c>
      <c r="D29" s="204" t="str">
        <f>'N3.01'!D29</f>
        <v>Non-Intervention</v>
      </c>
      <c r="F29" s="212" t="s">
        <v>51</v>
      </c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253">
        <f t="shared" si="13"/>
        <v>0</v>
      </c>
      <c r="S29" s="199" t="str">
        <f t="shared" si="5"/>
        <v>Units:</v>
      </c>
      <c r="T29" s="120"/>
      <c r="V29" s="199" t="str">
        <f t="shared" si="6"/>
        <v>Units:</v>
      </c>
      <c r="W29" s="120"/>
      <c r="X29" s="120"/>
      <c r="Y29" s="120"/>
      <c r="Z29" s="120"/>
      <c r="AA29" s="120"/>
      <c r="AB29" s="120"/>
      <c r="AC29" s="120"/>
      <c r="AD29" s="120"/>
      <c r="AE29" s="120"/>
      <c r="AF29" s="120"/>
      <c r="AG29" s="253">
        <f t="shared" si="10"/>
        <v>0</v>
      </c>
      <c r="AI29" s="199" t="str">
        <f t="shared" si="8"/>
        <v>Units:</v>
      </c>
      <c r="AJ29" s="120"/>
      <c r="AK29" s="120"/>
      <c r="AL29" s="120"/>
      <c r="AM29" s="120"/>
      <c r="AN29" s="120"/>
      <c r="AO29" s="120"/>
      <c r="AP29" s="120"/>
      <c r="AQ29" s="120"/>
      <c r="AR29" s="120"/>
      <c r="AS29" s="120"/>
      <c r="AT29" s="253">
        <f t="shared" si="11"/>
        <v>0</v>
      </c>
    </row>
    <row r="30" spans="1:46">
      <c r="A30" s="204" t="str">
        <f>'N3.01'!A30</f>
        <v>Stage 2: Without Intervention Risk Change</v>
      </c>
      <c r="B30" s="204" t="str">
        <f>'N3.01'!B30</f>
        <v>Risk Changes</v>
      </c>
      <c r="C30" s="204" t="str">
        <f>'N3.01'!C30</f>
        <v>Extension of Expected Asset Life</v>
      </c>
      <c r="D30" s="204" t="str">
        <f>'N3.01'!D30</f>
        <v>Non-Intervention</v>
      </c>
      <c r="F30" s="212" t="s">
        <v>51</v>
      </c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253">
        <f t="shared" si="13"/>
        <v>0</v>
      </c>
      <c r="S30" s="199" t="str">
        <f t="shared" si="5"/>
        <v>Units:</v>
      </c>
      <c r="T30" s="120"/>
      <c r="V30" s="199" t="str">
        <f t="shared" si="6"/>
        <v>Units:</v>
      </c>
      <c r="W30" s="120"/>
      <c r="X30" s="120"/>
      <c r="Y30" s="120"/>
      <c r="Z30" s="120"/>
      <c r="AA30" s="120"/>
      <c r="AB30" s="120"/>
      <c r="AC30" s="120"/>
      <c r="AD30" s="120"/>
      <c r="AE30" s="120"/>
      <c r="AF30" s="120"/>
      <c r="AG30" s="253">
        <f t="shared" si="10"/>
        <v>0</v>
      </c>
      <c r="AI30" s="199" t="str">
        <f t="shared" si="8"/>
        <v>Units:</v>
      </c>
      <c r="AJ30" s="120"/>
      <c r="AK30" s="120"/>
      <c r="AL30" s="120"/>
      <c r="AM30" s="120"/>
      <c r="AN30" s="120"/>
      <c r="AO30" s="120"/>
      <c r="AP30" s="120"/>
      <c r="AQ30" s="120"/>
      <c r="AR30" s="120"/>
      <c r="AS30" s="120"/>
      <c r="AT30" s="253">
        <f t="shared" si="11"/>
        <v>0</v>
      </c>
    </row>
    <row r="31" spans="1:46">
      <c r="A31" s="204" t="str">
        <f>'N3.01'!A31</f>
        <v>Stage 2: Without Intervention Risk Change</v>
      </c>
      <c r="B31" s="204" t="str">
        <f>'N3.01'!B31</f>
        <v>Risk Changes</v>
      </c>
      <c r="C31" s="204" t="str">
        <f>'N3.01'!C31</f>
        <v>Consequential Interventions</v>
      </c>
      <c r="D31" s="204" t="str">
        <f>'N3.01'!D31</f>
        <v>Non-Intervention</v>
      </c>
      <c r="F31" s="212" t="s">
        <v>51</v>
      </c>
      <c r="G31" s="120"/>
      <c r="H31" s="120"/>
      <c r="I31" s="120"/>
      <c r="J31" s="120"/>
      <c r="K31" s="120"/>
      <c r="L31" s="120"/>
      <c r="M31" s="120"/>
      <c r="N31" s="120"/>
      <c r="O31" s="120"/>
      <c r="P31" s="120"/>
      <c r="Q31" s="253">
        <f t="shared" si="13"/>
        <v>0</v>
      </c>
      <c r="S31" s="199" t="str">
        <f t="shared" si="5"/>
        <v>Units:</v>
      </c>
      <c r="T31" s="120"/>
      <c r="V31" s="199" t="str">
        <f t="shared" si="6"/>
        <v>Units:</v>
      </c>
      <c r="W31" s="120"/>
      <c r="X31" s="120"/>
      <c r="Y31" s="120"/>
      <c r="Z31" s="120"/>
      <c r="AA31" s="120"/>
      <c r="AB31" s="120"/>
      <c r="AC31" s="120"/>
      <c r="AD31" s="120"/>
      <c r="AE31" s="120"/>
      <c r="AF31" s="120"/>
      <c r="AG31" s="253">
        <f t="shared" si="10"/>
        <v>0</v>
      </c>
      <c r="AI31" s="199" t="str">
        <f t="shared" si="8"/>
        <v>Units:</v>
      </c>
      <c r="AJ31" s="120"/>
      <c r="AK31" s="120"/>
      <c r="AL31" s="120"/>
      <c r="AM31" s="120"/>
      <c r="AN31" s="120"/>
      <c r="AO31" s="120"/>
      <c r="AP31" s="120"/>
      <c r="AQ31" s="120"/>
      <c r="AR31" s="120"/>
      <c r="AS31" s="120"/>
      <c r="AT31" s="253">
        <f t="shared" si="11"/>
        <v>0</v>
      </c>
    </row>
    <row r="32" spans="1:46">
      <c r="A32" s="204" t="str">
        <f>'N3.01'!A32</f>
        <v>Stage 2: Without Intervention Risk Change</v>
      </c>
      <c r="B32" s="204" t="str">
        <f>'N3.01'!B32</f>
        <v>Risk Changes</v>
      </c>
      <c r="C32" s="248" t="str">
        <f>'N3.01'!C32</f>
        <v>Optional entry 3</v>
      </c>
      <c r="D32" s="204" t="str">
        <f>'N3.01'!D32</f>
        <v>N/A</v>
      </c>
      <c r="F32" s="212" t="s">
        <v>51</v>
      </c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253">
        <f t="shared" si="13"/>
        <v>0</v>
      </c>
      <c r="S32" s="199" t="str">
        <f t="shared" si="5"/>
        <v>Units:</v>
      </c>
      <c r="T32" s="120"/>
      <c r="V32" s="199" t="str">
        <f t="shared" si="6"/>
        <v>Units:</v>
      </c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253">
        <f t="shared" si="10"/>
        <v>0</v>
      </c>
      <c r="AI32" s="199" t="str">
        <f t="shared" si="8"/>
        <v>Units:</v>
      </c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253">
        <f t="shared" si="11"/>
        <v>0</v>
      </c>
    </row>
    <row r="33" spans="1:46">
      <c r="A33" s="247" t="str">
        <f>'N3.01'!A33</f>
        <v>Stage 3: RIIO-2 Without Intervention Position 2025/26</v>
      </c>
      <c r="B33" s="247" t="str">
        <f>'N3.01'!B33</f>
        <v>Total Asset Category Risk</v>
      </c>
      <c r="C33" s="247" t="str">
        <f>'N3.01'!C33</f>
        <v>Without Intervention Position</v>
      </c>
      <c r="D33" s="247" t="str">
        <f>'N3.01'!D33</f>
        <v>Total</v>
      </c>
      <c r="F33" s="212" t="s">
        <v>51</v>
      </c>
      <c r="G33" s="252">
        <f>SUM(G$20:G$21)+G$23+SUM(G$25:G$32)</f>
        <v>0</v>
      </c>
      <c r="H33" s="252">
        <f t="shared" ref="H33:P33" si="19">SUM(H$20:H$21)+H$23+SUM(H$25:H$32)</f>
        <v>0</v>
      </c>
      <c r="I33" s="252">
        <f t="shared" si="19"/>
        <v>0</v>
      </c>
      <c r="J33" s="252">
        <f t="shared" si="19"/>
        <v>0</v>
      </c>
      <c r="K33" s="252">
        <f t="shared" si="19"/>
        <v>0</v>
      </c>
      <c r="L33" s="252">
        <f t="shared" si="19"/>
        <v>0</v>
      </c>
      <c r="M33" s="252">
        <f t="shared" si="19"/>
        <v>0</v>
      </c>
      <c r="N33" s="252">
        <f t="shared" si="19"/>
        <v>0</v>
      </c>
      <c r="O33" s="252">
        <f t="shared" si="19"/>
        <v>0</v>
      </c>
      <c r="P33" s="252">
        <f t="shared" si="19"/>
        <v>0</v>
      </c>
      <c r="Q33" s="252">
        <f>SUM(G33:P33)</f>
        <v>0</v>
      </c>
      <c r="S33" s="199" t="str">
        <f t="shared" si="5"/>
        <v>Units:</v>
      </c>
      <c r="T33" s="120"/>
      <c r="V33" s="199" t="str">
        <f t="shared" si="6"/>
        <v>Units:</v>
      </c>
      <c r="W33" s="252">
        <f t="shared" ref="W33:AF33" si="20">SUM(W$20:W$21)+W$23+SUM(W$25:W$32)</f>
        <v>0</v>
      </c>
      <c r="X33" s="252">
        <f t="shared" si="20"/>
        <v>0</v>
      </c>
      <c r="Y33" s="252">
        <f t="shared" si="20"/>
        <v>0</v>
      </c>
      <c r="Z33" s="252">
        <f t="shared" si="20"/>
        <v>0</v>
      </c>
      <c r="AA33" s="252">
        <f t="shared" si="20"/>
        <v>0</v>
      </c>
      <c r="AB33" s="252">
        <f t="shared" si="20"/>
        <v>0</v>
      </c>
      <c r="AC33" s="252">
        <f t="shared" si="20"/>
        <v>0</v>
      </c>
      <c r="AD33" s="252">
        <f t="shared" si="20"/>
        <v>0</v>
      </c>
      <c r="AE33" s="252">
        <f t="shared" si="20"/>
        <v>0</v>
      </c>
      <c r="AF33" s="252">
        <f t="shared" si="20"/>
        <v>0</v>
      </c>
      <c r="AG33" s="252">
        <f>SUM(W33:AF33)</f>
        <v>0</v>
      </c>
      <c r="AI33" s="199" t="str">
        <f t="shared" si="8"/>
        <v>Units:</v>
      </c>
      <c r="AJ33" s="252">
        <f t="shared" ref="AJ33:AS33" si="21">SUM(AJ$20:AJ$21)+AJ$23+SUM(AJ$25:AJ$32)</f>
        <v>0</v>
      </c>
      <c r="AK33" s="252">
        <f t="shared" si="21"/>
        <v>0</v>
      </c>
      <c r="AL33" s="252">
        <f t="shared" si="21"/>
        <v>0</v>
      </c>
      <c r="AM33" s="252">
        <f t="shared" si="21"/>
        <v>0</v>
      </c>
      <c r="AN33" s="252">
        <f t="shared" si="21"/>
        <v>0</v>
      </c>
      <c r="AO33" s="252">
        <f t="shared" si="21"/>
        <v>0</v>
      </c>
      <c r="AP33" s="252">
        <f t="shared" si="21"/>
        <v>0</v>
      </c>
      <c r="AQ33" s="252">
        <f t="shared" si="21"/>
        <v>0</v>
      </c>
      <c r="AR33" s="252">
        <f t="shared" si="21"/>
        <v>0</v>
      </c>
      <c r="AS33" s="252">
        <f t="shared" si="21"/>
        <v>0</v>
      </c>
      <c r="AT33" s="252">
        <f>SUM(AJ33:AS33)</f>
        <v>0</v>
      </c>
    </row>
    <row r="34" spans="1:46">
      <c r="A34" s="204" t="str">
        <f>'N3.01'!A34</f>
        <v>Stage 3:With Intervention Risk Change</v>
      </c>
      <c r="B34" s="204" t="str">
        <f>'N3.01'!B34</f>
        <v>Non-Intervention Impacts</v>
      </c>
      <c r="C34" s="204" t="str">
        <f>'N3.01'!C34</f>
        <v>Methodology Change Impact</v>
      </c>
      <c r="D34" s="204" t="str">
        <f>'N3.01'!D34</f>
        <v>Non-Intervention</v>
      </c>
      <c r="F34" s="212" t="s">
        <v>51</v>
      </c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253">
        <f t="shared" ref="Q34:Q47" si="22">SUM(G34:P34)</f>
        <v>0</v>
      </c>
      <c r="S34" s="199" t="str">
        <f t="shared" si="5"/>
        <v>Units:</v>
      </c>
      <c r="T34" s="120"/>
      <c r="V34" s="199" t="str">
        <f t="shared" si="6"/>
        <v>Units:</v>
      </c>
      <c r="W34" s="120"/>
      <c r="X34" s="120"/>
      <c r="Y34" s="120"/>
      <c r="Z34" s="120"/>
      <c r="AA34" s="120"/>
      <c r="AB34" s="120"/>
      <c r="AC34" s="120"/>
      <c r="AD34" s="120"/>
      <c r="AE34" s="120"/>
      <c r="AF34" s="120"/>
      <c r="AG34" s="253">
        <f t="shared" ref="AG34:AG47" si="23">SUM(W34:AF34)</f>
        <v>0</v>
      </c>
      <c r="AI34" s="199" t="str">
        <f t="shared" si="8"/>
        <v>Units:</v>
      </c>
      <c r="AJ34" s="120"/>
      <c r="AK34" s="120"/>
      <c r="AL34" s="120"/>
      <c r="AM34" s="120"/>
      <c r="AN34" s="120"/>
      <c r="AO34" s="120"/>
      <c r="AP34" s="120"/>
      <c r="AQ34" s="120"/>
      <c r="AR34" s="120"/>
      <c r="AS34" s="120"/>
      <c r="AT34" s="253">
        <f t="shared" ref="AT34:AT47" si="24">SUM(AJ34:AS34)</f>
        <v>0</v>
      </c>
    </row>
    <row r="35" spans="1:46">
      <c r="A35" s="204" t="str">
        <f>'N3.01'!A35</f>
        <v>Stage 3:With Intervention Risk Change</v>
      </c>
      <c r="B35" s="204" t="str">
        <f>'N3.01'!B35</f>
        <v>Non-Intervention Impacts</v>
      </c>
      <c r="C35" s="204" t="str">
        <f>'N3.01'!C35</f>
        <v>Data Revision Impact</v>
      </c>
      <c r="D35" s="204" t="str">
        <f>'N3.01'!D35</f>
        <v>Non-Intervention</v>
      </c>
      <c r="F35" s="212" t="s">
        <v>51</v>
      </c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253">
        <f t="shared" si="22"/>
        <v>0</v>
      </c>
      <c r="S35" s="199" t="str">
        <f t="shared" si="5"/>
        <v>Units:</v>
      </c>
      <c r="T35" s="120"/>
      <c r="V35" s="199" t="str">
        <f t="shared" si="6"/>
        <v>Units:</v>
      </c>
      <c r="W35" s="120"/>
      <c r="X35" s="120"/>
      <c r="Y35" s="120"/>
      <c r="Z35" s="120"/>
      <c r="AA35" s="120"/>
      <c r="AB35" s="120"/>
      <c r="AC35" s="120"/>
      <c r="AD35" s="120"/>
      <c r="AE35" s="120"/>
      <c r="AF35" s="120"/>
      <c r="AG35" s="253">
        <f t="shared" si="23"/>
        <v>0</v>
      </c>
      <c r="AI35" s="199" t="str">
        <f t="shared" si="8"/>
        <v>Units:</v>
      </c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253">
        <f t="shared" si="24"/>
        <v>0</v>
      </c>
    </row>
    <row r="36" spans="1:46">
      <c r="A36" s="204" t="str">
        <f>'N3.01'!A36</f>
        <v>Stage 3:With Intervention Risk Change</v>
      </c>
      <c r="B36" s="204" t="str">
        <f>'N3.01'!B36</f>
        <v>Non-Intervention Impacts</v>
      </c>
      <c r="C36" s="204" t="str">
        <f>'N3.01'!C36</f>
        <v>Manual Over-ride on PoF or CoF</v>
      </c>
      <c r="D36" s="204" t="str">
        <f>'N3.01'!D36</f>
        <v>Non-Intervention</v>
      </c>
      <c r="F36" s="212" t="s">
        <v>51</v>
      </c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253">
        <f t="shared" si="22"/>
        <v>0</v>
      </c>
      <c r="S36" s="199" t="str">
        <f t="shared" si="5"/>
        <v>Units:</v>
      </c>
      <c r="T36" s="120"/>
      <c r="V36" s="199" t="str">
        <f t="shared" si="6"/>
        <v>Units:</v>
      </c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253">
        <f t="shared" si="23"/>
        <v>0</v>
      </c>
      <c r="AI36" s="199" t="str">
        <f t="shared" si="8"/>
        <v>Units:</v>
      </c>
      <c r="AJ36" s="120"/>
      <c r="AK36" s="120"/>
      <c r="AL36" s="120"/>
      <c r="AM36" s="120"/>
      <c r="AN36" s="120"/>
      <c r="AO36" s="120"/>
      <c r="AP36" s="120"/>
      <c r="AQ36" s="120"/>
      <c r="AR36" s="120"/>
      <c r="AS36" s="120"/>
      <c r="AT36" s="253">
        <f t="shared" si="24"/>
        <v>0</v>
      </c>
    </row>
    <row r="37" spans="1:46">
      <c r="A37" s="204" t="str">
        <f>'N3.01'!A37</f>
        <v>Stage 3:With Intervention Risk Change</v>
      </c>
      <c r="B37" s="204" t="str">
        <f>'N3.01'!B37</f>
        <v>Non-Intervention Impacts</v>
      </c>
      <c r="C37" s="204" t="str">
        <f>'N3.01'!C37</f>
        <v>Extension of Expected Asset Life</v>
      </c>
      <c r="D37" s="204" t="str">
        <f>'N3.01'!D37</f>
        <v>Non-Intervention</v>
      </c>
      <c r="F37" s="212" t="s">
        <v>51</v>
      </c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253">
        <f t="shared" si="22"/>
        <v>0</v>
      </c>
      <c r="S37" s="199" t="str">
        <f t="shared" si="5"/>
        <v>Units:</v>
      </c>
      <c r="T37" s="120"/>
      <c r="V37" s="199" t="str">
        <f t="shared" si="6"/>
        <v>Units:</v>
      </c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253">
        <f t="shared" si="23"/>
        <v>0</v>
      </c>
      <c r="AI37" s="199" t="str">
        <f t="shared" si="8"/>
        <v>Units:</v>
      </c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253">
        <f t="shared" si="24"/>
        <v>0</v>
      </c>
    </row>
    <row r="38" spans="1:46">
      <c r="A38" s="204" t="str">
        <f>'N3.01'!A38</f>
        <v>Stage 3:With Intervention Risk Change</v>
      </c>
      <c r="B38" s="204" t="str">
        <f>'N3.01'!B38</f>
        <v>Non-Intervention Impacts</v>
      </c>
      <c r="C38" s="204" t="str">
        <f>'N3.01'!C38</f>
        <v>Consequential Interventions</v>
      </c>
      <c r="D38" s="204" t="str">
        <f>'N3.01'!D38</f>
        <v>Non-Intervention</v>
      </c>
      <c r="F38" s="212" t="s">
        <v>51</v>
      </c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253">
        <f t="shared" si="22"/>
        <v>0</v>
      </c>
      <c r="S38" s="199" t="str">
        <f t="shared" si="5"/>
        <v>Units:</v>
      </c>
      <c r="T38" s="120"/>
      <c r="V38" s="199" t="str">
        <f t="shared" si="6"/>
        <v>Units:</v>
      </c>
      <c r="W38" s="120"/>
      <c r="X38" s="120"/>
      <c r="Y38" s="120"/>
      <c r="Z38" s="120"/>
      <c r="AA38" s="120"/>
      <c r="AB38" s="120"/>
      <c r="AC38" s="120"/>
      <c r="AD38" s="120"/>
      <c r="AE38" s="120"/>
      <c r="AF38" s="120"/>
      <c r="AG38" s="253">
        <f t="shared" si="23"/>
        <v>0</v>
      </c>
      <c r="AI38" s="199" t="str">
        <f t="shared" si="8"/>
        <v>Units:</v>
      </c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253">
        <f t="shared" si="24"/>
        <v>0</v>
      </c>
    </row>
    <row r="39" spans="1:46">
      <c r="A39" s="204" t="str">
        <f>'N3.01'!A39</f>
        <v>Stage 3:With Intervention Risk Change</v>
      </c>
      <c r="B39" s="204" t="str">
        <f>'N3.01'!B39</f>
        <v>Asset Intervention Impacts</v>
      </c>
      <c r="C39" s="204" t="str">
        <f>'N3.01'!C39</f>
        <v>Asset Replacement (PoF Driven)</v>
      </c>
      <c r="D39" s="204" t="str">
        <f>'N3.01'!D39</f>
        <v>Replacement</v>
      </c>
      <c r="F39" s="212" t="s">
        <v>51</v>
      </c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253">
        <f t="shared" si="22"/>
        <v>0</v>
      </c>
      <c r="S39" s="199" t="str">
        <f t="shared" si="5"/>
        <v>Units:</v>
      </c>
      <c r="T39" s="120"/>
      <c r="V39" s="199" t="str">
        <f t="shared" si="6"/>
        <v>Units:</v>
      </c>
      <c r="W39" s="120"/>
      <c r="X39" s="120"/>
      <c r="Y39" s="120"/>
      <c r="Z39" s="120"/>
      <c r="AA39" s="120"/>
      <c r="AB39" s="120"/>
      <c r="AC39" s="120"/>
      <c r="AD39" s="120"/>
      <c r="AE39" s="120"/>
      <c r="AF39" s="120"/>
      <c r="AG39" s="253">
        <f t="shared" si="23"/>
        <v>0</v>
      </c>
      <c r="AI39" s="199" t="str">
        <f t="shared" si="8"/>
        <v>Units:</v>
      </c>
      <c r="AJ39" s="120"/>
      <c r="AK39" s="120"/>
      <c r="AL39" s="120"/>
      <c r="AM39" s="120"/>
      <c r="AN39" s="120"/>
      <c r="AO39" s="120"/>
      <c r="AP39" s="120"/>
      <c r="AQ39" s="120"/>
      <c r="AR39" s="120"/>
      <c r="AS39" s="120"/>
      <c r="AT39" s="253">
        <f t="shared" si="24"/>
        <v>0</v>
      </c>
    </row>
    <row r="40" spans="1:46">
      <c r="A40" s="204" t="str">
        <f>'N3.01'!A40</f>
        <v>Stage 3:With Intervention Risk Change</v>
      </c>
      <c r="B40" s="204" t="str">
        <f>'N3.01'!B40</f>
        <v>Asset Intervention Impacts</v>
      </c>
      <c r="C40" s="204" t="str">
        <f>'N3.01'!C40</f>
        <v>Asset Replacement (CoF Driven)</v>
      </c>
      <c r="D40" s="204" t="str">
        <f>'N3.01'!D40</f>
        <v>Replacement</v>
      </c>
      <c r="F40" s="212" t="s">
        <v>51</v>
      </c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253">
        <f t="shared" si="22"/>
        <v>0</v>
      </c>
      <c r="S40" s="199" t="str">
        <f t="shared" si="5"/>
        <v>Units:</v>
      </c>
      <c r="T40" s="120"/>
      <c r="V40" s="199" t="str">
        <f t="shared" si="6"/>
        <v>Units:</v>
      </c>
      <c r="W40" s="120"/>
      <c r="X40" s="120"/>
      <c r="Y40" s="120"/>
      <c r="Z40" s="120"/>
      <c r="AA40" s="120"/>
      <c r="AB40" s="120"/>
      <c r="AC40" s="120"/>
      <c r="AD40" s="120"/>
      <c r="AE40" s="120"/>
      <c r="AF40" s="120"/>
      <c r="AG40" s="253">
        <f t="shared" si="23"/>
        <v>0</v>
      </c>
      <c r="AI40" s="199" t="str">
        <f t="shared" si="8"/>
        <v>Units:</v>
      </c>
      <c r="AJ40" s="120"/>
      <c r="AK40" s="120"/>
      <c r="AL40" s="120"/>
      <c r="AM40" s="120"/>
      <c r="AN40" s="120"/>
      <c r="AO40" s="120"/>
      <c r="AP40" s="120"/>
      <c r="AQ40" s="120"/>
      <c r="AR40" s="120"/>
      <c r="AS40" s="120"/>
      <c r="AT40" s="253">
        <f t="shared" si="24"/>
        <v>0</v>
      </c>
    </row>
    <row r="41" spans="1:46">
      <c r="A41" s="204" t="str">
        <f>'N3.01'!A41</f>
        <v>Stage 3:With Intervention Risk Change</v>
      </c>
      <c r="B41" s="204" t="str">
        <f>'N3.01'!B41</f>
        <v>Asset Intervention Impacts</v>
      </c>
      <c r="C41" s="204" t="str">
        <f>'N3.01'!C41</f>
        <v>Asset Replacement (Other Driven)</v>
      </c>
      <c r="D41" s="204" t="str">
        <f>'N3.01'!D41</f>
        <v>Replacement</v>
      </c>
      <c r="F41" s="212" t="s">
        <v>51</v>
      </c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253">
        <f t="shared" si="22"/>
        <v>0</v>
      </c>
      <c r="S41" s="199" t="str">
        <f t="shared" si="5"/>
        <v>Units:</v>
      </c>
      <c r="T41" s="120"/>
      <c r="V41" s="199" t="str">
        <f t="shared" si="6"/>
        <v>Units:</v>
      </c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253">
        <f t="shared" si="23"/>
        <v>0</v>
      </c>
      <c r="AI41" s="199" t="str">
        <f t="shared" si="8"/>
        <v>Units:</v>
      </c>
      <c r="AJ41" s="120"/>
      <c r="AK41" s="120"/>
      <c r="AL41" s="120"/>
      <c r="AM41" s="120"/>
      <c r="AN41" s="120"/>
      <c r="AO41" s="120"/>
      <c r="AP41" s="120"/>
      <c r="AQ41" s="120"/>
      <c r="AR41" s="120"/>
      <c r="AS41" s="120"/>
      <c r="AT41" s="253">
        <f t="shared" si="24"/>
        <v>0</v>
      </c>
    </row>
    <row r="42" spans="1:46">
      <c r="A42" s="204" t="str">
        <f>'N3.01'!A42</f>
        <v>Stage 3:With Intervention Risk Change</v>
      </c>
      <c r="B42" s="204" t="str">
        <f>'N3.01'!B42</f>
        <v>Asset Intervention Impacts</v>
      </c>
      <c r="C42" s="204" t="str">
        <f>'N3.01'!C42</f>
        <v>Asset Refurbishment (PoF Driven)</v>
      </c>
      <c r="D42" s="204" t="str">
        <f>'N3.01'!D42</f>
        <v>Refurbishment</v>
      </c>
      <c r="F42" s="212" t="s">
        <v>51</v>
      </c>
      <c r="G42" s="120"/>
      <c r="H42" s="120"/>
      <c r="I42" s="120"/>
      <c r="J42" s="120"/>
      <c r="K42" s="120"/>
      <c r="L42" s="120"/>
      <c r="M42" s="120"/>
      <c r="N42" s="120"/>
      <c r="O42" s="120"/>
      <c r="P42" s="120"/>
      <c r="Q42" s="253">
        <f t="shared" si="22"/>
        <v>0</v>
      </c>
      <c r="S42" s="199" t="str">
        <f t="shared" si="5"/>
        <v>Units:</v>
      </c>
      <c r="T42" s="120"/>
      <c r="V42" s="199" t="str">
        <f t="shared" si="6"/>
        <v>Units:</v>
      </c>
      <c r="W42" s="120"/>
      <c r="X42" s="120"/>
      <c r="Y42" s="120"/>
      <c r="Z42" s="120"/>
      <c r="AA42" s="120"/>
      <c r="AB42" s="120"/>
      <c r="AC42" s="120"/>
      <c r="AD42" s="120"/>
      <c r="AE42" s="120"/>
      <c r="AF42" s="120"/>
      <c r="AG42" s="253">
        <f t="shared" si="23"/>
        <v>0</v>
      </c>
      <c r="AI42" s="199" t="str">
        <f t="shared" si="8"/>
        <v>Units:</v>
      </c>
      <c r="AJ42" s="120"/>
      <c r="AK42" s="120"/>
      <c r="AL42" s="120"/>
      <c r="AM42" s="120"/>
      <c r="AN42" s="120"/>
      <c r="AO42" s="120"/>
      <c r="AP42" s="120"/>
      <c r="AQ42" s="120"/>
      <c r="AR42" s="120"/>
      <c r="AS42" s="120"/>
      <c r="AT42" s="253">
        <f t="shared" si="24"/>
        <v>0</v>
      </c>
    </row>
    <row r="43" spans="1:46">
      <c r="A43" s="204" t="str">
        <f>'N3.01'!A43</f>
        <v>Stage 3:With Intervention Risk Change</v>
      </c>
      <c r="B43" s="204" t="str">
        <f>'N3.01'!B43</f>
        <v>Asset Intervention Impacts</v>
      </c>
      <c r="C43" s="204" t="str">
        <f>'N3.01'!C43</f>
        <v>Asset Refurbishment (CoF Driven)</v>
      </c>
      <c r="D43" s="204" t="str">
        <f>'N3.01'!D43</f>
        <v>Refurbishment</v>
      </c>
      <c r="F43" s="212" t="s">
        <v>51</v>
      </c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253">
        <f t="shared" si="22"/>
        <v>0</v>
      </c>
      <c r="S43" s="199" t="str">
        <f t="shared" si="5"/>
        <v>Units:</v>
      </c>
      <c r="T43" s="120"/>
      <c r="V43" s="199" t="str">
        <f t="shared" si="6"/>
        <v>Units:</v>
      </c>
      <c r="W43" s="120"/>
      <c r="X43" s="120"/>
      <c r="Y43" s="120"/>
      <c r="Z43" s="120"/>
      <c r="AA43" s="120"/>
      <c r="AB43" s="120"/>
      <c r="AC43" s="120"/>
      <c r="AD43" s="120"/>
      <c r="AE43" s="120"/>
      <c r="AF43" s="120"/>
      <c r="AG43" s="253">
        <f t="shared" si="23"/>
        <v>0</v>
      </c>
      <c r="AI43" s="199" t="str">
        <f t="shared" si="8"/>
        <v>Units:</v>
      </c>
      <c r="AJ43" s="120"/>
      <c r="AK43" s="120"/>
      <c r="AL43" s="120"/>
      <c r="AM43" s="120"/>
      <c r="AN43" s="120"/>
      <c r="AO43" s="120"/>
      <c r="AP43" s="120"/>
      <c r="AQ43" s="120"/>
      <c r="AR43" s="120"/>
      <c r="AS43" s="120"/>
      <c r="AT43" s="253">
        <f t="shared" si="24"/>
        <v>0</v>
      </c>
    </row>
    <row r="44" spans="1:46">
      <c r="A44" s="204" t="str">
        <f>'N3.01'!A44</f>
        <v>Stage 3:With Intervention Risk Change</v>
      </c>
      <c r="B44" s="204" t="str">
        <f>'N3.01'!B44</f>
        <v>Asset Intervention Impacts</v>
      </c>
      <c r="C44" s="204" t="str">
        <f>'N3.01'!C44</f>
        <v>Asset Refurbishment (Other Driven)</v>
      </c>
      <c r="D44" s="204" t="str">
        <f>'N3.01'!D44</f>
        <v>Refurbishment</v>
      </c>
      <c r="F44" s="212" t="s">
        <v>51</v>
      </c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253">
        <f t="shared" si="22"/>
        <v>0</v>
      </c>
      <c r="S44" s="199" t="str">
        <f t="shared" si="5"/>
        <v>Units:</v>
      </c>
      <c r="T44" s="120"/>
      <c r="V44" s="199" t="str">
        <f t="shared" si="6"/>
        <v>Units:</v>
      </c>
      <c r="W44" s="120"/>
      <c r="X44" s="120"/>
      <c r="Y44" s="120"/>
      <c r="Z44" s="120"/>
      <c r="AA44" s="120"/>
      <c r="AB44" s="120"/>
      <c r="AC44" s="120"/>
      <c r="AD44" s="120"/>
      <c r="AE44" s="120"/>
      <c r="AF44" s="120"/>
      <c r="AG44" s="253">
        <f t="shared" si="23"/>
        <v>0</v>
      </c>
      <c r="AI44" s="199" t="str">
        <f t="shared" si="8"/>
        <v>Units:</v>
      </c>
      <c r="AJ44" s="120"/>
      <c r="AK44" s="120"/>
      <c r="AL44" s="120"/>
      <c r="AM44" s="120"/>
      <c r="AN44" s="120"/>
      <c r="AO44" s="120"/>
      <c r="AP44" s="120"/>
      <c r="AQ44" s="120"/>
      <c r="AR44" s="120"/>
      <c r="AS44" s="120"/>
      <c r="AT44" s="253">
        <f t="shared" si="24"/>
        <v>0</v>
      </c>
    </row>
    <row r="45" spans="1:46">
      <c r="A45" s="204" t="str">
        <f>'N3.01'!A45</f>
        <v>Stage 3:With Intervention Risk Change</v>
      </c>
      <c r="B45" s="204" t="str">
        <f>'N3.01'!B45</f>
        <v>Asset Intervention Impacts</v>
      </c>
      <c r="C45" s="204" t="str">
        <f>'N3.01'!C45</f>
        <v>Asset Replacement Due To Early Life Failures</v>
      </c>
      <c r="D45" s="204" t="str">
        <f>'N3.01'!D45</f>
        <v>Other Interventions</v>
      </c>
      <c r="F45" s="212" t="s">
        <v>51</v>
      </c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253">
        <f t="shared" si="22"/>
        <v>0</v>
      </c>
      <c r="S45" s="199" t="str">
        <f t="shared" si="5"/>
        <v>Units:</v>
      </c>
      <c r="T45" s="120"/>
      <c r="V45" s="199" t="str">
        <f t="shared" si="6"/>
        <v>Units:</v>
      </c>
      <c r="W45" s="120"/>
      <c r="X45" s="120"/>
      <c r="Y45" s="120"/>
      <c r="Z45" s="120"/>
      <c r="AA45" s="120"/>
      <c r="AB45" s="120"/>
      <c r="AC45" s="120"/>
      <c r="AD45" s="120"/>
      <c r="AE45" s="120"/>
      <c r="AF45" s="120"/>
      <c r="AG45" s="253">
        <f t="shared" si="23"/>
        <v>0</v>
      </c>
      <c r="AI45" s="199" t="str">
        <f t="shared" si="8"/>
        <v>Units:</v>
      </c>
      <c r="AJ45" s="120"/>
      <c r="AK45" s="120"/>
      <c r="AL45" s="120"/>
      <c r="AM45" s="120"/>
      <c r="AN45" s="120"/>
      <c r="AO45" s="120"/>
      <c r="AP45" s="120"/>
      <c r="AQ45" s="120"/>
      <c r="AR45" s="120"/>
      <c r="AS45" s="120"/>
      <c r="AT45" s="253">
        <f t="shared" si="24"/>
        <v>0</v>
      </c>
    </row>
    <row r="46" spans="1:46">
      <c r="A46" s="204" t="str">
        <f>'N3.01'!A46</f>
        <v>Stage 3:With Intervention Risk Change</v>
      </c>
      <c r="B46" s="204" t="str">
        <f>'N3.01'!B46</f>
        <v>Risk Changes</v>
      </c>
      <c r="C46" s="248" t="str">
        <f>'N3.01'!C46</f>
        <v>Optional entry 4</v>
      </c>
      <c r="D46" s="204" t="str">
        <f>'N3.01'!D46</f>
        <v>N/A</v>
      </c>
      <c r="F46" s="212" t="s">
        <v>51</v>
      </c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53">
        <f t="shared" si="22"/>
        <v>0</v>
      </c>
      <c r="S46" s="199" t="str">
        <f t="shared" si="5"/>
        <v>Units:</v>
      </c>
      <c r="T46" s="120"/>
      <c r="V46" s="199" t="str">
        <f t="shared" si="6"/>
        <v>Units:</v>
      </c>
      <c r="W46" s="206"/>
      <c r="X46" s="206"/>
      <c r="Y46" s="206"/>
      <c r="Z46" s="206"/>
      <c r="AA46" s="206"/>
      <c r="AB46" s="206"/>
      <c r="AC46" s="206"/>
      <c r="AD46" s="206"/>
      <c r="AE46" s="206"/>
      <c r="AF46" s="206"/>
      <c r="AG46" s="253">
        <f t="shared" si="23"/>
        <v>0</v>
      </c>
      <c r="AI46" s="199" t="str">
        <f t="shared" si="8"/>
        <v>Units:</v>
      </c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53">
        <f t="shared" si="24"/>
        <v>0</v>
      </c>
    </row>
    <row r="47" spans="1:46">
      <c r="A47" s="247" t="str">
        <f>'N3.01'!A47</f>
        <v>Stage 3: RIIO-2 With Intervention Position 2025/26</v>
      </c>
      <c r="B47" s="247" t="str">
        <f>'N3.01'!B47</f>
        <v>Total Asset Category Risk</v>
      </c>
      <c r="C47" s="247" t="str">
        <f>'N3.01'!C47</f>
        <v>With Intervention Position</v>
      </c>
      <c r="D47" s="247" t="str">
        <f>'N3.01'!D47</f>
        <v>Total</v>
      </c>
      <c r="F47" s="212" t="s">
        <v>51</v>
      </c>
      <c r="G47" s="252">
        <f>SUM(G$33:G$46)</f>
        <v>0</v>
      </c>
      <c r="H47" s="252">
        <f t="shared" ref="H47:P47" si="25">SUM(H$33:H$46)</f>
        <v>0</v>
      </c>
      <c r="I47" s="252">
        <f t="shared" si="25"/>
        <v>0</v>
      </c>
      <c r="J47" s="252">
        <f t="shared" si="25"/>
        <v>0</v>
      </c>
      <c r="K47" s="252">
        <f t="shared" si="25"/>
        <v>0</v>
      </c>
      <c r="L47" s="252">
        <f t="shared" si="25"/>
        <v>0</v>
      </c>
      <c r="M47" s="252">
        <f t="shared" si="25"/>
        <v>0</v>
      </c>
      <c r="N47" s="252">
        <f t="shared" si="25"/>
        <v>0</v>
      </c>
      <c r="O47" s="252">
        <f t="shared" si="25"/>
        <v>0</v>
      </c>
      <c r="P47" s="252">
        <f t="shared" si="25"/>
        <v>0</v>
      </c>
      <c r="Q47" s="252">
        <f t="shared" si="22"/>
        <v>0</v>
      </c>
      <c r="S47" s="199" t="str">
        <f t="shared" si="5"/>
        <v>Units:</v>
      </c>
      <c r="T47" s="120"/>
      <c r="V47" s="199" t="str">
        <f t="shared" si="6"/>
        <v>Units:</v>
      </c>
      <c r="W47" s="252">
        <f t="shared" ref="W47:AF47" si="26">SUM(W$33:W$46)</f>
        <v>0</v>
      </c>
      <c r="X47" s="252">
        <f t="shared" si="26"/>
        <v>0</v>
      </c>
      <c r="Y47" s="252">
        <f t="shared" si="26"/>
        <v>0</v>
      </c>
      <c r="Z47" s="252">
        <f t="shared" si="26"/>
        <v>0</v>
      </c>
      <c r="AA47" s="252">
        <f t="shared" si="26"/>
        <v>0</v>
      </c>
      <c r="AB47" s="252">
        <f t="shared" si="26"/>
        <v>0</v>
      </c>
      <c r="AC47" s="252">
        <f t="shared" si="26"/>
        <v>0</v>
      </c>
      <c r="AD47" s="252">
        <f t="shared" si="26"/>
        <v>0</v>
      </c>
      <c r="AE47" s="252">
        <f t="shared" si="26"/>
        <v>0</v>
      </c>
      <c r="AF47" s="252">
        <f t="shared" si="26"/>
        <v>0</v>
      </c>
      <c r="AG47" s="252">
        <f t="shared" si="23"/>
        <v>0</v>
      </c>
      <c r="AI47" s="199" t="str">
        <f t="shared" si="8"/>
        <v>Units:</v>
      </c>
      <c r="AJ47" s="252">
        <f t="shared" ref="AJ47:AS47" si="27">SUM(AJ$33:AJ$46)</f>
        <v>0</v>
      </c>
      <c r="AK47" s="252">
        <f t="shared" si="27"/>
        <v>0</v>
      </c>
      <c r="AL47" s="252">
        <f t="shared" si="27"/>
        <v>0</v>
      </c>
      <c r="AM47" s="252">
        <f t="shared" si="27"/>
        <v>0</v>
      </c>
      <c r="AN47" s="252">
        <f t="shared" si="27"/>
        <v>0</v>
      </c>
      <c r="AO47" s="252">
        <f t="shared" si="27"/>
        <v>0</v>
      </c>
      <c r="AP47" s="252">
        <f t="shared" si="27"/>
        <v>0</v>
      </c>
      <c r="AQ47" s="252">
        <f t="shared" si="27"/>
        <v>0</v>
      </c>
      <c r="AR47" s="252">
        <f t="shared" si="27"/>
        <v>0</v>
      </c>
      <c r="AS47" s="252">
        <f t="shared" si="27"/>
        <v>0</v>
      </c>
      <c r="AT47" s="252">
        <f t="shared" si="24"/>
        <v>0</v>
      </c>
    </row>
    <row r="48" spans="1:46" s="207" customFormat="1" ht="5" customHeight="1">
      <c r="S48" s="208"/>
      <c r="V48" s="208"/>
      <c r="AI48" s="208"/>
    </row>
    <row r="49" spans="1:46">
      <c r="A49" s="204" t="str">
        <f>'N3.01'!A49</f>
        <v>Long Term Risk Benefit: RIIO-2</v>
      </c>
      <c r="B49" s="204" t="str">
        <f>'N3.01'!B49</f>
        <v>Asset Intervention Impacts</v>
      </c>
      <c r="C49" s="204" t="str">
        <f>'N3.01'!C49</f>
        <v>Asset Replacement (PoF Driven)</v>
      </c>
      <c r="D49" s="204" t="str">
        <f>'N3.01'!D49</f>
        <v>N/A</v>
      </c>
      <c r="F49" s="212" t="s">
        <v>51</v>
      </c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253">
        <f t="shared" ref="Q49:Q55" si="28">SUM(G49:P49)</f>
        <v>0</v>
      </c>
      <c r="S49" s="199" t="str">
        <f t="shared" si="5"/>
        <v>Units:</v>
      </c>
      <c r="T49" s="120"/>
      <c r="V49" s="199" t="str">
        <f t="shared" si="6"/>
        <v>Units:</v>
      </c>
      <c r="W49" s="120"/>
      <c r="X49" s="120"/>
      <c r="Y49" s="120"/>
      <c r="Z49" s="120"/>
      <c r="AA49" s="120"/>
      <c r="AB49" s="120"/>
      <c r="AC49" s="120"/>
      <c r="AD49" s="120"/>
      <c r="AE49" s="120"/>
      <c r="AF49" s="120"/>
      <c r="AG49" s="253">
        <f t="shared" ref="AG49:AG55" si="29">SUM(W49:AF49)</f>
        <v>0</v>
      </c>
      <c r="AI49" s="199" t="str">
        <f t="shared" si="8"/>
        <v>Units:</v>
      </c>
      <c r="AJ49" s="120"/>
      <c r="AK49" s="120"/>
      <c r="AL49" s="120"/>
      <c r="AM49" s="120"/>
      <c r="AN49" s="120"/>
      <c r="AO49" s="120"/>
      <c r="AP49" s="120"/>
      <c r="AQ49" s="120"/>
      <c r="AR49" s="120"/>
      <c r="AS49" s="120"/>
      <c r="AT49" s="253">
        <f t="shared" ref="AT49:AT55" si="30">SUM(AJ49:AS49)</f>
        <v>0</v>
      </c>
    </row>
    <row r="50" spans="1:46">
      <c r="A50" s="204" t="str">
        <f>'N3.01'!A50</f>
        <v>Long Term Risk Benefit: RIIO-2</v>
      </c>
      <c r="B50" s="204" t="str">
        <f>'N3.01'!B50</f>
        <v>Asset Intervention Impacts</v>
      </c>
      <c r="C50" s="204" t="str">
        <f>'N3.01'!C50</f>
        <v>Asset Replacement (CoF Driven)</v>
      </c>
      <c r="D50" s="204" t="str">
        <f>'N3.01'!D50</f>
        <v>N/A</v>
      </c>
      <c r="F50" s="212" t="s">
        <v>51</v>
      </c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253">
        <f t="shared" si="28"/>
        <v>0</v>
      </c>
      <c r="S50" s="199" t="str">
        <f t="shared" si="5"/>
        <v>Units:</v>
      </c>
      <c r="T50" s="120"/>
      <c r="V50" s="199" t="str">
        <f t="shared" si="6"/>
        <v>Units:</v>
      </c>
      <c r="W50" s="120"/>
      <c r="X50" s="120"/>
      <c r="Y50" s="120"/>
      <c r="Z50" s="120"/>
      <c r="AA50" s="120"/>
      <c r="AB50" s="120"/>
      <c r="AC50" s="120"/>
      <c r="AD50" s="120"/>
      <c r="AE50" s="120"/>
      <c r="AF50" s="120"/>
      <c r="AG50" s="253">
        <f t="shared" si="29"/>
        <v>0</v>
      </c>
      <c r="AI50" s="199" t="str">
        <f t="shared" si="8"/>
        <v>Units:</v>
      </c>
      <c r="AJ50" s="120"/>
      <c r="AK50" s="120"/>
      <c r="AL50" s="120"/>
      <c r="AM50" s="120"/>
      <c r="AN50" s="120"/>
      <c r="AO50" s="120"/>
      <c r="AP50" s="120"/>
      <c r="AQ50" s="120"/>
      <c r="AR50" s="120"/>
      <c r="AS50" s="120"/>
      <c r="AT50" s="253">
        <f t="shared" si="30"/>
        <v>0</v>
      </c>
    </row>
    <row r="51" spans="1:46">
      <c r="A51" s="204" t="str">
        <f>'N3.01'!A51</f>
        <v>Long Term Risk Benefit: RIIO-2</v>
      </c>
      <c r="B51" s="204" t="str">
        <f>'N3.01'!B51</f>
        <v>Asset Intervention Impacts</v>
      </c>
      <c r="C51" s="204" t="str">
        <f>'N3.01'!C51</f>
        <v>Asset Replacement (Other Driven)</v>
      </c>
      <c r="D51" s="204" t="str">
        <f>'N3.01'!D51</f>
        <v>N/A</v>
      </c>
      <c r="F51" s="212" t="s">
        <v>51</v>
      </c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253">
        <f t="shared" si="28"/>
        <v>0</v>
      </c>
      <c r="S51" s="199" t="str">
        <f t="shared" si="5"/>
        <v>Units:</v>
      </c>
      <c r="T51" s="120"/>
      <c r="V51" s="199" t="str">
        <f t="shared" si="6"/>
        <v>Units:</v>
      </c>
      <c r="W51" s="120"/>
      <c r="X51" s="120"/>
      <c r="Y51" s="120"/>
      <c r="Z51" s="120"/>
      <c r="AA51" s="120"/>
      <c r="AB51" s="120"/>
      <c r="AC51" s="120"/>
      <c r="AD51" s="120"/>
      <c r="AE51" s="120"/>
      <c r="AF51" s="120"/>
      <c r="AG51" s="253">
        <f t="shared" si="29"/>
        <v>0</v>
      </c>
      <c r="AI51" s="199" t="str">
        <f t="shared" si="8"/>
        <v>Units:</v>
      </c>
      <c r="AJ51" s="120"/>
      <c r="AK51" s="120"/>
      <c r="AL51" s="120"/>
      <c r="AM51" s="120"/>
      <c r="AN51" s="120"/>
      <c r="AO51" s="120"/>
      <c r="AP51" s="120"/>
      <c r="AQ51" s="120"/>
      <c r="AR51" s="120"/>
      <c r="AS51" s="120"/>
      <c r="AT51" s="253">
        <f t="shared" si="30"/>
        <v>0</v>
      </c>
    </row>
    <row r="52" spans="1:46">
      <c r="A52" s="204" t="str">
        <f>'N3.01'!A52</f>
        <v>Long Term Risk Benefit: RIIO-2</v>
      </c>
      <c r="B52" s="204" t="str">
        <f>'N3.01'!B52</f>
        <v>Asset Intervention Impacts</v>
      </c>
      <c r="C52" s="204" t="str">
        <f>'N3.01'!C52</f>
        <v>Asset Refurbishment (PoF Driven)</v>
      </c>
      <c r="D52" s="204" t="str">
        <f>'N3.01'!D52</f>
        <v>N/A</v>
      </c>
      <c r="F52" s="212" t="s">
        <v>51</v>
      </c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253">
        <f t="shared" si="28"/>
        <v>0</v>
      </c>
      <c r="S52" s="199" t="str">
        <f t="shared" si="5"/>
        <v>Units:</v>
      </c>
      <c r="T52" s="120"/>
      <c r="V52" s="199" t="str">
        <f t="shared" si="6"/>
        <v>Units:</v>
      </c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253">
        <f t="shared" si="29"/>
        <v>0</v>
      </c>
      <c r="AI52" s="199" t="str">
        <f t="shared" si="8"/>
        <v>Units:</v>
      </c>
      <c r="AJ52" s="120"/>
      <c r="AK52" s="120"/>
      <c r="AL52" s="120"/>
      <c r="AM52" s="120"/>
      <c r="AN52" s="120"/>
      <c r="AO52" s="120"/>
      <c r="AP52" s="120"/>
      <c r="AQ52" s="120"/>
      <c r="AR52" s="120"/>
      <c r="AS52" s="120"/>
      <c r="AT52" s="253">
        <f t="shared" si="30"/>
        <v>0</v>
      </c>
    </row>
    <row r="53" spans="1:46">
      <c r="A53" s="204" t="str">
        <f>'N3.01'!A53</f>
        <v>Long Term Risk Benefit: RIIO-2</v>
      </c>
      <c r="B53" s="204" t="str">
        <f>'N3.01'!B53</f>
        <v>Asset Intervention Impacts</v>
      </c>
      <c r="C53" s="204" t="str">
        <f>'N3.01'!C53</f>
        <v>Asset Refurbishment (CoF Driven)</v>
      </c>
      <c r="D53" s="204" t="str">
        <f>'N3.01'!D53</f>
        <v>N/A</v>
      </c>
      <c r="F53" s="212" t="s">
        <v>51</v>
      </c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253">
        <f t="shared" si="28"/>
        <v>0</v>
      </c>
      <c r="S53" s="199" t="str">
        <f t="shared" si="5"/>
        <v>Units:</v>
      </c>
      <c r="T53" s="120"/>
      <c r="V53" s="199" t="str">
        <f t="shared" si="6"/>
        <v>Units:</v>
      </c>
      <c r="W53" s="120"/>
      <c r="X53" s="120"/>
      <c r="Y53" s="120"/>
      <c r="Z53" s="120"/>
      <c r="AA53" s="120"/>
      <c r="AB53" s="120"/>
      <c r="AC53" s="120"/>
      <c r="AD53" s="120"/>
      <c r="AE53" s="120"/>
      <c r="AF53" s="120"/>
      <c r="AG53" s="253">
        <f t="shared" si="29"/>
        <v>0</v>
      </c>
      <c r="AI53" s="199" t="str">
        <f t="shared" si="8"/>
        <v>Units:</v>
      </c>
      <c r="AJ53" s="120"/>
      <c r="AK53" s="120"/>
      <c r="AL53" s="120"/>
      <c r="AM53" s="120"/>
      <c r="AN53" s="120"/>
      <c r="AO53" s="120"/>
      <c r="AP53" s="120"/>
      <c r="AQ53" s="120"/>
      <c r="AR53" s="120"/>
      <c r="AS53" s="120"/>
      <c r="AT53" s="253">
        <f t="shared" si="30"/>
        <v>0</v>
      </c>
    </row>
    <row r="54" spans="1:46">
      <c r="A54" s="204" t="str">
        <f>'N3.01'!A54</f>
        <v>Long Term Risk Benefit: RIIO-2</v>
      </c>
      <c r="B54" s="204" t="str">
        <f>'N3.01'!B54</f>
        <v>Asset Intervention Impacts</v>
      </c>
      <c r="C54" s="204" t="str">
        <f>'N3.01'!C54</f>
        <v>Asset Refurbishment (Other Driven)</v>
      </c>
      <c r="D54" s="204" t="str">
        <f>'N3.01'!D54</f>
        <v>N/A</v>
      </c>
      <c r="F54" s="212" t="s">
        <v>51</v>
      </c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253">
        <f t="shared" si="28"/>
        <v>0</v>
      </c>
      <c r="S54" s="199" t="str">
        <f t="shared" si="5"/>
        <v>Units:</v>
      </c>
      <c r="T54" s="120"/>
      <c r="V54" s="199" t="str">
        <f t="shared" si="6"/>
        <v>Units:</v>
      </c>
      <c r="W54" s="120"/>
      <c r="X54" s="120"/>
      <c r="Y54" s="120"/>
      <c r="Z54" s="120"/>
      <c r="AA54" s="120"/>
      <c r="AB54" s="120"/>
      <c r="AC54" s="120"/>
      <c r="AD54" s="120"/>
      <c r="AE54" s="120"/>
      <c r="AF54" s="120"/>
      <c r="AG54" s="253">
        <f t="shared" si="29"/>
        <v>0</v>
      </c>
      <c r="AI54" s="199" t="str">
        <f t="shared" si="8"/>
        <v>Units:</v>
      </c>
      <c r="AJ54" s="120"/>
      <c r="AK54" s="120"/>
      <c r="AL54" s="120"/>
      <c r="AM54" s="120"/>
      <c r="AN54" s="120"/>
      <c r="AO54" s="120"/>
      <c r="AP54" s="120"/>
      <c r="AQ54" s="120"/>
      <c r="AR54" s="120"/>
      <c r="AS54" s="120"/>
      <c r="AT54" s="253">
        <f t="shared" si="30"/>
        <v>0</v>
      </c>
    </row>
    <row r="55" spans="1:46">
      <c r="A55" s="204" t="str">
        <f>'N3.01'!A55</f>
        <v>Long Term Risk Benefit: RIIO-2</v>
      </c>
      <c r="B55" s="204" t="str">
        <f>'N3.01'!B55</f>
        <v>Asset Intervention Impacts</v>
      </c>
      <c r="C55" s="204" t="str">
        <f>'N3.01'!C55</f>
        <v>Total Long Term Risk Benefit</v>
      </c>
      <c r="D55" s="204" t="str">
        <f>'N3.01'!D55</f>
        <v>Sub-Total</v>
      </c>
      <c r="F55" s="212" t="s">
        <v>51</v>
      </c>
      <c r="G55" s="252">
        <f>SUM(G$49:G$54)</f>
        <v>0</v>
      </c>
      <c r="H55" s="252">
        <f t="shared" ref="H55:P55" si="31">SUM(H$49:H$54)</f>
        <v>0</v>
      </c>
      <c r="I55" s="252">
        <f t="shared" si="31"/>
        <v>0</v>
      </c>
      <c r="J55" s="252">
        <f t="shared" si="31"/>
        <v>0</v>
      </c>
      <c r="K55" s="252">
        <f t="shared" si="31"/>
        <v>0</v>
      </c>
      <c r="L55" s="252">
        <f t="shared" si="31"/>
        <v>0</v>
      </c>
      <c r="M55" s="252">
        <f t="shared" si="31"/>
        <v>0</v>
      </c>
      <c r="N55" s="252">
        <f t="shared" si="31"/>
        <v>0</v>
      </c>
      <c r="O55" s="252">
        <f t="shared" si="31"/>
        <v>0</v>
      </c>
      <c r="P55" s="252">
        <f t="shared" si="31"/>
        <v>0</v>
      </c>
      <c r="Q55" s="253">
        <f t="shared" si="28"/>
        <v>0</v>
      </c>
      <c r="S55" s="199" t="str">
        <f t="shared" si="5"/>
        <v>Units:</v>
      </c>
      <c r="T55" s="120"/>
      <c r="V55" s="199" t="str">
        <f t="shared" si="6"/>
        <v>Units:</v>
      </c>
      <c r="W55" s="252">
        <f t="shared" ref="W55:AF55" si="32">SUM(W$49:W$54)</f>
        <v>0</v>
      </c>
      <c r="X55" s="252">
        <f t="shared" si="32"/>
        <v>0</v>
      </c>
      <c r="Y55" s="252">
        <f t="shared" si="32"/>
        <v>0</v>
      </c>
      <c r="Z55" s="252">
        <f t="shared" si="32"/>
        <v>0</v>
      </c>
      <c r="AA55" s="252">
        <f t="shared" si="32"/>
        <v>0</v>
      </c>
      <c r="AB55" s="252">
        <f t="shared" si="32"/>
        <v>0</v>
      </c>
      <c r="AC55" s="252">
        <f t="shared" si="32"/>
        <v>0</v>
      </c>
      <c r="AD55" s="252">
        <f t="shared" si="32"/>
        <v>0</v>
      </c>
      <c r="AE55" s="252">
        <f t="shared" si="32"/>
        <v>0</v>
      </c>
      <c r="AF55" s="252">
        <f t="shared" si="32"/>
        <v>0</v>
      </c>
      <c r="AG55" s="253">
        <f t="shared" si="29"/>
        <v>0</v>
      </c>
      <c r="AI55" s="199" t="str">
        <f t="shared" si="8"/>
        <v>Units:</v>
      </c>
      <c r="AJ55" s="252">
        <f t="shared" ref="AJ55:AS55" si="33">SUM(AJ$49:AJ$54)</f>
        <v>0</v>
      </c>
      <c r="AK55" s="252">
        <f t="shared" si="33"/>
        <v>0</v>
      </c>
      <c r="AL55" s="252">
        <f t="shared" si="33"/>
        <v>0</v>
      </c>
      <c r="AM55" s="252">
        <f t="shared" si="33"/>
        <v>0</v>
      </c>
      <c r="AN55" s="252">
        <f t="shared" si="33"/>
        <v>0</v>
      </c>
      <c r="AO55" s="252">
        <f t="shared" si="33"/>
        <v>0</v>
      </c>
      <c r="AP55" s="252">
        <f t="shared" si="33"/>
        <v>0</v>
      </c>
      <c r="AQ55" s="252">
        <f t="shared" si="33"/>
        <v>0</v>
      </c>
      <c r="AR55" s="252">
        <f t="shared" si="33"/>
        <v>0</v>
      </c>
      <c r="AS55" s="252">
        <f t="shared" si="33"/>
        <v>0</v>
      </c>
      <c r="AT55" s="253">
        <f t="shared" si="30"/>
        <v>0</v>
      </c>
    </row>
    <row r="56" spans="1:46" s="207" customFormat="1" ht="5" customHeight="1">
      <c r="F56" s="208"/>
      <c r="S56" s="208"/>
      <c r="V56" s="208"/>
      <c r="AI56" s="208"/>
    </row>
    <row r="78" spans="5:5">
      <c r="E78" s="209"/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8" tint="-0.249977111117893"/>
  </sheetPr>
  <dimension ref="A1:H28"/>
  <sheetViews>
    <sheetView workbookViewId="0">
      <selection activeCell="A34" sqref="A34"/>
    </sheetView>
  </sheetViews>
  <sheetFormatPr defaultColWidth="9" defaultRowHeight="12.4"/>
  <cols>
    <col min="1" max="1" width="65.796875" style="121" bestFit="1" customWidth="1"/>
    <col min="2" max="3" width="9.33203125" style="121" customWidth="1"/>
    <col min="4" max="4" width="9.6640625" style="121" customWidth="1"/>
    <col min="5" max="47" width="9" style="121" customWidth="1"/>
    <col min="48" max="48" width="9.33203125" style="121" bestFit="1" customWidth="1"/>
    <col min="49" max="16384" width="9" style="121"/>
  </cols>
  <sheetData>
    <row r="1" spans="1:8" s="48" customFormat="1" ht="25.15">
      <c r="A1" s="1" t="str">
        <f>N0_Cover!A1</f>
        <v>RIIO-2 Regulatory Reporting Pack</v>
      </c>
      <c r="B1" s="2"/>
      <c r="C1" s="2"/>
      <c r="D1" s="2"/>
      <c r="E1" s="2"/>
      <c r="F1" s="2"/>
      <c r="G1" s="71"/>
      <c r="H1" s="2"/>
    </row>
    <row r="2" spans="1:8" s="61" customFormat="1" ht="22.9">
      <c r="A2" s="1">
        <f>N0_Cover!$B$12</f>
        <v>0</v>
      </c>
      <c r="B2" s="4"/>
      <c r="C2" s="4"/>
      <c r="D2" s="4"/>
      <c r="E2" s="4"/>
      <c r="F2" s="4"/>
      <c r="G2" s="4"/>
      <c r="H2" s="4"/>
    </row>
    <row r="3" spans="1:8" s="47" customFormat="1" ht="19.899999999999999">
      <c r="A3" s="5" t="str">
        <f>"Workbook " &amp; N0_Cover!$B$14</f>
        <v>Workbook N: NARM</v>
      </c>
      <c r="B3" s="6"/>
      <c r="C3" s="6"/>
      <c r="D3" s="6"/>
      <c r="E3" s="6"/>
      <c r="F3" s="6"/>
      <c r="G3" s="6"/>
      <c r="H3" s="6"/>
    </row>
    <row r="4" spans="1:8" s="47" customFormat="1" ht="19.899999999999999">
      <c r="A4" s="7" t="str">
        <f>"Submission Version " &amp; N0_Cover!$B$15 &amp; " - Submitted on " &amp; TEXT(N0_Cover!$B$16,"dd mmm yyyy")</f>
        <v>Submission Version  - Submitted on 00 Jan 1900</v>
      </c>
      <c r="B4" s="8"/>
      <c r="C4" s="8"/>
      <c r="D4" s="8"/>
      <c r="E4" s="8"/>
      <c r="F4" s="8"/>
      <c r="G4" s="8"/>
      <c r="H4" s="8"/>
    </row>
    <row r="5" spans="1:8" s="47" customFormat="1" ht="19.899999999999999">
      <c r="A5" s="7" t="str">
        <f>"Template Version: " &amp; N0_Cover!$B$11</f>
        <v>Template Version: v1.0</v>
      </c>
      <c r="B5" s="8"/>
      <c r="C5" s="8"/>
      <c r="D5" s="8"/>
      <c r="E5" s="8"/>
      <c r="F5" s="8"/>
      <c r="G5" s="8"/>
      <c r="H5" s="8"/>
    </row>
    <row r="6" spans="1:8" s="46" customFormat="1" ht="19.899999999999999">
      <c r="A6" s="5" t="str">
        <f ca="1">"Sheet: " &amp;VLOOKUP(RIGHT(CELL("filename",A1),LEN(CELL("filename",A1))-FIND("]",CELL("filename",A1))),'N0.1_Contents'!$A$11:$B$98,2,FALSE)</f>
        <v>Sheet: N0.6 Data Constants</v>
      </c>
      <c r="B6" s="6"/>
      <c r="C6" s="6"/>
      <c r="D6" s="6"/>
      <c r="E6" s="6"/>
      <c r="F6" s="6"/>
      <c r="G6" s="6"/>
      <c r="H6" s="6"/>
    </row>
    <row r="7" spans="1:8" s="48" customFormat="1" ht="17.649999999999999">
      <c r="A7" s="7" t="str">
        <f>"Prices Base: " &amp; 'N0.5_Data_Constants'!C13</f>
        <v>Prices Base: 2018/19</v>
      </c>
      <c r="B7" s="8"/>
      <c r="C7" s="8"/>
      <c r="D7" s="8"/>
      <c r="E7" s="8"/>
      <c r="F7" s="8"/>
      <c r="G7" s="8"/>
      <c r="H7" s="8"/>
    </row>
    <row r="8" spans="1:8" s="129" customFormat="1">
      <c r="A8" s="140" t="str">
        <f>"Error Checks: " &amp; IF(ISERROR(MATCH("Error",$A$9:$H$9,0)),"OK","Error")</f>
        <v>Error Checks: OK</v>
      </c>
      <c r="B8" s="141"/>
      <c r="C8" s="141"/>
      <c r="D8" s="141"/>
      <c r="E8" s="141"/>
      <c r="F8" s="141"/>
      <c r="G8" s="141"/>
      <c r="H8" s="141"/>
    </row>
    <row r="9" spans="1:8" s="129" customFormat="1">
      <c r="A9" s="146" t="str">
        <f t="shared" ref="A9:H9" si="0">IF(ISERROR(MATCH("Error",A10:A166,0)),"-","Error")</f>
        <v>-</v>
      </c>
      <c r="B9" s="162"/>
      <c r="C9" s="146" t="str">
        <f t="shared" si="0"/>
        <v>-</v>
      </c>
      <c r="D9" s="161" t="str">
        <f t="shared" si="0"/>
        <v>-</v>
      </c>
      <c r="E9" s="146" t="str">
        <f t="shared" si="0"/>
        <v>-</v>
      </c>
      <c r="F9" s="146" t="str">
        <f t="shared" si="0"/>
        <v>-</v>
      </c>
      <c r="G9" s="146" t="str">
        <f t="shared" si="0"/>
        <v>-</v>
      </c>
      <c r="H9" s="146" t="str">
        <f t="shared" si="0"/>
        <v>-</v>
      </c>
    </row>
    <row r="11" spans="1:8">
      <c r="A11" s="123" t="s">
        <v>161</v>
      </c>
    </row>
    <row r="12" spans="1:8">
      <c r="A12" s="42" t="s">
        <v>255</v>
      </c>
      <c r="B12" s="69" t="s">
        <v>257</v>
      </c>
      <c r="C12" s="69" t="s">
        <v>256</v>
      </c>
      <c r="D12" s="69" t="s">
        <v>49</v>
      </c>
    </row>
    <row r="13" spans="1:8">
      <c r="A13" s="41" t="s">
        <v>160</v>
      </c>
      <c r="B13" s="40" t="s">
        <v>202</v>
      </c>
      <c r="C13" s="40" t="s">
        <v>159</v>
      </c>
      <c r="D13" s="40"/>
    </row>
    <row r="14" spans="1:8">
      <c r="A14" s="122" t="s">
        <v>158</v>
      </c>
      <c r="B14" s="44"/>
      <c r="C14" s="44"/>
      <c r="D14" s="44"/>
    </row>
    <row r="15" spans="1:8">
      <c r="A15" s="122" t="s">
        <v>157</v>
      </c>
      <c r="B15" s="44"/>
      <c r="C15" s="44"/>
      <c r="D15" s="44"/>
    </row>
    <row r="16" spans="1:8">
      <c r="A16" s="122"/>
      <c r="B16" s="44"/>
      <c r="C16" s="44"/>
      <c r="D16" s="44"/>
    </row>
    <row r="17" spans="1:4">
      <c r="A17" s="122"/>
      <c r="B17" s="44"/>
      <c r="C17" s="44"/>
      <c r="D17" s="44"/>
    </row>
    <row r="18" spans="1:4">
      <c r="A18" s="122"/>
      <c r="B18" s="44"/>
      <c r="C18" s="44"/>
      <c r="D18" s="44"/>
    </row>
    <row r="19" spans="1:4">
      <c r="A19" s="122"/>
      <c r="B19" s="44"/>
      <c r="C19" s="44"/>
      <c r="D19" s="44"/>
    </row>
    <row r="20" spans="1:4">
      <c r="A20" s="122"/>
      <c r="B20" s="44"/>
      <c r="C20" s="44"/>
      <c r="D20" s="44"/>
    </row>
    <row r="21" spans="1:4">
      <c r="A21" s="122"/>
      <c r="B21" s="44"/>
      <c r="C21" s="44"/>
      <c r="D21" s="44"/>
    </row>
    <row r="22" spans="1:4">
      <c r="A22" s="122"/>
      <c r="B22" s="44"/>
      <c r="C22" s="44"/>
      <c r="D22" s="44"/>
    </row>
    <row r="23" spans="1:4">
      <c r="A23" s="122"/>
      <c r="B23" s="44"/>
      <c r="C23" s="44"/>
      <c r="D23" s="44"/>
    </row>
    <row r="24" spans="1:4">
      <c r="A24" s="122"/>
      <c r="B24" s="44"/>
      <c r="C24" s="44"/>
      <c r="D24" s="44"/>
    </row>
    <row r="25" spans="1:4">
      <c r="A25" s="122"/>
      <c r="B25" s="44"/>
      <c r="C25" s="44"/>
      <c r="D25" s="44"/>
    </row>
    <row r="26" spans="1:4">
      <c r="A26" s="122"/>
      <c r="B26" s="44"/>
      <c r="C26" s="44"/>
      <c r="D26" s="44"/>
    </row>
    <row r="27" spans="1:4">
      <c r="A27" s="122"/>
      <c r="B27" s="44"/>
      <c r="C27" s="44"/>
      <c r="D27" s="44"/>
    </row>
    <row r="28" spans="1:4">
      <c r="A28" s="122"/>
      <c r="B28" s="44"/>
      <c r="C28" s="44"/>
      <c r="D28" s="44"/>
    </row>
  </sheetData>
  <pageMargins left="0.7" right="0.7" top="0.75" bottom="0.75" header="0.3" footer="0.3"/>
  <pageSetup paperSize="9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>
    <tabColor rgb="FF7030A0"/>
  </sheetPr>
  <dimension ref="A1:AV78"/>
  <sheetViews>
    <sheetView zoomScale="85" zoomScaleNormal="85" workbookViewId="0">
      <selection activeCell="G47" sqref="G47"/>
    </sheetView>
  </sheetViews>
  <sheetFormatPr defaultColWidth="9" defaultRowHeight="12.4"/>
  <cols>
    <col min="1" max="1" width="51.19921875" style="89" customWidth="1"/>
    <col min="2" max="2" width="48.796875" style="89" bestFit="1" customWidth="1"/>
    <col min="3" max="3" width="51.19921875" style="89" bestFit="1" customWidth="1"/>
    <col min="4" max="4" width="11.796875" style="89" customWidth="1"/>
    <col min="5" max="5" width="1" style="207" customWidth="1"/>
    <col min="6" max="6" width="6.19921875" style="90" customWidth="1"/>
    <col min="7" max="7" width="9.796875" style="89" bestFit="1" customWidth="1"/>
    <col min="8" max="14" width="9.1328125" style="89" bestFit="1" customWidth="1"/>
    <col min="15" max="17" width="9" style="89"/>
    <col min="18" max="18" width="1" style="207" customWidth="1"/>
    <col min="19" max="19" width="6.19921875" style="90" customWidth="1"/>
    <col min="20" max="20" width="9" style="89"/>
    <col min="21" max="21" width="1" style="207" customWidth="1"/>
    <col min="22" max="22" width="6.19921875" style="90" customWidth="1"/>
    <col min="23" max="33" width="9" style="89"/>
    <col min="34" max="34" width="1" style="207" customWidth="1"/>
    <col min="35" max="35" width="6.19921875" style="90" customWidth="1"/>
    <col min="36" max="46" width="9" style="89"/>
    <col min="47" max="47" width="9.33203125" style="89" bestFit="1" customWidth="1"/>
    <col min="48" max="16384" width="9" style="89"/>
  </cols>
  <sheetData>
    <row r="1" spans="1:48" ht="25.15">
      <c r="A1" s="1" t="str">
        <f>N0_Cover!A1</f>
        <v>RIIO-2 Regulatory Reporting Pack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</row>
    <row r="2" spans="1:48" ht="22.9">
      <c r="A2" s="1">
        <f>N0_Cover!$B$12</f>
        <v>0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</row>
    <row r="3" spans="1:48" ht="19.899999999999999">
      <c r="A3" s="5" t="str">
        <f>"Workbook " &amp; N0_Cover!$B$12</f>
        <v xml:space="preserve">Workbook 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48" ht="17.649999999999999">
      <c r="A4" s="7" t="str">
        <f>"Submission Version " &amp; N0_Cover!$B$15 &amp; " - Submitted on " &amp; TEXT(N0_Cover!$B$16,"dd mmm yyyy")</f>
        <v>Submission Version  - Submitted on 00 Jan 1900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</row>
    <row r="5" spans="1:48" ht="17.649999999999999">
      <c r="A5" s="7" t="str">
        <f>"Template Version: " &amp; N0_Cover!$B$11</f>
        <v>Template Version: v1.0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</row>
    <row r="6" spans="1:48" ht="19.899999999999999">
      <c r="A6" s="5" t="e">
        <f ca="1">"Sheet: " &amp;VLOOKUP(RIGHT(CELL("filename",A1),LEN(CELL("filename",A1))-FIND("]",CELL("filename",A1))),'N0.1_Contents'!$A$11:$B$98,2,FALSE)</f>
        <v>#N/A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</row>
    <row r="7" spans="1:48" ht="17.649999999999999">
      <c r="A7" s="7" t="str">
        <f>"Prices Base: " &amp; 'N0.5_Data_Constants'!C13</f>
        <v>Prices Base: 2018/19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</row>
    <row r="8" spans="1:48" s="137" customFormat="1">
      <c r="A8" s="140" t="str">
        <f>"Error Checks: " &amp; IF(ISERROR(MATCH("Error",$A$9:$AV$9,0)),"OK","Error")</f>
        <v>Error Checks: OK</v>
      </c>
      <c r="B8" s="141"/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1"/>
      <c r="AE8" s="141"/>
      <c r="AF8" s="141"/>
      <c r="AG8" s="141"/>
      <c r="AH8" s="141"/>
      <c r="AI8" s="141"/>
      <c r="AJ8" s="141"/>
      <c r="AK8" s="141"/>
      <c r="AL8" s="141"/>
      <c r="AM8" s="141"/>
      <c r="AN8" s="141"/>
      <c r="AO8" s="141"/>
      <c r="AP8" s="141"/>
      <c r="AQ8" s="141"/>
      <c r="AR8" s="141"/>
      <c r="AS8" s="141"/>
      <c r="AT8" s="141"/>
      <c r="AU8" s="141"/>
    </row>
    <row r="9" spans="1:48" s="137" customFormat="1">
      <c r="A9" s="142" t="str">
        <f t="shared" ref="A9:AV9" si="0">IF(ISERROR(MATCH("Error",A10:A12,0)),"-","Error")</f>
        <v>-</v>
      </c>
      <c r="B9" s="142" t="str">
        <f t="shared" si="0"/>
        <v>-</v>
      </c>
      <c r="C9" s="142" t="str">
        <f t="shared" si="0"/>
        <v>-</v>
      </c>
      <c r="D9" s="142"/>
      <c r="E9" s="142" t="str">
        <f t="shared" si="0"/>
        <v>-</v>
      </c>
      <c r="F9" s="142" t="str">
        <f t="shared" si="0"/>
        <v>-</v>
      </c>
      <c r="G9" s="142" t="str">
        <f t="shared" si="0"/>
        <v>-</v>
      </c>
      <c r="H9" s="142" t="str">
        <f t="shared" si="0"/>
        <v>-</v>
      </c>
      <c r="I9" s="142" t="str">
        <f t="shared" si="0"/>
        <v>-</v>
      </c>
      <c r="J9" s="142" t="str">
        <f t="shared" si="0"/>
        <v>-</v>
      </c>
      <c r="K9" s="142" t="str">
        <f t="shared" si="0"/>
        <v>-</v>
      </c>
      <c r="L9" s="142" t="str">
        <f t="shared" si="0"/>
        <v>-</v>
      </c>
      <c r="M9" s="142" t="str">
        <f t="shared" si="0"/>
        <v>-</v>
      </c>
      <c r="N9" s="142" t="str">
        <f t="shared" si="0"/>
        <v>-</v>
      </c>
      <c r="O9" s="142" t="str">
        <f t="shared" si="0"/>
        <v>-</v>
      </c>
      <c r="P9" s="142" t="str">
        <f t="shared" si="0"/>
        <v>-</v>
      </c>
      <c r="Q9" s="142" t="str">
        <f t="shared" si="0"/>
        <v>-</v>
      </c>
      <c r="R9" s="142" t="str">
        <f t="shared" si="0"/>
        <v>-</v>
      </c>
      <c r="S9" s="142" t="str">
        <f t="shared" si="0"/>
        <v>-</v>
      </c>
      <c r="T9" s="142" t="str">
        <f t="shared" si="0"/>
        <v>-</v>
      </c>
      <c r="U9" s="142" t="str">
        <f t="shared" si="0"/>
        <v>-</v>
      </c>
      <c r="V9" s="142" t="str">
        <f t="shared" si="0"/>
        <v>-</v>
      </c>
      <c r="W9" s="142" t="str">
        <f t="shared" si="0"/>
        <v>-</v>
      </c>
      <c r="X9" s="142" t="str">
        <f t="shared" si="0"/>
        <v>-</v>
      </c>
      <c r="Y9" s="142" t="str">
        <f t="shared" si="0"/>
        <v>-</v>
      </c>
      <c r="Z9" s="142" t="str">
        <f t="shared" si="0"/>
        <v>-</v>
      </c>
      <c r="AA9" s="142" t="str">
        <f t="shared" si="0"/>
        <v>-</v>
      </c>
      <c r="AB9" s="142" t="str">
        <f t="shared" si="0"/>
        <v>-</v>
      </c>
      <c r="AC9" s="142" t="str">
        <f t="shared" si="0"/>
        <v>-</v>
      </c>
      <c r="AD9" s="142" t="str">
        <f t="shared" si="0"/>
        <v>-</v>
      </c>
      <c r="AE9" s="142" t="str">
        <f t="shared" si="0"/>
        <v>-</v>
      </c>
      <c r="AF9" s="142" t="str">
        <f t="shared" si="0"/>
        <v>-</v>
      </c>
      <c r="AG9" s="142" t="str">
        <f t="shared" si="0"/>
        <v>-</v>
      </c>
      <c r="AH9" s="142" t="str">
        <f t="shared" si="0"/>
        <v>-</v>
      </c>
      <c r="AI9" s="142" t="str">
        <f t="shared" si="0"/>
        <v>-</v>
      </c>
      <c r="AJ9" s="142" t="str">
        <f t="shared" si="0"/>
        <v>-</v>
      </c>
      <c r="AK9" s="142" t="str">
        <f t="shared" si="0"/>
        <v>-</v>
      </c>
      <c r="AL9" s="142" t="str">
        <f t="shared" si="0"/>
        <v>-</v>
      </c>
      <c r="AM9" s="142" t="str">
        <f t="shared" si="0"/>
        <v>-</v>
      </c>
      <c r="AN9" s="142" t="str">
        <f t="shared" si="0"/>
        <v>-</v>
      </c>
      <c r="AO9" s="142" t="str">
        <f t="shared" si="0"/>
        <v>-</v>
      </c>
      <c r="AP9" s="142" t="str">
        <f t="shared" si="0"/>
        <v>-</v>
      </c>
      <c r="AQ9" s="142" t="str">
        <f t="shared" si="0"/>
        <v>-</v>
      </c>
      <c r="AR9" s="142" t="str">
        <f t="shared" si="0"/>
        <v>-</v>
      </c>
      <c r="AS9" s="142" t="str">
        <f t="shared" si="0"/>
        <v>-</v>
      </c>
      <c r="AT9" s="142" t="str">
        <f t="shared" si="0"/>
        <v>-</v>
      </c>
      <c r="AU9" s="142" t="str">
        <f t="shared" si="0"/>
        <v>-</v>
      </c>
      <c r="AV9" s="137" t="str">
        <f t="shared" si="0"/>
        <v>-</v>
      </c>
    </row>
    <row r="12" spans="1:48" ht="19.899999999999999">
      <c r="A12" s="14" t="e">
        <f>'N0.6_Lookup_References'!B60</f>
        <v>#N/A</v>
      </c>
      <c r="B12" s="14"/>
      <c r="F12" s="14"/>
      <c r="G12" s="89" t="s">
        <v>0</v>
      </c>
      <c r="S12" s="200"/>
      <c r="T12" s="89" t="s">
        <v>2</v>
      </c>
      <c r="W12" s="201"/>
      <c r="X12" s="202" t="s">
        <v>229</v>
      </c>
      <c r="Y12" s="89" t="e">
        <f>VLOOKUP(A12, 'N0.6_Lookup_References'!B14:C63, 2, FALSE)</f>
        <v>#N/A</v>
      </c>
    </row>
    <row r="13" spans="1:48">
      <c r="S13" s="99" t="s">
        <v>112</v>
      </c>
      <c r="V13" s="99" t="s">
        <v>110</v>
      </c>
      <c r="AI13" s="99" t="s">
        <v>111</v>
      </c>
    </row>
    <row r="14" spans="1:48" ht="12.75" thickBot="1">
      <c r="A14" s="203" t="s">
        <v>413</v>
      </c>
      <c r="B14" s="203" t="s">
        <v>414</v>
      </c>
      <c r="C14" s="203" t="s">
        <v>415</v>
      </c>
      <c r="D14" s="203" t="s">
        <v>615</v>
      </c>
      <c r="F14" s="92" t="s">
        <v>49</v>
      </c>
      <c r="G14" s="91" t="s">
        <v>13</v>
      </c>
      <c r="H14" s="21" t="s">
        <v>14</v>
      </c>
      <c r="I14" s="22" t="s">
        <v>15</v>
      </c>
      <c r="J14" s="23" t="s">
        <v>16</v>
      </c>
      <c r="K14" s="24" t="s">
        <v>17</v>
      </c>
      <c r="L14" s="25" t="s">
        <v>18</v>
      </c>
      <c r="M14" s="26" t="s">
        <v>19</v>
      </c>
      <c r="N14" s="29" t="s">
        <v>20</v>
      </c>
      <c r="O14" s="27" t="s">
        <v>21</v>
      </c>
      <c r="P14" s="31" t="s">
        <v>22</v>
      </c>
      <c r="Q14" s="198" t="s">
        <v>26</v>
      </c>
      <c r="S14" s="92" t="s">
        <v>49</v>
      </c>
      <c r="T14" s="92" t="s">
        <v>76</v>
      </c>
      <c r="V14" s="92" t="s">
        <v>49</v>
      </c>
      <c r="W14" s="91" t="s">
        <v>13</v>
      </c>
      <c r="X14" s="21" t="s">
        <v>14</v>
      </c>
      <c r="Y14" s="22" t="s">
        <v>15</v>
      </c>
      <c r="Z14" s="23" t="s">
        <v>16</v>
      </c>
      <c r="AA14" s="24" t="s">
        <v>17</v>
      </c>
      <c r="AB14" s="25" t="s">
        <v>18</v>
      </c>
      <c r="AC14" s="26" t="s">
        <v>19</v>
      </c>
      <c r="AD14" s="29" t="s">
        <v>20</v>
      </c>
      <c r="AE14" s="27" t="s">
        <v>21</v>
      </c>
      <c r="AF14" s="31" t="s">
        <v>22</v>
      </c>
      <c r="AG14" s="198" t="s">
        <v>26</v>
      </c>
      <c r="AI14" s="92" t="s">
        <v>49</v>
      </c>
      <c r="AJ14" s="91" t="s">
        <v>4</v>
      </c>
      <c r="AK14" s="21" t="s">
        <v>5</v>
      </c>
      <c r="AL14" s="22" t="s">
        <v>6</v>
      </c>
      <c r="AM14" s="23" t="s">
        <v>7</v>
      </c>
      <c r="AN14" s="24" t="s">
        <v>8</v>
      </c>
      <c r="AO14" s="25" t="s">
        <v>91</v>
      </c>
      <c r="AP14" s="26" t="s">
        <v>92</v>
      </c>
      <c r="AQ14" s="29" t="s">
        <v>93</v>
      </c>
      <c r="AR14" s="27" t="s">
        <v>94</v>
      </c>
      <c r="AS14" s="31" t="s">
        <v>95</v>
      </c>
      <c r="AT14" s="198" t="s">
        <v>26</v>
      </c>
    </row>
    <row r="15" spans="1:48">
      <c r="A15" s="247" t="str">
        <f>'N3.01'!A15</f>
        <v>Stage1: RIIO-1 Closeout Position</v>
      </c>
      <c r="B15" s="247" t="str">
        <f>'N3.01'!B15</f>
        <v>Total Asset Category Risk</v>
      </c>
      <c r="C15" s="247" t="str">
        <f>'N3.01'!C15</f>
        <v>Closeout Position</v>
      </c>
      <c r="D15" s="247" t="str">
        <f>'N3.01'!D15</f>
        <v>Total</v>
      </c>
      <c r="F15" s="212" t="s">
        <v>51</v>
      </c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253">
        <f t="shared" ref="Q15:Q22" si="1">SUM(G15:P15)</f>
        <v>0</v>
      </c>
      <c r="S15" s="199" t="str">
        <f>$X$12</f>
        <v>Units:</v>
      </c>
      <c r="T15" s="120"/>
      <c r="V15" s="199" t="str">
        <f>$X$12</f>
        <v>Units:</v>
      </c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253">
        <f t="shared" ref="AG15:AG20" si="2">SUM(W15:AF15)</f>
        <v>0</v>
      </c>
      <c r="AI15" s="199" t="str">
        <f>$X$12</f>
        <v>Units:</v>
      </c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253">
        <f t="shared" ref="AT15:AT20" si="3">SUM(AJ15:AS15)</f>
        <v>0</v>
      </c>
    </row>
    <row r="16" spans="1:48">
      <c r="A16" s="204" t="str">
        <f>'N3.01'!A16</f>
        <v>Stage1: RIIO-1 to RIIO-2</v>
      </c>
      <c r="B16" s="204" t="str">
        <f>'N3.01'!B16</f>
        <v>Normalisation: True-Up</v>
      </c>
      <c r="C16" s="204" t="str">
        <f>'N3.01'!C16</f>
        <v>Data Revision</v>
      </c>
      <c r="D16" s="204" t="str">
        <f>'N3.01'!D16</f>
        <v>N/A</v>
      </c>
      <c r="F16" s="212" t="s">
        <v>51</v>
      </c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253">
        <f t="shared" si="1"/>
        <v>0</v>
      </c>
      <c r="S16" s="199" t="str">
        <f>$X$12</f>
        <v>Units:</v>
      </c>
      <c r="T16" s="120"/>
      <c r="V16" s="199" t="str">
        <f>$X$12</f>
        <v>Units:</v>
      </c>
      <c r="W16" s="120"/>
      <c r="X16" s="120"/>
      <c r="Y16" s="120"/>
      <c r="Z16" s="120"/>
      <c r="AA16" s="120"/>
      <c r="AB16" s="120"/>
      <c r="AC16" s="120"/>
      <c r="AD16" s="120"/>
      <c r="AE16" s="120"/>
      <c r="AF16" s="120"/>
      <c r="AG16" s="253">
        <f t="shared" si="2"/>
        <v>0</v>
      </c>
      <c r="AI16" s="199" t="str">
        <f>$X$12</f>
        <v>Units:</v>
      </c>
      <c r="AJ16" s="120"/>
      <c r="AK16" s="120"/>
      <c r="AL16" s="120"/>
      <c r="AM16" s="120"/>
      <c r="AN16" s="120"/>
      <c r="AO16" s="120"/>
      <c r="AP16" s="120"/>
      <c r="AQ16" s="120"/>
      <c r="AR16" s="120"/>
      <c r="AS16" s="120"/>
      <c r="AT16" s="253">
        <f t="shared" si="3"/>
        <v>0</v>
      </c>
    </row>
    <row r="17" spans="1:46">
      <c r="A17" s="204" t="str">
        <f>'N3.01'!A17</f>
        <v>Stage1: RIIO-1 to RIIO-2</v>
      </c>
      <c r="B17" s="204" t="str">
        <f>'N3.01'!B17</f>
        <v>Normalisation: True-Up</v>
      </c>
      <c r="C17" s="204" t="str">
        <f>'N3.01'!C17</f>
        <v>Methodological Change</v>
      </c>
      <c r="D17" s="204" t="str">
        <f>'N3.01'!D17</f>
        <v>N/A</v>
      </c>
      <c r="F17" s="212" t="s">
        <v>51</v>
      </c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253">
        <f t="shared" si="1"/>
        <v>0</v>
      </c>
      <c r="S17" s="199" t="str">
        <f>$X$12</f>
        <v>Units:</v>
      </c>
      <c r="T17" s="120"/>
      <c r="V17" s="199" t="str">
        <f>$X$12</f>
        <v>Units:</v>
      </c>
      <c r="W17" s="120"/>
      <c r="X17" s="120"/>
      <c r="Y17" s="120"/>
      <c r="Z17" s="120"/>
      <c r="AA17" s="120"/>
      <c r="AB17" s="120"/>
      <c r="AC17" s="120"/>
      <c r="AD17" s="120"/>
      <c r="AE17" s="120"/>
      <c r="AF17" s="120"/>
      <c r="AG17" s="253">
        <f t="shared" si="2"/>
        <v>0</v>
      </c>
      <c r="AI17" s="199" t="str">
        <f>$X$12</f>
        <v>Units:</v>
      </c>
      <c r="AJ17" s="120"/>
      <c r="AK17" s="120"/>
      <c r="AL17" s="120"/>
      <c r="AM17" s="120"/>
      <c r="AN17" s="120"/>
      <c r="AO17" s="120"/>
      <c r="AP17" s="120"/>
      <c r="AQ17" s="120"/>
      <c r="AR17" s="120"/>
      <c r="AS17" s="120"/>
      <c r="AT17" s="253">
        <f t="shared" si="3"/>
        <v>0</v>
      </c>
    </row>
    <row r="18" spans="1:46">
      <c r="A18" s="204" t="str">
        <f>'N3.01'!A18</f>
        <v>Stage1: RIIO-1 to RIIO-2</v>
      </c>
      <c r="B18" s="204" t="str">
        <f>'N3.01'!B18</f>
        <v>Normalisation: True-Up</v>
      </c>
      <c r="C18" s="248" t="str">
        <f>'N3.01'!C18</f>
        <v>Optional entry 1</v>
      </c>
      <c r="D18" s="204" t="str">
        <f>'N3.01'!D18</f>
        <v>N/A</v>
      </c>
      <c r="F18" s="212" t="s">
        <v>51</v>
      </c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253">
        <f t="shared" si="1"/>
        <v>0</v>
      </c>
      <c r="S18" s="199" t="str">
        <f>$X$12</f>
        <v>Units:</v>
      </c>
      <c r="T18" s="120"/>
      <c r="V18" s="199" t="str">
        <f>$X$12</f>
        <v>Units:</v>
      </c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253">
        <f t="shared" si="2"/>
        <v>0</v>
      </c>
      <c r="AI18" s="199" t="str">
        <f>$X$12</f>
        <v>Units:</v>
      </c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253">
        <f t="shared" si="3"/>
        <v>0</v>
      </c>
    </row>
    <row r="19" spans="1:46">
      <c r="A19" s="204" t="str">
        <f>'N3.01'!A19</f>
        <v>Stage1: RIIO-1 to RIIO-2</v>
      </c>
      <c r="B19" s="204" t="str">
        <f>'N3.01'!B19</f>
        <v>Normalisation: True-Up</v>
      </c>
      <c r="C19" s="248" t="str">
        <f>'N3.01'!C19</f>
        <v>Optional entry 2</v>
      </c>
      <c r="D19" s="204" t="str">
        <f>'N3.01'!D19</f>
        <v>N/A</v>
      </c>
      <c r="F19" s="212" t="s">
        <v>51</v>
      </c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252">
        <f t="shared" si="1"/>
        <v>0</v>
      </c>
      <c r="S19" s="199" t="str">
        <f>$X$12</f>
        <v>Units:</v>
      </c>
      <c r="T19" s="120"/>
      <c r="V19" s="199" t="str">
        <f>$X$12</f>
        <v>Units:</v>
      </c>
      <c r="W19" s="120"/>
      <c r="X19" s="120"/>
      <c r="Y19" s="120"/>
      <c r="Z19" s="120"/>
      <c r="AA19" s="120"/>
      <c r="AB19" s="120"/>
      <c r="AC19" s="120"/>
      <c r="AD19" s="120"/>
      <c r="AE19" s="120"/>
      <c r="AF19" s="120"/>
      <c r="AG19" s="252">
        <f t="shared" si="2"/>
        <v>0</v>
      </c>
      <c r="AI19" s="199" t="str">
        <f>$X$12</f>
        <v>Units:</v>
      </c>
      <c r="AJ19" s="120"/>
      <c r="AK19" s="120"/>
      <c r="AL19" s="120"/>
      <c r="AM19" s="120"/>
      <c r="AN19" s="120"/>
      <c r="AO19" s="120"/>
      <c r="AP19" s="120"/>
      <c r="AQ19" s="120"/>
      <c r="AR19" s="120"/>
      <c r="AS19" s="120"/>
      <c r="AT19" s="252">
        <f t="shared" si="3"/>
        <v>0</v>
      </c>
    </row>
    <row r="20" spans="1:46">
      <c r="A20" s="247" t="str">
        <f>'N3.01'!A20</f>
        <v>Stage 2: RIIO-2 Start Position 2020/21</v>
      </c>
      <c r="B20" s="247" t="str">
        <f>'N3.01'!B20</f>
        <v>Total Asset Category Risk</v>
      </c>
      <c r="C20" s="247" t="str">
        <f>'N3.01'!C20</f>
        <v>Start Position</v>
      </c>
      <c r="D20" s="247" t="str">
        <f>'N3.01'!D20</f>
        <v>Total</v>
      </c>
      <c r="F20" s="212" t="s">
        <v>51</v>
      </c>
      <c r="G20" s="252">
        <f>SUM(G15:G19)</f>
        <v>0</v>
      </c>
      <c r="H20" s="252">
        <f t="shared" ref="H20:P20" si="4">SUM(H15:H19)</f>
        <v>0</v>
      </c>
      <c r="I20" s="252">
        <f t="shared" si="4"/>
        <v>0</v>
      </c>
      <c r="J20" s="252">
        <f t="shared" si="4"/>
        <v>0</v>
      </c>
      <c r="K20" s="252">
        <f t="shared" si="4"/>
        <v>0</v>
      </c>
      <c r="L20" s="252">
        <f t="shared" si="4"/>
        <v>0</v>
      </c>
      <c r="M20" s="252">
        <f t="shared" si="4"/>
        <v>0</v>
      </c>
      <c r="N20" s="252">
        <f t="shared" si="4"/>
        <v>0</v>
      </c>
      <c r="O20" s="252">
        <f t="shared" si="4"/>
        <v>0</v>
      </c>
      <c r="P20" s="252">
        <f t="shared" si="4"/>
        <v>0</v>
      </c>
      <c r="Q20" s="252">
        <f t="shared" si="1"/>
        <v>0</v>
      </c>
      <c r="S20" s="199" t="str">
        <f t="shared" ref="S20:S55" si="5">$X$12</f>
        <v>Units:</v>
      </c>
      <c r="T20" s="120"/>
      <c r="V20" s="199" t="str">
        <f t="shared" ref="V20:V55" si="6">$X$12</f>
        <v>Units:</v>
      </c>
      <c r="W20" s="252">
        <f t="shared" ref="W20:AF20" si="7">SUM(W15:W19)</f>
        <v>0</v>
      </c>
      <c r="X20" s="252">
        <f t="shared" si="7"/>
        <v>0</v>
      </c>
      <c r="Y20" s="252">
        <f t="shared" si="7"/>
        <v>0</v>
      </c>
      <c r="Z20" s="252">
        <f t="shared" si="7"/>
        <v>0</v>
      </c>
      <c r="AA20" s="252">
        <f t="shared" si="7"/>
        <v>0</v>
      </c>
      <c r="AB20" s="252">
        <f t="shared" si="7"/>
        <v>0</v>
      </c>
      <c r="AC20" s="252">
        <f t="shared" si="7"/>
        <v>0</v>
      </c>
      <c r="AD20" s="252">
        <f t="shared" si="7"/>
        <v>0</v>
      </c>
      <c r="AE20" s="252">
        <f t="shared" si="7"/>
        <v>0</v>
      </c>
      <c r="AF20" s="252">
        <f t="shared" si="7"/>
        <v>0</v>
      </c>
      <c r="AG20" s="252">
        <f t="shared" si="2"/>
        <v>0</v>
      </c>
      <c r="AI20" s="199" t="str">
        <f t="shared" ref="AI20:AI55" si="8">$X$12</f>
        <v>Units:</v>
      </c>
      <c r="AJ20" s="252">
        <f t="shared" ref="AJ20:AS20" si="9">SUM(AJ15:AJ19)</f>
        <v>0</v>
      </c>
      <c r="AK20" s="252">
        <f t="shared" si="9"/>
        <v>0</v>
      </c>
      <c r="AL20" s="252">
        <f t="shared" si="9"/>
        <v>0</v>
      </c>
      <c r="AM20" s="252">
        <f t="shared" si="9"/>
        <v>0</v>
      </c>
      <c r="AN20" s="252">
        <f t="shared" si="9"/>
        <v>0</v>
      </c>
      <c r="AO20" s="252">
        <f t="shared" si="9"/>
        <v>0</v>
      </c>
      <c r="AP20" s="252">
        <f t="shared" si="9"/>
        <v>0</v>
      </c>
      <c r="AQ20" s="252">
        <f t="shared" si="9"/>
        <v>0</v>
      </c>
      <c r="AR20" s="252">
        <f t="shared" si="9"/>
        <v>0</v>
      </c>
      <c r="AS20" s="252">
        <f t="shared" si="9"/>
        <v>0</v>
      </c>
      <c r="AT20" s="252">
        <f t="shared" si="3"/>
        <v>0</v>
      </c>
    </row>
    <row r="21" spans="1:46">
      <c r="A21" s="204" t="str">
        <f>'N3.01'!A21</f>
        <v>Stage 2: Without Intervention Risk Change</v>
      </c>
      <c r="B21" s="204" t="str">
        <f>'N3.01'!B21</f>
        <v>Deterioration</v>
      </c>
      <c r="C21" s="204" t="str">
        <f>'N3.01'!C21</f>
        <v>Original Forecast Deterioration</v>
      </c>
      <c r="D21" s="204" t="str">
        <f>'N3.01'!D21</f>
        <v>N/A</v>
      </c>
      <c r="F21" s="212" t="s">
        <v>51</v>
      </c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253">
        <f t="shared" si="1"/>
        <v>0</v>
      </c>
      <c r="S21" s="199" t="str">
        <f t="shared" si="5"/>
        <v>Units:</v>
      </c>
      <c r="T21" s="120"/>
      <c r="V21" s="199" t="str">
        <f t="shared" si="6"/>
        <v>Units:</v>
      </c>
      <c r="W21" s="120"/>
      <c r="X21" s="120"/>
      <c r="Y21" s="120"/>
      <c r="Z21" s="120"/>
      <c r="AA21" s="120"/>
      <c r="AB21" s="120"/>
      <c r="AC21" s="120"/>
      <c r="AD21" s="120"/>
      <c r="AE21" s="120"/>
      <c r="AF21" s="120"/>
      <c r="AG21" s="253">
        <f t="shared" ref="AG21:AG32" si="10">SUM(W21:AF21)</f>
        <v>0</v>
      </c>
      <c r="AI21" s="199" t="str">
        <f t="shared" si="8"/>
        <v>Units:</v>
      </c>
      <c r="AJ21" s="120"/>
      <c r="AK21" s="120"/>
      <c r="AL21" s="120"/>
      <c r="AM21" s="120"/>
      <c r="AN21" s="120"/>
      <c r="AO21" s="120"/>
      <c r="AP21" s="120"/>
      <c r="AQ21" s="120"/>
      <c r="AR21" s="120"/>
      <c r="AS21" s="120"/>
      <c r="AT21" s="253">
        <f t="shared" ref="AT21:AT32" si="11">SUM(AJ21:AS21)</f>
        <v>0</v>
      </c>
    </row>
    <row r="22" spans="1:46">
      <c r="A22" s="204" t="str">
        <f>'N3.01'!A22</f>
        <v>Stage 2: Without Intervention Risk Change</v>
      </c>
      <c r="B22" s="204" t="str">
        <f>'N3.01'!B22</f>
        <v>Non-Intervention Impacts</v>
      </c>
      <c r="C22" s="204" t="str">
        <f>'N3.01'!C22</f>
        <v>Revised Forecast Deterioration</v>
      </c>
      <c r="D22" s="204" t="str">
        <f>'N3.01'!D22</f>
        <v>N/A</v>
      </c>
      <c r="F22" s="212" t="s">
        <v>51</v>
      </c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253">
        <f t="shared" si="1"/>
        <v>0</v>
      </c>
      <c r="S22" s="199" t="str">
        <f t="shared" si="5"/>
        <v>Units:</v>
      </c>
      <c r="T22" s="120"/>
      <c r="V22" s="199" t="str">
        <f t="shared" si="6"/>
        <v>Units:</v>
      </c>
      <c r="W22" s="120"/>
      <c r="X22" s="120"/>
      <c r="Y22" s="120"/>
      <c r="Z22" s="120"/>
      <c r="AA22" s="120"/>
      <c r="AB22" s="120"/>
      <c r="AC22" s="120"/>
      <c r="AD22" s="120"/>
      <c r="AE22" s="120"/>
      <c r="AF22" s="120"/>
      <c r="AG22" s="253">
        <f t="shared" si="10"/>
        <v>0</v>
      </c>
      <c r="AI22" s="199" t="str">
        <f t="shared" si="8"/>
        <v>Units:</v>
      </c>
      <c r="AJ22" s="120"/>
      <c r="AK22" s="120"/>
      <c r="AL22" s="120"/>
      <c r="AM22" s="120"/>
      <c r="AN22" s="120"/>
      <c r="AO22" s="120"/>
      <c r="AP22" s="120"/>
      <c r="AQ22" s="120"/>
      <c r="AR22" s="120"/>
      <c r="AS22" s="120"/>
      <c r="AT22" s="253">
        <f t="shared" si="11"/>
        <v>0</v>
      </c>
    </row>
    <row r="23" spans="1:46">
      <c r="A23" s="204" t="str">
        <f>'N3.01'!A23</f>
        <v>Stage 2: Without Intervention Risk Change</v>
      </c>
      <c r="B23" s="204" t="str">
        <f>'N3.01'!B23</f>
        <v>Non-Intervention Impacts</v>
      </c>
      <c r="C23" s="204" t="str">
        <f>'N3.01'!C23</f>
        <v>Deterioration Change Impact</v>
      </c>
      <c r="D23" s="204" t="str">
        <f>'N3.01'!D23</f>
        <v>Non-Intervention</v>
      </c>
      <c r="F23" s="212" t="s">
        <v>51</v>
      </c>
      <c r="G23" s="254">
        <f t="shared" ref="G23:P23" si="12">G$22-G$21</f>
        <v>0</v>
      </c>
      <c r="H23" s="254">
        <f t="shared" si="12"/>
        <v>0</v>
      </c>
      <c r="I23" s="254">
        <f t="shared" si="12"/>
        <v>0</v>
      </c>
      <c r="J23" s="254">
        <f t="shared" si="12"/>
        <v>0</v>
      </c>
      <c r="K23" s="254">
        <f t="shared" si="12"/>
        <v>0</v>
      </c>
      <c r="L23" s="254">
        <f t="shared" si="12"/>
        <v>0</v>
      </c>
      <c r="M23" s="254">
        <f t="shared" si="12"/>
        <v>0</v>
      </c>
      <c r="N23" s="254">
        <f t="shared" si="12"/>
        <v>0</v>
      </c>
      <c r="O23" s="254">
        <f t="shared" si="12"/>
        <v>0</v>
      </c>
      <c r="P23" s="254">
        <f t="shared" si="12"/>
        <v>0</v>
      </c>
      <c r="Q23" s="253">
        <f t="shared" ref="Q23:Q32" si="13">SUM(G23:P23)</f>
        <v>0</v>
      </c>
      <c r="S23" s="199" t="str">
        <f t="shared" si="5"/>
        <v>Units:</v>
      </c>
      <c r="T23" s="120"/>
      <c r="V23" s="199" t="str">
        <f t="shared" si="6"/>
        <v>Units:</v>
      </c>
      <c r="W23" s="254">
        <f t="shared" ref="W23:AF23" si="14">W$22-W$21</f>
        <v>0</v>
      </c>
      <c r="X23" s="254">
        <f t="shared" si="14"/>
        <v>0</v>
      </c>
      <c r="Y23" s="254">
        <f t="shared" si="14"/>
        <v>0</v>
      </c>
      <c r="Z23" s="254">
        <f t="shared" si="14"/>
        <v>0</v>
      </c>
      <c r="AA23" s="254">
        <f t="shared" si="14"/>
        <v>0</v>
      </c>
      <c r="AB23" s="254">
        <f t="shared" si="14"/>
        <v>0</v>
      </c>
      <c r="AC23" s="254">
        <f t="shared" si="14"/>
        <v>0</v>
      </c>
      <c r="AD23" s="254">
        <f t="shared" si="14"/>
        <v>0</v>
      </c>
      <c r="AE23" s="254">
        <f t="shared" si="14"/>
        <v>0</v>
      </c>
      <c r="AF23" s="254">
        <f t="shared" si="14"/>
        <v>0</v>
      </c>
      <c r="AG23" s="253">
        <f t="shared" si="10"/>
        <v>0</v>
      </c>
      <c r="AI23" s="199" t="str">
        <f t="shared" si="8"/>
        <v>Units:</v>
      </c>
      <c r="AJ23" s="254">
        <f t="shared" ref="AJ23:AS23" si="15">AJ$22-AJ$21</f>
        <v>0</v>
      </c>
      <c r="AK23" s="254">
        <f t="shared" si="15"/>
        <v>0</v>
      </c>
      <c r="AL23" s="254">
        <f t="shared" si="15"/>
        <v>0</v>
      </c>
      <c r="AM23" s="254">
        <f t="shared" si="15"/>
        <v>0</v>
      </c>
      <c r="AN23" s="254">
        <f t="shared" si="15"/>
        <v>0</v>
      </c>
      <c r="AO23" s="254">
        <f t="shared" si="15"/>
        <v>0</v>
      </c>
      <c r="AP23" s="254">
        <f t="shared" si="15"/>
        <v>0</v>
      </c>
      <c r="AQ23" s="254">
        <f t="shared" si="15"/>
        <v>0</v>
      </c>
      <c r="AR23" s="254">
        <f t="shared" si="15"/>
        <v>0</v>
      </c>
      <c r="AS23" s="254">
        <f t="shared" si="15"/>
        <v>0</v>
      </c>
      <c r="AT23" s="253">
        <f t="shared" si="11"/>
        <v>0</v>
      </c>
    </row>
    <row r="24" spans="1:46">
      <c r="A24" s="204" t="str">
        <f>'N3.01'!A24</f>
        <v>Stage 2: Without Intervention Risk Change</v>
      </c>
      <c r="B24" s="204" t="str">
        <f>'N3.01'!B24</f>
        <v>Non-Intervention Impacts</v>
      </c>
      <c r="C24" s="204" t="str">
        <f>'N3.01'!C24</f>
        <v>Revised Forecast Methodology Change</v>
      </c>
      <c r="D24" s="204" t="str">
        <f>'N3.01'!D24</f>
        <v>N/A</v>
      </c>
      <c r="F24" s="212" t="s">
        <v>51</v>
      </c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253">
        <f>SUM(G24:P24)</f>
        <v>0</v>
      </c>
      <c r="S24" s="199" t="str">
        <f t="shared" si="5"/>
        <v>Units:</v>
      </c>
      <c r="T24" s="120"/>
      <c r="V24" s="199" t="str">
        <f t="shared" si="6"/>
        <v>Units:</v>
      </c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253">
        <f t="shared" si="10"/>
        <v>0</v>
      </c>
      <c r="AI24" s="199" t="str">
        <f t="shared" si="8"/>
        <v>Units:</v>
      </c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253">
        <f t="shared" si="11"/>
        <v>0</v>
      </c>
    </row>
    <row r="25" spans="1:46">
      <c r="A25" s="204" t="str">
        <f>'N3.01'!A25</f>
        <v>Stage 2: Without Intervention Risk Change</v>
      </c>
      <c r="B25" s="204" t="str">
        <f>'N3.01'!B25</f>
        <v>Non-Intervention Impacts</v>
      </c>
      <c r="C25" s="204" t="str">
        <f>'N3.01'!C25</f>
        <v>Methodology Change Impact</v>
      </c>
      <c r="D25" s="204" t="str">
        <f>'N3.01'!D25</f>
        <v>Non-Intervention</v>
      </c>
      <c r="F25" s="212" t="s">
        <v>51</v>
      </c>
      <c r="G25" s="254">
        <f t="shared" ref="G25:P25" si="16">G$24-G$22</f>
        <v>0</v>
      </c>
      <c r="H25" s="254">
        <f t="shared" si="16"/>
        <v>0</v>
      </c>
      <c r="I25" s="254">
        <f t="shared" si="16"/>
        <v>0</v>
      </c>
      <c r="J25" s="254">
        <f t="shared" si="16"/>
        <v>0</v>
      </c>
      <c r="K25" s="254">
        <f t="shared" si="16"/>
        <v>0</v>
      </c>
      <c r="L25" s="254">
        <f t="shared" si="16"/>
        <v>0</v>
      </c>
      <c r="M25" s="254">
        <f t="shared" si="16"/>
        <v>0</v>
      </c>
      <c r="N25" s="254">
        <f t="shared" si="16"/>
        <v>0</v>
      </c>
      <c r="O25" s="254">
        <f t="shared" si="16"/>
        <v>0</v>
      </c>
      <c r="P25" s="254">
        <f t="shared" si="16"/>
        <v>0</v>
      </c>
      <c r="Q25" s="253">
        <f t="shared" si="13"/>
        <v>0</v>
      </c>
      <c r="S25" s="199" t="str">
        <f t="shared" si="5"/>
        <v>Units:</v>
      </c>
      <c r="T25" s="120"/>
      <c r="V25" s="199" t="str">
        <f t="shared" si="6"/>
        <v>Units:</v>
      </c>
      <c r="W25" s="254">
        <f t="shared" ref="W25:AF25" si="17">W$24-W$22</f>
        <v>0</v>
      </c>
      <c r="X25" s="254">
        <f t="shared" si="17"/>
        <v>0</v>
      </c>
      <c r="Y25" s="254">
        <f t="shared" si="17"/>
        <v>0</v>
      </c>
      <c r="Z25" s="254">
        <f t="shared" si="17"/>
        <v>0</v>
      </c>
      <c r="AA25" s="254">
        <f t="shared" si="17"/>
        <v>0</v>
      </c>
      <c r="AB25" s="254">
        <f t="shared" si="17"/>
        <v>0</v>
      </c>
      <c r="AC25" s="254">
        <f t="shared" si="17"/>
        <v>0</v>
      </c>
      <c r="AD25" s="254">
        <f t="shared" si="17"/>
        <v>0</v>
      </c>
      <c r="AE25" s="254">
        <f t="shared" si="17"/>
        <v>0</v>
      </c>
      <c r="AF25" s="254">
        <f t="shared" si="17"/>
        <v>0</v>
      </c>
      <c r="AG25" s="253">
        <f t="shared" si="10"/>
        <v>0</v>
      </c>
      <c r="AI25" s="199" t="str">
        <f t="shared" si="8"/>
        <v>Units:</v>
      </c>
      <c r="AJ25" s="254">
        <f t="shared" ref="AJ25:AS25" si="18">AJ$24-AJ$22</f>
        <v>0</v>
      </c>
      <c r="AK25" s="254">
        <f t="shared" si="18"/>
        <v>0</v>
      </c>
      <c r="AL25" s="254">
        <f t="shared" si="18"/>
        <v>0</v>
      </c>
      <c r="AM25" s="254">
        <f t="shared" si="18"/>
        <v>0</v>
      </c>
      <c r="AN25" s="254">
        <f t="shared" si="18"/>
        <v>0</v>
      </c>
      <c r="AO25" s="254">
        <f t="shared" si="18"/>
        <v>0</v>
      </c>
      <c r="AP25" s="254">
        <f t="shared" si="18"/>
        <v>0</v>
      </c>
      <c r="AQ25" s="254">
        <f t="shared" si="18"/>
        <v>0</v>
      </c>
      <c r="AR25" s="254">
        <f t="shared" si="18"/>
        <v>0</v>
      </c>
      <c r="AS25" s="254">
        <f t="shared" si="18"/>
        <v>0</v>
      </c>
      <c r="AT25" s="253">
        <f t="shared" si="11"/>
        <v>0</v>
      </c>
    </row>
    <row r="26" spans="1:46">
      <c r="A26" s="204" t="str">
        <f>'N3.01'!A26</f>
        <v>Stage 2: Without Intervention Risk Change</v>
      </c>
      <c r="B26" s="204" t="str">
        <f>'N3.01'!B26</f>
        <v>Load Related Work</v>
      </c>
      <c r="C26" s="204" t="str">
        <f>'N3.01'!C26</f>
        <v>Asset Additions (not part of replace or refurb)</v>
      </c>
      <c r="D26" s="204" t="str">
        <f>'N3.01'!D26</f>
        <v>Other Interventions</v>
      </c>
      <c r="F26" s="212" t="s">
        <v>51</v>
      </c>
      <c r="G26" s="120"/>
      <c r="H26" s="120"/>
      <c r="I26" s="120"/>
      <c r="J26" s="120"/>
      <c r="K26" s="120"/>
      <c r="L26" s="120"/>
      <c r="M26" s="120"/>
      <c r="N26" s="120"/>
      <c r="O26" s="120"/>
      <c r="P26" s="120"/>
      <c r="Q26" s="253">
        <f t="shared" si="13"/>
        <v>0</v>
      </c>
      <c r="S26" s="199" t="str">
        <f t="shared" si="5"/>
        <v>Units:</v>
      </c>
      <c r="T26" s="120"/>
      <c r="V26" s="199" t="str">
        <f t="shared" si="6"/>
        <v>Units:</v>
      </c>
      <c r="W26" s="120"/>
      <c r="X26" s="120"/>
      <c r="Y26" s="120"/>
      <c r="Z26" s="120"/>
      <c r="AA26" s="120"/>
      <c r="AB26" s="120"/>
      <c r="AC26" s="120"/>
      <c r="AD26" s="120"/>
      <c r="AE26" s="120"/>
      <c r="AF26" s="120"/>
      <c r="AG26" s="253">
        <f t="shared" si="10"/>
        <v>0</v>
      </c>
      <c r="AI26" s="199" t="str">
        <f t="shared" si="8"/>
        <v>Units:</v>
      </c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253">
        <f t="shared" si="11"/>
        <v>0</v>
      </c>
    </row>
    <row r="27" spans="1:46">
      <c r="A27" s="204" t="str">
        <f>'N3.01'!A27</f>
        <v>Stage 2: Without Intervention Risk Change</v>
      </c>
      <c r="B27" s="204" t="str">
        <f>'N3.01'!B27</f>
        <v>Load Related Work</v>
      </c>
      <c r="C27" s="204" t="str">
        <f>'N3.01'!C27</f>
        <v>Asset Disposals  (not part of replace or refurb)</v>
      </c>
      <c r="D27" s="204" t="str">
        <f>'N3.01'!D27</f>
        <v>Other Interventions</v>
      </c>
      <c r="F27" s="212" t="s">
        <v>51</v>
      </c>
      <c r="G27" s="120"/>
      <c r="H27" s="120"/>
      <c r="I27" s="120"/>
      <c r="J27" s="120"/>
      <c r="K27" s="120"/>
      <c r="L27" s="120"/>
      <c r="M27" s="120"/>
      <c r="N27" s="120"/>
      <c r="O27" s="120"/>
      <c r="P27" s="120"/>
      <c r="Q27" s="253">
        <f t="shared" si="13"/>
        <v>0</v>
      </c>
      <c r="S27" s="199" t="str">
        <f t="shared" si="5"/>
        <v>Units:</v>
      </c>
      <c r="T27" s="120"/>
      <c r="V27" s="199" t="str">
        <f t="shared" si="6"/>
        <v>Units:</v>
      </c>
      <c r="W27" s="120"/>
      <c r="X27" s="120"/>
      <c r="Y27" s="120"/>
      <c r="Z27" s="120"/>
      <c r="AA27" s="120"/>
      <c r="AB27" s="120"/>
      <c r="AC27" s="120"/>
      <c r="AD27" s="120"/>
      <c r="AE27" s="120"/>
      <c r="AF27" s="120"/>
      <c r="AG27" s="253">
        <f t="shared" si="10"/>
        <v>0</v>
      </c>
      <c r="AI27" s="199" t="str">
        <f t="shared" si="8"/>
        <v>Units:</v>
      </c>
      <c r="AJ27" s="120"/>
      <c r="AK27" s="120"/>
      <c r="AL27" s="120"/>
      <c r="AM27" s="120"/>
      <c r="AN27" s="120"/>
      <c r="AO27" s="120"/>
      <c r="AP27" s="120"/>
      <c r="AQ27" s="120"/>
      <c r="AR27" s="120"/>
      <c r="AS27" s="120"/>
      <c r="AT27" s="253">
        <f t="shared" si="11"/>
        <v>0</v>
      </c>
    </row>
    <row r="28" spans="1:46">
      <c r="A28" s="204" t="str">
        <f>'N3.01'!A28</f>
        <v>Stage 2: Without Intervention Risk Change</v>
      </c>
      <c r="B28" s="204" t="str">
        <f>'N3.01'!B28</f>
        <v>Risk Changes</v>
      </c>
      <c r="C28" s="204" t="str">
        <f>'N3.01'!C28</f>
        <v>Changes in Maintenance Programme</v>
      </c>
      <c r="D28" s="204" t="str">
        <f>'N3.01'!D28</f>
        <v>Other Interventions</v>
      </c>
      <c r="F28" s="212" t="s">
        <v>51</v>
      </c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253">
        <f t="shared" si="13"/>
        <v>0</v>
      </c>
      <c r="S28" s="199" t="str">
        <f t="shared" si="5"/>
        <v>Units:</v>
      </c>
      <c r="T28" s="120"/>
      <c r="V28" s="199" t="str">
        <f t="shared" si="6"/>
        <v>Units:</v>
      </c>
      <c r="W28" s="120"/>
      <c r="X28" s="120"/>
      <c r="Y28" s="120"/>
      <c r="Z28" s="120"/>
      <c r="AA28" s="120"/>
      <c r="AB28" s="120"/>
      <c r="AC28" s="120"/>
      <c r="AD28" s="120"/>
      <c r="AE28" s="120"/>
      <c r="AF28" s="120"/>
      <c r="AG28" s="253">
        <f t="shared" si="10"/>
        <v>0</v>
      </c>
      <c r="AI28" s="199" t="str">
        <f t="shared" si="8"/>
        <v>Units:</v>
      </c>
      <c r="AJ28" s="120"/>
      <c r="AK28" s="120"/>
      <c r="AL28" s="120"/>
      <c r="AM28" s="120"/>
      <c r="AN28" s="120"/>
      <c r="AO28" s="120"/>
      <c r="AP28" s="120"/>
      <c r="AQ28" s="120"/>
      <c r="AR28" s="120"/>
      <c r="AS28" s="120"/>
      <c r="AT28" s="253">
        <f t="shared" si="11"/>
        <v>0</v>
      </c>
    </row>
    <row r="29" spans="1:46">
      <c r="A29" s="204" t="str">
        <f>'N3.01'!A29</f>
        <v>Stage 2: Without Intervention Risk Change</v>
      </c>
      <c r="B29" s="204" t="str">
        <f>'N3.01'!B29</f>
        <v>Risk Changes</v>
      </c>
      <c r="C29" s="204" t="str">
        <f>'N3.01'!C29</f>
        <v>Manual Over-ride on PoF or CoF</v>
      </c>
      <c r="D29" s="204" t="str">
        <f>'N3.01'!D29</f>
        <v>Non-Intervention</v>
      </c>
      <c r="F29" s="212" t="s">
        <v>51</v>
      </c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253">
        <f t="shared" si="13"/>
        <v>0</v>
      </c>
      <c r="S29" s="199" t="str">
        <f t="shared" si="5"/>
        <v>Units:</v>
      </c>
      <c r="T29" s="120"/>
      <c r="V29" s="199" t="str">
        <f t="shared" si="6"/>
        <v>Units:</v>
      </c>
      <c r="W29" s="120"/>
      <c r="X29" s="120"/>
      <c r="Y29" s="120"/>
      <c r="Z29" s="120"/>
      <c r="AA29" s="120"/>
      <c r="AB29" s="120"/>
      <c r="AC29" s="120"/>
      <c r="AD29" s="120"/>
      <c r="AE29" s="120"/>
      <c r="AF29" s="120"/>
      <c r="AG29" s="253">
        <f t="shared" si="10"/>
        <v>0</v>
      </c>
      <c r="AI29" s="199" t="str">
        <f t="shared" si="8"/>
        <v>Units:</v>
      </c>
      <c r="AJ29" s="120"/>
      <c r="AK29" s="120"/>
      <c r="AL29" s="120"/>
      <c r="AM29" s="120"/>
      <c r="AN29" s="120"/>
      <c r="AO29" s="120"/>
      <c r="AP29" s="120"/>
      <c r="AQ29" s="120"/>
      <c r="AR29" s="120"/>
      <c r="AS29" s="120"/>
      <c r="AT29" s="253">
        <f t="shared" si="11"/>
        <v>0</v>
      </c>
    </row>
    <row r="30" spans="1:46">
      <c r="A30" s="204" t="str">
        <f>'N3.01'!A30</f>
        <v>Stage 2: Without Intervention Risk Change</v>
      </c>
      <c r="B30" s="204" t="str">
        <f>'N3.01'!B30</f>
        <v>Risk Changes</v>
      </c>
      <c r="C30" s="204" t="str">
        <f>'N3.01'!C30</f>
        <v>Extension of Expected Asset Life</v>
      </c>
      <c r="D30" s="204" t="str">
        <f>'N3.01'!D30</f>
        <v>Non-Intervention</v>
      </c>
      <c r="F30" s="212" t="s">
        <v>51</v>
      </c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253">
        <f t="shared" si="13"/>
        <v>0</v>
      </c>
      <c r="S30" s="199" t="str">
        <f t="shared" si="5"/>
        <v>Units:</v>
      </c>
      <c r="T30" s="120"/>
      <c r="V30" s="199" t="str">
        <f t="shared" si="6"/>
        <v>Units:</v>
      </c>
      <c r="W30" s="120"/>
      <c r="X30" s="120"/>
      <c r="Y30" s="120"/>
      <c r="Z30" s="120"/>
      <c r="AA30" s="120"/>
      <c r="AB30" s="120"/>
      <c r="AC30" s="120"/>
      <c r="AD30" s="120"/>
      <c r="AE30" s="120"/>
      <c r="AF30" s="120"/>
      <c r="AG30" s="253">
        <f t="shared" si="10"/>
        <v>0</v>
      </c>
      <c r="AI30" s="199" t="str">
        <f t="shared" si="8"/>
        <v>Units:</v>
      </c>
      <c r="AJ30" s="120"/>
      <c r="AK30" s="120"/>
      <c r="AL30" s="120"/>
      <c r="AM30" s="120"/>
      <c r="AN30" s="120"/>
      <c r="AO30" s="120"/>
      <c r="AP30" s="120"/>
      <c r="AQ30" s="120"/>
      <c r="AR30" s="120"/>
      <c r="AS30" s="120"/>
      <c r="AT30" s="253">
        <f t="shared" si="11"/>
        <v>0</v>
      </c>
    </row>
    <row r="31" spans="1:46">
      <c r="A31" s="204" t="str">
        <f>'N3.01'!A31</f>
        <v>Stage 2: Without Intervention Risk Change</v>
      </c>
      <c r="B31" s="204" t="str">
        <f>'N3.01'!B31</f>
        <v>Risk Changes</v>
      </c>
      <c r="C31" s="204" t="str">
        <f>'N3.01'!C31</f>
        <v>Consequential Interventions</v>
      </c>
      <c r="D31" s="204" t="str">
        <f>'N3.01'!D31</f>
        <v>Non-Intervention</v>
      </c>
      <c r="F31" s="212" t="s">
        <v>51</v>
      </c>
      <c r="G31" s="120"/>
      <c r="H31" s="120"/>
      <c r="I31" s="120"/>
      <c r="J31" s="120"/>
      <c r="K31" s="120"/>
      <c r="L31" s="120"/>
      <c r="M31" s="120"/>
      <c r="N31" s="120"/>
      <c r="O31" s="120"/>
      <c r="P31" s="120"/>
      <c r="Q31" s="253">
        <f t="shared" si="13"/>
        <v>0</v>
      </c>
      <c r="S31" s="199" t="str">
        <f t="shared" si="5"/>
        <v>Units:</v>
      </c>
      <c r="T31" s="120"/>
      <c r="V31" s="199" t="str">
        <f t="shared" si="6"/>
        <v>Units:</v>
      </c>
      <c r="W31" s="120"/>
      <c r="X31" s="120"/>
      <c r="Y31" s="120"/>
      <c r="Z31" s="120"/>
      <c r="AA31" s="120"/>
      <c r="AB31" s="120"/>
      <c r="AC31" s="120"/>
      <c r="AD31" s="120"/>
      <c r="AE31" s="120"/>
      <c r="AF31" s="120"/>
      <c r="AG31" s="253">
        <f t="shared" si="10"/>
        <v>0</v>
      </c>
      <c r="AI31" s="199" t="str">
        <f t="shared" si="8"/>
        <v>Units:</v>
      </c>
      <c r="AJ31" s="120"/>
      <c r="AK31" s="120"/>
      <c r="AL31" s="120"/>
      <c r="AM31" s="120"/>
      <c r="AN31" s="120"/>
      <c r="AO31" s="120"/>
      <c r="AP31" s="120"/>
      <c r="AQ31" s="120"/>
      <c r="AR31" s="120"/>
      <c r="AS31" s="120"/>
      <c r="AT31" s="253">
        <f t="shared" si="11"/>
        <v>0</v>
      </c>
    </row>
    <row r="32" spans="1:46">
      <c r="A32" s="204" t="str">
        <f>'N3.01'!A32</f>
        <v>Stage 2: Without Intervention Risk Change</v>
      </c>
      <c r="B32" s="204" t="str">
        <f>'N3.01'!B32</f>
        <v>Risk Changes</v>
      </c>
      <c r="C32" s="248" t="str">
        <f>'N3.01'!C32</f>
        <v>Optional entry 3</v>
      </c>
      <c r="D32" s="204" t="str">
        <f>'N3.01'!D32</f>
        <v>N/A</v>
      </c>
      <c r="F32" s="212" t="s">
        <v>51</v>
      </c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253">
        <f t="shared" si="13"/>
        <v>0</v>
      </c>
      <c r="S32" s="199" t="str">
        <f t="shared" si="5"/>
        <v>Units:</v>
      </c>
      <c r="T32" s="120"/>
      <c r="V32" s="199" t="str">
        <f t="shared" si="6"/>
        <v>Units:</v>
      </c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253">
        <f t="shared" si="10"/>
        <v>0</v>
      </c>
      <c r="AI32" s="199" t="str">
        <f t="shared" si="8"/>
        <v>Units:</v>
      </c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253">
        <f t="shared" si="11"/>
        <v>0</v>
      </c>
    </row>
    <row r="33" spans="1:46">
      <c r="A33" s="247" t="str">
        <f>'N3.01'!A33</f>
        <v>Stage 3: RIIO-2 Without Intervention Position 2025/26</v>
      </c>
      <c r="B33" s="247" t="str">
        <f>'N3.01'!B33</f>
        <v>Total Asset Category Risk</v>
      </c>
      <c r="C33" s="247" t="str">
        <f>'N3.01'!C33</f>
        <v>Without Intervention Position</v>
      </c>
      <c r="D33" s="247" t="str">
        <f>'N3.01'!D33</f>
        <v>Total</v>
      </c>
      <c r="F33" s="212" t="s">
        <v>51</v>
      </c>
      <c r="G33" s="252">
        <f>SUM(G$20:G$21)+G$23+SUM(G$25:G$32)</f>
        <v>0</v>
      </c>
      <c r="H33" s="252">
        <f t="shared" ref="H33:P33" si="19">SUM(H$20:H$21)+H$23+SUM(H$25:H$32)</f>
        <v>0</v>
      </c>
      <c r="I33" s="252">
        <f t="shared" si="19"/>
        <v>0</v>
      </c>
      <c r="J33" s="252">
        <f t="shared" si="19"/>
        <v>0</v>
      </c>
      <c r="K33" s="252">
        <f t="shared" si="19"/>
        <v>0</v>
      </c>
      <c r="L33" s="252">
        <f t="shared" si="19"/>
        <v>0</v>
      </c>
      <c r="M33" s="252">
        <f t="shared" si="19"/>
        <v>0</v>
      </c>
      <c r="N33" s="252">
        <f t="shared" si="19"/>
        <v>0</v>
      </c>
      <c r="O33" s="252">
        <f t="shared" si="19"/>
        <v>0</v>
      </c>
      <c r="P33" s="252">
        <f t="shared" si="19"/>
        <v>0</v>
      </c>
      <c r="Q33" s="252">
        <f>SUM(G33:P33)</f>
        <v>0</v>
      </c>
      <c r="S33" s="199" t="str">
        <f t="shared" si="5"/>
        <v>Units:</v>
      </c>
      <c r="T33" s="120"/>
      <c r="V33" s="199" t="str">
        <f t="shared" si="6"/>
        <v>Units:</v>
      </c>
      <c r="W33" s="252">
        <f t="shared" ref="W33:AF33" si="20">SUM(W$20:W$21)+W$23+SUM(W$25:W$32)</f>
        <v>0</v>
      </c>
      <c r="X33" s="252">
        <f t="shared" si="20"/>
        <v>0</v>
      </c>
      <c r="Y33" s="252">
        <f t="shared" si="20"/>
        <v>0</v>
      </c>
      <c r="Z33" s="252">
        <f t="shared" si="20"/>
        <v>0</v>
      </c>
      <c r="AA33" s="252">
        <f t="shared" si="20"/>
        <v>0</v>
      </c>
      <c r="AB33" s="252">
        <f t="shared" si="20"/>
        <v>0</v>
      </c>
      <c r="AC33" s="252">
        <f t="shared" si="20"/>
        <v>0</v>
      </c>
      <c r="AD33" s="252">
        <f t="shared" si="20"/>
        <v>0</v>
      </c>
      <c r="AE33" s="252">
        <f t="shared" si="20"/>
        <v>0</v>
      </c>
      <c r="AF33" s="252">
        <f t="shared" si="20"/>
        <v>0</v>
      </c>
      <c r="AG33" s="252">
        <f>SUM(W33:AF33)</f>
        <v>0</v>
      </c>
      <c r="AI33" s="199" t="str">
        <f t="shared" si="8"/>
        <v>Units:</v>
      </c>
      <c r="AJ33" s="252">
        <f t="shared" ref="AJ33:AS33" si="21">SUM(AJ$20:AJ$21)+AJ$23+SUM(AJ$25:AJ$32)</f>
        <v>0</v>
      </c>
      <c r="AK33" s="252">
        <f t="shared" si="21"/>
        <v>0</v>
      </c>
      <c r="AL33" s="252">
        <f t="shared" si="21"/>
        <v>0</v>
      </c>
      <c r="AM33" s="252">
        <f t="shared" si="21"/>
        <v>0</v>
      </c>
      <c r="AN33" s="252">
        <f t="shared" si="21"/>
        <v>0</v>
      </c>
      <c r="AO33" s="252">
        <f t="shared" si="21"/>
        <v>0</v>
      </c>
      <c r="AP33" s="252">
        <f t="shared" si="21"/>
        <v>0</v>
      </c>
      <c r="AQ33" s="252">
        <f t="shared" si="21"/>
        <v>0</v>
      </c>
      <c r="AR33" s="252">
        <f t="shared" si="21"/>
        <v>0</v>
      </c>
      <c r="AS33" s="252">
        <f t="shared" si="21"/>
        <v>0</v>
      </c>
      <c r="AT33" s="252">
        <f>SUM(AJ33:AS33)</f>
        <v>0</v>
      </c>
    </row>
    <row r="34" spans="1:46">
      <c r="A34" s="204" t="str">
        <f>'N3.01'!A34</f>
        <v>Stage 3:With Intervention Risk Change</v>
      </c>
      <c r="B34" s="204" t="str">
        <f>'N3.01'!B34</f>
        <v>Non-Intervention Impacts</v>
      </c>
      <c r="C34" s="204" t="str">
        <f>'N3.01'!C34</f>
        <v>Methodology Change Impact</v>
      </c>
      <c r="D34" s="204" t="str">
        <f>'N3.01'!D34</f>
        <v>Non-Intervention</v>
      </c>
      <c r="F34" s="212" t="s">
        <v>51</v>
      </c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253">
        <f t="shared" ref="Q34:Q47" si="22">SUM(G34:P34)</f>
        <v>0</v>
      </c>
      <c r="S34" s="199" t="str">
        <f t="shared" si="5"/>
        <v>Units:</v>
      </c>
      <c r="T34" s="120"/>
      <c r="V34" s="199" t="str">
        <f t="shared" si="6"/>
        <v>Units:</v>
      </c>
      <c r="W34" s="120"/>
      <c r="X34" s="120"/>
      <c r="Y34" s="120"/>
      <c r="Z34" s="120"/>
      <c r="AA34" s="120"/>
      <c r="AB34" s="120"/>
      <c r="AC34" s="120"/>
      <c r="AD34" s="120"/>
      <c r="AE34" s="120"/>
      <c r="AF34" s="120"/>
      <c r="AG34" s="253">
        <f t="shared" ref="AG34:AG47" si="23">SUM(W34:AF34)</f>
        <v>0</v>
      </c>
      <c r="AI34" s="199" t="str">
        <f t="shared" si="8"/>
        <v>Units:</v>
      </c>
      <c r="AJ34" s="120"/>
      <c r="AK34" s="120"/>
      <c r="AL34" s="120"/>
      <c r="AM34" s="120"/>
      <c r="AN34" s="120"/>
      <c r="AO34" s="120"/>
      <c r="AP34" s="120"/>
      <c r="AQ34" s="120"/>
      <c r="AR34" s="120"/>
      <c r="AS34" s="120"/>
      <c r="AT34" s="253">
        <f t="shared" ref="AT34:AT47" si="24">SUM(AJ34:AS34)</f>
        <v>0</v>
      </c>
    </row>
    <row r="35" spans="1:46">
      <c r="A35" s="204" t="str">
        <f>'N3.01'!A35</f>
        <v>Stage 3:With Intervention Risk Change</v>
      </c>
      <c r="B35" s="204" t="str">
        <f>'N3.01'!B35</f>
        <v>Non-Intervention Impacts</v>
      </c>
      <c r="C35" s="204" t="str">
        <f>'N3.01'!C35</f>
        <v>Data Revision Impact</v>
      </c>
      <c r="D35" s="204" t="str">
        <f>'N3.01'!D35</f>
        <v>Non-Intervention</v>
      </c>
      <c r="F35" s="212" t="s">
        <v>51</v>
      </c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253">
        <f t="shared" si="22"/>
        <v>0</v>
      </c>
      <c r="S35" s="199" t="str">
        <f t="shared" si="5"/>
        <v>Units:</v>
      </c>
      <c r="T35" s="120"/>
      <c r="V35" s="199" t="str">
        <f t="shared" si="6"/>
        <v>Units:</v>
      </c>
      <c r="W35" s="120"/>
      <c r="X35" s="120"/>
      <c r="Y35" s="120"/>
      <c r="Z35" s="120"/>
      <c r="AA35" s="120"/>
      <c r="AB35" s="120"/>
      <c r="AC35" s="120"/>
      <c r="AD35" s="120"/>
      <c r="AE35" s="120"/>
      <c r="AF35" s="120"/>
      <c r="AG35" s="253">
        <f t="shared" si="23"/>
        <v>0</v>
      </c>
      <c r="AI35" s="199" t="str">
        <f t="shared" si="8"/>
        <v>Units:</v>
      </c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253">
        <f t="shared" si="24"/>
        <v>0</v>
      </c>
    </row>
    <row r="36" spans="1:46">
      <c r="A36" s="204" t="str">
        <f>'N3.01'!A36</f>
        <v>Stage 3:With Intervention Risk Change</v>
      </c>
      <c r="B36" s="204" t="str">
        <f>'N3.01'!B36</f>
        <v>Non-Intervention Impacts</v>
      </c>
      <c r="C36" s="204" t="str">
        <f>'N3.01'!C36</f>
        <v>Manual Over-ride on PoF or CoF</v>
      </c>
      <c r="D36" s="204" t="str">
        <f>'N3.01'!D36</f>
        <v>Non-Intervention</v>
      </c>
      <c r="F36" s="212" t="s">
        <v>51</v>
      </c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253">
        <f t="shared" si="22"/>
        <v>0</v>
      </c>
      <c r="S36" s="199" t="str">
        <f t="shared" si="5"/>
        <v>Units:</v>
      </c>
      <c r="T36" s="120"/>
      <c r="V36" s="199" t="str">
        <f t="shared" si="6"/>
        <v>Units:</v>
      </c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253">
        <f t="shared" si="23"/>
        <v>0</v>
      </c>
      <c r="AI36" s="199" t="str">
        <f t="shared" si="8"/>
        <v>Units:</v>
      </c>
      <c r="AJ36" s="120"/>
      <c r="AK36" s="120"/>
      <c r="AL36" s="120"/>
      <c r="AM36" s="120"/>
      <c r="AN36" s="120"/>
      <c r="AO36" s="120"/>
      <c r="AP36" s="120"/>
      <c r="AQ36" s="120"/>
      <c r="AR36" s="120"/>
      <c r="AS36" s="120"/>
      <c r="AT36" s="253">
        <f t="shared" si="24"/>
        <v>0</v>
      </c>
    </row>
    <row r="37" spans="1:46">
      <c r="A37" s="204" t="str">
        <f>'N3.01'!A37</f>
        <v>Stage 3:With Intervention Risk Change</v>
      </c>
      <c r="B37" s="204" t="str">
        <f>'N3.01'!B37</f>
        <v>Non-Intervention Impacts</v>
      </c>
      <c r="C37" s="204" t="str">
        <f>'N3.01'!C37</f>
        <v>Extension of Expected Asset Life</v>
      </c>
      <c r="D37" s="204" t="str">
        <f>'N3.01'!D37</f>
        <v>Non-Intervention</v>
      </c>
      <c r="F37" s="212" t="s">
        <v>51</v>
      </c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253">
        <f t="shared" si="22"/>
        <v>0</v>
      </c>
      <c r="S37" s="199" t="str">
        <f t="shared" si="5"/>
        <v>Units:</v>
      </c>
      <c r="T37" s="120"/>
      <c r="V37" s="199" t="str">
        <f t="shared" si="6"/>
        <v>Units:</v>
      </c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253">
        <f t="shared" si="23"/>
        <v>0</v>
      </c>
      <c r="AI37" s="199" t="str">
        <f t="shared" si="8"/>
        <v>Units:</v>
      </c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253">
        <f t="shared" si="24"/>
        <v>0</v>
      </c>
    </row>
    <row r="38" spans="1:46">
      <c r="A38" s="204" t="str">
        <f>'N3.01'!A38</f>
        <v>Stage 3:With Intervention Risk Change</v>
      </c>
      <c r="B38" s="204" t="str">
        <f>'N3.01'!B38</f>
        <v>Non-Intervention Impacts</v>
      </c>
      <c r="C38" s="204" t="str">
        <f>'N3.01'!C38</f>
        <v>Consequential Interventions</v>
      </c>
      <c r="D38" s="204" t="str">
        <f>'N3.01'!D38</f>
        <v>Non-Intervention</v>
      </c>
      <c r="F38" s="212" t="s">
        <v>51</v>
      </c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253">
        <f t="shared" si="22"/>
        <v>0</v>
      </c>
      <c r="S38" s="199" t="str">
        <f t="shared" si="5"/>
        <v>Units:</v>
      </c>
      <c r="T38" s="120"/>
      <c r="V38" s="199" t="str">
        <f t="shared" si="6"/>
        <v>Units:</v>
      </c>
      <c r="W38" s="120"/>
      <c r="X38" s="120"/>
      <c r="Y38" s="120"/>
      <c r="Z38" s="120"/>
      <c r="AA38" s="120"/>
      <c r="AB38" s="120"/>
      <c r="AC38" s="120"/>
      <c r="AD38" s="120"/>
      <c r="AE38" s="120"/>
      <c r="AF38" s="120"/>
      <c r="AG38" s="253">
        <f t="shared" si="23"/>
        <v>0</v>
      </c>
      <c r="AI38" s="199" t="str">
        <f t="shared" si="8"/>
        <v>Units:</v>
      </c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253">
        <f t="shared" si="24"/>
        <v>0</v>
      </c>
    </row>
    <row r="39" spans="1:46">
      <c r="A39" s="204" t="str">
        <f>'N3.01'!A39</f>
        <v>Stage 3:With Intervention Risk Change</v>
      </c>
      <c r="B39" s="204" t="str">
        <f>'N3.01'!B39</f>
        <v>Asset Intervention Impacts</v>
      </c>
      <c r="C39" s="204" t="str">
        <f>'N3.01'!C39</f>
        <v>Asset Replacement (PoF Driven)</v>
      </c>
      <c r="D39" s="204" t="str">
        <f>'N3.01'!D39</f>
        <v>Replacement</v>
      </c>
      <c r="F39" s="212" t="s">
        <v>51</v>
      </c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253">
        <f t="shared" si="22"/>
        <v>0</v>
      </c>
      <c r="S39" s="199" t="str">
        <f t="shared" si="5"/>
        <v>Units:</v>
      </c>
      <c r="T39" s="120"/>
      <c r="V39" s="199" t="str">
        <f t="shared" si="6"/>
        <v>Units:</v>
      </c>
      <c r="W39" s="120"/>
      <c r="X39" s="120"/>
      <c r="Y39" s="120"/>
      <c r="Z39" s="120"/>
      <c r="AA39" s="120"/>
      <c r="AB39" s="120"/>
      <c r="AC39" s="120"/>
      <c r="AD39" s="120"/>
      <c r="AE39" s="120"/>
      <c r="AF39" s="120"/>
      <c r="AG39" s="253">
        <f t="shared" si="23"/>
        <v>0</v>
      </c>
      <c r="AI39" s="199" t="str">
        <f t="shared" si="8"/>
        <v>Units:</v>
      </c>
      <c r="AJ39" s="120"/>
      <c r="AK39" s="120"/>
      <c r="AL39" s="120"/>
      <c r="AM39" s="120"/>
      <c r="AN39" s="120"/>
      <c r="AO39" s="120"/>
      <c r="AP39" s="120"/>
      <c r="AQ39" s="120"/>
      <c r="AR39" s="120"/>
      <c r="AS39" s="120"/>
      <c r="AT39" s="253">
        <f t="shared" si="24"/>
        <v>0</v>
      </c>
    </row>
    <row r="40" spans="1:46">
      <c r="A40" s="204" t="str">
        <f>'N3.01'!A40</f>
        <v>Stage 3:With Intervention Risk Change</v>
      </c>
      <c r="B40" s="204" t="str">
        <f>'N3.01'!B40</f>
        <v>Asset Intervention Impacts</v>
      </c>
      <c r="C40" s="204" t="str">
        <f>'N3.01'!C40</f>
        <v>Asset Replacement (CoF Driven)</v>
      </c>
      <c r="D40" s="204" t="str">
        <f>'N3.01'!D40</f>
        <v>Replacement</v>
      </c>
      <c r="F40" s="212" t="s">
        <v>51</v>
      </c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253">
        <f t="shared" si="22"/>
        <v>0</v>
      </c>
      <c r="S40" s="199" t="str">
        <f t="shared" si="5"/>
        <v>Units:</v>
      </c>
      <c r="T40" s="120"/>
      <c r="V40" s="199" t="str">
        <f t="shared" si="6"/>
        <v>Units:</v>
      </c>
      <c r="W40" s="120"/>
      <c r="X40" s="120"/>
      <c r="Y40" s="120"/>
      <c r="Z40" s="120"/>
      <c r="AA40" s="120"/>
      <c r="AB40" s="120"/>
      <c r="AC40" s="120"/>
      <c r="AD40" s="120"/>
      <c r="AE40" s="120"/>
      <c r="AF40" s="120"/>
      <c r="AG40" s="253">
        <f t="shared" si="23"/>
        <v>0</v>
      </c>
      <c r="AI40" s="199" t="str">
        <f t="shared" si="8"/>
        <v>Units:</v>
      </c>
      <c r="AJ40" s="120"/>
      <c r="AK40" s="120"/>
      <c r="AL40" s="120"/>
      <c r="AM40" s="120"/>
      <c r="AN40" s="120"/>
      <c r="AO40" s="120"/>
      <c r="AP40" s="120"/>
      <c r="AQ40" s="120"/>
      <c r="AR40" s="120"/>
      <c r="AS40" s="120"/>
      <c r="AT40" s="253">
        <f t="shared" si="24"/>
        <v>0</v>
      </c>
    </row>
    <row r="41" spans="1:46">
      <c r="A41" s="204" t="str">
        <f>'N3.01'!A41</f>
        <v>Stage 3:With Intervention Risk Change</v>
      </c>
      <c r="B41" s="204" t="str">
        <f>'N3.01'!B41</f>
        <v>Asset Intervention Impacts</v>
      </c>
      <c r="C41" s="204" t="str">
        <f>'N3.01'!C41</f>
        <v>Asset Replacement (Other Driven)</v>
      </c>
      <c r="D41" s="204" t="str">
        <f>'N3.01'!D41</f>
        <v>Replacement</v>
      </c>
      <c r="F41" s="212" t="s">
        <v>51</v>
      </c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253">
        <f t="shared" si="22"/>
        <v>0</v>
      </c>
      <c r="S41" s="199" t="str">
        <f t="shared" si="5"/>
        <v>Units:</v>
      </c>
      <c r="T41" s="120"/>
      <c r="V41" s="199" t="str">
        <f t="shared" si="6"/>
        <v>Units:</v>
      </c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253">
        <f t="shared" si="23"/>
        <v>0</v>
      </c>
      <c r="AI41" s="199" t="str">
        <f t="shared" si="8"/>
        <v>Units:</v>
      </c>
      <c r="AJ41" s="120"/>
      <c r="AK41" s="120"/>
      <c r="AL41" s="120"/>
      <c r="AM41" s="120"/>
      <c r="AN41" s="120"/>
      <c r="AO41" s="120"/>
      <c r="AP41" s="120"/>
      <c r="AQ41" s="120"/>
      <c r="AR41" s="120"/>
      <c r="AS41" s="120"/>
      <c r="AT41" s="253">
        <f t="shared" si="24"/>
        <v>0</v>
      </c>
    </row>
    <row r="42" spans="1:46">
      <c r="A42" s="204" t="str">
        <f>'N3.01'!A42</f>
        <v>Stage 3:With Intervention Risk Change</v>
      </c>
      <c r="B42" s="204" t="str">
        <f>'N3.01'!B42</f>
        <v>Asset Intervention Impacts</v>
      </c>
      <c r="C42" s="204" t="str">
        <f>'N3.01'!C42</f>
        <v>Asset Refurbishment (PoF Driven)</v>
      </c>
      <c r="D42" s="204" t="str">
        <f>'N3.01'!D42</f>
        <v>Refurbishment</v>
      </c>
      <c r="F42" s="212" t="s">
        <v>51</v>
      </c>
      <c r="G42" s="120"/>
      <c r="H42" s="120"/>
      <c r="I42" s="120"/>
      <c r="J42" s="120"/>
      <c r="K42" s="120"/>
      <c r="L42" s="120"/>
      <c r="M42" s="120"/>
      <c r="N42" s="120"/>
      <c r="O42" s="120"/>
      <c r="P42" s="120"/>
      <c r="Q42" s="253">
        <f t="shared" si="22"/>
        <v>0</v>
      </c>
      <c r="S42" s="199" t="str">
        <f t="shared" si="5"/>
        <v>Units:</v>
      </c>
      <c r="T42" s="120"/>
      <c r="V42" s="199" t="str">
        <f t="shared" si="6"/>
        <v>Units:</v>
      </c>
      <c r="W42" s="120"/>
      <c r="X42" s="120"/>
      <c r="Y42" s="120"/>
      <c r="Z42" s="120"/>
      <c r="AA42" s="120"/>
      <c r="AB42" s="120"/>
      <c r="AC42" s="120"/>
      <c r="AD42" s="120"/>
      <c r="AE42" s="120"/>
      <c r="AF42" s="120"/>
      <c r="AG42" s="253">
        <f t="shared" si="23"/>
        <v>0</v>
      </c>
      <c r="AI42" s="199" t="str">
        <f t="shared" si="8"/>
        <v>Units:</v>
      </c>
      <c r="AJ42" s="120"/>
      <c r="AK42" s="120"/>
      <c r="AL42" s="120"/>
      <c r="AM42" s="120"/>
      <c r="AN42" s="120"/>
      <c r="AO42" s="120"/>
      <c r="AP42" s="120"/>
      <c r="AQ42" s="120"/>
      <c r="AR42" s="120"/>
      <c r="AS42" s="120"/>
      <c r="AT42" s="253">
        <f t="shared" si="24"/>
        <v>0</v>
      </c>
    </row>
    <row r="43" spans="1:46">
      <c r="A43" s="204" t="str">
        <f>'N3.01'!A43</f>
        <v>Stage 3:With Intervention Risk Change</v>
      </c>
      <c r="B43" s="204" t="str">
        <f>'N3.01'!B43</f>
        <v>Asset Intervention Impacts</v>
      </c>
      <c r="C43" s="204" t="str">
        <f>'N3.01'!C43</f>
        <v>Asset Refurbishment (CoF Driven)</v>
      </c>
      <c r="D43" s="204" t="str">
        <f>'N3.01'!D43</f>
        <v>Refurbishment</v>
      </c>
      <c r="F43" s="212" t="s">
        <v>51</v>
      </c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253">
        <f t="shared" si="22"/>
        <v>0</v>
      </c>
      <c r="S43" s="199" t="str">
        <f t="shared" si="5"/>
        <v>Units:</v>
      </c>
      <c r="T43" s="120"/>
      <c r="V43" s="199" t="str">
        <f t="shared" si="6"/>
        <v>Units:</v>
      </c>
      <c r="W43" s="120"/>
      <c r="X43" s="120"/>
      <c r="Y43" s="120"/>
      <c r="Z43" s="120"/>
      <c r="AA43" s="120"/>
      <c r="AB43" s="120"/>
      <c r="AC43" s="120"/>
      <c r="AD43" s="120"/>
      <c r="AE43" s="120"/>
      <c r="AF43" s="120"/>
      <c r="AG43" s="253">
        <f t="shared" si="23"/>
        <v>0</v>
      </c>
      <c r="AI43" s="199" t="str">
        <f t="shared" si="8"/>
        <v>Units:</v>
      </c>
      <c r="AJ43" s="120"/>
      <c r="AK43" s="120"/>
      <c r="AL43" s="120"/>
      <c r="AM43" s="120"/>
      <c r="AN43" s="120"/>
      <c r="AO43" s="120"/>
      <c r="AP43" s="120"/>
      <c r="AQ43" s="120"/>
      <c r="AR43" s="120"/>
      <c r="AS43" s="120"/>
      <c r="AT43" s="253">
        <f t="shared" si="24"/>
        <v>0</v>
      </c>
    </row>
    <row r="44" spans="1:46">
      <c r="A44" s="204" t="str">
        <f>'N3.01'!A44</f>
        <v>Stage 3:With Intervention Risk Change</v>
      </c>
      <c r="B44" s="204" t="str">
        <f>'N3.01'!B44</f>
        <v>Asset Intervention Impacts</v>
      </c>
      <c r="C44" s="204" t="str">
        <f>'N3.01'!C44</f>
        <v>Asset Refurbishment (Other Driven)</v>
      </c>
      <c r="D44" s="204" t="str">
        <f>'N3.01'!D44</f>
        <v>Refurbishment</v>
      </c>
      <c r="F44" s="212" t="s">
        <v>51</v>
      </c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253">
        <f t="shared" si="22"/>
        <v>0</v>
      </c>
      <c r="S44" s="199" t="str">
        <f t="shared" si="5"/>
        <v>Units:</v>
      </c>
      <c r="T44" s="120"/>
      <c r="V44" s="199" t="str">
        <f t="shared" si="6"/>
        <v>Units:</v>
      </c>
      <c r="W44" s="120"/>
      <c r="X44" s="120"/>
      <c r="Y44" s="120"/>
      <c r="Z44" s="120"/>
      <c r="AA44" s="120"/>
      <c r="AB44" s="120"/>
      <c r="AC44" s="120"/>
      <c r="AD44" s="120"/>
      <c r="AE44" s="120"/>
      <c r="AF44" s="120"/>
      <c r="AG44" s="253">
        <f t="shared" si="23"/>
        <v>0</v>
      </c>
      <c r="AI44" s="199" t="str">
        <f t="shared" si="8"/>
        <v>Units:</v>
      </c>
      <c r="AJ44" s="120"/>
      <c r="AK44" s="120"/>
      <c r="AL44" s="120"/>
      <c r="AM44" s="120"/>
      <c r="AN44" s="120"/>
      <c r="AO44" s="120"/>
      <c r="AP44" s="120"/>
      <c r="AQ44" s="120"/>
      <c r="AR44" s="120"/>
      <c r="AS44" s="120"/>
      <c r="AT44" s="253">
        <f t="shared" si="24"/>
        <v>0</v>
      </c>
    </row>
    <row r="45" spans="1:46">
      <c r="A45" s="204" t="str">
        <f>'N3.01'!A45</f>
        <v>Stage 3:With Intervention Risk Change</v>
      </c>
      <c r="B45" s="204" t="str">
        <f>'N3.01'!B45</f>
        <v>Asset Intervention Impacts</v>
      </c>
      <c r="C45" s="204" t="str">
        <f>'N3.01'!C45</f>
        <v>Asset Replacement Due To Early Life Failures</v>
      </c>
      <c r="D45" s="204" t="str">
        <f>'N3.01'!D45</f>
        <v>Other Interventions</v>
      </c>
      <c r="F45" s="212" t="s">
        <v>51</v>
      </c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253">
        <f t="shared" si="22"/>
        <v>0</v>
      </c>
      <c r="S45" s="199" t="str">
        <f t="shared" si="5"/>
        <v>Units:</v>
      </c>
      <c r="T45" s="120"/>
      <c r="V45" s="199" t="str">
        <f t="shared" si="6"/>
        <v>Units:</v>
      </c>
      <c r="W45" s="120"/>
      <c r="X45" s="120"/>
      <c r="Y45" s="120"/>
      <c r="Z45" s="120"/>
      <c r="AA45" s="120"/>
      <c r="AB45" s="120"/>
      <c r="AC45" s="120"/>
      <c r="AD45" s="120"/>
      <c r="AE45" s="120"/>
      <c r="AF45" s="120"/>
      <c r="AG45" s="253">
        <f t="shared" si="23"/>
        <v>0</v>
      </c>
      <c r="AI45" s="199" t="str">
        <f t="shared" si="8"/>
        <v>Units:</v>
      </c>
      <c r="AJ45" s="120"/>
      <c r="AK45" s="120"/>
      <c r="AL45" s="120"/>
      <c r="AM45" s="120"/>
      <c r="AN45" s="120"/>
      <c r="AO45" s="120"/>
      <c r="AP45" s="120"/>
      <c r="AQ45" s="120"/>
      <c r="AR45" s="120"/>
      <c r="AS45" s="120"/>
      <c r="AT45" s="253">
        <f t="shared" si="24"/>
        <v>0</v>
      </c>
    </row>
    <row r="46" spans="1:46">
      <c r="A46" s="204" t="str">
        <f>'N3.01'!A46</f>
        <v>Stage 3:With Intervention Risk Change</v>
      </c>
      <c r="B46" s="204" t="str">
        <f>'N3.01'!B46</f>
        <v>Risk Changes</v>
      </c>
      <c r="C46" s="248" t="str">
        <f>'N3.01'!C46</f>
        <v>Optional entry 4</v>
      </c>
      <c r="D46" s="204" t="str">
        <f>'N3.01'!D46</f>
        <v>N/A</v>
      </c>
      <c r="F46" s="212" t="s">
        <v>51</v>
      </c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53">
        <f t="shared" si="22"/>
        <v>0</v>
      </c>
      <c r="S46" s="199" t="str">
        <f t="shared" si="5"/>
        <v>Units:</v>
      </c>
      <c r="T46" s="120"/>
      <c r="V46" s="199" t="str">
        <f t="shared" si="6"/>
        <v>Units:</v>
      </c>
      <c r="W46" s="206"/>
      <c r="X46" s="206"/>
      <c r="Y46" s="206"/>
      <c r="Z46" s="206"/>
      <c r="AA46" s="206"/>
      <c r="AB46" s="206"/>
      <c r="AC46" s="206"/>
      <c r="AD46" s="206"/>
      <c r="AE46" s="206"/>
      <c r="AF46" s="206"/>
      <c r="AG46" s="253">
        <f t="shared" si="23"/>
        <v>0</v>
      </c>
      <c r="AI46" s="199" t="str">
        <f t="shared" si="8"/>
        <v>Units:</v>
      </c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53">
        <f t="shared" si="24"/>
        <v>0</v>
      </c>
    </row>
    <row r="47" spans="1:46">
      <c r="A47" s="247" t="str">
        <f>'N3.01'!A47</f>
        <v>Stage 3: RIIO-2 With Intervention Position 2025/26</v>
      </c>
      <c r="B47" s="247" t="str">
        <f>'N3.01'!B47</f>
        <v>Total Asset Category Risk</v>
      </c>
      <c r="C47" s="247" t="str">
        <f>'N3.01'!C47</f>
        <v>With Intervention Position</v>
      </c>
      <c r="D47" s="247" t="str">
        <f>'N3.01'!D47</f>
        <v>Total</v>
      </c>
      <c r="F47" s="212" t="s">
        <v>51</v>
      </c>
      <c r="G47" s="252">
        <f>SUM(G$33:G$46)</f>
        <v>0</v>
      </c>
      <c r="H47" s="252">
        <f t="shared" ref="H47:P47" si="25">SUM(H$33:H$46)</f>
        <v>0</v>
      </c>
      <c r="I47" s="252">
        <f t="shared" si="25"/>
        <v>0</v>
      </c>
      <c r="J47" s="252">
        <f t="shared" si="25"/>
        <v>0</v>
      </c>
      <c r="K47" s="252">
        <f t="shared" si="25"/>
        <v>0</v>
      </c>
      <c r="L47" s="252">
        <f t="shared" si="25"/>
        <v>0</v>
      </c>
      <c r="M47" s="252">
        <f t="shared" si="25"/>
        <v>0</v>
      </c>
      <c r="N47" s="252">
        <f t="shared" si="25"/>
        <v>0</v>
      </c>
      <c r="O47" s="252">
        <f t="shared" si="25"/>
        <v>0</v>
      </c>
      <c r="P47" s="252">
        <f t="shared" si="25"/>
        <v>0</v>
      </c>
      <c r="Q47" s="252">
        <f t="shared" si="22"/>
        <v>0</v>
      </c>
      <c r="S47" s="199" t="str">
        <f t="shared" si="5"/>
        <v>Units:</v>
      </c>
      <c r="T47" s="120"/>
      <c r="V47" s="199" t="str">
        <f t="shared" si="6"/>
        <v>Units:</v>
      </c>
      <c r="W47" s="252">
        <f t="shared" ref="W47:AF47" si="26">SUM(W$33:W$46)</f>
        <v>0</v>
      </c>
      <c r="X47" s="252">
        <f t="shared" si="26"/>
        <v>0</v>
      </c>
      <c r="Y47" s="252">
        <f t="shared" si="26"/>
        <v>0</v>
      </c>
      <c r="Z47" s="252">
        <f t="shared" si="26"/>
        <v>0</v>
      </c>
      <c r="AA47" s="252">
        <f t="shared" si="26"/>
        <v>0</v>
      </c>
      <c r="AB47" s="252">
        <f t="shared" si="26"/>
        <v>0</v>
      </c>
      <c r="AC47" s="252">
        <f t="shared" si="26"/>
        <v>0</v>
      </c>
      <c r="AD47" s="252">
        <f t="shared" si="26"/>
        <v>0</v>
      </c>
      <c r="AE47" s="252">
        <f t="shared" si="26"/>
        <v>0</v>
      </c>
      <c r="AF47" s="252">
        <f t="shared" si="26"/>
        <v>0</v>
      </c>
      <c r="AG47" s="252">
        <f t="shared" si="23"/>
        <v>0</v>
      </c>
      <c r="AI47" s="199" t="str">
        <f t="shared" si="8"/>
        <v>Units:</v>
      </c>
      <c r="AJ47" s="252">
        <f t="shared" ref="AJ47:AS47" si="27">SUM(AJ$33:AJ$46)</f>
        <v>0</v>
      </c>
      <c r="AK47" s="252">
        <f t="shared" si="27"/>
        <v>0</v>
      </c>
      <c r="AL47" s="252">
        <f t="shared" si="27"/>
        <v>0</v>
      </c>
      <c r="AM47" s="252">
        <f t="shared" si="27"/>
        <v>0</v>
      </c>
      <c r="AN47" s="252">
        <f t="shared" si="27"/>
        <v>0</v>
      </c>
      <c r="AO47" s="252">
        <f t="shared" si="27"/>
        <v>0</v>
      </c>
      <c r="AP47" s="252">
        <f t="shared" si="27"/>
        <v>0</v>
      </c>
      <c r="AQ47" s="252">
        <f t="shared" si="27"/>
        <v>0</v>
      </c>
      <c r="AR47" s="252">
        <f t="shared" si="27"/>
        <v>0</v>
      </c>
      <c r="AS47" s="252">
        <f t="shared" si="27"/>
        <v>0</v>
      </c>
      <c r="AT47" s="252">
        <f t="shared" si="24"/>
        <v>0</v>
      </c>
    </row>
    <row r="48" spans="1:46" s="207" customFormat="1" ht="5" customHeight="1">
      <c r="S48" s="208"/>
      <c r="V48" s="208"/>
      <c r="AI48" s="208"/>
    </row>
    <row r="49" spans="1:46">
      <c r="A49" s="204" t="str">
        <f>'N3.01'!A49</f>
        <v>Long Term Risk Benefit: RIIO-2</v>
      </c>
      <c r="B49" s="204" t="str">
        <f>'N3.01'!B49</f>
        <v>Asset Intervention Impacts</v>
      </c>
      <c r="C49" s="204" t="str">
        <f>'N3.01'!C49</f>
        <v>Asset Replacement (PoF Driven)</v>
      </c>
      <c r="D49" s="204" t="str">
        <f>'N3.01'!D49</f>
        <v>N/A</v>
      </c>
      <c r="F49" s="212" t="s">
        <v>51</v>
      </c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253">
        <f t="shared" ref="Q49:Q55" si="28">SUM(G49:P49)</f>
        <v>0</v>
      </c>
      <c r="S49" s="199" t="str">
        <f t="shared" si="5"/>
        <v>Units:</v>
      </c>
      <c r="T49" s="120"/>
      <c r="V49" s="199" t="str">
        <f t="shared" si="6"/>
        <v>Units:</v>
      </c>
      <c r="W49" s="120"/>
      <c r="X49" s="120"/>
      <c r="Y49" s="120"/>
      <c r="Z49" s="120"/>
      <c r="AA49" s="120"/>
      <c r="AB49" s="120"/>
      <c r="AC49" s="120"/>
      <c r="AD49" s="120"/>
      <c r="AE49" s="120"/>
      <c r="AF49" s="120"/>
      <c r="AG49" s="253">
        <f t="shared" ref="AG49:AG55" si="29">SUM(W49:AF49)</f>
        <v>0</v>
      </c>
      <c r="AI49" s="199" t="str">
        <f t="shared" si="8"/>
        <v>Units:</v>
      </c>
      <c r="AJ49" s="120"/>
      <c r="AK49" s="120"/>
      <c r="AL49" s="120"/>
      <c r="AM49" s="120"/>
      <c r="AN49" s="120"/>
      <c r="AO49" s="120"/>
      <c r="AP49" s="120"/>
      <c r="AQ49" s="120"/>
      <c r="AR49" s="120"/>
      <c r="AS49" s="120"/>
      <c r="AT49" s="253">
        <f t="shared" ref="AT49:AT55" si="30">SUM(AJ49:AS49)</f>
        <v>0</v>
      </c>
    </row>
    <row r="50" spans="1:46">
      <c r="A50" s="204" t="str">
        <f>'N3.01'!A50</f>
        <v>Long Term Risk Benefit: RIIO-2</v>
      </c>
      <c r="B50" s="204" t="str">
        <f>'N3.01'!B50</f>
        <v>Asset Intervention Impacts</v>
      </c>
      <c r="C50" s="204" t="str">
        <f>'N3.01'!C50</f>
        <v>Asset Replacement (CoF Driven)</v>
      </c>
      <c r="D50" s="204" t="str">
        <f>'N3.01'!D50</f>
        <v>N/A</v>
      </c>
      <c r="F50" s="212" t="s">
        <v>51</v>
      </c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253">
        <f t="shared" si="28"/>
        <v>0</v>
      </c>
      <c r="S50" s="199" t="str">
        <f t="shared" si="5"/>
        <v>Units:</v>
      </c>
      <c r="T50" s="120"/>
      <c r="V50" s="199" t="str">
        <f t="shared" si="6"/>
        <v>Units:</v>
      </c>
      <c r="W50" s="120"/>
      <c r="X50" s="120"/>
      <c r="Y50" s="120"/>
      <c r="Z50" s="120"/>
      <c r="AA50" s="120"/>
      <c r="AB50" s="120"/>
      <c r="AC50" s="120"/>
      <c r="AD50" s="120"/>
      <c r="AE50" s="120"/>
      <c r="AF50" s="120"/>
      <c r="AG50" s="253">
        <f t="shared" si="29"/>
        <v>0</v>
      </c>
      <c r="AI50" s="199" t="str">
        <f t="shared" si="8"/>
        <v>Units:</v>
      </c>
      <c r="AJ50" s="120"/>
      <c r="AK50" s="120"/>
      <c r="AL50" s="120"/>
      <c r="AM50" s="120"/>
      <c r="AN50" s="120"/>
      <c r="AO50" s="120"/>
      <c r="AP50" s="120"/>
      <c r="AQ50" s="120"/>
      <c r="AR50" s="120"/>
      <c r="AS50" s="120"/>
      <c r="AT50" s="253">
        <f t="shared" si="30"/>
        <v>0</v>
      </c>
    </row>
    <row r="51" spans="1:46">
      <c r="A51" s="204" t="str">
        <f>'N3.01'!A51</f>
        <v>Long Term Risk Benefit: RIIO-2</v>
      </c>
      <c r="B51" s="204" t="str">
        <f>'N3.01'!B51</f>
        <v>Asset Intervention Impacts</v>
      </c>
      <c r="C51" s="204" t="str">
        <f>'N3.01'!C51</f>
        <v>Asset Replacement (Other Driven)</v>
      </c>
      <c r="D51" s="204" t="str">
        <f>'N3.01'!D51</f>
        <v>N/A</v>
      </c>
      <c r="F51" s="212" t="s">
        <v>51</v>
      </c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253">
        <f t="shared" si="28"/>
        <v>0</v>
      </c>
      <c r="S51" s="199" t="str">
        <f t="shared" si="5"/>
        <v>Units:</v>
      </c>
      <c r="T51" s="120"/>
      <c r="V51" s="199" t="str">
        <f t="shared" si="6"/>
        <v>Units:</v>
      </c>
      <c r="W51" s="120"/>
      <c r="X51" s="120"/>
      <c r="Y51" s="120"/>
      <c r="Z51" s="120"/>
      <c r="AA51" s="120"/>
      <c r="AB51" s="120"/>
      <c r="AC51" s="120"/>
      <c r="AD51" s="120"/>
      <c r="AE51" s="120"/>
      <c r="AF51" s="120"/>
      <c r="AG51" s="253">
        <f t="shared" si="29"/>
        <v>0</v>
      </c>
      <c r="AI51" s="199" t="str">
        <f t="shared" si="8"/>
        <v>Units:</v>
      </c>
      <c r="AJ51" s="120"/>
      <c r="AK51" s="120"/>
      <c r="AL51" s="120"/>
      <c r="AM51" s="120"/>
      <c r="AN51" s="120"/>
      <c r="AO51" s="120"/>
      <c r="AP51" s="120"/>
      <c r="AQ51" s="120"/>
      <c r="AR51" s="120"/>
      <c r="AS51" s="120"/>
      <c r="AT51" s="253">
        <f t="shared" si="30"/>
        <v>0</v>
      </c>
    </row>
    <row r="52" spans="1:46">
      <c r="A52" s="204" t="str">
        <f>'N3.01'!A52</f>
        <v>Long Term Risk Benefit: RIIO-2</v>
      </c>
      <c r="B52" s="204" t="str">
        <f>'N3.01'!B52</f>
        <v>Asset Intervention Impacts</v>
      </c>
      <c r="C52" s="204" t="str">
        <f>'N3.01'!C52</f>
        <v>Asset Refurbishment (PoF Driven)</v>
      </c>
      <c r="D52" s="204" t="str">
        <f>'N3.01'!D52</f>
        <v>N/A</v>
      </c>
      <c r="F52" s="212" t="s">
        <v>51</v>
      </c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253">
        <f t="shared" si="28"/>
        <v>0</v>
      </c>
      <c r="S52" s="199" t="str">
        <f t="shared" si="5"/>
        <v>Units:</v>
      </c>
      <c r="T52" s="120"/>
      <c r="V52" s="199" t="str">
        <f t="shared" si="6"/>
        <v>Units:</v>
      </c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253">
        <f t="shared" si="29"/>
        <v>0</v>
      </c>
      <c r="AI52" s="199" t="str">
        <f t="shared" si="8"/>
        <v>Units:</v>
      </c>
      <c r="AJ52" s="120"/>
      <c r="AK52" s="120"/>
      <c r="AL52" s="120"/>
      <c r="AM52" s="120"/>
      <c r="AN52" s="120"/>
      <c r="AO52" s="120"/>
      <c r="AP52" s="120"/>
      <c r="AQ52" s="120"/>
      <c r="AR52" s="120"/>
      <c r="AS52" s="120"/>
      <c r="AT52" s="253">
        <f t="shared" si="30"/>
        <v>0</v>
      </c>
    </row>
    <row r="53" spans="1:46">
      <c r="A53" s="204" t="str">
        <f>'N3.01'!A53</f>
        <v>Long Term Risk Benefit: RIIO-2</v>
      </c>
      <c r="B53" s="204" t="str">
        <f>'N3.01'!B53</f>
        <v>Asset Intervention Impacts</v>
      </c>
      <c r="C53" s="204" t="str">
        <f>'N3.01'!C53</f>
        <v>Asset Refurbishment (CoF Driven)</v>
      </c>
      <c r="D53" s="204" t="str">
        <f>'N3.01'!D53</f>
        <v>N/A</v>
      </c>
      <c r="F53" s="212" t="s">
        <v>51</v>
      </c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253">
        <f t="shared" si="28"/>
        <v>0</v>
      </c>
      <c r="S53" s="199" t="str">
        <f t="shared" si="5"/>
        <v>Units:</v>
      </c>
      <c r="T53" s="120"/>
      <c r="V53" s="199" t="str">
        <f t="shared" si="6"/>
        <v>Units:</v>
      </c>
      <c r="W53" s="120"/>
      <c r="X53" s="120"/>
      <c r="Y53" s="120"/>
      <c r="Z53" s="120"/>
      <c r="AA53" s="120"/>
      <c r="AB53" s="120"/>
      <c r="AC53" s="120"/>
      <c r="AD53" s="120"/>
      <c r="AE53" s="120"/>
      <c r="AF53" s="120"/>
      <c r="AG53" s="253">
        <f t="shared" si="29"/>
        <v>0</v>
      </c>
      <c r="AI53" s="199" t="str">
        <f t="shared" si="8"/>
        <v>Units:</v>
      </c>
      <c r="AJ53" s="120"/>
      <c r="AK53" s="120"/>
      <c r="AL53" s="120"/>
      <c r="AM53" s="120"/>
      <c r="AN53" s="120"/>
      <c r="AO53" s="120"/>
      <c r="AP53" s="120"/>
      <c r="AQ53" s="120"/>
      <c r="AR53" s="120"/>
      <c r="AS53" s="120"/>
      <c r="AT53" s="253">
        <f t="shared" si="30"/>
        <v>0</v>
      </c>
    </row>
    <row r="54" spans="1:46">
      <c r="A54" s="204" t="str">
        <f>'N3.01'!A54</f>
        <v>Long Term Risk Benefit: RIIO-2</v>
      </c>
      <c r="B54" s="204" t="str">
        <f>'N3.01'!B54</f>
        <v>Asset Intervention Impacts</v>
      </c>
      <c r="C54" s="204" t="str">
        <f>'N3.01'!C54</f>
        <v>Asset Refurbishment (Other Driven)</v>
      </c>
      <c r="D54" s="204" t="str">
        <f>'N3.01'!D54</f>
        <v>N/A</v>
      </c>
      <c r="F54" s="212" t="s">
        <v>51</v>
      </c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253">
        <f t="shared" si="28"/>
        <v>0</v>
      </c>
      <c r="S54" s="199" t="str">
        <f t="shared" si="5"/>
        <v>Units:</v>
      </c>
      <c r="T54" s="120"/>
      <c r="V54" s="199" t="str">
        <f t="shared" si="6"/>
        <v>Units:</v>
      </c>
      <c r="W54" s="120"/>
      <c r="X54" s="120"/>
      <c r="Y54" s="120"/>
      <c r="Z54" s="120"/>
      <c r="AA54" s="120"/>
      <c r="AB54" s="120"/>
      <c r="AC54" s="120"/>
      <c r="AD54" s="120"/>
      <c r="AE54" s="120"/>
      <c r="AF54" s="120"/>
      <c r="AG54" s="253">
        <f t="shared" si="29"/>
        <v>0</v>
      </c>
      <c r="AI54" s="199" t="str">
        <f t="shared" si="8"/>
        <v>Units:</v>
      </c>
      <c r="AJ54" s="120"/>
      <c r="AK54" s="120"/>
      <c r="AL54" s="120"/>
      <c r="AM54" s="120"/>
      <c r="AN54" s="120"/>
      <c r="AO54" s="120"/>
      <c r="AP54" s="120"/>
      <c r="AQ54" s="120"/>
      <c r="AR54" s="120"/>
      <c r="AS54" s="120"/>
      <c r="AT54" s="253">
        <f t="shared" si="30"/>
        <v>0</v>
      </c>
    </row>
    <row r="55" spans="1:46">
      <c r="A55" s="204" t="str">
        <f>'N3.01'!A55</f>
        <v>Long Term Risk Benefit: RIIO-2</v>
      </c>
      <c r="B55" s="204" t="str">
        <f>'N3.01'!B55</f>
        <v>Asset Intervention Impacts</v>
      </c>
      <c r="C55" s="204" t="str">
        <f>'N3.01'!C55</f>
        <v>Total Long Term Risk Benefit</v>
      </c>
      <c r="D55" s="204" t="str">
        <f>'N3.01'!D55</f>
        <v>Sub-Total</v>
      </c>
      <c r="F55" s="212" t="s">
        <v>51</v>
      </c>
      <c r="G55" s="252">
        <f>SUM(G$49:G$54)</f>
        <v>0</v>
      </c>
      <c r="H55" s="252">
        <f t="shared" ref="H55:P55" si="31">SUM(H$49:H$54)</f>
        <v>0</v>
      </c>
      <c r="I55" s="252">
        <f t="shared" si="31"/>
        <v>0</v>
      </c>
      <c r="J55" s="252">
        <f t="shared" si="31"/>
        <v>0</v>
      </c>
      <c r="K55" s="252">
        <f t="shared" si="31"/>
        <v>0</v>
      </c>
      <c r="L55" s="252">
        <f t="shared" si="31"/>
        <v>0</v>
      </c>
      <c r="M55" s="252">
        <f t="shared" si="31"/>
        <v>0</v>
      </c>
      <c r="N55" s="252">
        <f t="shared" si="31"/>
        <v>0</v>
      </c>
      <c r="O55" s="252">
        <f t="shared" si="31"/>
        <v>0</v>
      </c>
      <c r="P55" s="252">
        <f t="shared" si="31"/>
        <v>0</v>
      </c>
      <c r="Q55" s="253">
        <f t="shared" si="28"/>
        <v>0</v>
      </c>
      <c r="S55" s="199" t="str">
        <f t="shared" si="5"/>
        <v>Units:</v>
      </c>
      <c r="T55" s="120"/>
      <c r="V55" s="199" t="str">
        <f t="shared" si="6"/>
        <v>Units:</v>
      </c>
      <c r="W55" s="252">
        <f t="shared" ref="W55:AF55" si="32">SUM(W$49:W$54)</f>
        <v>0</v>
      </c>
      <c r="X55" s="252">
        <f t="shared" si="32"/>
        <v>0</v>
      </c>
      <c r="Y55" s="252">
        <f t="shared" si="32"/>
        <v>0</v>
      </c>
      <c r="Z55" s="252">
        <f t="shared" si="32"/>
        <v>0</v>
      </c>
      <c r="AA55" s="252">
        <f t="shared" si="32"/>
        <v>0</v>
      </c>
      <c r="AB55" s="252">
        <f t="shared" si="32"/>
        <v>0</v>
      </c>
      <c r="AC55" s="252">
        <f t="shared" si="32"/>
        <v>0</v>
      </c>
      <c r="AD55" s="252">
        <f t="shared" si="32"/>
        <v>0</v>
      </c>
      <c r="AE55" s="252">
        <f t="shared" si="32"/>
        <v>0</v>
      </c>
      <c r="AF55" s="252">
        <f t="shared" si="32"/>
        <v>0</v>
      </c>
      <c r="AG55" s="253">
        <f t="shared" si="29"/>
        <v>0</v>
      </c>
      <c r="AI55" s="199" t="str">
        <f t="shared" si="8"/>
        <v>Units:</v>
      </c>
      <c r="AJ55" s="252">
        <f t="shared" ref="AJ55:AS55" si="33">SUM(AJ$49:AJ$54)</f>
        <v>0</v>
      </c>
      <c r="AK55" s="252">
        <f t="shared" si="33"/>
        <v>0</v>
      </c>
      <c r="AL55" s="252">
        <f t="shared" si="33"/>
        <v>0</v>
      </c>
      <c r="AM55" s="252">
        <f t="shared" si="33"/>
        <v>0</v>
      </c>
      <c r="AN55" s="252">
        <f t="shared" si="33"/>
        <v>0</v>
      </c>
      <c r="AO55" s="252">
        <f t="shared" si="33"/>
        <v>0</v>
      </c>
      <c r="AP55" s="252">
        <f t="shared" si="33"/>
        <v>0</v>
      </c>
      <c r="AQ55" s="252">
        <f t="shared" si="33"/>
        <v>0</v>
      </c>
      <c r="AR55" s="252">
        <f t="shared" si="33"/>
        <v>0</v>
      </c>
      <c r="AS55" s="252">
        <f t="shared" si="33"/>
        <v>0</v>
      </c>
      <c r="AT55" s="253">
        <f t="shared" si="30"/>
        <v>0</v>
      </c>
    </row>
    <row r="56" spans="1:46" s="207" customFormat="1" ht="5" customHeight="1">
      <c r="F56" s="208"/>
      <c r="S56" s="208"/>
      <c r="V56" s="208"/>
      <c r="AI56" s="208"/>
    </row>
    <row r="78" spans="5:5">
      <c r="E78" s="209"/>
    </row>
  </sheetData>
  <pageMargins left="0.7" right="0.7" top="0.75" bottom="0.75" header="0.3" footer="0.3"/>
  <pageSetup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27977E-EDA5-4AEB-AFF2-EABDDE9B20D2}">
  <sheetPr codeName="Sheet74">
    <tabColor rgb="FF7030A0"/>
  </sheetPr>
  <dimension ref="A1:AV78"/>
  <sheetViews>
    <sheetView zoomScale="85" zoomScaleNormal="85" workbookViewId="0">
      <selection activeCell="G47" sqref="G47"/>
    </sheetView>
  </sheetViews>
  <sheetFormatPr defaultColWidth="9" defaultRowHeight="12.4"/>
  <cols>
    <col min="1" max="1" width="51.19921875" style="89" customWidth="1"/>
    <col min="2" max="2" width="48.796875" style="89" bestFit="1" customWidth="1"/>
    <col min="3" max="3" width="51.19921875" style="89" bestFit="1" customWidth="1"/>
    <col min="4" max="4" width="11.796875" style="89" customWidth="1"/>
    <col min="5" max="5" width="1" style="207" customWidth="1"/>
    <col min="6" max="6" width="6.19921875" style="90" customWidth="1"/>
    <col min="7" max="7" width="9.796875" style="89" bestFit="1" customWidth="1"/>
    <col min="8" max="14" width="9.1328125" style="89" bestFit="1" customWidth="1"/>
    <col min="15" max="17" width="9" style="89"/>
    <col min="18" max="18" width="1" style="207" customWidth="1"/>
    <col min="19" max="19" width="6.19921875" style="90" customWidth="1"/>
    <col min="20" max="20" width="9" style="89"/>
    <col min="21" max="21" width="1" style="207" customWidth="1"/>
    <col min="22" max="22" width="6.19921875" style="90" customWidth="1"/>
    <col min="23" max="33" width="9" style="89"/>
    <col min="34" max="34" width="1" style="207" customWidth="1"/>
    <col min="35" max="35" width="6.19921875" style="90" customWidth="1"/>
    <col min="36" max="46" width="9" style="89"/>
    <col min="47" max="47" width="9.33203125" style="89" bestFit="1" customWidth="1"/>
    <col min="48" max="16384" width="9" style="89"/>
  </cols>
  <sheetData>
    <row r="1" spans="1:48" ht="25.15">
      <c r="A1" s="1" t="str">
        <f>N0_Cover!A1</f>
        <v>RIIO-2 Regulatory Reporting Pack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</row>
    <row r="2" spans="1:48" ht="22.9">
      <c r="A2" s="1">
        <f>N0_Cover!$B$12</f>
        <v>0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</row>
    <row r="3" spans="1:48" ht="19.899999999999999">
      <c r="A3" s="5" t="str">
        <f>"Workbook " &amp; N0_Cover!$B$12</f>
        <v xml:space="preserve">Workbook 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48" ht="17.649999999999999">
      <c r="A4" s="7" t="str">
        <f>"Submission Version " &amp; N0_Cover!$B$15 &amp; " - Submitted on " &amp; TEXT(N0_Cover!$B$16,"dd mmm yyyy")</f>
        <v>Submission Version  - Submitted on 00 Jan 1900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</row>
    <row r="5" spans="1:48" ht="17.649999999999999">
      <c r="A5" s="7" t="str">
        <f>"Template Version: " &amp; N0_Cover!$B$11</f>
        <v>Template Version: v1.0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</row>
    <row r="6" spans="1:48" ht="19.899999999999999">
      <c r="A6" s="5" t="e">
        <f ca="1">"Sheet: " &amp;VLOOKUP(RIGHT(CELL("filename",A1),LEN(CELL("filename",A1))-FIND("]",CELL("filename",A1))),'N0.1_Contents'!$A$11:$B$98,2,FALSE)</f>
        <v>#N/A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</row>
    <row r="7" spans="1:48" ht="17.649999999999999">
      <c r="A7" s="7" t="str">
        <f>"Prices Base: " &amp; 'N0.5_Data_Constants'!C13</f>
        <v>Prices Base: 2018/19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</row>
    <row r="8" spans="1:48" s="137" customFormat="1">
      <c r="A8" s="140" t="str">
        <f>"Error Checks: " &amp; IF(ISERROR(MATCH("Error",$A$9:$AV$9,0)),"OK","Error")</f>
        <v>Error Checks: OK</v>
      </c>
      <c r="B8" s="141"/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1"/>
      <c r="AE8" s="141"/>
      <c r="AF8" s="141"/>
      <c r="AG8" s="141"/>
      <c r="AH8" s="141"/>
      <c r="AI8" s="141"/>
      <c r="AJ8" s="141"/>
      <c r="AK8" s="141"/>
      <c r="AL8" s="141"/>
      <c r="AM8" s="141"/>
      <c r="AN8" s="141"/>
      <c r="AO8" s="141"/>
      <c r="AP8" s="141"/>
      <c r="AQ8" s="141"/>
      <c r="AR8" s="141"/>
      <c r="AS8" s="141"/>
      <c r="AT8" s="141"/>
      <c r="AU8" s="141"/>
    </row>
    <row r="9" spans="1:48" s="137" customFormat="1">
      <c r="A9" s="142" t="str">
        <f t="shared" ref="A9:AV9" si="0">IF(ISERROR(MATCH("Error",A10:A12,0)),"-","Error")</f>
        <v>-</v>
      </c>
      <c r="B9" s="142" t="str">
        <f t="shared" si="0"/>
        <v>-</v>
      </c>
      <c r="C9" s="142" t="str">
        <f t="shared" si="0"/>
        <v>-</v>
      </c>
      <c r="D9" s="142"/>
      <c r="E9" s="142" t="str">
        <f t="shared" si="0"/>
        <v>-</v>
      </c>
      <c r="F9" s="142" t="str">
        <f t="shared" si="0"/>
        <v>-</v>
      </c>
      <c r="G9" s="142" t="str">
        <f t="shared" si="0"/>
        <v>-</v>
      </c>
      <c r="H9" s="142" t="str">
        <f t="shared" si="0"/>
        <v>-</v>
      </c>
      <c r="I9" s="142" t="str">
        <f t="shared" si="0"/>
        <v>-</v>
      </c>
      <c r="J9" s="142" t="str">
        <f t="shared" si="0"/>
        <v>-</v>
      </c>
      <c r="K9" s="142" t="str">
        <f t="shared" si="0"/>
        <v>-</v>
      </c>
      <c r="L9" s="142" t="str">
        <f t="shared" si="0"/>
        <v>-</v>
      </c>
      <c r="M9" s="142" t="str">
        <f t="shared" si="0"/>
        <v>-</v>
      </c>
      <c r="N9" s="142" t="str">
        <f t="shared" si="0"/>
        <v>-</v>
      </c>
      <c r="O9" s="142" t="str">
        <f t="shared" si="0"/>
        <v>-</v>
      </c>
      <c r="P9" s="142" t="str">
        <f t="shared" si="0"/>
        <v>-</v>
      </c>
      <c r="Q9" s="142" t="str">
        <f t="shared" si="0"/>
        <v>-</v>
      </c>
      <c r="R9" s="142" t="str">
        <f t="shared" si="0"/>
        <v>-</v>
      </c>
      <c r="S9" s="142" t="str">
        <f t="shared" si="0"/>
        <v>-</v>
      </c>
      <c r="T9" s="142" t="str">
        <f t="shared" si="0"/>
        <v>-</v>
      </c>
      <c r="U9" s="142" t="str">
        <f t="shared" si="0"/>
        <v>-</v>
      </c>
      <c r="V9" s="142" t="str">
        <f t="shared" si="0"/>
        <v>-</v>
      </c>
      <c r="W9" s="142" t="str">
        <f t="shared" si="0"/>
        <v>-</v>
      </c>
      <c r="X9" s="142" t="str">
        <f t="shared" si="0"/>
        <v>-</v>
      </c>
      <c r="Y9" s="142" t="str">
        <f t="shared" si="0"/>
        <v>-</v>
      </c>
      <c r="Z9" s="142" t="str">
        <f t="shared" si="0"/>
        <v>-</v>
      </c>
      <c r="AA9" s="142" t="str">
        <f t="shared" si="0"/>
        <v>-</v>
      </c>
      <c r="AB9" s="142" t="str">
        <f t="shared" si="0"/>
        <v>-</v>
      </c>
      <c r="AC9" s="142" t="str">
        <f t="shared" si="0"/>
        <v>-</v>
      </c>
      <c r="AD9" s="142" t="str">
        <f t="shared" si="0"/>
        <v>-</v>
      </c>
      <c r="AE9" s="142" t="str">
        <f t="shared" si="0"/>
        <v>-</v>
      </c>
      <c r="AF9" s="142" t="str">
        <f t="shared" si="0"/>
        <v>-</v>
      </c>
      <c r="AG9" s="142" t="str">
        <f t="shared" si="0"/>
        <v>-</v>
      </c>
      <c r="AH9" s="142" t="str">
        <f t="shared" si="0"/>
        <v>-</v>
      </c>
      <c r="AI9" s="142" t="str">
        <f t="shared" si="0"/>
        <v>-</v>
      </c>
      <c r="AJ9" s="142" t="str">
        <f t="shared" si="0"/>
        <v>-</v>
      </c>
      <c r="AK9" s="142" t="str">
        <f t="shared" si="0"/>
        <v>-</v>
      </c>
      <c r="AL9" s="142" t="str">
        <f t="shared" si="0"/>
        <v>-</v>
      </c>
      <c r="AM9" s="142" t="str">
        <f t="shared" si="0"/>
        <v>-</v>
      </c>
      <c r="AN9" s="142" t="str">
        <f t="shared" si="0"/>
        <v>-</v>
      </c>
      <c r="AO9" s="142" t="str">
        <f t="shared" si="0"/>
        <v>-</v>
      </c>
      <c r="AP9" s="142" t="str">
        <f t="shared" si="0"/>
        <v>-</v>
      </c>
      <c r="AQ9" s="142" t="str">
        <f t="shared" si="0"/>
        <v>-</v>
      </c>
      <c r="AR9" s="142" t="str">
        <f t="shared" si="0"/>
        <v>-</v>
      </c>
      <c r="AS9" s="142" t="str">
        <f t="shared" si="0"/>
        <v>-</v>
      </c>
      <c r="AT9" s="142" t="str">
        <f t="shared" si="0"/>
        <v>-</v>
      </c>
      <c r="AU9" s="142" t="str">
        <f t="shared" si="0"/>
        <v>-</v>
      </c>
      <c r="AV9" s="137" t="str">
        <f t="shared" si="0"/>
        <v>-</v>
      </c>
    </row>
    <row r="12" spans="1:48" ht="19.899999999999999">
      <c r="A12" s="14" t="e">
        <f>'N0.6_Lookup_References'!B61</f>
        <v>#N/A</v>
      </c>
      <c r="B12" s="14"/>
      <c r="F12" s="14"/>
      <c r="G12" s="89" t="s">
        <v>0</v>
      </c>
      <c r="S12" s="200"/>
      <c r="T12" s="89" t="s">
        <v>2</v>
      </c>
      <c r="W12" s="201"/>
      <c r="X12" s="202" t="s">
        <v>229</v>
      </c>
      <c r="Y12" s="89" t="e">
        <f>VLOOKUP(A12, 'N0.6_Lookup_References'!B14:C63, 2, FALSE)</f>
        <v>#N/A</v>
      </c>
    </row>
    <row r="13" spans="1:48">
      <c r="S13" s="99" t="s">
        <v>112</v>
      </c>
      <c r="V13" s="99" t="s">
        <v>110</v>
      </c>
      <c r="AI13" s="99" t="s">
        <v>111</v>
      </c>
    </row>
    <row r="14" spans="1:48" ht="12.75" thickBot="1">
      <c r="A14" s="203" t="s">
        <v>413</v>
      </c>
      <c r="B14" s="203" t="s">
        <v>414</v>
      </c>
      <c r="C14" s="203" t="s">
        <v>415</v>
      </c>
      <c r="D14" s="203" t="s">
        <v>615</v>
      </c>
      <c r="F14" s="92" t="s">
        <v>49</v>
      </c>
      <c r="G14" s="91" t="s">
        <v>13</v>
      </c>
      <c r="H14" s="21" t="s">
        <v>14</v>
      </c>
      <c r="I14" s="22" t="s">
        <v>15</v>
      </c>
      <c r="J14" s="23" t="s">
        <v>16</v>
      </c>
      <c r="K14" s="24" t="s">
        <v>17</v>
      </c>
      <c r="L14" s="25" t="s">
        <v>18</v>
      </c>
      <c r="M14" s="26" t="s">
        <v>19</v>
      </c>
      <c r="N14" s="29" t="s">
        <v>20</v>
      </c>
      <c r="O14" s="27" t="s">
        <v>21</v>
      </c>
      <c r="P14" s="31" t="s">
        <v>22</v>
      </c>
      <c r="Q14" s="198" t="s">
        <v>26</v>
      </c>
      <c r="S14" s="92" t="s">
        <v>49</v>
      </c>
      <c r="T14" s="92" t="s">
        <v>76</v>
      </c>
      <c r="V14" s="92" t="s">
        <v>49</v>
      </c>
      <c r="W14" s="91" t="s">
        <v>13</v>
      </c>
      <c r="X14" s="21" t="s">
        <v>14</v>
      </c>
      <c r="Y14" s="22" t="s">
        <v>15</v>
      </c>
      <c r="Z14" s="23" t="s">
        <v>16</v>
      </c>
      <c r="AA14" s="24" t="s">
        <v>17</v>
      </c>
      <c r="AB14" s="25" t="s">
        <v>18</v>
      </c>
      <c r="AC14" s="26" t="s">
        <v>19</v>
      </c>
      <c r="AD14" s="29" t="s">
        <v>20</v>
      </c>
      <c r="AE14" s="27" t="s">
        <v>21</v>
      </c>
      <c r="AF14" s="31" t="s">
        <v>22</v>
      </c>
      <c r="AG14" s="198" t="s">
        <v>26</v>
      </c>
      <c r="AI14" s="92" t="s">
        <v>49</v>
      </c>
      <c r="AJ14" s="91" t="s">
        <v>4</v>
      </c>
      <c r="AK14" s="21" t="s">
        <v>5</v>
      </c>
      <c r="AL14" s="22" t="s">
        <v>6</v>
      </c>
      <c r="AM14" s="23" t="s">
        <v>7</v>
      </c>
      <c r="AN14" s="24" t="s">
        <v>8</v>
      </c>
      <c r="AO14" s="25" t="s">
        <v>91</v>
      </c>
      <c r="AP14" s="26" t="s">
        <v>92</v>
      </c>
      <c r="AQ14" s="29" t="s">
        <v>93</v>
      </c>
      <c r="AR14" s="27" t="s">
        <v>94</v>
      </c>
      <c r="AS14" s="31" t="s">
        <v>95</v>
      </c>
      <c r="AT14" s="198" t="s">
        <v>26</v>
      </c>
    </row>
    <row r="15" spans="1:48">
      <c r="A15" s="247" t="str">
        <f>'N3.01'!A15</f>
        <v>Stage1: RIIO-1 Closeout Position</v>
      </c>
      <c r="B15" s="247" t="str">
        <f>'N3.01'!B15</f>
        <v>Total Asset Category Risk</v>
      </c>
      <c r="C15" s="247" t="str">
        <f>'N3.01'!C15</f>
        <v>Closeout Position</v>
      </c>
      <c r="D15" s="247" t="str">
        <f>'N3.01'!D15</f>
        <v>Total</v>
      </c>
      <c r="F15" s="212" t="s">
        <v>51</v>
      </c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253">
        <f t="shared" ref="Q15:Q22" si="1">SUM(G15:P15)</f>
        <v>0</v>
      </c>
      <c r="S15" s="199" t="str">
        <f>$X$12</f>
        <v>Units:</v>
      </c>
      <c r="T15" s="120"/>
      <c r="V15" s="199" t="str">
        <f>$X$12</f>
        <v>Units:</v>
      </c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253">
        <f t="shared" ref="AG15:AG20" si="2">SUM(W15:AF15)</f>
        <v>0</v>
      </c>
      <c r="AI15" s="199" t="str">
        <f>$X$12</f>
        <v>Units:</v>
      </c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253">
        <f t="shared" ref="AT15:AT20" si="3">SUM(AJ15:AS15)</f>
        <v>0</v>
      </c>
    </row>
    <row r="16" spans="1:48">
      <c r="A16" s="204" t="str">
        <f>'N3.01'!A16</f>
        <v>Stage1: RIIO-1 to RIIO-2</v>
      </c>
      <c r="B16" s="204" t="str">
        <f>'N3.01'!B16</f>
        <v>Normalisation: True-Up</v>
      </c>
      <c r="C16" s="204" t="str">
        <f>'N3.01'!C16</f>
        <v>Data Revision</v>
      </c>
      <c r="D16" s="204" t="str">
        <f>'N3.01'!D16</f>
        <v>N/A</v>
      </c>
      <c r="F16" s="212" t="s">
        <v>51</v>
      </c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253">
        <f t="shared" si="1"/>
        <v>0</v>
      </c>
      <c r="S16" s="199" t="str">
        <f>$X$12</f>
        <v>Units:</v>
      </c>
      <c r="T16" s="120"/>
      <c r="V16" s="199" t="str">
        <f>$X$12</f>
        <v>Units:</v>
      </c>
      <c r="W16" s="120"/>
      <c r="X16" s="120"/>
      <c r="Y16" s="120"/>
      <c r="Z16" s="120"/>
      <c r="AA16" s="120"/>
      <c r="AB16" s="120"/>
      <c r="AC16" s="120"/>
      <c r="AD16" s="120"/>
      <c r="AE16" s="120"/>
      <c r="AF16" s="120"/>
      <c r="AG16" s="253">
        <f t="shared" si="2"/>
        <v>0</v>
      </c>
      <c r="AI16" s="199" t="str">
        <f>$X$12</f>
        <v>Units:</v>
      </c>
      <c r="AJ16" s="120"/>
      <c r="AK16" s="120"/>
      <c r="AL16" s="120"/>
      <c r="AM16" s="120"/>
      <c r="AN16" s="120"/>
      <c r="AO16" s="120"/>
      <c r="AP16" s="120"/>
      <c r="AQ16" s="120"/>
      <c r="AR16" s="120"/>
      <c r="AS16" s="120"/>
      <c r="AT16" s="253">
        <f t="shared" si="3"/>
        <v>0</v>
      </c>
    </row>
    <row r="17" spans="1:46">
      <c r="A17" s="204" t="str">
        <f>'N3.01'!A17</f>
        <v>Stage1: RIIO-1 to RIIO-2</v>
      </c>
      <c r="B17" s="204" t="str">
        <f>'N3.01'!B17</f>
        <v>Normalisation: True-Up</v>
      </c>
      <c r="C17" s="204" t="str">
        <f>'N3.01'!C17</f>
        <v>Methodological Change</v>
      </c>
      <c r="D17" s="204" t="str">
        <f>'N3.01'!D17</f>
        <v>N/A</v>
      </c>
      <c r="F17" s="212" t="s">
        <v>51</v>
      </c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253">
        <f t="shared" si="1"/>
        <v>0</v>
      </c>
      <c r="S17" s="199" t="str">
        <f>$X$12</f>
        <v>Units:</v>
      </c>
      <c r="T17" s="120"/>
      <c r="V17" s="199" t="str">
        <f>$X$12</f>
        <v>Units:</v>
      </c>
      <c r="W17" s="120"/>
      <c r="X17" s="120"/>
      <c r="Y17" s="120"/>
      <c r="Z17" s="120"/>
      <c r="AA17" s="120"/>
      <c r="AB17" s="120"/>
      <c r="AC17" s="120"/>
      <c r="AD17" s="120"/>
      <c r="AE17" s="120"/>
      <c r="AF17" s="120"/>
      <c r="AG17" s="253">
        <f t="shared" si="2"/>
        <v>0</v>
      </c>
      <c r="AI17" s="199" t="str">
        <f>$X$12</f>
        <v>Units:</v>
      </c>
      <c r="AJ17" s="120"/>
      <c r="AK17" s="120"/>
      <c r="AL17" s="120"/>
      <c r="AM17" s="120"/>
      <c r="AN17" s="120"/>
      <c r="AO17" s="120"/>
      <c r="AP17" s="120"/>
      <c r="AQ17" s="120"/>
      <c r="AR17" s="120"/>
      <c r="AS17" s="120"/>
      <c r="AT17" s="253">
        <f t="shared" si="3"/>
        <v>0</v>
      </c>
    </row>
    <row r="18" spans="1:46">
      <c r="A18" s="204" t="str">
        <f>'N3.01'!A18</f>
        <v>Stage1: RIIO-1 to RIIO-2</v>
      </c>
      <c r="B18" s="204" t="str">
        <f>'N3.01'!B18</f>
        <v>Normalisation: True-Up</v>
      </c>
      <c r="C18" s="248" t="str">
        <f>'N3.01'!C18</f>
        <v>Optional entry 1</v>
      </c>
      <c r="D18" s="204" t="str">
        <f>'N3.01'!D18</f>
        <v>N/A</v>
      </c>
      <c r="F18" s="212" t="s">
        <v>51</v>
      </c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253">
        <f t="shared" si="1"/>
        <v>0</v>
      </c>
      <c r="S18" s="199" t="str">
        <f>$X$12</f>
        <v>Units:</v>
      </c>
      <c r="T18" s="120"/>
      <c r="V18" s="199" t="str">
        <f>$X$12</f>
        <v>Units:</v>
      </c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253">
        <f t="shared" si="2"/>
        <v>0</v>
      </c>
      <c r="AI18" s="199" t="str">
        <f>$X$12</f>
        <v>Units:</v>
      </c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253">
        <f t="shared" si="3"/>
        <v>0</v>
      </c>
    </row>
    <row r="19" spans="1:46">
      <c r="A19" s="204" t="str">
        <f>'N3.01'!A19</f>
        <v>Stage1: RIIO-1 to RIIO-2</v>
      </c>
      <c r="B19" s="204" t="str">
        <f>'N3.01'!B19</f>
        <v>Normalisation: True-Up</v>
      </c>
      <c r="C19" s="248" t="str">
        <f>'N3.01'!C19</f>
        <v>Optional entry 2</v>
      </c>
      <c r="D19" s="204" t="str">
        <f>'N3.01'!D19</f>
        <v>N/A</v>
      </c>
      <c r="F19" s="212" t="s">
        <v>51</v>
      </c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252">
        <f t="shared" si="1"/>
        <v>0</v>
      </c>
      <c r="S19" s="199" t="str">
        <f>$X$12</f>
        <v>Units:</v>
      </c>
      <c r="T19" s="120"/>
      <c r="V19" s="199" t="str">
        <f>$X$12</f>
        <v>Units:</v>
      </c>
      <c r="W19" s="120"/>
      <c r="X19" s="120"/>
      <c r="Y19" s="120"/>
      <c r="Z19" s="120"/>
      <c r="AA19" s="120"/>
      <c r="AB19" s="120"/>
      <c r="AC19" s="120"/>
      <c r="AD19" s="120"/>
      <c r="AE19" s="120"/>
      <c r="AF19" s="120"/>
      <c r="AG19" s="252">
        <f t="shared" si="2"/>
        <v>0</v>
      </c>
      <c r="AI19" s="199" t="str">
        <f>$X$12</f>
        <v>Units:</v>
      </c>
      <c r="AJ19" s="120"/>
      <c r="AK19" s="120"/>
      <c r="AL19" s="120"/>
      <c r="AM19" s="120"/>
      <c r="AN19" s="120"/>
      <c r="AO19" s="120"/>
      <c r="AP19" s="120"/>
      <c r="AQ19" s="120"/>
      <c r="AR19" s="120"/>
      <c r="AS19" s="120"/>
      <c r="AT19" s="252">
        <f t="shared" si="3"/>
        <v>0</v>
      </c>
    </row>
    <row r="20" spans="1:46">
      <c r="A20" s="247" t="str">
        <f>'N3.01'!A20</f>
        <v>Stage 2: RIIO-2 Start Position 2020/21</v>
      </c>
      <c r="B20" s="247" t="str">
        <f>'N3.01'!B20</f>
        <v>Total Asset Category Risk</v>
      </c>
      <c r="C20" s="247" t="str">
        <f>'N3.01'!C20</f>
        <v>Start Position</v>
      </c>
      <c r="D20" s="247" t="str">
        <f>'N3.01'!D20</f>
        <v>Total</v>
      </c>
      <c r="F20" s="212" t="s">
        <v>51</v>
      </c>
      <c r="G20" s="252">
        <f>SUM(G15:G19)</f>
        <v>0</v>
      </c>
      <c r="H20" s="252">
        <f t="shared" ref="H20:P20" si="4">SUM(H15:H19)</f>
        <v>0</v>
      </c>
      <c r="I20" s="252">
        <f t="shared" si="4"/>
        <v>0</v>
      </c>
      <c r="J20" s="252">
        <f t="shared" si="4"/>
        <v>0</v>
      </c>
      <c r="K20" s="252">
        <f t="shared" si="4"/>
        <v>0</v>
      </c>
      <c r="L20" s="252">
        <f t="shared" si="4"/>
        <v>0</v>
      </c>
      <c r="M20" s="252">
        <f t="shared" si="4"/>
        <v>0</v>
      </c>
      <c r="N20" s="252">
        <f t="shared" si="4"/>
        <v>0</v>
      </c>
      <c r="O20" s="252">
        <f t="shared" si="4"/>
        <v>0</v>
      </c>
      <c r="P20" s="252">
        <f t="shared" si="4"/>
        <v>0</v>
      </c>
      <c r="Q20" s="252">
        <f t="shared" si="1"/>
        <v>0</v>
      </c>
      <c r="S20" s="199" t="str">
        <f t="shared" ref="S20:S55" si="5">$X$12</f>
        <v>Units:</v>
      </c>
      <c r="T20" s="120"/>
      <c r="V20" s="199" t="str">
        <f t="shared" ref="V20:V55" si="6">$X$12</f>
        <v>Units:</v>
      </c>
      <c r="W20" s="252">
        <f t="shared" ref="W20:AF20" si="7">SUM(W15:W19)</f>
        <v>0</v>
      </c>
      <c r="X20" s="252">
        <f t="shared" si="7"/>
        <v>0</v>
      </c>
      <c r="Y20" s="252">
        <f t="shared" si="7"/>
        <v>0</v>
      </c>
      <c r="Z20" s="252">
        <f t="shared" si="7"/>
        <v>0</v>
      </c>
      <c r="AA20" s="252">
        <f t="shared" si="7"/>
        <v>0</v>
      </c>
      <c r="AB20" s="252">
        <f t="shared" si="7"/>
        <v>0</v>
      </c>
      <c r="AC20" s="252">
        <f t="shared" si="7"/>
        <v>0</v>
      </c>
      <c r="AD20" s="252">
        <f t="shared" si="7"/>
        <v>0</v>
      </c>
      <c r="AE20" s="252">
        <f t="shared" si="7"/>
        <v>0</v>
      </c>
      <c r="AF20" s="252">
        <f t="shared" si="7"/>
        <v>0</v>
      </c>
      <c r="AG20" s="252">
        <f t="shared" si="2"/>
        <v>0</v>
      </c>
      <c r="AI20" s="199" t="str">
        <f t="shared" ref="AI20:AI55" si="8">$X$12</f>
        <v>Units:</v>
      </c>
      <c r="AJ20" s="252">
        <f t="shared" ref="AJ20:AS20" si="9">SUM(AJ15:AJ19)</f>
        <v>0</v>
      </c>
      <c r="AK20" s="252">
        <f t="shared" si="9"/>
        <v>0</v>
      </c>
      <c r="AL20" s="252">
        <f t="shared" si="9"/>
        <v>0</v>
      </c>
      <c r="AM20" s="252">
        <f t="shared" si="9"/>
        <v>0</v>
      </c>
      <c r="AN20" s="252">
        <f t="shared" si="9"/>
        <v>0</v>
      </c>
      <c r="AO20" s="252">
        <f t="shared" si="9"/>
        <v>0</v>
      </c>
      <c r="AP20" s="252">
        <f t="shared" si="9"/>
        <v>0</v>
      </c>
      <c r="AQ20" s="252">
        <f t="shared" si="9"/>
        <v>0</v>
      </c>
      <c r="AR20" s="252">
        <f t="shared" si="9"/>
        <v>0</v>
      </c>
      <c r="AS20" s="252">
        <f t="shared" si="9"/>
        <v>0</v>
      </c>
      <c r="AT20" s="252">
        <f t="shared" si="3"/>
        <v>0</v>
      </c>
    </row>
    <row r="21" spans="1:46">
      <c r="A21" s="204" t="str">
        <f>'N3.01'!A21</f>
        <v>Stage 2: Without Intervention Risk Change</v>
      </c>
      <c r="B21" s="204" t="str">
        <f>'N3.01'!B21</f>
        <v>Deterioration</v>
      </c>
      <c r="C21" s="204" t="str">
        <f>'N3.01'!C21</f>
        <v>Original Forecast Deterioration</v>
      </c>
      <c r="D21" s="204" t="str">
        <f>'N3.01'!D21</f>
        <v>N/A</v>
      </c>
      <c r="F21" s="212" t="s">
        <v>51</v>
      </c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253">
        <f t="shared" si="1"/>
        <v>0</v>
      </c>
      <c r="S21" s="199" t="str">
        <f t="shared" si="5"/>
        <v>Units:</v>
      </c>
      <c r="T21" s="120"/>
      <c r="V21" s="199" t="str">
        <f t="shared" si="6"/>
        <v>Units:</v>
      </c>
      <c r="W21" s="120"/>
      <c r="X21" s="120"/>
      <c r="Y21" s="120"/>
      <c r="Z21" s="120"/>
      <c r="AA21" s="120"/>
      <c r="AB21" s="120"/>
      <c r="AC21" s="120"/>
      <c r="AD21" s="120"/>
      <c r="AE21" s="120"/>
      <c r="AF21" s="120"/>
      <c r="AG21" s="253">
        <f t="shared" ref="AG21:AG32" si="10">SUM(W21:AF21)</f>
        <v>0</v>
      </c>
      <c r="AI21" s="199" t="str">
        <f t="shared" si="8"/>
        <v>Units:</v>
      </c>
      <c r="AJ21" s="120"/>
      <c r="AK21" s="120"/>
      <c r="AL21" s="120"/>
      <c r="AM21" s="120"/>
      <c r="AN21" s="120"/>
      <c r="AO21" s="120"/>
      <c r="AP21" s="120"/>
      <c r="AQ21" s="120"/>
      <c r="AR21" s="120"/>
      <c r="AS21" s="120"/>
      <c r="AT21" s="253">
        <f t="shared" ref="AT21:AT32" si="11">SUM(AJ21:AS21)</f>
        <v>0</v>
      </c>
    </row>
    <row r="22" spans="1:46">
      <c r="A22" s="204" t="str">
        <f>'N3.01'!A22</f>
        <v>Stage 2: Without Intervention Risk Change</v>
      </c>
      <c r="B22" s="204" t="str">
        <f>'N3.01'!B22</f>
        <v>Non-Intervention Impacts</v>
      </c>
      <c r="C22" s="204" t="str">
        <f>'N3.01'!C22</f>
        <v>Revised Forecast Deterioration</v>
      </c>
      <c r="D22" s="204" t="str">
        <f>'N3.01'!D22</f>
        <v>N/A</v>
      </c>
      <c r="F22" s="212" t="s">
        <v>51</v>
      </c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253">
        <f t="shared" si="1"/>
        <v>0</v>
      </c>
      <c r="S22" s="199" t="str">
        <f t="shared" si="5"/>
        <v>Units:</v>
      </c>
      <c r="T22" s="120"/>
      <c r="V22" s="199" t="str">
        <f t="shared" si="6"/>
        <v>Units:</v>
      </c>
      <c r="W22" s="120"/>
      <c r="X22" s="120"/>
      <c r="Y22" s="120"/>
      <c r="Z22" s="120"/>
      <c r="AA22" s="120"/>
      <c r="AB22" s="120"/>
      <c r="AC22" s="120"/>
      <c r="AD22" s="120"/>
      <c r="AE22" s="120"/>
      <c r="AF22" s="120"/>
      <c r="AG22" s="253">
        <f t="shared" si="10"/>
        <v>0</v>
      </c>
      <c r="AI22" s="199" t="str">
        <f t="shared" si="8"/>
        <v>Units:</v>
      </c>
      <c r="AJ22" s="120"/>
      <c r="AK22" s="120"/>
      <c r="AL22" s="120"/>
      <c r="AM22" s="120"/>
      <c r="AN22" s="120"/>
      <c r="AO22" s="120"/>
      <c r="AP22" s="120"/>
      <c r="AQ22" s="120"/>
      <c r="AR22" s="120"/>
      <c r="AS22" s="120"/>
      <c r="AT22" s="253">
        <f t="shared" si="11"/>
        <v>0</v>
      </c>
    </row>
    <row r="23" spans="1:46">
      <c r="A23" s="204" t="str">
        <f>'N3.01'!A23</f>
        <v>Stage 2: Without Intervention Risk Change</v>
      </c>
      <c r="B23" s="204" t="str">
        <f>'N3.01'!B23</f>
        <v>Non-Intervention Impacts</v>
      </c>
      <c r="C23" s="204" t="str">
        <f>'N3.01'!C23</f>
        <v>Deterioration Change Impact</v>
      </c>
      <c r="D23" s="204" t="str">
        <f>'N3.01'!D23</f>
        <v>Non-Intervention</v>
      </c>
      <c r="F23" s="212" t="s">
        <v>51</v>
      </c>
      <c r="G23" s="254">
        <f t="shared" ref="G23:P23" si="12">G$22-G$21</f>
        <v>0</v>
      </c>
      <c r="H23" s="254">
        <f t="shared" si="12"/>
        <v>0</v>
      </c>
      <c r="I23" s="254">
        <f t="shared" si="12"/>
        <v>0</v>
      </c>
      <c r="J23" s="254">
        <f t="shared" si="12"/>
        <v>0</v>
      </c>
      <c r="K23" s="254">
        <f t="shared" si="12"/>
        <v>0</v>
      </c>
      <c r="L23" s="254">
        <f t="shared" si="12"/>
        <v>0</v>
      </c>
      <c r="M23" s="254">
        <f t="shared" si="12"/>
        <v>0</v>
      </c>
      <c r="N23" s="254">
        <f t="shared" si="12"/>
        <v>0</v>
      </c>
      <c r="O23" s="254">
        <f t="shared" si="12"/>
        <v>0</v>
      </c>
      <c r="P23" s="254">
        <f t="shared" si="12"/>
        <v>0</v>
      </c>
      <c r="Q23" s="253">
        <f t="shared" ref="Q23:Q32" si="13">SUM(G23:P23)</f>
        <v>0</v>
      </c>
      <c r="S23" s="199" t="str">
        <f t="shared" si="5"/>
        <v>Units:</v>
      </c>
      <c r="T23" s="120"/>
      <c r="V23" s="199" t="str">
        <f t="shared" si="6"/>
        <v>Units:</v>
      </c>
      <c r="W23" s="254">
        <f t="shared" ref="W23:AF23" si="14">W$22-W$21</f>
        <v>0</v>
      </c>
      <c r="X23" s="254">
        <f t="shared" si="14"/>
        <v>0</v>
      </c>
      <c r="Y23" s="254">
        <f t="shared" si="14"/>
        <v>0</v>
      </c>
      <c r="Z23" s="254">
        <f t="shared" si="14"/>
        <v>0</v>
      </c>
      <c r="AA23" s="254">
        <f t="shared" si="14"/>
        <v>0</v>
      </c>
      <c r="AB23" s="254">
        <f t="shared" si="14"/>
        <v>0</v>
      </c>
      <c r="AC23" s="254">
        <f t="shared" si="14"/>
        <v>0</v>
      </c>
      <c r="AD23" s="254">
        <f t="shared" si="14"/>
        <v>0</v>
      </c>
      <c r="AE23" s="254">
        <f t="shared" si="14"/>
        <v>0</v>
      </c>
      <c r="AF23" s="254">
        <f t="shared" si="14"/>
        <v>0</v>
      </c>
      <c r="AG23" s="253">
        <f t="shared" si="10"/>
        <v>0</v>
      </c>
      <c r="AI23" s="199" t="str">
        <f t="shared" si="8"/>
        <v>Units:</v>
      </c>
      <c r="AJ23" s="254">
        <f t="shared" ref="AJ23:AS23" si="15">AJ$22-AJ$21</f>
        <v>0</v>
      </c>
      <c r="AK23" s="254">
        <f t="shared" si="15"/>
        <v>0</v>
      </c>
      <c r="AL23" s="254">
        <f t="shared" si="15"/>
        <v>0</v>
      </c>
      <c r="AM23" s="254">
        <f t="shared" si="15"/>
        <v>0</v>
      </c>
      <c r="AN23" s="254">
        <f t="shared" si="15"/>
        <v>0</v>
      </c>
      <c r="AO23" s="254">
        <f t="shared" si="15"/>
        <v>0</v>
      </c>
      <c r="AP23" s="254">
        <f t="shared" si="15"/>
        <v>0</v>
      </c>
      <c r="AQ23" s="254">
        <f t="shared" si="15"/>
        <v>0</v>
      </c>
      <c r="AR23" s="254">
        <f t="shared" si="15"/>
        <v>0</v>
      </c>
      <c r="AS23" s="254">
        <f t="shared" si="15"/>
        <v>0</v>
      </c>
      <c r="AT23" s="253">
        <f t="shared" si="11"/>
        <v>0</v>
      </c>
    </row>
    <row r="24" spans="1:46">
      <c r="A24" s="204" t="str">
        <f>'N3.01'!A24</f>
        <v>Stage 2: Without Intervention Risk Change</v>
      </c>
      <c r="B24" s="204" t="str">
        <f>'N3.01'!B24</f>
        <v>Non-Intervention Impacts</v>
      </c>
      <c r="C24" s="204" t="str">
        <f>'N3.01'!C24</f>
        <v>Revised Forecast Methodology Change</v>
      </c>
      <c r="D24" s="204" t="str">
        <f>'N3.01'!D24</f>
        <v>N/A</v>
      </c>
      <c r="F24" s="212" t="s">
        <v>51</v>
      </c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253">
        <f>SUM(G24:P24)</f>
        <v>0</v>
      </c>
      <c r="S24" s="199" t="str">
        <f t="shared" si="5"/>
        <v>Units:</v>
      </c>
      <c r="T24" s="120"/>
      <c r="V24" s="199" t="str">
        <f t="shared" si="6"/>
        <v>Units:</v>
      </c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253">
        <f t="shared" si="10"/>
        <v>0</v>
      </c>
      <c r="AI24" s="199" t="str">
        <f t="shared" si="8"/>
        <v>Units:</v>
      </c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253">
        <f t="shared" si="11"/>
        <v>0</v>
      </c>
    </row>
    <row r="25" spans="1:46">
      <c r="A25" s="204" t="str">
        <f>'N3.01'!A25</f>
        <v>Stage 2: Without Intervention Risk Change</v>
      </c>
      <c r="B25" s="204" t="str">
        <f>'N3.01'!B25</f>
        <v>Non-Intervention Impacts</v>
      </c>
      <c r="C25" s="204" t="str">
        <f>'N3.01'!C25</f>
        <v>Methodology Change Impact</v>
      </c>
      <c r="D25" s="204" t="str">
        <f>'N3.01'!D25</f>
        <v>Non-Intervention</v>
      </c>
      <c r="F25" s="212" t="s">
        <v>51</v>
      </c>
      <c r="G25" s="254">
        <f t="shared" ref="G25:P25" si="16">G$24-G$22</f>
        <v>0</v>
      </c>
      <c r="H25" s="254">
        <f t="shared" si="16"/>
        <v>0</v>
      </c>
      <c r="I25" s="254">
        <f t="shared" si="16"/>
        <v>0</v>
      </c>
      <c r="J25" s="254">
        <f t="shared" si="16"/>
        <v>0</v>
      </c>
      <c r="K25" s="254">
        <f t="shared" si="16"/>
        <v>0</v>
      </c>
      <c r="L25" s="254">
        <f t="shared" si="16"/>
        <v>0</v>
      </c>
      <c r="M25" s="254">
        <f t="shared" si="16"/>
        <v>0</v>
      </c>
      <c r="N25" s="254">
        <f t="shared" si="16"/>
        <v>0</v>
      </c>
      <c r="O25" s="254">
        <f t="shared" si="16"/>
        <v>0</v>
      </c>
      <c r="P25" s="254">
        <f t="shared" si="16"/>
        <v>0</v>
      </c>
      <c r="Q25" s="253">
        <f t="shared" si="13"/>
        <v>0</v>
      </c>
      <c r="S25" s="199" t="str">
        <f t="shared" si="5"/>
        <v>Units:</v>
      </c>
      <c r="T25" s="120"/>
      <c r="V25" s="199" t="str">
        <f t="shared" si="6"/>
        <v>Units:</v>
      </c>
      <c r="W25" s="254">
        <f t="shared" ref="W25:AF25" si="17">W$24-W$22</f>
        <v>0</v>
      </c>
      <c r="X25" s="254">
        <f t="shared" si="17"/>
        <v>0</v>
      </c>
      <c r="Y25" s="254">
        <f t="shared" si="17"/>
        <v>0</v>
      </c>
      <c r="Z25" s="254">
        <f t="shared" si="17"/>
        <v>0</v>
      </c>
      <c r="AA25" s="254">
        <f t="shared" si="17"/>
        <v>0</v>
      </c>
      <c r="AB25" s="254">
        <f t="shared" si="17"/>
        <v>0</v>
      </c>
      <c r="AC25" s="254">
        <f t="shared" si="17"/>
        <v>0</v>
      </c>
      <c r="AD25" s="254">
        <f t="shared" si="17"/>
        <v>0</v>
      </c>
      <c r="AE25" s="254">
        <f t="shared" si="17"/>
        <v>0</v>
      </c>
      <c r="AF25" s="254">
        <f t="shared" si="17"/>
        <v>0</v>
      </c>
      <c r="AG25" s="253">
        <f t="shared" si="10"/>
        <v>0</v>
      </c>
      <c r="AI25" s="199" t="str">
        <f t="shared" si="8"/>
        <v>Units:</v>
      </c>
      <c r="AJ25" s="254">
        <f t="shared" ref="AJ25:AS25" si="18">AJ$24-AJ$22</f>
        <v>0</v>
      </c>
      <c r="AK25" s="254">
        <f t="shared" si="18"/>
        <v>0</v>
      </c>
      <c r="AL25" s="254">
        <f t="shared" si="18"/>
        <v>0</v>
      </c>
      <c r="AM25" s="254">
        <f t="shared" si="18"/>
        <v>0</v>
      </c>
      <c r="AN25" s="254">
        <f t="shared" si="18"/>
        <v>0</v>
      </c>
      <c r="AO25" s="254">
        <f t="shared" si="18"/>
        <v>0</v>
      </c>
      <c r="AP25" s="254">
        <f t="shared" si="18"/>
        <v>0</v>
      </c>
      <c r="AQ25" s="254">
        <f t="shared" si="18"/>
        <v>0</v>
      </c>
      <c r="AR25" s="254">
        <f t="shared" si="18"/>
        <v>0</v>
      </c>
      <c r="AS25" s="254">
        <f t="shared" si="18"/>
        <v>0</v>
      </c>
      <c r="AT25" s="253">
        <f t="shared" si="11"/>
        <v>0</v>
      </c>
    </row>
    <row r="26" spans="1:46">
      <c r="A26" s="204" t="str">
        <f>'N3.01'!A26</f>
        <v>Stage 2: Without Intervention Risk Change</v>
      </c>
      <c r="B26" s="204" t="str">
        <f>'N3.01'!B26</f>
        <v>Load Related Work</v>
      </c>
      <c r="C26" s="204" t="str">
        <f>'N3.01'!C26</f>
        <v>Asset Additions (not part of replace or refurb)</v>
      </c>
      <c r="D26" s="204" t="str">
        <f>'N3.01'!D26</f>
        <v>Other Interventions</v>
      </c>
      <c r="F26" s="212" t="s">
        <v>51</v>
      </c>
      <c r="G26" s="120"/>
      <c r="H26" s="120"/>
      <c r="I26" s="120"/>
      <c r="J26" s="120"/>
      <c r="K26" s="120"/>
      <c r="L26" s="120"/>
      <c r="M26" s="120"/>
      <c r="N26" s="120"/>
      <c r="O26" s="120"/>
      <c r="P26" s="120"/>
      <c r="Q26" s="253">
        <f t="shared" si="13"/>
        <v>0</v>
      </c>
      <c r="S26" s="199" t="str">
        <f t="shared" si="5"/>
        <v>Units:</v>
      </c>
      <c r="T26" s="120"/>
      <c r="V26" s="199" t="str">
        <f t="shared" si="6"/>
        <v>Units:</v>
      </c>
      <c r="W26" s="120"/>
      <c r="X26" s="120"/>
      <c r="Y26" s="120"/>
      <c r="Z26" s="120"/>
      <c r="AA26" s="120"/>
      <c r="AB26" s="120"/>
      <c r="AC26" s="120"/>
      <c r="AD26" s="120"/>
      <c r="AE26" s="120"/>
      <c r="AF26" s="120"/>
      <c r="AG26" s="253">
        <f t="shared" si="10"/>
        <v>0</v>
      </c>
      <c r="AI26" s="199" t="str">
        <f t="shared" si="8"/>
        <v>Units:</v>
      </c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253">
        <f t="shared" si="11"/>
        <v>0</v>
      </c>
    </row>
    <row r="27" spans="1:46">
      <c r="A27" s="204" t="str">
        <f>'N3.01'!A27</f>
        <v>Stage 2: Without Intervention Risk Change</v>
      </c>
      <c r="B27" s="204" t="str">
        <f>'N3.01'!B27</f>
        <v>Load Related Work</v>
      </c>
      <c r="C27" s="204" t="str">
        <f>'N3.01'!C27</f>
        <v>Asset Disposals  (not part of replace or refurb)</v>
      </c>
      <c r="D27" s="204" t="str">
        <f>'N3.01'!D27</f>
        <v>Other Interventions</v>
      </c>
      <c r="F27" s="212" t="s">
        <v>51</v>
      </c>
      <c r="G27" s="120"/>
      <c r="H27" s="120"/>
      <c r="I27" s="120"/>
      <c r="J27" s="120"/>
      <c r="K27" s="120"/>
      <c r="L27" s="120"/>
      <c r="M27" s="120"/>
      <c r="N27" s="120"/>
      <c r="O27" s="120"/>
      <c r="P27" s="120"/>
      <c r="Q27" s="253">
        <f t="shared" si="13"/>
        <v>0</v>
      </c>
      <c r="S27" s="199" t="str">
        <f t="shared" si="5"/>
        <v>Units:</v>
      </c>
      <c r="T27" s="120"/>
      <c r="V27" s="199" t="str">
        <f t="shared" si="6"/>
        <v>Units:</v>
      </c>
      <c r="W27" s="120"/>
      <c r="X27" s="120"/>
      <c r="Y27" s="120"/>
      <c r="Z27" s="120"/>
      <c r="AA27" s="120"/>
      <c r="AB27" s="120"/>
      <c r="AC27" s="120"/>
      <c r="AD27" s="120"/>
      <c r="AE27" s="120"/>
      <c r="AF27" s="120"/>
      <c r="AG27" s="253">
        <f t="shared" si="10"/>
        <v>0</v>
      </c>
      <c r="AI27" s="199" t="str">
        <f t="shared" si="8"/>
        <v>Units:</v>
      </c>
      <c r="AJ27" s="120"/>
      <c r="AK27" s="120"/>
      <c r="AL27" s="120"/>
      <c r="AM27" s="120"/>
      <c r="AN27" s="120"/>
      <c r="AO27" s="120"/>
      <c r="AP27" s="120"/>
      <c r="AQ27" s="120"/>
      <c r="AR27" s="120"/>
      <c r="AS27" s="120"/>
      <c r="AT27" s="253">
        <f t="shared" si="11"/>
        <v>0</v>
      </c>
    </row>
    <row r="28" spans="1:46">
      <c r="A28" s="204" t="str">
        <f>'N3.01'!A28</f>
        <v>Stage 2: Without Intervention Risk Change</v>
      </c>
      <c r="B28" s="204" t="str">
        <f>'N3.01'!B28</f>
        <v>Risk Changes</v>
      </c>
      <c r="C28" s="204" t="str">
        <f>'N3.01'!C28</f>
        <v>Changes in Maintenance Programme</v>
      </c>
      <c r="D28" s="204" t="str">
        <f>'N3.01'!D28</f>
        <v>Other Interventions</v>
      </c>
      <c r="F28" s="212" t="s">
        <v>51</v>
      </c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253">
        <f t="shared" si="13"/>
        <v>0</v>
      </c>
      <c r="S28" s="199" t="str">
        <f t="shared" si="5"/>
        <v>Units:</v>
      </c>
      <c r="T28" s="120"/>
      <c r="V28" s="199" t="str">
        <f t="shared" si="6"/>
        <v>Units:</v>
      </c>
      <c r="W28" s="120"/>
      <c r="X28" s="120"/>
      <c r="Y28" s="120"/>
      <c r="Z28" s="120"/>
      <c r="AA28" s="120"/>
      <c r="AB28" s="120"/>
      <c r="AC28" s="120"/>
      <c r="AD28" s="120"/>
      <c r="AE28" s="120"/>
      <c r="AF28" s="120"/>
      <c r="AG28" s="253">
        <f t="shared" si="10"/>
        <v>0</v>
      </c>
      <c r="AI28" s="199" t="str">
        <f t="shared" si="8"/>
        <v>Units:</v>
      </c>
      <c r="AJ28" s="120"/>
      <c r="AK28" s="120"/>
      <c r="AL28" s="120"/>
      <c r="AM28" s="120"/>
      <c r="AN28" s="120"/>
      <c r="AO28" s="120"/>
      <c r="AP28" s="120"/>
      <c r="AQ28" s="120"/>
      <c r="AR28" s="120"/>
      <c r="AS28" s="120"/>
      <c r="AT28" s="253">
        <f t="shared" si="11"/>
        <v>0</v>
      </c>
    </row>
    <row r="29" spans="1:46">
      <c r="A29" s="204" t="str">
        <f>'N3.01'!A29</f>
        <v>Stage 2: Without Intervention Risk Change</v>
      </c>
      <c r="B29" s="204" t="str">
        <f>'N3.01'!B29</f>
        <v>Risk Changes</v>
      </c>
      <c r="C29" s="204" t="str">
        <f>'N3.01'!C29</f>
        <v>Manual Over-ride on PoF or CoF</v>
      </c>
      <c r="D29" s="204" t="str">
        <f>'N3.01'!D29</f>
        <v>Non-Intervention</v>
      </c>
      <c r="F29" s="212" t="s">
        <v>51</v>
      </c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253">
        <f t="shared" si="13"/>
        <v>0</v>
      </c>
      <c r="S29" s="199" t="str">
        <f t="shared" si="5"/>
        <v>Units:</v>
      </c>
      <c r="T29" s="120"/>
      <c r="V29" s="199" t="str">
        <f t="shared" si="6"/>
        <v>Units:</v>
      </c>
      <c r="W29" s="120"/>
      <c r="X29" s="120"/>
      <c r="Y29" s="120"/>
      <c r="Z29" s="120"/>
      <c r="AA29" s="120"/>
      <c r="AB29" s="120"/>
      <c r="AC29" s="120"/>
      <c r="AD29" s="120"/>
      <c r="AE29" s="120"/>
      <c r="AF29" s="120"/>
      <c r="AG29" s="253">
        <f t="shared" si="10"/>
        <v>0</v>
      </c>
      <c r="AI29" s="199" t="str">
        <f t="shared" si="8"/>
        <v>Units:</v>
      </c>
      <c r="AJ29" s="120"/>
      <c r="AK29" s="120"/>
      <c r="AL29" s="120"/>
      <c r="AM29" s="120"/>
      <c r="AN29" s="120"/>
      <c r="AO29" s="120"/>
      <c r="AP29" s="120"/>
      <c r="AQ29" s="120"/>
      <c r="AR29" s="120"/>
      <c r="AS29" s="120"/>
      <c r="AT29" s="253">
        <f t="shared" si="11"/>
        <v>0</v>
      </c>
    </row>
    <row r="30" spans="1:46">
      <c r="A30" s="204" t="str">
        <f>'N3.01'!A30</f>
        <v>Stage 2: Without Intervention Risk Change</v>
      </c>
      <c r="B30" s="204" t="str">
        <f>'N3.01'!B30</f>
        <v>Risk Changes</v>
      </c>
      <c r="C30" s="204" t="str">
        <f>'N3.01'!C30</f>
        <v>Extension of Expected Asset Life</v>
      </c>
      <c r="D30" s="204" t="str">
        <f>'N3.01'!D30</f>
        <v>Non-Intervention</v>
      </c>
      <c r="F30" s="212" t="s">
        <v>51</v>
      </c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253">
        <f t="shared" si="13"/>
        <v>0</v>
      </c>
      <c r="S30" s="199" t="str">
        <f t="shared" si="5"/>
        <v>Units:</v>
      </c>
      <c r="T30" s="120"/>
      <c r="V30" s="199" t="str">
        <f t="shared" si="6"/>
        <v>Units:</v>
      </c>
      <c r="W30" s="120"/>
      <c r="X30" s="120"/>
      <c r="Y30" s="120"/>
      <c r="Z30" s="120"/>
      <c r="AA30" s="120"/>
      <c r="AB30" s="120"/>
      <c r="AC30" s="120"/>
      <c r="AD30" s="120"/>
      <c r="AE30" s="120"/>
      <c r="AF30" s="120"/>
      <c r="AG30" s="253">
        <f t="shared" si="10"/>
        <v>0</v>
      </c>
      <c r="AI30" s="199" t="str">
        <f t="shared" si="8"/>
        <v>Units:</v>
      </c>
      <c r="AJ30" s="120"/>
      <c r="AK30" s="120"/>
      <c r="AL30" s="120"/>
      <c r="AM30" s="120"/>
      <c r="AN30" s="120"/>
      <c r="AO30" s="120"/>
      <c r="AP30" s="120"/>
      <c r="AQ30" s="120"/>
      <c r="AR30" s="120"/>
      <c r="AS30" s="120"/>
      <c r="AT30" s="253">
        <f t="shared" si="11"/>
        <v>0</v>
      </c>
    </row>
    <row r="31" spans="1:46">
      <c r="A31" s="204" t="str">
        <f>'N3.01'!A31</f>
        <v>Stage 2: Without Intervention Risk Change</v>
      </c>
      <c r="B31" s="204" t="str">
        <f>'N3.01'!B31</f>
        <v>Risk Changes</v>
      </c>
      <c r="C31" s="204" t="str">
        <f>'N3.01'!C31</f>
        <v>Consequential Interventions</v>
      </c>
      <c r="D31" s="204" t="str">
        <f>'N3.01'!D31</f>
        <v>Non-Intervention</v>
      </c>
      <c r="F31" s="212" t="s">
        <v>51</v>
      </c>
      <c r="G31" s="120"/>
      <c r="H31" s="120"/>
      <c r="I31" s="120"/>
      <c r="J31" s="120"/>
      <c r="K31" s="120"/>
      <c r="L31" s="120"/>
      <c r="M31" s="120"/>
      <c r="N31" s="120"/>
      <c r="O31" s="120"/>
      <c r="P31" s="120"/>
      <c r="Q31" s="253">
        <f t="shared" si="13"/>
        <v>0</v>
      </c>
      <c r="S31" s="199" t="str">
        <f t="shared" si="5"/>
        <v>Units:</v>
      </c>
      <c r="T31" s="120"/>
      <c r="V31" s="199" t="str">
        <f t="shared" si="6"/>
        <v>Units:</v>
      </c>
      <c r="W31" s="120"/>
      <c r="X31" s="120"/>
      <c r="Y31" s="120"/>
      <c r="Z31" s="120"/>
      <c r="AA31" s="120"/>
      <c r="AB31" s="120"/>
      <c r="AC31" s="120"/>
      <c r="AD31" s="120"/>
      <c r="AE31" s="120"/>
      <c r="AF31" s="120"/>
      <c r="AG31" s="253">
        <f t="shared" si="10"/>
        <v>0</v>
      </c>
      <c r="AI31" s="199" t="str">
        <f t="shared" si="8"/>
        <v>Units:</v>
      </c>
      <c r="AJ31" s="120"/>
      <c r="AK31" s="120"/>
      <c r="AL31" s="120"/>
      <c r="AM31" s="120"/>
      <c r="AN31" s="120"/>
      <c r="AO31" s="120"/>
      <c r="AP31" s="120"/>
      <c r="AQ31" s="120"/>
      <c r="AR31" s="120"/>
      <c r="AS31" s="120"/>
      <c r="AT31" s="253">
        <f t="shared" si="11"/>
        <v>0</v>
      </c>
    </row>
    <row r="32" spans="1:46">
      <c r="A32" s="204" t="str">
        <f>'N3.01'!A32</f>
        <v>Stage 2: Without Intervention Risk Change</v>
      </c>
      <c r="B32" s="204" t="str">
        <f>'N3.01'!B32</f>
        <v>Risk Changes</v>
      </c>
      <c r="C32" s="248" t="str">
        <f>'N3.01'!C32</f>
        <v>Optional entry 3</v>
      </c>
      <c r="D32" s="204" t="str">
        <f>'N3.01'!D32</f>
        <v>N/A</v>
      </c>
      <c r="F32" s="212" t="s">
        <v>51</v>
      </c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253">
        <f t="shared" si="13"/>
        <v>0</v>
      </c>
      <c r="S32" s="199" t="str">
        <f t="shared" si="5"/>
        <v>Units:</v>
      </c>
      <c r="T32" s="120"/>
      <c r="V32" s="199" t="str">
        <f t="shared" si="6"/>
        <v>Units:</v>
      </c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253">
        <f t="shared" si="10"/>
        <v>0</v>
      </c>
      <c r="AI32" s="199" t="str">
        <f t="shared" si="8"/>
        <v>Units:</v>
      </c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253">
        <f t="shared" si="11"/>
        <v>0</v>
      </c>
    </row>
    <row r="33" spans="1:46">
      <c r="A33" s="247" t="str">
        <f>'N3.01'!A33</f>
        <v>Stage 3: RIIO-2 Without Intervention Position 2025/26</v>
      </c>
      <c r="B33" s="247" t="str">
        <f>'N3.01'!B33</f>
        <v>Total Asset Category Risk</v>
      </c>
      <c r="C33" s="247" t="str">
        <f>'N3.01'!C33</f>
        <v>Without Intervention Position</v>
      </c>
      <c r="D33" s="247" t="str">
        <f>'N3.01'!D33</f>
        <v>Total</v>
      </c>
      <c r="F33" s="212" t="s">
        <v>51</v>
      </c>
      <c r="G33" s="252">
        <f>SUM(G$20:G$21)+G$23+SUM(G$25:G$32)</f>
        <v>0</v>
      </c>
      <c r="H33" s="252">
        <f t="shared" ref="H33:P33" si="19">SUM(H$20:H$21)+H$23+SUM(H$25:H$32)</f>
        <v>0</v>
      </c>
      <c r="I33" s="252">
        <f t="shared" si="19"/>
        <v>0</v>
      </c>
      <c r="J33" s="252">
        <f t="shared" si="19"/>
        <v>0</v>
      </c>
      <c r="K33" s="252">
        <f t="shared" si="19"/>
        <v>0</v>
      </c>
      <c r="L33" s="252">
        <f t="shared" si="19"/>
        <v>0</v>
      </c>
      <c r="M33" s="252">
        <f t="shared" si="19"/>
        <v>0</v>
      </c>
      <c r="N33" s="252">
        <f t="shared" si="19"/>
        <v>0</v>
      </c>
      <c r="O33" s="252">
        <f t="shared" si="19"/>
        <v>0</v>
      </c>
      <c r="P33" s="252">
        <f t="shared" si="19"/>
        <v>0</v>
      </c>
      <c r="Q33" s="252">
        <f>SUM(G33:P33)</f>
        <v>0</v>
      </c>
      <c r="S33" s="199" t="str">
        <f t="shared" si="5"/>
        <v>Units:</v>
      </c>
      <c r="T33" s="120"/>
      <c r="V33" s="199" t="str">
        <f t="shared" si="6"/>
        <v>Units:</v>
      </c>
      <c r="W33" s="252">
        <f t="shared" ref="W33:AF33" si="20">SUM(W$20:W$21)+W$23+SUM(W$25:W$32)</f>
        <v>0</v>
      </c>
      <c r="X33" s="252">
        <f t="shared" si="20"/>
        <v>0</v>
      </c>
      <c r="Y33" s="252">
        <f t="shared" si="20"/>
        <v>0</v>
      </c>
      <c r="Z33" s="252">
        <f t="shared" si="20"/>
        <v>0</v>
      </c>
      <c r="AA33" s="252">
        <f t="shared" si="20"/>
        <v>0</v>
      </c>
      <c r="AB33" s="252">
        <f t="shared" si="20"/>
        <v>0</v>
      </c>
      <c r="AC33" s="252">
        <f t="shared" si="20"/>
        <v>0</v>
      </c>
      <c r="AD33" s="252">
        <f t="shared" si="20"/>
        <v>0</v>
      </c>
      <c r="AE33" s="252">
        <f t="shared" si="20"/>
        <v>0</v>
      </c>
      <c r="AF33" s="252">
        <f t="shared" si="20"/>
        <v>0</v>
      </c>
      <c r="AG33" s="252">
        <f>SUM(W33:AF33)</f>
        <v>0</v>
      </c>
      <c r="AI33" s="199" t="str">
        <f t="shared" si="8"/>
        <v>Units:</v>
      </c>
      <c r="AJ33" s="252">
        <f t="shared" ref="AJ33:AS33" si="21">SUM(AJ$20:AJ$21)+AJ$23+SUM(AJ$25:AJ$32)</f>
        <v>0</v>
      </c>
      <c r="AK33" s="252">
        <f t="shared" si="21"/>
        <v>0</v>
      </c>
      <c r="AL33" s="252">
        <f t="shared" si="21"/>
        <v>0</v>
      </c>
      <c r="AM33" s="252">
        <f t="shared" si="21"/>
        <v>0</v>
      </c>
      <c r="AN33" s="252">
        <f t="shared" si="21"/>
        <v>0</v>
      </c>
      <c r="AO33" s="252">
        <f t="shared" si="21"/>
        <v>0</v>
      </c>
      <c r="AP33" s="252">
        <f t="shared" si="21"/>
        <v>0</v>
      </c>
      <c r="AQ33" s="252">
        <f t="shared" si="21"/>
        <v>0</v>
      </c>
      <c r="AR33" s="252">
        <f t="shared" si="21"/>
        <v>0</v>
      </c>
      <c r="AS33" s="252">
        <f t="shared" si="21"/>
        <v>0</v>
      </c>
      <c r="AT33" s="252">
        <f>SUM(AJ33:AS33)</f>
        <v>0</v>
      </c>
    </row>
    <row r="34" spans="1:46">
      <c r="A34" s="204" t="str">
        <f>'N3.01'!A34</f>
        <v>Stage 3:With Intervention Risk Change</v>
      </c>
      <c r="B34" s="204" t="str">
        <f>'N3.01'!B34</f>
        <v>Non-Intervention Impacts</v>
      </c>
      <c r="C34" s="204" t="str">
        <f>'N3.01'!C34</f>
        <v>Methodology Change Impact</v>
      </c>
      <c r="D34" s="204" t="str">
        <f>'N3.01'!D34</f>
        <v>Non-Intervention</v>
      </c>
      <c r="F34" s="212" t="s">
        <v>51</v>
      </c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253">
        <f t="shared" ref="Q34:Q47" si="22">SUM(G34:P34)</f>
        <v>0</v>
      </c>
      <c r="S34" s="199" t="str">
        <f t="shared" si="5"/>
        <v>Units:</v>
      </c>
      <c r="T34" s="120"/>
      <c r="V34" s="199" t="str">
        <f t="shared" si="6"/>
        <v>Units:</v>
      </c>
      <c r="W34" s="120"/>
      <c r="X34" s="120"/>
      <c r="Y34" s="120"/>
      <c r="Z34" s="120"/>
      <c r="AA34" s="120"/>
      <c r="AB34" s="120"/>
      <c r="AC34" s="120"/>
      <c r="AD34" s="120"/>
      <c r="AE34" s="120"/>
      <c r="AF34" s="120"/>
      <c r="AG34" s="253">
        <f t="shared" ref="AG34:AG47" si="23">SUM(W34:AF34)</f>
        <v>0</v>
      </c>
      <c r="AI34" s="199" t="str">
        <f t="shared" si="8"/>
        <v>Units:</v>
      </c>
      <c r="AJ34" s="120"/>
      <c r="AK34" s="120"/>
      <c r="AL34" s="120"/>
      <c r="AM34" s="120"/>
      <c r="AN34" s="120"/>
      <c r="AO34" s="120"/>
      <c r="AP34" s="120"/>
      <c r="AQ34" s="120"/>
      <c r="AR34" s="120"/>
      <c r="AS34" s="120"/>
      <c r="AT34" s="253">
        <f t="shared" ref="AT34:AT47" si="24">SUM(AJ34:AS34)</f>
        <v>0</v>
      </c>
    </row>
    <row r="35" spans="1:46">
      <c r="A35" s="204" t="str">
        <f>'N3.01'!A35</f>
        <v>Stage 3:With Intervention Risk Change</v>
      </c>
      <c r="B35" s="204" t="str">
        <f>'N3.01'!B35</f>
        <v>Non-Intervention Impacts</v>
      </c>
      <c r="C35" s="204" t="str">
        <f>'N3.01'!C35</f>
        <v>Data Revision Impact</v>
      </c>
      <c r="D35" s="204" t="str">
        <f>'N3.01'!D35</f>
        <v>Non-Intervention</v>
      </c>
      <c r="F35" s="212" t="s">
        <v>51</v>
      </c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253">
        <f t="shared" si="22"/>
        <v>0</v>
      </c>
      <c r="S35" s="199" t="str">
        <f t="shared" si="5"/>
        <v>Units:</v>
      </c>
      <c r="T35" s="120"/>
      <c r="V35" s="199" t="str">
        <f t="shared" si="6"/>
        <v>Units:</v>
      </c>
      <c r="W35" s="120"/>
      <c r="X35" s="120"/>
      <c r="Y35" s="120"/>
      <c r="Z35" s="120"/>
      <c r="AA35" s="120"/>
      <c r="AB35" s="120"/>
      <c r="AC35" s="120"/>
      <c r="AD35" s="120"/>
      <c r="AE35" s="120"/>
      <c r="AF35" s="120"/>
      <c r="AG35" s="253">
        <f t="shared" si="23"/>
        <v>0</v>
      </c>
      <c r="AI35" s="199" t="str">
        <f t="shared" si="8"/>
        <v>Units:</v>
      </c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253">
        <f t="shared" si="24"/>
        <v>0</v>
      </c>
    </row>
    <row r="36" spans="1:46">
      <c r="A36" s="204" t="str">
        <f>'N3.01'!A36</f>
        <v>Stage 3:With Intervention Risk Change</v>
      </c>
      <c r="B36" s="204" t="str">
        <f>'N3.01'!B36</f>
        <v>Non-Intervention Impacts</v>
      </c>
      <c r="C36" s="204" t="str">
        <f>'N3.01'!C36</f>
        <v>Manual Over-ride on PoF or CoF</v>
      </c>
      <c r="D36" s="204" t="str">
        <f>'N3.01'!D36</f>
        <v>Non-Intervention</v>
      </c>
      <c r="F36" s="212" t="s">
        <v>51</v>
      </c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253">
        <f t="shared" si="22"/>
        <v>0</v>
      </c>
      <c r="S36" s="199" t="str">
        <f t="shared" si="5"/>
        <v>Units:</v>
      </c>
      <c r="T36" s="120"/>
      <c r="V36" s="199" t="str">
        <f t="shared" si="6"/>
        <v>Units:</v>
      </c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253">
        <f t="shared" si="23"/>
        <v>0</v>
      </c>
      <c r="AI36" s="199" t="str">
        <f t="shared" si="8"/>
        <v>Units:</v>
      </c>
      <c r="AJ36" s="120"/>
      <c r="AK36" s="120"/>
      <c r="AL36" s="120"/>
      <c r="AM36" s="120"/>
      <c r="AN36" s="120"/>
      <c r="AO36" s="120"/>
      <c r="AP36" s="120"/>
      <c r="AQ36" s="120"/>
      <c r="AR36" s="120"/>
      <c r="AS36" s="120"/>
      <c r="AT36" s="253">
        <f t="shared" si="24"/>
        <v>0</v>
      </c>
    </row>
    <row r="37" spans="1:46">
      <c r="A37" s="204" t="str">
        <f>'N3.01'!A37</f>
        <v>Stage 3:With Intervention Risk Change</v>
      </c>
      <c r="B37" s="204" t="str">
        <f>'N3.01'!B37</f>
        <v>Non-Intervention Impacts</v>
      </c>
      <c r="C37" s="204" t="str">
        <f>'N3.01'!C37</f>
        <v>Extension of Expected Asset Life</v>
      </c>
      <c r="D37" s="204" t="str">
        <f>'N3.01'!D37</f>
        <v>Non-Intervention</v>
      </c>
      <c r="F37" s="212" t="s">
        <v>51</v>
      </c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253">
        <f t="shared" si="22"/>
        <v>0</v>
      </c>
      <c r="S37" s="199" t="str">
        <f t="shared" si="5"/>
        <v>Units:</v>
      </c>
      <c r="T37" s="120"/>
      <c r="V37" s="199" t="str">
        <f t="shared" si="6"/>
        <v>Units:</v>
      </c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253">
        <f t="shared" si="23"/>
        <v>0</v>
      </c>
      <c r="AI37" s="199" t="str">
        <f t="shared" si="8"/>
        <v>Units:</v>
      </c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253">
        <f t="shared" si="24"/>
        <v>0</v>
      </c>
    </row>
    <row r="38" spans="1:46">
      <c r="A38" s="204" t="str">
        <f>'N3.01'!A38</f>
        <v>Stage 3:With Intervention Risk Change</v>
      </c>
      <c r="B38" s="204" t="str">
        <f>'N3.01'!B38</f>
        <v>Non-Intervention Impacts</v>
      </c>
      <c r="C38" s="204" t="str">
        <f>'N3.01'!C38</f>
        <v>Consequential Interventions</v>
      </c>
      <c r="D38" s="204" t="str">
        <f>'N3.01'!D38</f>
        <v>Non-Intervention</v>
      </c>
      <c r="F38" s="212" t="s">
        <v>51</v>
      </c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253">
        <f t="shared" si="22"/>
        <v>0</v>
      </c>
      <c r="S38" s="199" t="str">
        <f t="shared" si="5"/>
        <v>Units:</v>
      </c>
      <c r="T38" s="120"/>
      <c r="V38" s="199" t="str">
        <f t="shared" si="6"/>
        <v>Units:</v>
      </c>
      <c r="W38" s="120"/>
      <c r="X38" s="120"/>
      <c r="Y38" s="120"/>
      <c r="Z38" s="120"/>
      <c r="AA38" s="120"/>
      <c r="AB38" s="120"/>
      <c r="AC38" s="120"/>
      <c r="AD38" s="120"/>
      <c r="AE38" s="120"/>
      <c r="AF38" s="120"/>
      <c r="AG38" s="253">
        <f t="shared" si="23"/>
        <v>0</v>
      </c>
      <c r="AI38" s="199" t="str">
        <f t="shared" si="8"/>
        <v>Units:</v>
      </c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253">
        <f t="shared" si="24"/>
        <v>0</v>
      </c>
    </row>
    <row r="39" spans="1:46">
      <c r="A39" s="204" t="str">
        <f>'N3.01'!A39</f>
        <v>Stage 3:With Intervention Risk Change</v>
      </c>
      <c r="B39" s="204" t="str">
        <f>'N3.01'!B39</f>
        <v>Asset Intervention Impacts</v>
      </c>
      <c r="C39" s="204" t="str">
        <f>'N3.01'!C39</f>
        <v>Asset Replacement (PoF Driven)</v>
      </c>
      <c r="D39" s="204" t="str">
        <f>'N3.01'!D39</f>
        <v>Replacement</v>
      </c>
      <c r="F39" s="212" t="s">
        <v>51</v>
      </c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253">
        <f t="shared" si="22"/>
        <v>0</v>
      </c>
      <c r="S39" s="199" t="str">
        <f t="shared" si="5"/>
        <v>Units:</v>
      </c>
      <c r="T39" s="120"/>
      <c r="V39" s="199" t="str">
        <f t="shared" si="6"/>
        <v>Units:</v>
      </c>
      <c r="W39" s="120"/>
      <c r="X39" s="120"/>
      <c r="Y39" s="120"/>
      <c r="Z39" s="120"/>
      <c r="AA39" s="120"/>
      <c r="AB39" s="120"/>
      <c r="AC39" s="120"/>
      <c r="AD39" s="120"/>
      <c r="AE39" s="120"/>
      <c r="AF39" s="120"/>
      <c r="AG39" s="253">
        <f t="shared" si="23"/>
        <v>0</v>
      </c>
      <c r="AI39" s="199" t="str">
        <f t="shared" si="8"/>
        <v>Units:</v>
      </c>
      <c r="AJ39" s="120"/>
      <c r="AK39" s="120"/>
      <c r="AL39" s="120"/>
      <c r="AM39" s="120"/>
      <c r="AN39" s="120"/>
      <c r="AO39" s="120"/>
      <c r="AP39" s="120"/>
      <c r="AQ39" s="120"/>
      <c r="AR39" s="120"/>
      <c r="AS39" s="120"/>
      <c r="AT39" s="253">
        <f t="shared" si="24"/>
        <v>0</v>
      </c>
    </row>
    <row r="40" spans="1:46">
      <c r="A40" s="204" t="str">
        <f>'N3.01'!A40</f>
        <v>Stage 3:With Intervention Risk Change</v>
      </c>
      <c r="B40" s="204" t="str">
        <f>'N3.01'!B40</f>
        <v>Asset Intervention Impacts</v>
      </c>
      <c r="C40" s="204" t="str">
        <f>'N3.01'!C40</f>
        <v>Asset Replacement (CoF Driven)</v>
      </c>
      <c r="D40" s="204" t="str">
        <f>'N3.01'!D40</f>
        <v>Replacement</v>
      </c>
      <c r="F40" s="212" t="s">
        <v>51</v>
      </c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253">
        <f t="shared" si="22"/>
        <v>0</v>
      </c>
      <c r="S40" s="199" t="str">
        <f t="shared" si="5"/>
        <v>Units:</v>
      </c>
      <c r="T40" s="120"/>
      <c r="V40" s="199" t="str">
        <f t="shared" si="6"/>
        <v>Units:</v>
      </c>
      <c r="W40" s="120"/>
      <c r="X40" s="120"/>
      <c r="Y40" s="120"/>
      <c r="Z40" s="120"/>
      <c r="AA40" s="120"/>
      <c r="AB40" s="120"/>
      <c r="AC40" s="120"/>
      <c r="AD40" s="120"/>
      <c r="AE40" s="120"/>
      <c r="AF40" s="120"/>
      <c r="AG40" s="253">
        <f t="shared" si="23"/>
        <v>0</v>
      </c>
      <c r="AI40" s="199" t="str">
        <f t="shared" si="8"/>
        <v>Units:</v>
      </c>
      <c r="AJ40" s="120"/>
      <c r="AK40" s="120"/>
      <c r="AL40" s="120"/>
      <c r="AM40" s="120"/>
      <c r="AN40" s="120"/>
      <c r="AO40" s="120"/>
      <c r="AP40" s="120"/>
      <c r="AQ40" s="120"/>
      <c r="AR40" s="120"/>
      <c r="AS40" s="120"/>
      <c r="AT40" s="253">
        <f t="shared" si="24"/>
        <v>0</v>
      </c>
    </row>
    <row r="41" spans="1:46">
      <c r="A41" s="204" t="str">
        <f>'N3.01'!A41</f>
        <v>Stage 3:With Intervention Risk Change</v>
      </c>
      <c r="B41" s="204" t="str">
        <f>'N3.01'!B41</f>
        <v>Asset Intervention Impacts</v>
      </c>
      <c r="C41" s="204" t="str">
        <f>'N3.01'!C41</f>
        <v>Asset Replacement (Other Driven)</v>
      </c>
      <c r="D41" s="204" t="str">
        <f>'N3.01'!D41</f>
        <v>Replacement</v>
      </c>
      <c r="F41" s="212" t="s">
        <v>51</v>
      </c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253">
        <f t="shared" si="22"/>
        <v>0</v>
      </c>
      <c r="S41" s="199" t="str">
        <f t="shared" si="5"/>
        <v>Units:</v>
      </c>
      <c r="T41" s="120"/>
      <c r="V41" s="199" t="str">
        <f t="shared" si="6"/>
        <v>Units:</v>
      </c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253">
        <f t="shared" si="23"/>
        <v>0</v>
      </c>
      <c r="AI41" s="199" t="str">
        <f t="shared" si="8"/>
        <v>Units:</v>
      </c>
      <c r="AJ41" s="120"/>
      <c r="AK41" s="120"/>
      <c r="AL41" s="120"/>
      <c r="AM41" s="120"/>
      <c r="AN41" s="120"/>
      <c r="AO41" s="120"/>
      <c r="AP41" s="120"/>
      <c r="AQ41" s="120"/>
      <c r="AR41" s="120"/>
      <c r="AS41" s="120"/>
      <c r="AT41" s="253">
        <f t="shared" si="24"/>
        <v>0</v>
      </c>
    </row>
    <row r="42" spans="1:46">
      <c r="A42" s="204" t="str">
        <f>'N3.01'!A42</f>
        <v>Stage 3:With Intervention Risk Change</v>
      </c>
      <c r="B42" s="204" t="str">
        <f>'N3.01'!B42</f>
        <v>Asset Intervention Impacts</v>
      </c>
      <c r="C42" s="204" t="str">
        <f>'N3.01'!C42</f>
        <v>Asset Refurbishment (PoF Driven)</v>
      </c>
      <c r="D42" s="204" t="str">
        <f>'N3.01'!D42</f>
        <v>Refurbishment</v>
      </c>
      <c r="F42" s="212" t="s">
        <v>51</v>
      </c>
      <c r="G42" s="120"/>
      <c r="H42" s="120"/>
      <c r="I42" s="120"/>
      <c r="J42" s="120"/>
      <c r="K42" s="120"/>
      <c r="L42" s="120"/>
      <c r="M42" s="120"/>
      <c r="N42" s="120"/>
      <c r="O42" s="120"/>
      <c r="P42" s="120"/>
      <c r="Q42" s="253">
        <f t="shared" si="22"/>
        <v>0</v>
      </c>
      <c r="S42" s="199" t="str">
        <f t="shared" si="5"/>
        <v>Units:</v>
      </c>
      <c r="T42" s="120"/>
      <c r="V42" s="199" t="str">
        <f t="shared" si="6"/>
        <v>Units:</v>
      </c>
      <c r="W42" s="120"/>
      <c r="X42" s="120"/>
      <c r="Y42" s="120"/>
      <c r="Z42" s="120"/>
      <c r="AA42" s="120"/>
      <c r="AB42" s="120"/>
      <c r="AC42" s="120"/>
      <c r="AD42" s="120"/>
      <c r="AE42" s="120"/>
      <c r="AF42" s="120"/>
      <c r="AG42" s="253">
        <f t="shared" si="23"/>
        <v>0</v>
      </c>
      <c r="AI42" s="199" t="str">
        <f t="shared" si="8"/>
        <v>Units:</v>
      </c>
      <c r="AJ42" s="120"/>
      <c r="AK42" s="120"/>
      <c r="AL42" s="120"/>
      <c r="AM42" s="120"/>
      <c r="AN42" s="120"/>
      <c r="AO42" s="120"/>
      <c r="AP42" s="120"/>
      <c r="AQ42" s="120"/>
      <c r="AR42" s="120"/>
      <c r="AS42" s="120"/>
      <c r="AT42" s="253">
        <f t="shared" si="24"/>
        <v>0</v>
      </c>
    </row>
    <row r="43" spans="1:46">
      <c r="A43" s="204" t="str">
        <f>'N3.01'!A43</f>
        <v>Stage 3:With Intervention Risk Change</v>
      </c>
      <c r="B43" s="204" t="str">
        <f>'N3.01'!B43</f>
        <v>Asset Intervention Impacts</v>
      </c>
      <c r="C43" s="204" t="str">
        <f>'N3.01'!C43</f>
        <v>Asset Refurbishment (CoF Driven)</v>
      </c>
      <c r="D43" s="204" t="str">
        <f>'N3.01'!D43</f>
        <v>Refurbishment</v>
      </c>
      <c r="F43" s="212" t="s">
        <v>51</v>
      </c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253">
        <f t="shared" si="22"/>
        <v>0</v>
      </c>
      <c r="S43" s="199" t="str">
        <f t="shared" si="5"/>
        <v>Units:</v>
      </c>
      <c r="T43" s="120"/>
      <c r="V43" s="199" t="str">
        <f t="shared" si="6"/>
        <v>Units:</v>
      </c>
      <c r="W43" s="120"/>
      <c r="X43" s="120"/>
      <c r="Y43" s="120"/>
      <c r="Z43" s="120"/>
      <c r="AA43" s="120"/>
      <c r="AB43" s="120"/>
      <c r="AC43" s="120"/>
      <c r="AD43" s="120"/>
      <c r="AE43" s="120"/>
      <c r="AF43" s="120"/>
      <c r="AG43" s="253">
        <f t="shared" si="23"/>
        <v>0</v>
      </c>
      <c r="AI43" s="199" t="str">
        <f t="shared" si="8"/>
        <v>Units:</v>
      </c>
      <c r="AJ43" s="120"/>
      <c r="AK43" s="120"/>
      <c r="AL43" s="120"/>
      <c r="AM43" s="120"/>
      <c r="AN43" s="120"/>
      <c r="AO43" s="120"/>
      <c r="AP43" s="120"/>
      <c r="AQ43" s="120"/>
      <c r="AR43" s="120"/>
      <c r="AS43" s="120"/>
      <c r="AT43" s="253">
        <f t="shared" si="24"/>
        <v>0</v>
      </c>
    </row>
    <row r="44" spans="1:46">
      <c r="A44" s="204" t="str">
        <f>'N3.01'!A44</f>
        <v>Stage 3:With Intervention Risk Change</v>
      </c>
      <c r="B44" s="204" t="str">
        <f>'N3.01'!B44</f>
        <v>Asset Intervention Impacts</v>
      </c>
      <c r="C44" s="204" t="str">
        <f>'N3.01'!C44</f>
        <v>Asset Refurbishment (Other Driven)</v>
      </c>
      <c r="D44" s="204" t="str">
        <f>'N3.01'!D44</f>
        <v>Refurbishment</v>
      </c>
      <c r="F44" s="212" t="s">
        <v>51</v>
      </c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253">
        <f t="shared" si="22"/>
        <v>0</v>
      </c>
      <c r="S44" s="199" t="str">
        <f t="shared" si="5"/>
        <v>Units:</v>
      </c>
      <c r="T44" s="120"/>
      <c r="V44" s="199" t="str">
        <f t="shared" si="6"/>
        <v>Units:</v>
      </c>
      <c r="W44" s="120"/>
      <c r="X44" s="120"/>
      <c r="Y44" s="120"/>
      <c r="Z44" s="120"/>
      <c r="AA44" s="120"/>
      <c r="AB44" s="120"/>
      <c r="AC44" s="120"/>
      <c r="AD44" s="120"/>
      <c r="AE44" s="120"/>
      <c r="AF44" s="120"/>
      <c r="AG44" s="253">
        <f t="shared" si="23"/>
        <v>0</v>
      </c>
      <c r="AI44" s="199" t="str">
        <f t="shared" si="8"/>
        <v>Units:</v>
      </c>
      <c r="AJ44" s="120"/>
      <c r="AK44" s="120"/>
      <c r="AL44" s="120"/>
      <c r="AM44" s="120"/>
      <c r="AN44" s="120"/>
      <c r="AO44" s="120"/>
      <c r="AP44" s="120"/>
      <c r="AQ44" s="120"/>
      <c r="AR44" s="120"/>
      <c r="AS44" s="120"/>
      <c r="AT44" s="253">
        <f t="shared" si="24"/>
        <v>0</v>
      </c>
    </row>
    <row r="45" spans="1:46">
      <c r="A45" s="204" t="str">
        <f>'N3.01'!A45</f>
        <v>Stage 3:With Intervention Risk Change</v>
      </c>
      <c r="B45" s="204" t="str">
        <f>'N3.01'!B45</f>
        <v>Asset Intervention Impacts</v>
      </c>
      <c r="C45" s="204" t="str">
        <f>'N3.01'!C45</f>
        <v>Asset Replacement Due To Early Life Failures</v>
      </c>
      <c r="D45" s="204" t="str">
        <f>'N3.01'!D45</f>
        <v>Other Interventions</v>
      </c>
      <c r="F45" s="212" t="s">
        <v>51</v>
      </c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253">
        <f t="shared" si="22"/>
        <v>0</v>
      </c>
      <c r="S45" s="199" t="str">
        <f t="shared" si="5"/>
        <v>Units:</v>
      </c>
      <c r="T45" s="120"/>
      <c r="V45" s="199" t="str">
        <f t="shared" si="6"/>
        <v>Units:</v>
      </c>
      <c r="W45" s="120"/>
      <c r="X45" s="120"/>
      <c r="Y45" s="120"/>
      <c r="Z45" s="120"/>
      <c r="AA45" s="120"/>
      <c r="AB45" s="120"/>
      <c r="AC45" s="120"/>
      <c r="AD45" s="120"/>
      <c r="AE45" s="120"/>
      <c r="AF45" s="120"/>
      <c r="AG45" s="253">
        <f t="shared" si="23"/>
        <v>0</v>
      </c>
      <c r="AI45" s="199" t="str">
        <f t="shared" si="8"/>
        <v>Units:</v>
      </c>
      <c r="AJ45" s="120"/>
      <c r="AK45" s="120"/>
      <c r="AL45" s="120"/>
      <c r="AM45" s="120"/>
      <c r="AN45" s="120"/>
      <c r="AO45" s="120"/>
      <c r="AP45" s="120"/>
      <c r="AQ45" s="120"/>
      <c r="AR45" s="120"/>
      <c r="AS45" s="120"/>
      <c r="AT45" s="253">
        <f t="shared" si="24"/>
        <v>0</v>
      </c>
    </row>
    <row r="46" spans="1:46">
      <c r="A46" s="204" t="str">
        <f>'N3.01'!A46</f>
        <v>Stage 3:With Intervention Risk Change</v>
      </c>
      <c r="B46" s="204" t="str">
        <f>'N3.01'!B46</f>
        <v>Risk Changes</v>
      </c>
      <c r="C46" s="248" t="str">
        <f>'N3.01'!C46</f>
        <v>Optional entry 4</v>
      </c>
      <c r="D46" s="204" t="str">
        <f>'N3.01'!D46</f>
        <v>N/A</v>
      </c>
      <c r="F46" s="212" t="s">
        <v>51</v>
      </c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53">
        <f t="shared" si="22"/>
        <v>0</v>
      </c>
      <c r="S46" s="199" t="str">
        <f t="shared" si="5"/>
        <v>Units:</v>
      </c>
      <c r="T46" s="120"/>
      <c r="V46" s="199" t="str">
        <f t="shared" si="6"/>
        <v>Units:</v>
      </c>
      <c r="W46" s="206"/>
      <c r="X46" s="206"/>
      <c r="Y46" s="206"/>
      <c r="Z46" s="206"/>
      <c r="AA46" s="206"/>
      <c r="AB46" s="206"/>
      <c r="AC46" s="206"/>
      <c r="AD46" s="206"/>
      <c r="AE46" s="206"/>
      <c r="AF46" s="206"/>
      <c r="AG46" s="253">
        <f t="shared" si="23"/>
        <v>0</v>
      </c>
      <c r="AI46" s="199" t="str">
        <f t="shared" si="8"/>
        <v>Units:</v>
      </c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53">
        <f t="shared" si="24"/>
        <v>0</v>
      </c>
    </row>
    <row r="47" spans="1:46">
      <c r="A47" s="247" t="str">
        <f>'N3.01'!A47</f>
        <v>Stage 3: RIIO-2 With Intervention Position 2025/26</v>
      </c>
      <c r="B47" s="247" t="str">
        <f>'N3.01'!B47</f>
        <v>Total Asset Category Risk</v>
      </c>
      <c r="C47" s="247" t="str">
        <f>'N3.01'!C47</f>
        <v>With Intervention Position</v>
      </c>
      <c r="D47" s="247" t="str">
        <f>'N3.01'!D47</f>
        <v>Total</v>
      </c>
      <c r="F47" s="212" t="s">
        <v>51</v>
      </c>
      <c r="G47" s="252">
        <f>SUM(G$33:G$46)</f>
        <v>0</v>
      </c>
      <c r="H47" s="252">
        <f t="shared" ref="H47:P47" si="25">SUM(H$33:H$46)</f>
        <v>0</v>
      </c>
      <c r="I47" s="252">
        <f t="shared" si="25"/>
        <v>0</v>
      </c>
      <c r="J47" s="252">
        <f t="shared" si="25"/>
        <v>0</v>
      </c>
      <c r="K47" s="252">
        <f t="shared" si="25"/>
        <v>0</v>
      </c>
      <c r="L47" s="252">
        <f t="shared" si="25"/>
        <v>0</v>
      </c>
      <c r="M47" s="252">
        <f t="shared" si="25"/>
        <v>0</v>
      </c>
      <c r="N47" s="252">
        <f t="shared" si="25"/>
        <v>0</v>
      </c>
      <c r="O47" s="252">
        <f t="shared" si="25"/>
        <v>0</v>
      </c>
      <c r="P47" s="252">
        <f t="shared" si="25"/>
        <v>0</v>
      </c>
      <c r="Q47" s="252">
        <f t="shared" si="22"/>
        <v>0</v>
      </c>
      <c r="S47" s="199" t="str">
        <f t="shared" si="5"/>
        <v>Units:</v>
      </c>
      <c r="T47" s="120"/>
      <c r="V47" s="199" t="str">
        <f t="shared" si="6"/>
        <v>Units:</v>
      </c>
      <c r="W47" s="252">
        <f t="shared" ref="W47:AF47" si="26">SUM(W$33:W$46)</f>
        <v>0</v>
      </c>
      <c r="X47" s="252">
        <f t="shared" si="26"/>
        <v>0</v>
      </c>
      <c r="Y47" s="252">
        <f t="shared" si="26"/>
        <v>0</v>
      </c>
      <c r="Z47" s="252">
        <f t="shared" si="26"/>
        <v>0</v>
      </c>
      <c r="AA47" s="252">
        <f t="shared" si="26"/>
        <v>0</v>
      </c>
      <c r="AB47" s="252">
        <f t="shared" si="26"/>
        <v>0</v>
      </c>
      <c r="AC47" s="252">
        <f t="shared" si="26"/>
        <v>0</v>
      </c>
      <c r="AD47" s="252">
        <f t="shared" si="26"/>
        <v>0</v>
      </c>
      <c r="AE47" s="252">
        <f t="shared" si="26"/>
        <v>0</v>
      </c>
      <c r="AF47" s="252">
        <f t="shared" si="26"/>
        <v>0</v>
      </c>
      <c r="AG47" s="252">
        <f t="shared" si="23"/>
        <v>0</v>
      </c>
      <c r="AI47" s="199" t="str">
        <f t="shared" si="8"/>
        <v>Units:</v>
      </c>
      <c r="AJ47" s="252">
        <f t="shared" ref="AJ47:AS47" si="27">SUM(AJ$33:AJ$46)</f>
        <v>0</v>
      </c>
      <c r="AK47" s="252">
        <f t="shared" si="27"/>
        <v>0</v>
      </c>
      <c r="AL47" s="252">
        <f t="shared" si="27"/>
        <v>0</v>
      </c>
      <c r="AM47" s="252">
        <f t="shared" si="27"/>
        <v>0</v>
      </c>
      <c r="AN47" s="252">
        <f t="shared" si="27"/>
        <v>0</v>
      </c>
      <c r="AO47" s="252">
        <f t="shared" si="27"/>
        <v>0</v>
      </c>
      <c r="AP47" s="252">
        <f t="shared" si="27"/>
        <v>0</v>
      </c>
      <c r="AQ47" s="252">
        <f t="shared" si="27"/>
        <v>0</v>
      </c>
      <c r="AR47" s="252">
        <f t="shared" si="27"/>
        <v>0</v>
      </c>
      <c r="AS47" s="252">
        <f t="shared" si="27"/>
        <v>0</v>
      </c>
      <c r="AT47" s="252">
        <f t="shared" si="24"/>
        <v>0</v>
      </c>
    </row>
    <row r="48" spans="1:46" s="207" customFormat="1" ht="5" customHeight="1">
      <c r="S48" s="208"/>
      <c r="V48" s="208"/>
      <c r="AI48" s="208"/>
    </row>
    <row r="49" spans="1:46">
      <c r="A49" s="204" t="str">
        <f>'N3.01'!A49</f>
        <v>Long Term Risk Benefit: RIIO-2</v>
      </c>
      <c r="B49" s="204" t="str">
        <f>'N3.01'!B49</f>
        <v>Asset Intervention Impacts</v>
      </c>
      <c r="C49" s="204" t="str">
        <f>'N3.01'!C49</f>
        <v>Asset Replacement (PoF Driven)</v>
      </c>
      <c r="D49" s="204" t="str">
        <f>'N3.01'!D49</f>
        <v>N/A</v>
      </c>
      <c r="F49" s="212" t="s">
        <v>51</v>
      </c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253">
        <f t="shared" ref="Q49:Q55" si="28">SUM(G49:P49)</f>
        <v>0</v>
      </c>
      <c r="S49" s="199" t="str">
        <f t="shared" si="5"/>
        <v>Units:</v>
      </c>
      <c r="T49" s="120"/>
      <c r="V49" s="199" t="str">
        <f t="shared" si="6"/>
        <v>Units:</v>
      </c>
      <c r="W49" s="120"/>
      <c r="X49" s="120"/>
      <c r="Y49" s="120"/>
      <c r="Z49" s="120"/>
      <c r="AA49" s="120"/>
      <c r="AB49" s="120"/>
      <c r="AC49" s="120"/>
      <c r="AD49" s="120"/>
      <c r="AE49" s="120"/>
      <c r="AF49" s="120"/>
      <c r="AG49" s="253">
        <f t="shared" ref="AG49:AG55" si="29">SUM(W49:AF49)</f>
        <v>0</v>
      </c>
      <c r="AI49" s="199" t="str">
        <f t="shared" si="8"/>
        <v>Units:</v>
      </c>
      <c r="AJ49" s="120"/>
      <c r="AK49" s="120"/>
      <c r="AL49" s="120"/>
      <c r="AM49" s="120"/>
      <c r="AN49" s="120"/>
      <c r="AO49" s="120"/>
      <c r="AP49" s="120"/>
      <c r="AQ49" s="120"/>
      <c r="AR49" s="120"/>
      <c r="AS49" s="120"/>
      <c r="AT49" s="253">
        <f t="shared" ref="AT49:AT55" si="30">SUM(AJ49:AS49)</f>
        <v>0</v>
      </c>
    </row>
    <row r="50" spans="1:46">
      <c r="A50" s="204" t="str">
        <f>'N3.01'!A50</f>
        <v>Long Term Risk Benefit: RIIO-2</v>
      </c>
      <c r="B50" s="204" t="str">
        <f>'N3.01'!B50</f>
        <v>Asset Intervention Impacts</v>
      </c>
      <c r="C50" s="204" t="str">
        <f>'N3.01'!C50</f>
        <v>Asset Replacement (CoF Driven)</v>
      </c>
      <c r="D50" s="204" t="str">
        <f>'N3.01'!D50</f>
        <v>N/A</v>
      </c>
      <c r="F50" s="212" t="s">
        <v>51</v>
      </c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253">
        <f t="shared" si="28"/>
        <v>0</v>
      </c>
      <c r="S50" s="199" t="str">
        <f t="shared" si="5"/>
        <v>Units:</v>
      </c>
      <c r="T50" s="120"/>
      <c r="V50" s="199" t="str">
        <f t="shared" si="6"/>
        <v>Units:</v>
      </c>
      <c r="W50" s="120"/>
      <c r="X50" s="120"/>
      <c r="Y50" s="120"/>
      <c r="Z50" s="120"/>
      <c r="AA50" s="120"/>
      <c r="AB50" s="120"/>
      <c r="AC50" s="120"/>
      <c r="AD50" s="120"/>
      <c r="AE50" s="120"/>
      <c r="AF50" s="120"/>
      <c r="AG50" s="253">
        <f t="shared" si="29"/>
        <v>0</v>
      </c>
      <c r="AI50" s="199" t="str">
        <f t="shared" si="8"/>
        <v>Units:</v>
      </c>
      <c r="AJ50" s="120"/>
      <c r="AK50" s="120"/>
      <c r="AL50" s="120"/>
      <c r="AM50" s="120"/>
      <c r="AN50" s="120"/>
      <c r="AO50" s="120"/>
      <c r="AP50" s="120"/>
      <c r="AQ50" s="120"/>
      <c r="AR50" s="120"/>
      <c r="AS50" s="120"/>
      <c r="AT50" s="253">
        <f t="shared" si="30"/>
        <v>0</v>
      </c>
    </row>
    <row r="51" spans="1:46">
      <c r="A51" s="204" t="str">
        <f>'N3.01'!A51</f>
        <v>Long Term Risk Benefit: RIIO-2</v>
      </c>
      <c r="B51" s="204" t="str">
        <f>'N3.01'!B51</f>
        <v>Asset Intervention Impacts</v>
      </c>
      <c r="C51" s="204" t="str">
        <f>'N3.01'!C51</f>
        <v>Asset Replacement (Other Driven)</v>
      </c>
      <c r="D51" s="204" t="str">
        <f>'N3.01'!D51</f>
        <v>N/A</v>
      </c>
      <c r="F51" s="212" t="s">
        <v>51</v>
      </c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253">
        <f t="shared" si="28"/>
        <v>0</v>
      </c>
      <c r="S51" s="199" t="str">
        <f t="shared" si="5"/>
        <v>Units:</v>
      </c>
      <c r="T51" s="120"/>
      <c r="V51" s="199" t="str">
        <f t="shared" si="6"/>
        <v>Units:</v>
      </c>
      <c r="W51" s="120"/>
      <c r="X51" s="120"/>
      <c r="Y51" s="120"/>
      <c r="Z51" s="120"/>
      <c r="AA51" s="120"/>
      <c r="AB51" s="120"/>
      <c r="AC51" s="120"/>
      <c r="AD51" s="120"/>
      <c r="AE51" s="120"/>
      <c r="AF51" s="120"/>
      <c r="AG51" s="253">
        <f t="shared" si="29"/>
        <v>0</v>
      </c>
      <c r="AI51" s="199" t="str">
        <f t="shared" si="8"/>
        <v>Units:</v>
      </c>
      <c r="AJ51" s="120"/>
      <c r="AK51" s="120"/>
      <c r="AL51" s="120"/>
      <c r="AM51" s="120"/>
      <c r="AN51" s="120"/>
      <c r="AO51" s="120"/>
      <c r="AP51" s="120"/>
      <c r="AQ51" s="120"/>
      <c r="AR51" s="120"/>
      <c r="AS51" s="120"/>
      <c r="AT51" s="253">
        <f t="shared" si="30"/>
        <v>0</v>
      </c>
    </row>
    <row r="52" spans="1:46">
      <c r="A52" s="204" t="str">
        <f>'N3.01'!A52</f>
        <v>Long Term Risk Benefit: RIIO-2</v>
      </c>
      <c r="B52" s="204" t="str">
        <f>'N3.01'!B52</f>
        <v>Asset Intervention Impacts</v>
      </c>
      <c r="C52" s="204" t="str">
        <f>'N3.01'!C52</f>
        <v>Asset Refurbishment (PoF Driven)</v>
      </c>
      <c r="D52" s="204" t="str">
        <f>'N3.01'!D52</f>
        <v>N/A</v>
      </c>
      <c r="F52" s="212" t="s">
        <v>51</v>
      </c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253">
        <f t="shared" si="28"/>
        <v>0</v>
      </c>
      <c r="S52" s="199" t="str">
        <f t="shared" si="5"/>
        <v>Units:</v>
      </c>
      <c r="T52" s="120"/>
      <c r="V52" s="199" t="str">
        <f t="shared" si="6"/>
        <v>Units:</v>
      </c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253">
        <f t="shared" si="29"/>
        <v>0</v>
      </c>
      <c r="AI52" s="199" t="str">
        <f t="shared" si="8"/>
        <v>Units:</v>
      </c>
      <c r="AJ52" s="120"/>
      <c r="AK52" s="120"/>
      <c r="AL52" s="120"/>
      <c r="AM52" s="120"/>
      <c r="AN52" s="120"/>
      <c r="AO52" s="120"/>
      <c r="AP52" s="120"/>
      <c r="AQ52" s="120"/>
      <c r="AR52" s="120"/>
      <c r="AS52" s="120"/>
      <c r="AT52" s="253">
        <f t="shared" si="30"/>
        <v>0</v>
      </c>
    </row>
    <row r="53" spans="1:46">
      <c r="A53" s="204" t="str">
        <f>'N3.01'!A53</f>
        <v>Long Term Risk Benefit: RIIO-2</v>
      </c>
      <c r="B53" s="204" t="str">
        <f>'N3.01'!B53</f>
        <v>Asset Intervention Impacts</v>
      </c>
      <c r="C53" s="204" t="str">
        <f>'N3.01'!C53</f>
        <v>Asset Refurbishment (CoF Driven)</v>
      </c>
      <c r="D53" s="204" t="str">
        <f>'N3.01'!D53</f>
        <v>N/A</v>
      </c>
      <c r="F53" s="212" t="s">
        <v>51</v>
      </c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253">
        <f t="shared" si="28"/>
        <v>0</v>
      </c>
      <c r="S53" s="199" t="str">
        <f t="shared" si="5"/>
        <v>Units:</v>
      </c>
      <c r="T53" s="120"/>
      <c r="V53" s="199" t="str">
        <f t="shared" si="6"/>
        <v>Units:</v>
      </c>
      <c r="W53" s="120"/>
      <c r="X53" s="120"/>
      <c r="Y53" s="120"/>
      <c r="Z53" s="120"/>
      <c r="AA53" s="120"/>
      <c r="AB53" s="120"/>
      <c r="AC53" s="120"/>
      <c r="AD53" s="120"/>
      <c r="AE53" s="120"/>
      <c r="AF53" s="120"/>
      <c r="AG53" s="253">
        <f t="shared" si="29"/>
        <v>0</v>
      </c>
      <c r="AI53" s="199" t="str">
        <f t="shared" si="8"/>
        <v>Units:</v>
      </c>
      <c r="AJ53" s="120"/>
      <c r="AK53" s="120"/>
      <c r="AL53" s="120"/>
      <c r="AM53" s="120"/>
      <c r="AN53" s="120"/>
      <c r="AO53" s="120"/>
      <c r="AP53" s="120"/>
      <c r="AQ53" s="120"/>
      <c r="AR53" s="120"/>
      <c r="AS53" s="120"/>
      <c r="AT53" s="253">
        <f t="shared" si="30"/>
        <v>0</v>
      </c>
    </row>
    <row r="54" spans="1:46">
      <c r="A54" s="204" t="str">
        <f>'N3.01'!A54</f>
        <v>Long Term Risk Benefit: RIIO-2</v>
      </c>
      <c r="B54" s="204" t="str">
        <f>'N3.01'!B54</f>
        <v>Asset Intervention Impacts</v>
      </c>
      <c r="C54" s="204" t="str">
        <f>'N3.01'!C54</f>
        <v>Asset Refurbishment (Other Driven)</v>
      </c>
      <c r="D54" s="204" t="str">
        <f>'N3.01'!D54</f>
        <v>N/A</v>
      </c>
      <c r="F54" s="212" t="s">
        <v>51</v>
      </c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253">
        <f t="shared" si="28"/>
        <v>0</v>
      </c>
      <c r="S54" s="199" t="str">
        <f t="shared" si="5"/>
        <v>Units:</v>
      </c>
      <c r="T54" s="120"/>
      <c r="V54" s="199" t="str">
        <f t="shared" si="6"/>
        <v>Units:</v>
      </c>
      <c r="W54" s="120"/>
      <c r="X54" s="120"/>
      <c r="Y54" s="120"/>
      <c r="Z54" s="120"/>
      <c r="AA54" s="120"/>
      <c r="AB54" s="120"/>
      <c r="AC54" s="120"/>
      <c r="AD54" s="120"/>
      <c r="AE54" s="120"/>
      <c r="AF54" s="120"/>
      <c r="AG54" s="253">
        <f t="shared" si="29"/>
        <v>0</v>
      </c>
      <c r="AI54" s="199" t="str">
        <f t="shared" si="8"/>
        <v>Units:</v>
      </c>
      <c r="AJ54" s="120"/>
      <c r="AK54" s="120"/>
      <c r="AL54" s="120"/>
      <c r="AM54" s="120"/>
      <c r="AN54" s="120"/>
      <c r="AO54" s="120"/>
      <c r="AP54" s="120"/>
      <c r="AQ54" s="120"/>
      <c r="AR54" s="120"/>
      <c r="AS54" s="120"/>
      <c r="AT54" s="253">
        <f t="shared" si="30"/>
        <v>0</v>
      </c>
    </row>
    <row r="55" spans="1:46">
      <c r="A55" s="204" t="str">
        <f>'N3.01'!A55</f>
        <v>Long Term Risk Benefit: RIIO-2</v>
      </c>
      <c r="B55" s="204" t="str">
        <f>'N3.01'!B55</f>
        <v>Asset Intervention Impacts</v>
      </c>
      <c r="C55" s="204" t="str">
        <f>'N3.01'!C55</f>
        <v>Total Long Term Risk Benefit</v>
      </c>
      <c r="D55" s="204" t="str">
        <f>'N3.01'!D55</f>
        <v>Sub-Total</v>
      </c>
      <c r="F55" s="212" t="s">
        <v>51</v>
      </c>
      <c r="G55" s="252">
        <f>SUM(G$49:G$54)</f>
        <v>0</v>
      </c>
      <c r="H55" s="252">
        <f t="shared" ref="H55:P55" si="31">SUM(H$49:H$54)</f>
        <v>0</v>
      </c>
      <c r="I55" s="252">
        <f t="shared" si="31"/>
        <v>0</v>
      </c>
      <c r="J55" s="252">
        <f t="shared" si="31"/>
        <v>0</v>
      </c>
      <c r="K55" s="252">
        <f t="shared" si="31"/>
        <v>0</v>
      </c>
      <c r="L55" s="252">
        <f t="shared" si="31"/>
        <v>0</v>
      </c>
      <c r="M55" s="252">
        <f t="shared" si="31"/>
        <v>0</v>
      </c>
      <c r="N55" s="252">
        <f t="shared" si="31"/>
        <v>0</v>
      </c>
      <c r="O55" s="252">
        <f t="shared" si="31"/>
        <v>0</v>
      </c>
      <c r="P55" s="252">
        <f t="shared" si="31"/>
        <v>0</v>
      </c>
      <c r="Q55" s="253">
        <f t="shared" si="28"/>
        <v>0</v>
      </c>
      <c r="S55" s="199" t="str">
        <f t="shared" si="5"/>
        <v>Units:</v>
      </c>
      <c r="T55" s="120"/>
      <c r="V55" s="199" t="str">
        <f t="shared" si="6"/>
        <v>Units:</v>
      </c>
      <c r="W55" s="252">
        <f t="shared" ref="W55:AF55" si="32">SUM(W$49:W$54)</f>
        <v>0</v>
      </c>
      <c r="X55" s="252">
        <f t="shared" si="32"/>
        <v>0</v>
      </c>
      <c r="Y55" s="252">
        <f t="shared" si="32"/>
        <v>0</v>
      </c>
      <c r="Z55" s="252">
        <f t="shared" si="32"/>
        <v>0</v>
      </c>
      <c r="AA55" s="252">
        <f t="shared" si="32"/>
        <v>0</v>
      </c>
      <c r="AB55" s="252">
        <f t="shared" si="32"/>
        <v>0</v>
      </c>
      <c r="AC55" s="252">
        <f t="shared" si="32"/>
        <v>0</v>
      </c>
      <c r="AD55" s="252">
        <f t="shared" si="32"/>
        <v>0</v>
      </c>
      <c r="AE55" s="252">
        <f t="shared" si="32"/>
        <v>0</v>
      </c>
      <c r="AF55" s="252">
        <f t="shared" si="32"/>
        <v>0</v>
      </c>
      <c r="AG55" s="253">
        <f t="shared" si="29"/>
        <v>0</v>
      </c>
      <c r="AI55" s="199" t="str">
        <f t="shared" si="8"/>
        <v>Units:</v>
      </c>
      <c r="AJ55" s="252">
        <f t="shared" ref="AJ55:AS55" si="33">SUM(AJ$49:AJ$54)</f>
        <v>0</v>
      </c>
      <c r="AK55" s="252">
        <f t="shared" si="33"/>
        <v>0</v>
      </c>
      <c r="AL55" s="252">
        <f t="shared" si="33"/>
        <v>0</v>
      </c>
      <c r="AM55" s="252">
        <f t="shared" si="33"/>
        <v>0</v>
      </c>
      <c r="AN55" s="252">
        <f t="shared" si="33"/>
        <v>0</v>
      </c>
      <c r="AO55" s="252">
        <f t="shared" si="33"/>
        <v>0</v>
      </c>
      <c r="AP55" s="252">
        <f t="shared" si="33"/>
        <v>0</v>
      </c>
      <c r="AQ55" s="252">
        <f t="shared" si="33"/>
        <v>0</v>
      </c>
      <c r="AR55" s="252">
        <f t="shared" si="33"/>
        <v>0</v>
      </c>
      <c r="AS55" s="252">
        <f t="shared" si="33"/>
        <v>0</v>
      </c>
      <c r="AT55" s="253">
        <f t="shared" si="30"/>
        <v>0</v>
      </c>
    </row>
    <row r="56" spans="1:46" s="207" customFormat="1" ht="5" customHeight="1">
      <c r="F56" s="208"/>
      <c r="S56" s="208"/>
      <c r="V56" s="208"/>
      <c r="AI56" s="208"/>
    </row>
    <row r="78" spans="5:5">
      <c r="E78" s="209"/>
    </row>
  </sheetData>
  <pageMargins left="0.7" right="0.7" top="0.75" bottom="0.75" header="0.3" footer="0.3"/>
  <pageSetup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D1F6F-0D1B-4010-860A-C3E2DA655A80}">
  <sheetPr codeName="Sheet75">
    <tabColor rgb="FF7030A0"/>
  </sheetPr>
  <dimension ref="A1:AV78"/>
  <sheetViews>
    <sheetView zoomScale="85" zoomScaleNormal="85" workbookViewId="0">
      <selection activeCell="G47" sqref="G47"/>
    </sheetView>
  </sheetViews>
  <sheetFormatPr defaultColWidth="9" defaultRowHeight="12.4"/>
  <cols>
    <col min="1" max="1" width="51.19921875" style="89" customWidth="1"/>
    <col min="2" max="2" width="48.796875" style="89" bestFit="1" customWidth="1"/>
    <col min="3" max="3" width="51.19921875" style="89" bestFit="1" customWidth="1"/>
    <col min="4" max="4" width="11.796875" style="89" customWidth="1"/>
    <col min="5" max="5" width="1" style="207" customWidth="1"/>
    <col min="6" max="6" width="6.19921875" style="90" customWidth="1"/>
    <col min="7" max="7" width="9.796875" style="89" bestFit="1" customWidth="1"/>
    <col min="8" max="14" width="9.1328125" style="89" bestFit="1" customWidth="1"/>
    <col min="15" max="17" width="9" style="89"/>
    <col min="18" max="18" width="1" style="207" customWidth="1"/>
    <col min="19" max="19" width="6.19921875" style="90" customWidth="1"/>
    <col min="20" max="20" width="9" style="89"/>
    <col min="21" max="21" width="1" style="207" customWidth="1"/>
    <col min="22" max="22" width="6.19921875" style="90" customWidth="1"/>
    <col min="23" max="33" width="9" style="89"/>
    <col min="34" max="34" width="1" style="207" customWidth="1"/>
    <col min="35" max="35" width="6.19921875" style="90" customWidth="1"/>
    <col min="36" max="46" width="9" style="89"/>
    <col min="47" max="47" width="9.33203125" style="89" bestFit="1" customWidth="1"/>
    <col min="48" max="16384" width="9" style="89"/>
  </cols>
  <sheetData>
    <row r="1" spans="1:48" ht="25.15">
      <c r="A1" s="1" t="str">
        <f>N0_Cover!A1</f>
        <v>RIIO-2 Regulatory Reporting Pack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</row>
    <row r="2" spans="1:48" ht="22.9">
      <c r="A2" s="1">
        <f>N0_Cover!$B$12</f>
        <v>0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</row>
    <row r="3" spans="1:48" ht="19.899999999999999">
      <c r="A3" s="5" t="str">
        <f>"Workbook " &amp; N0_Cover!$B$12</f>
        <v xml:space="preserve">Workbook 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48" ht="17.649999999999999">
      <c r="A4" s="7" t="str">
        <f>"Submission Version " &amp; N0_Cover!$B$15 &amp; " - Submitted on " &amp; TEXT(N0_Cover!$B$16,"dd mmm yyyy")</f>
        <v>Submission Version  - Submitted on 00 Jan 1900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</row>
    <row r="5" spans="1:48" ht="17.649999999999999">
      <c r="A5" s="7" t="str">
        <f>"Template Version: " &amp; N0_Cover!$B$11</f>
        <v>Template Version: v1.0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</row>
    <row r="6" spans="1:48" ht="19.899999999999999">
      <c r="A6" s="5" t="e">
        <f ca="1">"Sheet: " &amp;VLOOKUP(RIGHT(CELL("filename",A1),LEN(CELL("filename",A1))-FIND("]",CELL("filename",A1))),'N0.1_Contents'!$A$11:$B$98,2,FALSE)</f>
        <v>#N/A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</row>
    <row r="7" spans="1:48" ht="17.649999999999999">
      <c r="A7" s="7" t="str">
        <f>"Prices Base: " &amp; 'N0.5_Data_Constants'!C13</f>
        <v>Prices Base: 2018/19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</row>
    <row r="8" spans="1:48" s="137" customFormat="1">
      <c r="A8" s="140" t="str">
        <f>"Error Checks: " &amp; IF(ISERROR(MATCH("Error",$A$9:$AV$9,0)),"OK","Error")</f>
        <v>Error Checks: OK</v>
      </c>
      <c r="B8" s="141"/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1"/>
      <c r="AE8" s="141"/>
      <c r="AF8" s="141"/>
      <c r="AG8" s="141"/>
      <c r="AH8" s="141"/>
      <c r="AI8" s="141"/>
      <c r="AJ8" s="141"/>
      <c r="AK8" s="141"/>
      <c r="AL8" s="141"/>
      <c r="AM8" s="141"/>
      <c r="AN8" s="141"/>
      <c r="AO8" s="141"/>
      <c r="AP8" s="141"/>
      <c r="AQ8" s="141"/>
      <c r="AR8" s="141"/>
      <c r="AS8" s="141"/>
      <c r="AT8" s="141"/>
      <c r="AU8" s="141"/>
    </row>
    <row r="9" spans="1:48" s="137" customFormat="1">
      <c r="A9" s="142" t="str">
        <f t="shared" ref="A9:AV9" si="0">IF(ISERROR(MATCH("Error",A10:A12,0)),"-","Error")</f>
        <v>-</v>
      </c>
      <c r="B9" s="142" t="str">
        <f t="shared" si="0"/>
        <v>-</v>
      </c>
      <c r="C9" s="142" t="str">
        <f t="shared" si="0"/>
        <v>-</v>
      </c>
      <c r="D9" s="142"/>
      <c r="E9" s="142" t="str">
        <f t="shared" si="0"/>
        <v>-</v>
      </c>
      <c r="F9" s="142" t="str">
        <f t="shared" si="0"/>
        <v>-</v>
      </c>
      <c r="G9" s="142" t="str">
        <f t="shared" si="0"/>
        <v>-</v>
      </c>
      <c r="H9" s="142" t="str">
        <f t="shared" si="0"/>
        <v>-</v>
      </c>
      <c r="I9" s="142" t="str">
        <f t="shared" si="0"/>
        <v>-</v>
      </c>
      <c r="J9" s="142" t="str">
        <f t="shared" si="0"/>
        <v>-</v>
      </c>
      <c r="K9" s="142" t="str">
        <f t="shared" si="0"/>
        <v>-</v>
      </c>
      <c r="L9" s="142" t="str">
        <f t="shared" si="0"/>
        <v>-</v>
      </c>
      <c r="M9" s="142" t="str">
        <f t="shared" si="0"/>
        <v>-</v>
      </c>
      <c r="N9" s="142" t="str">
        <f t="shared" si="0"/>
        <v>-</v>
      </c>
      <c r="O9" s="142" t="str">
        <f t="shared" si="0"/>
        <v>-</v>
      </c>
      <c r="P9" s="142" t="str">
        <f t="shared" si="0"/>
        <v>-</v>
      </c>
      <c r="Q9" s="142" t="str">
        <f t="shared" si="0"/>
        <v>-</v>
      </c>
      <c r="R9" s="142" t="str">
        <f t="shared" si="0"/>
        <v>-</v>
      </c>
      <c r="S9" s="142" t="str">
        <f t="shared" si="0"/>
        <v>-</v>
      </c>
      <c r="T9" s="142" t="str">
        <f t="shared" si="0"/>
        <v>-</v>
      </c>
      <c r="U9" s="142" t="str">
        <f t="shared" si="0"/>
        <v>-</v>
      </c>
      <c r="V9" s="142" t="str">
        <f t="shared" si="0"/>
        <v>-</v>
      </c>
      <c r="W9" s="142" t="str">
        <f t="shared" si="0"/>
        <v>-</v>
      </c>
      <c r="X9" s="142" t="str">
        <f t="shared" si="0"/>
        <v>-</v>
      </c>
      <c r="Y9" s="142" t="str">
        <f t="shared" si="0"/>
        <v>-</v>
      </c>
      <c r="Z9" s="142" t="str">
        <f t="shared" si="0"/>
        <v>-</v>
      </c>
      <c r="AA9" s="142" t="str">
        <f t="shared" si="0"/>
        <v>-</v>
      </c>
      <c r="AB9" s="142" t="str">
        <f t="shared" si="0"/>
        <v>-</v>
      </c>
      <c r="AC9" s="142" t="str">
        <f t="shared" si="0"/>
        <v>-</v>
      </c>
      <c r="AD9" s="142" t="str">
        <f t="shared" si="0"/>
        <v>-</v>
      </c>
      <c r="AE9" s="142" t="str">
        <f t="shared" si="0"/>
        <v>-</v>
      </c>
      <c r="AF9" s="142" t="str">
        <f t="shared" si="0"/>
        <v>-</v>
      </c>
      <c r="AG9" s="142" t="str">
        <f t="shared" si="0"/>
        <v>-</v>
      </c>
      <c r="AH9" s="142" t="str">
        <f t="shared" si="0"/>
        <v>-</v>
      </c>
      <c r="AI9" s="142" t="str">
        <f t="shared" si="0"/>
        <v>-</v>
      </c>
      <c r="AJ9" s="142" t="str">
        <f t="shared" si="0"/>
        <v>-</v>
      </c>
      <c r="AK9" s="142" t="str">
        <f t="shared" si="0"/>
        <v>-</v>
      </c>
      <c r="AL9" s="142" t="str">
        <f t="shared" si="0"/>
        <v>-</v>
      </c>
      <c r="AM9" s="142" t="str">
        <f t="shared" si="0"/>
        <v>-</v>
      </c>
      <c r="AN9" s="142" t="str">
        <f t="shared" si="0"/>
        <v>-</v>
      </c>
      <c r="AO9" s="142" t="str">
        <f t="shared" si="0"/>
        <v>-</v>
      </c>
      <c r="AP9" s="142" t="str">
        <f t="shared" si="0"/>
        <v>-</v>
      </c>
      <c r="AQ9" s="142" t="str">
        <f t="shared" si="0"/>
        <v>-</v>
      </c>
      <c r="AR9" s="142" t="str">
        <f t="shared" si="0"/>
        <v>-</v>
      </c>
      <c r="AS9" s="142" t="str">
        <f t="shared" si="0"/>
        <v>-</v>
      </c>
      <c r="AT9" s="142" t="str">
        <f t="shared" si="0"/>
        <v>-</v>
      </c>
      <c r="AU9" s="142" t="str">
        <f t="shared" si="0"/>
        <v>-</v>
      </c>
      <c r="AV9" s="137" t="str">
        <f t="shared" si="0"/>
        <v>-</v>
      </c>
    </row>
    <row r="12" spans="1:48" ht="19.899999999999999">
      <c r="A12" s="14" t="e">
        <f>'N0.6_Lookup_References'!B62</f>
        <v>#N/A</v>
      </c>
      <c r="B12" s="14"/>
      <c r="F12" s="14"/>
      <c r="G12" s="89" t="s">
        <v>0</v>
      </c>
      <c r="S12" s="200"/>
      <c r="T12" s="89" t="s">
        <v>2</v>
      </c>
      <c r="W12" s="201"/>
      <c r="X12" s="202" t="s">
        <v>229</v>
      </c>
      <c r="Y12" s="89" t="e">
        <f>VLOOKUP(A12, 'N0.6_Lookup_References'!B14:C63, 2, FALSE)</f>
        <v>#N/A</v>
      </c>
    </row>
    <row r="13" spans="1:48">
      <c r="S13" s="99" t="s">
        <v>112</v>
      </c>
      <c r="V13" s="99" t="s">
        <v>110</v>
      </c>
      <c r="AI13" s="99" t="s">
        <v>111</v>
      </c>
    </row>
    <row r="14" spans="1:48" ht="12.75" thickBot="1">
      <c r="A14" s="203" t="s">
        <v>413</v>
      </c>
      <c r="B14" s="203" t="s">
        <v>414</v>
      </c>
      <c r="C14" s="203" t="s">
        <v>415</v>
      </c>
      <c r="D14" s="203" t="s">
        <v>615</v>
      </c>
      <c r="F14" s="92" t="s">
        <v>49</v>
      </c>
      <c r="G14" s="91" t="s">
        <v>13</v>
      </c>
      <c r="H14" s="21" t="s">
        <v>14</v>
      </c>
      <c r="I14" s="22" t="s">
        <v>15</v>
      </c>
      <c r="J14" s="23" t="s">
        <v>16</v>
      </c>
      <c r="K14" s="24" t="s">
        <v>17</v>
      </c>
      <c r="L14" s="25" t="s">
        <v>18</v>
      </c>
      <c r="M14" s="26" t="s">
        <v>19</v>
      </c>
      <c r="N14" s="29" t="s">
        <v>20</v>
      </c>
      <c r="O14" s="27" t="s">
        <v>21</v>
      </c>
      <c r="P14" s="31" t="s">
        <v>22</v>
      </c>
      <c r="Q14" s="198" t="s">
        <v>26</v>
      </c>
      <c r="S14" s="92" t="s">
        <v>49</v>
      </c>
      <c r="T14" s="92" t="s">
        <v>76</v>
      </c>
      <c r="V14" s="92" t="s">
        <v>49</v>
      </c>
      <c r="W14" s="91" t="s">
        <v>13</v>
      </c>
      <c r="X14" s="21" t="s">
        <v>14</v>
      </c>
      <c r="Y14" s="22" t="s">
        <v>15</v>
      </c>
      <c r="Z14" s="23" t="s">
        <v>16</v>
      </c>
      <c r="AA14" s="24" t="s">
        <v>17</v>
      </c>
      <c r="AB14" s="25" t="s">
        <v>18</v>
      </c>
      <c r="AC14" s="26" t="s">
        <v>19</v>
      </c>
      <c r="AD14" s="29" t="s">
        <v>20</v>
      </c>
      <c r="AE14" s="27" t="s">
        <v>21</v>
      </c>
      <c r="AF14" s="31" t="s">
        <v>22</v>
      </c>
      <c r="AG14" s="198" t="s">
        <v>26</v>
      </c>
      <c r="AI14" s="92" t="s">
        <v>49</v>
      </c>
      <c r="AJ14" s="91" t="s">
        <v>4</v>
      </c>
      <c r="AK14" s="21" t="s">
        <v>5</v>
      </c>
      <c r="AL14" s="22" t="s">
        <v>6</v>
      </c>
      <c r="AM14" s="23" t="s">
        <v>7</v>
      </c>
      <c r="AN14" s="24" t="s">
        <v>8</v>
      </c>
      <c r="AO14" s="25" t="s">
        <v>91</v>
      </c>
      <c r="AP14" s="26" t="s">
        <v>92</v>
      </c>
      <c r="AQ14" s="29" t="s">
        <v>93</v>
      </c>
      <c r="AR14" s="27" t="s">
        <v>94</v>
      </c>
      <c r="AS14" s="31" t="s">
        <v>95</v>
      </c>
      <c r="AT14" s="198" t="s">
        <v>26</v>
      </c>
    </row>
    <row r="15" spans="1:48">
      <c r="A15" s="247" t="str">
        <f>'N3.01'!A15</f>
        <v>Stage1: RIIO-1 Closeout Position</v>
      </c>
      <c r="B15" s="247" t="str">
        <f>'N3.01'!B15</f>
        <v>Total Asset Category Risk</v>
      </c>
      <c r="C15" s="247" t="str">
        <f>'N3.01'!C15</f>
        <v>Closeout Position</v>
      </c>
      <c r="D15" s="247" t="str">
        <f>'N3.01'!D15</f>
        <v>Total</v>
      </c>
      <c r="F15" s="212" t="s">
        <v>51</v>
      </c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253">
        <f t="shared" ref="Q15:Q22" si="1">SUM(G15:P15)</f>
        <v>0</v>
      </c>
      <c r="S15" s="199" t="str">
        <f>$X$12</f>
        <v>Units:</v>
      </c>
      <c r="T15" s="120"/>
      <c r="V15" s="199" t="str">
        <f>$X$12</f>
        <v>Units:</v>
      </c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253">
        <f t="shared" ref="AG15:AG20" si="2">SUM(W15:AF15)</f>
        <v>0</v>
      </c>
      <c r="AI15" s="199" t="str">
        <f>$X$12</f>
        <v>Units:</v>
      </c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253">
        <f t="shared" ref="AT15:AT20" si="3">SUM(AJ15:AS15)</f>
        <v>0</v>
      </c>
    </row>
    <row r="16" spans="1:48">
      <c r="A16" s="204" t="str">
        <f>'N3.01'!A16</f>
        <v>Stage1: RIIO-1 to RIIO-2</v>
      </c>
      <c r="B16" s="204" t="str">
        <f>'N3.01'!B16</f>
        <v>Normalisation: True-Up</v>
      </c>
      <c r="C16" s="204" t="str">
        <f>'N3.01'!C16</f>
        <v>Data Revision</v>
      </c>
      <c r="D16" s="204" t="str">
        <f>'N3.01'!D16</f>
        <v>N/A</v>
      </c>
      <c r="F16" s="212" t="s">
        <v>51</v>
      </c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253">
        <f t="shared" si="1"/>
        <v>0</v>
      </c>
      <c r="S16" s="199" t="str">
        <f>$X$12</f>
        <v>Units:</v>
      </c>
      <c r="T16" s="120"/>
      <c r="V16" s="199" t="str">
        <f>$X$12</f>
        <v>Units:</v>
      </c>
      <c r="W16" s="120"/>
      <c r="X16" s="120"/>
      <c r="Y16" s="120"/>
      <c r="Z16" s="120"/>
      <c r="AA16" s="120"/>
      <c r="AB16" s="120"/>
      <c r="AC16" s="120"/>
      <c r="AD16" s="120"/>
      <c r="AE16" s="120"/>
      <c r="AF16" s="120"/>
      <c r="AG16" s="253">
        <f t="shared" si="2"/>
        <v>0</v>
      </c>
      <c r="AI16" s="199" t="str">
        <f>$X$12</f>
        <v>Units:</v>
      </c>
      <c r="AJ16" s="120"/>
      <c r="AK16" s="120"/>
      <c r="AL16" s="120"/>
      <c r="AM16" s="120"/>
      <c r="AN16" s="120"/>
      <c r="AO16" s="120"/>
      <c r="AP16" s="120"/>
      <c r="AQ16" s="120"/>
      <c r="AR16" s="120"/>
      <c r="AS16" s="120"/>
      <c r="AT16" s="253">
        <f t="shared" si="3"/>
        <v>0</v>
      </c>
    </row>
    <row r="17" spans="1:46">
      <c r="A17" s="204" t="str">
        <f>'N3.01'!A17</f>
        <v>Stage1: RIIO-1 to RIIO-2</v>
      </c>
      <c r="B17" s="204" t="str">
        <f>'N3.01'!B17</f>
        <v>Normalisation: True-Up</v>
      </c>
      <c r="C17" s="204" t="str">
        <f>'N3.01'!C17</f>
        <v>Methodological Change</v>
      </c>
      <c r="D17" s="204" t="str">
        <f>'N3.01'!D17</f>
        <v>N/A</v>
      </c>
      <c r="F17" s="212" t="s">
        <v>51</v>
      </c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253">
        <f t="shared" si="1"/>
        <v>0</v>
      </c>
      <c r="S17" s="199" t="str">
        <f>$X$12</f>
        <v>Units:</v>
      </c>
      <c r="T17" s="120"/>
      <c r="V17" s="199" t="str">
        <f>$X$12</f>
        <v>Units:</v>
      </c>
      <c r="W17" s="120"/>
      <c r="X17" s="120"/>
      <c r="Y17" s="120"/>
      <c r="Z17" s="120"/>
      <c r="AA17" s="120"/>
      <c r="AB17" s="120"/>
      <c r="AC17" s="120"/>
      <c r="AD17" s="120"/>
      <c r="AE17" s="120"/>
      <c r="AF17" s="120"/>
      <c r="AG17" s="253">
        <f t="shared" si="2"/>
        <v>0</v>
      </c>
      <c r="AI17" s="199" t="str">
        <f>$X$12</f>
        <v>Units:</v>
      </c>
      <c r="AJ17" s="120"/>
      <c r="AK17" s="120"/>
      <c r="AL17" s="120"/>
      <c r="AM17" s="120"/>
      <c r="AN17" s="120"/>
      <c r="AO17" s="120"/>
      <c r="AP17" s="120"/>
      <c r="AQ17" s="120"/>
      <c r="AR17" s="120"/>
      <c r="AS17" s="120"/>
      <c r="AT17" s="253">
        <f t="shared" si="3"/>
        <v>0</v>
      </c>
    </row>
    <row r="18" spans="1:46">
      <c r="A18" s="204" t="str">
        <f>'N3.01'!A18</f>
        <v>Stage1: RIIO-1 to RIIO-2</v>
      </c>
      <c r="B18" s="204" t="str">
        <f>'N3.01'!B18</f>
        <v>Normalisation: True-Up</v>
      </c>
      <c r="C18" s="248" t="str">
        <f>'N3.01'!C18</f>
        <v>Optional entry 1</v>
      </c>
      <c r="D18" s="204" t="str">
        <f>'N3.01'!D18</f>
        <v>N/A</v>
      </c>
      <c r="F18" s="212" t="s">
        <v>51</v>
      </c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253">
        <f t="shared" si="1"/>
        <v>0</v>
      </c>
      <c r="S18" s="199" t="str">
        <f>$X$12</f>
        <v>Units:</v>
      </c>
      <c r="T18" s="120"/>
      <c r="V18" s="199" t="str">
        <f>$X$12</f>
        <v>Units:</v>
      </c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253">
        <f t="shared" si="2"/>
        <v>0</v>
      </c>
      <c r="AI18" s="199" t="str">
        <f>$X$12</f>
        <v>Units:</v>
      </c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253">
        <f t="shared" si="3"/>
        <v>0</v>
      </c>
    </row>
    <row r="19" spans="1:46">
      <c r="A19" s="204" t="str">
        <f>'N3.01'!A19</f>
        <v>Stage1: RIIO-1 to RIIO-2</v>
      </c>
      <c r="B19" s="204" t="str">
        <f>'N3.01'!B19</f>
        <v>Normalisation: True-Up</v>
      </c>
      <c r="C19" s="248" t="str">
        <f>'N3.01'!C19</f>
        <v>Optional entry 2</v>
      </c>
      <c r="D19" s="204" t="str">
        <f>'N3.01'!D19</f>
        <v>N/A</v>
      </c>
      <c r="F19" s="212" t="s">
        <v>51</v>
      </c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252">
        <f t="shared" si="1"/>
        <v>0</v>
      </c>
      <c r="S19" s="199" t="str">
        <f>$X$12</f>
        <v>Units:</v>
      </c>
      <c r="T19" s="120"/>
      <c r="V19" s="199" t="str">
        <f>$X$12</f>
        <v>Units:</v>
      </c>
      <c r="W19" s="120"/>
      <c r="X19" s="120"/>
      <c r="Y19" s="120"/>
      <c r="Z19" s="120"/>
      <c r="AA19" s="120"/>
      <c r="AB19" s="120"/>
      <c r="AC19" s="120"/>
      <c r="AD19" s="120"/>
      <c r="AE19" s="120"/>
      <c r="AF19" s="120"/>
      <c r="AG19" s="252">
        <f t="shared" si="2"/>
        <v>0</v>
      </c>
      <c r="AI19" s="199" t="str">
        <f>$X$12</f>
        <v>Units:</v>
      </c>
      <c r="AJ19" s="120"/>
      <c r="AK19" s="120"/>
      <c r="AL19" s="120"/>
      <c r="AM19" s="120"/>
      <c r="AN19" s="120"/>
      <c r="AO19" s="120"/>
      <c r="AP19" s="120"/>
      <c r="AQ19" s="120"/>
      <c r="AR19" s="120"/>
      <c r="AS19" s="120"/>
      <c r="AT19" s="252">
        <f t="shared" si="3"/>
        <v>0</v>
      </c>
    </row>
    <row r="20" spans="1:46">
      <c r="A20" s="247" t="str">
        <f>'N3.01'!A20</f>
        <v>Stage 2: RIIO-2 Start Position 2020/21</v>
      </c>
      <c r="B20" s="247" t="str">
        <f>'N3.01'!B20</f>
        <v>Total Asset Category Risk</v>
      </c>
      <c r="C20" s="247" t="str">
        <f>'N3.01'!C20</f>
        <v>Start Position</v>
      </c>
      <c r="D20" s="247" t="str">
        <f>'N3.01'!D20</f>
        <v>Total</v>
      </c>
      <c r="F20" s="212" t="s">
        <v>51</v>
      </c>
      <c r="G20" s="252">
        <f>SUM(G15:G19)</f>
        <v>0</v>
      </c>
      <c r="H20" s="252">
        <f t="shared" ref="H20:P20" si="4">SUM(H15:H19)</f>
        <v>0</v>
      </c>
      <c r="I20" s="252">
        <f t="shared" si="4"/>
        <v>0</v>
      </c>
      <c r="J20" s="252">
        <f t="shared" si="4"/>
        <v>0</v>
      </c>
      <c r="K20" s="252">
        <f t="shared" si="4"/>
        <v>0</v>
      </c>
      <c r="L20" s="252">
        <f t="shared" si="4"/>
        <v>0</v>
      </c>
      <c r="M20" s="252">
        <f t="shared" si="4"/>
        <v>0</v>
      </c>
      <c r="N20" s="252">
        <f t="shared" si="4"/>
        <v>0</v>
      </c>
      <c r="O20" s="252">
        <f t="shared" si="4"/>
        <v>0</v>
      </c>
      <c r="P20" s="252">
        <f t="shared" si="4"/>
        <v>0</v>
      </c>
      <c r="Q20" s="252">
        <f t="shared" si="1"/>
        <v>0</v>
      </c>
      <c r="S20" s="199" t="str">
        <f t="shared" ref="S20:S55" si="5">$X$12</f>
        <v>Units:</v>
      </c>
      <c r="T20" s="120"/>
      <c r="V20" s="199" t="str">
        <f t="shared" ref="V20:V55" si="6">$X$12</f>
        <v>Units:</v>
      </c>
      <c r="W20" s="252">
        <f t="shared" ref="W20:AF20" si="7">SUM(W15:W19)</f>
        <v>0</v>
      </c>
      <c r="X20" s="252">
        <f t="shared" si="7"/>
        <v>0</v>
      </c>
      <c r="Y20" s="252">
        <f t="shared" si="7"/>
        <v>0</v>
      </c>
      <c r="Z20" s="252">
        <f t="shared" si="7"/>
        <v>0</v>
      </c>
      <c r="AA20" s="252">
        <f t="shared" si="7"/>
        <v>0</v>
      </c>
      <c r="AB20" s="252">
        <f t="shared" si="7"/>
        <v>0</v>
      </c>
      <c r="AC20" s="252">
        <f t="shared" si="7"/>
        <v>0</v>
      </c>
      <c r="AD20" s="252">
        <f t="shared" si="7"/>
        <v>0</v>
      </c>
      <c r="AE20" s="252">
        <f t="shared" si="7"/>
        <v>0</v>
      </c>
      <c r="AF20" s="252">
        <f t="shared" si="7"/>
        <v>0</v>
      </c>
      <c r="AG20" s="252">
        <f t="shared" si="2"/>
        <v>0</v>
      </c>
      <c r="AI20" s="199" t="str">
        <f t="shared" ref="AI20:AI55" si="8">$X$12</f>
        <v>Units:</v>
      </c>
      <c r="AJ20" s="252">
        <f t="shared" ref="AJ20:AS20" si="9">SUM(AJ15:AJ19)</f>
        <v>0</v>
      </c>
      <c r="AK20" s="252">
        <f t="shared" si="9"/>
        <v>0</v>
      </c>
      <c r="AL20" s="252">
        <f t="shared" si="9"/>
        <v>0</v>
      </c>
      <c r="AM20" s="252">
        <f t="shared" si="9"/>
        <v>0</v>
      </c>
      <c r="AN20" s="252">
        <f t="shared" si="9"/>
        <v>0</v>
      </c>
      <c r="AO20" s="252">
        <f t="shared" si="9"/>
        <v>0</v>
      </c>
      <c r="AP20" s="252">
        <f t="shared" si="9"/>
        <v>0</v>
      </c>
      <c r="AQ20" s="252">
        <f t="shared" si="9"/>
        <v>0</v>
      </c>
      <c r="AR20" s="252">
        <f t="shared" si="9"/>
        <v>0</v>
      </c>
      <c r="AS20" s="252">
        <f t="shared" si="9"/>
        <v>0</v>
      </c>
      <c r="AT20" s="252">
        <f t="shared" si="3"/>
        <v>0</v>
      </c>
    </row>
    <row r="21" spans="1:46">
      <c r="A21" s="204" t="str">
        <f>'N3.01'!A21</f>
        <v>Stage 2: Without Intervention Risk Change</v>
      </c>
      <c r="B21" s="204" t="str">
        <f>'N3.01'!B21</f>
        <v>Deterioration</v>
      </c>
      <c r="C21" s="204" t="str">
        <f>'N3.01'!C21</f>
        <v>Original Forecast Deterioration</v>
      </c>
      <c r="D21" s="204" t="str">
        <f>'N3.01'!D21</f>
        <v>N/A</v>
      </c>
      <c r="F21" s="212" t="s">
        <v>51</v>
      </c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253">
        <f t="shared" si="1"/>
        <v>0</v>
      </c>
      <c r="S21" s="199" t="str">
        <f t="shared" si="5"/>
        <v>Units:</v>
      </c>
      <c r="T21" s="120"/>
      <c r="V21" s="199" t="str">
        <f t="shared" si="6"/>
        <v>Units:</v>
      </c>
      <c r="W21" s="120"/>
      <c r="X21" s="120"/>
      <c r="Y21" s="120"/>
      <c r="Z21" s="120"/>
      <c r="AA21" s="120"/>
      <c r="AB21" s="120"/>
      <c r="AC21" s="120"/>
      <c r="AD21" s="120"/>
      <c r="AE21" s="120"/>
      <c r="AF21" s="120"/>
      <c r="AG21" s="253">
        <f t="shared" ref="AG21:AG32" si="10">SUM(W21:AF21)</f>
        <v>0</v>
      </c>
      <c r="AI21" s="199" t="str">
        <f t="shared" si="8"/>
        <v>Units:</v>
      </c>
      <c r="AJ21" s="120"/>
      <c r="AK21" s="120"/>
      <c r="AL21" s="120"/>
      <c r="AM21" s="120"/>
      <c r="AN21" s="120"/>
      <c r="AO21" s="120"/>
      <c r="AP21" s="120"/>
      <c r="AQ21" s="120"/>
      <c r="AR21" s="120"/>
      <c r="AS21" s="120"/>
      <c r="AT21" s="253">
        <f t="shared" ref="AT21:AT32" si="11">SUM(AJ21:AS21)</f>
        <v>0</v>
      </c>
    </row>
    <row r="22" spans="1:46">
      <c r="A22" s="204" t="str">
        <f>'N3.01'!A22</f>
        <v>Stage 2: Without Intervention Risk Change</v>
      </c>
      <c r="B22" s="204" t="str">
        <f>'N3.01'!B22</f>
        <v>Non-Intervention Impacts</v>
      </c>
      <c r="C22" s="204" t="str">
        <f>'N3.01'!C22</f>
        <v>Revised Forecast Deterioration</v>
      </c>
      <c r="D22" s="204" t="str">
        <f>'N3.01'!D22</f>
        <v>N/A</v>
      </c>
      <c r="F22" s="212" t="s">
        <v>51</v>
      </c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253">
        <f t="shared" si="1"/>
        <v>0</v>
      </c>
      <c r="S22" s="199" t="str">
        <f t="shared" si="5"/>
        <v>Units:</v>
      </c>
      <c r="T22" s="120"/>
      <c r="V22" s="199" t="str">
        <f t="shared" si="6"/>
        <v>Units:</v>
      </c>
      <c r="W22" s="120"/>
      <c r="X22" s="120"/>
      <c r="Y22" s="120"/>
      <c r="Z22" s="120"/>
      <c r="AA22" s="120"/>
      <c r="AB22" s="120"/>
      <c r="AC22" s="120"/>
      <c r="AD22" s="120"/>
      <c r="AE22" s="120"/>
      <c r="AF22" s="120"/>
      <c r="AG22" s="253">
        <f t="shared" si="10"/>
        <v>0</v>
      </c>
      <c r="AI22" s="199" t="str">
        <f t="shared" si="8"/>
        <v>Units:</v>
      </c>
      <c r="AJ22" s="120"/>
      <c r="AK22" s="120"/>
      <c r="AL22" s="120"/>
      <c r="AM22" s="120"/>
      <c r="AN22" s="120"/>
      <c r="AO22" s="120"/>
      <c r="AP22" s="120"/>
      <c r="AQ22" s="120"/>
      <c r="AR22" s="120"/>
      <c r="AS22" s="120"/>
      <c r="AT22" s="253">
        <f t="shared" si="11"/>
        <v>0</v>
      </c>
    </row>
    <row r="23" spans="1:46">
      <c r="A23" s="204" t="str">
        <f>'N3.01'!A23</f>
        <v>Stage 2: Without Intervention Risk Change</v>
      </c>
      <c r="B23" s="204" t="str">
        <f>'N3.01'!B23</f>
        <v>Non-Intervention Impacts</v>
      </c>
      <c r="C23" s="204" t="str">
        <f>'N3.01'!C23</f>
        <v>Deterioration Change Impact</v>
      </c>
      <c r="D23" s="204" t="str">
        <f>'N3.01'!D23</f>
        <v>Non-Intervention</v>
      </c>
      <c r="F23" s="212" t="s">
        <v>51</v>
      </c>
      <c r="G23" s="254">
        <f t="shared" ref="G23:P23" si="12">G$22-G$21</f>
        <v>0</v>
      </c>
      <c r="H23" s="254">
        <f t="shared" si="12"/>
        <v>0</v>
      </c>
      <c r="I23" s="254">
        <f t="shared" si="12"/>
        <v>0</v>
      </c>
      <c r="J23" s="254">
        <f t="shared" si="12"/>
        <v>0</v>
      </c>
      <c r="K23" s="254">
        <f t="shared" si="12"/>
        <v>0</v>
      </c>
      <c r="L23" s="254">
        <f t="shared" si="12"/>
        <v>0</v>
      </c>
      <c r="M23" s="254">
        <f t="shared" si="12"/>
        <v>0</v>
      </c>
      <c r="N23" s="254">
        <f t="shared" si="12"/>
        <v>0</v>
      </c>
      <c r="O23" s="254">
        <f t="shared" si="12"/>
        <v>0</v>
      </c>
      <c r="P23" s="254">
        <f t="shared" si="12"/>
        <v>0</v>
      </c>
      <c r="Q23" s="253">
        <f t="shared" ref="Q23:Q32" si="13">SUM(G23:P23)</f>
        <v>0</v>
      </c>
      <c r="S23" s="199" t="str">
        <f t="shared" si="5"/>
        <v>Units:</v>
      </c>
      <c r="T23" s="120"/>
      <c r="V23" s="199" t="str">
        <f t="shared" si="6"/>
        <v>Units:</v>
      </c>
      <c r="W23" s="254">
        <f t="shared" ref="W23:AF23" si="14">W$22-W$21</f>
        <v>0</v>
      </c>
      <c r="X23" s="254">
        <f t="shared" si="14"/>
        <v>0</v>
      </c>
      <c r="Y23" s="254">
        <f t="shared" si="14"/>
        <v>0</v>
      </c>
      <c r="Z23" s="254">
        <f t="shared" si="14"/>
        <v>0</v>
      </c>
      <c r="AA23" s="254">
        <f t="shared" si="14"/>
        <v>0</v>
      </c>
      <c r="AB23" s="254">
        <f t="shared" si="14"/>
        <v>0</v>
      </c>
      <c r="AC23" s="254">
        <f t="shared" si="14"/>
        <v>0</v>
      </c>
      <c r="AD23" s="254">
        <f t="shared" si="14"/>
        <v>0</v>
      </c>
      <c r="AE23" s="254">
        <f t="shared" si="14"/>
        <v>0</v>
      </c>
      <c r="AF23" s="254">
        <f t="shared" si="14"/>
        <v>0</v>
      </c>
      <c r="AG23" s="253">
        <f t="shared" si="10"/>
        <v>0</v>
      </c>
      <c r="AI23" s="199" t="str">
        <f t="shared" si="8"/>
        <v>Units:</v>
      </c>
      <c r="AJ23" s="254">
        <f t="shared" ref="AJ23:AS23" si="15">AJ$22-AJ$21</f>
        <v>0</v>
      </c>
      <c r="AK23" s="254">
        <f t="shared" si="15"/>
        <v>0</v>
      </c>
      <c r="AL23" s="254">
        <f t="shared" si="15"/>
        <v>0</v>
      </c>
      <c r="AM23" s="254">
        <f t="shared" si="15"/>
        <v>0</v>
      </c>
      <c r="AN23" s="254">
        <f t="shared" si="15"/>
        <v>0</v>
      </c>
      <c r="AO23" s="254">
        <f t="shared" si="15"/>
        <v>0</v>
      </c>
      <c r="AP23" s="254">
        <f t="shared" si="15"/>
        <v>0</v>
      </c>
      <c r="AQ23" s="254">
        <f t="shared" si="15"/>
        <v>0</v>
      </c>
      <c r="AR23" s="254">
        <f t="shared" si="15"/>
        <v>0</v>
      </c>
      <c r="AS23" s="254">
        <f t="shared" si="15"/>
        <v>0</v>
      </c>
      <c r="AT23" s="253">
        <f t="shared" si="11"/>
        <v>0</v>
      </c>
    </row>
    <row r="24" spans="1:46">
      <c r="A24" s="204" t="str">
        <f>'N3.01'!A24</f>
        <v>Stage 2: Without Intervention Risk Change</v>
      </c>
      <c r="B24" s="204" t="str">
        <f>'N3.01'!B24</f>
        <v>Non-Intervention Impacts</v>
      </c>
      <c r="C24" s="204" t="str">
        <f>'N3.01'!C24</f>
        <v>Revised Forecast Methodology Change</v>
      </c>
      <c r="D24" s="204" t="str">
        <f>'N3.01'!D24</f>
        <v>N/A</v>
      </c>
      <c r="F24" s="212" t="s">
        <v>51</v>
      </c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253">
        <f>SUM(G24:P24)</f>
        <v>0</v>
      </c>
      <c r="S24" s="199" t="str">
        <f t="shared" si="5"/>
        <v>Units:</v>
      </c>
      <c r="T24" s="120"/>
      <c r="V24" s="199" t="str">
        <f t="shared" si="6"/>
        <v>Units:</v>
      </c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253">
        <f t="shared" si="10"/>
        <v>0</v>
      </c>
      <c r="AI24" s="199" t="str">
        <f t="shared" si="8"/>
        <v>Units:</v>
      </c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253">
        <f t="shared" si="11"/>
        <v>0</v>
      </c>
    </row>
    <row r="25" spans="1:46">
      <c r="A25" s="204" t="str">
        <f>'N3.01'!A25</f>
        <v>Stage 2: Without Intervention Risk Change</v>
      </c>
      <c r="B25" s="204" t="str">
        <f>'N3.01'!B25</f>
        <v>Non-Intervention Impacts</v>
      </c>
      <c r="C25" s="204" t="str">
        <f>'N3.01'!C25</f>
        <v>Methodology Change Impact</v>
      </c>
      <c r="D25" s="204" t="str">
        <f>'N3.01'!D25</f>
        <v>Non-Intervention</v>
      </c>
      <c r="F25" s="212" t="s">
        <v>51</v>
      </c>
      <c r="G25" s="254">
        <f t="shared" ref="G25:P25" si="16">G$24-G$22</f>
        <v>0</v>
      </c>
      <c r="H25" s="254">
        <f t="shared" si="16"/>
        <v>0</v>
      </c>
      <c r="I25" s="254">
        <f t="shared" si="16"/>
        <v>0</v>
      </c>
      <c r="J25" s="254">
        <f t="shared" si="16"/>
        <v>0</v>
      </c>
      <c r="K25" s="254">
        <f t="shared" si="16"/>
        <v>0</v>
      </c>
      <c r="L25" s="254">
        <f t="shared" si="16"/>
        <v>0</v>
      </c>
      <c r="M25" s="254">
        <f t="shared" si="16"/>
        <v>0</v>
      </c>
      <c r="N25" s="254">
        <f t="shared" si="16"/>
        <v>0</v>
      </c>
      <c r="O25" s="254">
        <f t="shared" si="16"/>
        <v>0</v>
      </c>
      <c r="P25" s="254">
        <f t="shared" si="16"/>
        <v>0</v>
      </c>
      <c r="Q25" s="253">
        <f t="shared" si="13"/>
        <v>0</v>
      </c>
      <c r="S25" s="199" t="str">
        <f t="shared" si="5"/>
        <v>Units:</v>
      </c>
      <c r="T25" s="120"/>
      <c r="V25" s="199" t="str">
        <f t="shared" si="6"/>
        <v>Units:</v>
      </c>
      <c r="W25" s="254">
        <f t="shared" ref="W25:AF25" si="17">W$24-W$22</f>
        <v>0</v>
      </c>
      <c r="X25" s="254">
        <f t="shared" si="17"/>
        <v>0</v>
      </c>
      <c r="Y25" s="254">
        <f t="shared" si="17"/>
        <v>0</v>
      </c>
      <c r="Z25" s="254">
        <f t="shared" si="17"/>
        <v>0</v>
      </c>
      <c r="AA25" s="254">
        <f t="shared" si="17"/>
        <v>0</v>
      </c>
      <c r="AB25" s="254">
        <f t="shared" si="17"/>
        <v>0</v>
      </c>
      <c r="AC25" s="254">
        <f t="shared" si="17"/>
        <v>0</v>
      </c>
      <c r="AD25" s="254">
        <f t="shared" si="17"/>
        <v>0</v>
      </c>
      <c r="AE25" s="254">
        <f t="shared" si="17"/>
        <v>0</v>
      </c>
      <c r="AF25" s="254">
        <f t="shared" si="17"/>
        <v>0</v>
      </c>
      <c r="AG25" s="253">
        <f t="shared" si="10"/>
        <v>0</v>
      </c>
      <c r="AI25" s="199" t="str">
        <f t="shared" si="8"/>
        <v>Units:</v>
      </c>
      <c r="AJ25" s="254">
        <f t="shared" ref="AJ25:AS25" si="18">AJ$24-AJ$22</f>
        <v>0</v>
      </c>
      <c r="AK25" s="254">
        <f t="shared" si="18"/>
        <v>0</v>
      </c>
      <c r="AL25" s="254">
        <f t="shared" si="18"/>
        <v>0</v>
      </c>
      <c r="AM25" s="254">
        <f t="shared" si="18"/>
        <v>0</v>
      </c>
      <c r="AN25" s="254">
        <f t="shared" si="18"/>
        <v>0</v>
      </c>
      <c r="AO25" s="254">
        <f t="shared" si="18"/>
        <v>0</v>
      </c>
      <c r="AP25" s="254">
        <f t="shared" si="18"/>
        <v>0</v>
      </c>
      <c r="AQ25" s="254">
        <f t="shared" si="18"/>
        <v>0</v>
      </c>
      <c r="AR25" s="254">
        <f t="shared" si="18"/>
        <v>0</v>
      </c>
      <c r="AS25" s="254">
        <f t="shared" si="18"/>
        <v>0</v>
      </c>
      <c r="AT25" s="253">
        <f t="shared" si="11"/>
        <v>0</v>
      </c>
    </row>
    <row r="26" spans="1:46">
      <c r="A26" s="204" t="str">
        <f>'N3.01'!A26</f>
        <v>Stage 2: Without Intervention Risk Change</v>
      </c>
      <c r="B26" s="204" t="str">
        <f>'N3.01'!B26</f>
        <v>Load Related Work</v>
      </c>
      <c r="C26" s="204" t="str">
        <f>'N3.01'!C26</f>
        <v>Asset Additions (not part of replace or refurb)</v>
      </c>
      <c r="D26" s="204" t="str">
        <f>'N3.01'!D26</f>
        <v>Other Interventions</v>
      </c>
      <c r="F26" s="212" t="s">
        <v>51</v>
      </c>
      <c r="G26" s="120"/>
      <c r="H26" s="120"/>
      <c r="I26" s="120"/>
      <c r="J26" s="120"/>
      <c r="K26" s="120"/>
      <c r="L26" s="120"/>
      <c r="M26" s="120"/>
      <c r="N26" s="120"/>
      <c r="O26" s="120"/>
      <c r="P26" s="120"/>
      <c r="Q26" s="253">
        <f t="shared" si="13"/>
        <v>0</v>
      </c>
      <c r="S26" s="199" t="str">
        <f t="shared" si="5"/>
        <v>Units:</v>
      </c>
      <c r="T26" s="120"/>
      <c r="V26" s="199" t="str">
        <f t="shared" si="6"/>
        <v>Units:</v>
      </c>
      <c r="W26" s="120"/>
      <c r="X26" s="120"/>
      <c r="Y26" s="120"/>
      <c r="Z26" s="120"/>
      <c r="AA26" s="120"/>
      <c r="AB26" s="120"/>
      <c r="AC26" s="120"/>
      <c r="AD26" s="120"/>
      <c r="AE26" s="120"/>
      <c r="AF26" s="120"/>
      <c r="AG26" s="253">
        <f t="shared" si="10"/>
        <v>0</v>
      </c>
      <c r="AI26" s="199" t="str">
        <f t="shared" si="8"/>
        <v>Units:</v>
      </c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253">
        <f t="shared" si="11"/>
        <v>0</v>
      </c>
    </row>
    <row r="27" spans="1:46">
      <c r="A27" s="204" t="str">
        <f>'N3.01'!A27</f>
        <v>Stage 2: Without Intervention Risk Change</v>
      </c>
      <c r="B27" s="204" t="str">
        <f>'N3.01'!B27</f>
        <v>Load Related Work</v>
      </c>
      <c r="C27" s="204" t="str">
        <f>'N3.01'!C27</f>
        <v>Asset Disposals  (not part of replace or refurb)</v>
      </c>
      <c r="D27" s="204" t="str">
        <f>'N3.01'!D27</f>
        <v>Other Interventions</v>
      </c>
      <c r="F27" s="212" t="s">
        <v>51</v>
      </c>
      <c r="G27" s="120"/>
      <c r="H27" s="120"/>
      <c r="I27" s="120"/>
      <c r="J27" s="120"/>
      <c r="K27" s="120"/>
      <c r="L27" s="120"/>
      <c r="M27" s="120"/>
      <c r="N27" s="120"/>
      <c r="O27" s="120"/>
      <c r="P27" s="120"/>
      <c r="Q27" s="253">
        <f t="shared" si="13"/>
        <v>0</v>
      </c>
      <c r="S27" s="199" t="str">
        <f t="shared" si="5"/>
        <v>Units:</v>
      </c>
      <c r="T27" s="120"/>
      <c r="V27" s="199" t="str">
        <f t="shared" si="6"/>
        <v>Units:</v>
      </c>
      <c r="W27" s="120"/>
      <c r="X27" s="120"/>
      <c r="Y27" s="120"/>
      <c r="Z27" s="120"/>
      <c r="AA27" s="120"/>
      <c r="AB27" s="120"/>
      <c r="AC27" s="120"/>
      <c r="AD27" s="120"/>
      <c r="AE27" s="120"/>
      <c r="AF27" s="120"/>
      <c r="AG27" s="253">
        <f t="shared" si="10"/>
        <v>0</v>
      </c>
      <c r="AI27" s="199" t="str">
        <f t="shared" si="8"/>
        <v>Units:</v>
      </c>
      <c r="AJ27" s="120"/>
      <c r="AK27" s="120"/>
      <c r="AL27" s="120"/>
      <c r="AM27" s="120"/>
      <c r="AN27" s="120"/>
      <c r="AO27" s="120"/>
      <c r="AP27" s="120"/>
      <c r="AQ27" s="120"/>
      <c r="AR27" s="120"/>
      <c r="AS27" s="120"/>
      <c r="AT27" s="253">
        <f t="shared" si="11"/>
        <v>0</v>
      </c>
    </row>
    <row r="28" spans="1:46">
      <c r="A28" s="204" t="str">
        <f>'N3.01'!A28</f>
        <v>Stage 2: Without Intervention Risk Change</v>
      </c>
      <c r="B28" s="204" t="str">
        <f>'N3.01'!B28</f>
        <v>Risk Changes</v>
      </c>
      <c r="C28" s="204" t="str">
        <f>'N3.01'!C28</f>
        <v>Changes in Maintenance Programme</v>
      </c>
      <c r="D28" s="204" t="str">
        <f>'N3.01'!D28</f>
        <v>Other Interventions</v>
      </c>
      <c r="F28" s="212" t="s">
        <v>51</v>
      </c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253">
        <f t="shared" si="13"/>
        <v>0</v>
      </c>
      <c r="S28" s="199" t="str">
        <f t="shared" si="5"/>
        <v>Units:</v>
      </c>
      <c r="T28" s="120"/>
      <c r="V28" s="199" t="str">
        <f t="shared" si="6"/>
        <v>Units:</v>
      </c>
      <c r="W28" s="120"/>
      <c r="X28" s="120"/>
      <c r="Y28" s="120"/>
      <c r="Z28" s="120"/>
      <c r="AA28" s="120"/>
      <c r="AB28" s="120"/>
      <c r="AC28" s="120"/>
      <c r="AD28" s="120"/>
      <c r="AE28" s="120"/>
      <c r="AF28" s="120"/>
      <c r="AG28" s="253">
        <f t="shared" si="10"/>
        <v>0</v>
      </c>
      <c r="AI28" s="199" t="str">
        <f t="shared" si="8"/>
        <v>Units:</v>
      </c>
      <c r="AJ28" s="120"/>
      <c r="AK28" s="120"/>
      <c r="AL28" s="120"/>
      <c r="AM28" s="120"/>
      <c r="AN28" s="120"/>
      <c r="AO28" s="120"/>
      <c r="AP28" s="120"/>
      <c r="AQ28" s="120"/>
      <c r="AR28" s="120"/>
      <c r="AS28" s="120"/>
      <c r="AT28" s="253">
        <f t="shared" si="11"/>
        <v>0</v>
      </c>
    </row>
    <row r="29" spans="1:46">
      <c r="A29" s="204" t="str">
        <f>'N3.01'!A29</f>
        <v>Stage 2: Without Intervention Risk Change</v>
      </c>
      <c r="B29" s="204" t="str">
        <f>'N3.01'!B29</f>
        <v>Risk Changes</v>
      </c>
      <c r="C29" s="204" t="str">
        <f>'N3.01'!C29</f>
        <v>Manual Over-ride on PoF or CoF</v>
      </c>
      <c r="D29" s="204" t="str">
        <f>'N3.01'!D29</f>
        <v>Non-Intervention</v>
      </c>
      <c r="F29" s="212" t="s">
        <v>51</v>
      </c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253">
        <f t="shared" si="13"/>
        <v>0</v>
      </c>
      <c r="S29" s="199" t="str">
        <f t="shared" si="5"/>
        <v>Units:</v>
      </c>
      <c r="T29" s="120"/>
      <c r="V29" s="199" t="str">
        <f t="shared" si="6"/>
        <v>Units:</v>
      </c>
      <c r="W29" s="120"/>
      <c r="X29" s="120"/>
      <c r="Y29" s="120"/>
      <c r="Z29" s="120"/>
      <c r="AA29" s="120"/>
      <c r="AB29" s="120"/>
      <c r="AC29" s="120"/>
      <c r="AD29" s="120"/>
      <c r="AE29" s="120"/>
      <c r="AF29" s="120"/>
      <c r="AG29" s="253">
        <f t="shared" si="10"/>
        <v>0</v>
      </c>
      <c r="AI29" s="199" t="str">
        <f t="shared" si="8"/>
        <v>Units:</v>
      </c>
      <c r="AJ29" s="120"/>
      <c r="AK29" s="120"/>
      <c r="AL29" s="120"/>
      <c r="AM29" s="120"/>
      <c r="AN29" s="120"/>
      <c r="AO29" s="120"/>
      <c r="AP29" s="120"/>
      <c r="AQ29" s="120"/>
      <c r="AR29" s="120"/>
      <c r="AS29" s="120"/>
      <c r="AT29" s="253">
        <f t="shared" si="11"/>
        <v>0</v>
      </c>
    </row>
    <row r="30" spans="1:46">
      <c r="A30" s="204" t="str">
        <f>'N3.01'!A30</f>
        <v>Stage 2: Without Intervention Risk Change</v>
      </c>
      <c r="B30" s="204" t="str">
        <f>'N3.01'!B30</f>
        <v>Risk Changes</v>
      </c>
      <c r="C30" s="204" t="str">
        <f>'N3.01'!C30</f>
        <v>Extension of Expected Asset Life</v>
      </c>
      <c r="D30" s="204" t="str">
        <f>'N3.01'!D30</f>
        <v>Non-Intervention</v>
      </c>
      <c r="F30" s="212" t="s">
        <v>51</v>
      </c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253">
        <f t="shared" si="13"/>
        <v>0</v>
      </c>
      <c r="S30" s="199" t="str">
        <f t="shared" si="5"/>
        <v>Units:</v>
      </c>
      <c r="T30" s="120"/>
      <c r="V30" s="199" t="str">
        <f t="shared" si="6"/>
        <v>Units:</v>
      </c>
      <c r="W30" s="120"/>
      <c r="X30" s="120"/>
      <c r="Y30" s="120"/>
      <c r="Z30" s="120"/>
      <c r="AA30" s="120"/>
      <c r="AB30" s="120"/>
      <c r="AC30" s="120"/>
      <c r="AD30" s="120"/>
      <c r="AE30" s="120"/>
      <c r="AF30" s="120"/>
      <c r="AG30" s="253">
        <f t="shared" si="10"/>
        <v>0</v>
      </c>
      <c r="AI30" s="199" t="str">
        <f t="shared" si="8"/>
        <v>Units:</v>
      </c>
      <c r="AJ30" s="120"/>
      <c r="AK30" s="120"/>
      <c r="AL30" s="120"/>
      <c r="AM30" s="120"/>
      <c r="AN30" s="120"/>
      <c r="AO30" s="120"/>
      <c r="AP30" s="120"/>
      <c r="AQ30" s="120"/>
      <c r="AR30" s="120"/>
      <c r="AS30" s="120"/>
      <c r="AT30" s="253">
        <f t="shared" si="11"/>
        <v>0</v>
      </c>
    </row>
    <row r="31" spans="1:46">
      <c r="A31" s="204" t="str">
        <f>'N3.01'!A31</f>
        <v>Stage 2: Without Intervention Risk Change</v>
      </c>
      <c r="B31" s="204" t="str">
        <f>'N3.01'!B31</f>
        <v>Risk Changes</v>
      </c>
      <c r="C31" s="204" t="str">
        <f>'N3.01'!C31</f>
        <v>Consequential Interventions</v>
      </c>
      <c r="D31" s="204" t="str">
        <f>'N3.01'!D31</f>
        <v>Non-Intervention</v>
      </c>
      <c r="F31" s="212" t="s">
        <v>51</v>
      </c>
      <c r="G31" s="120"/>
      <c r="H31" s="120"/>
      <c r="I31" s="120"/>
      <c r="J31" s="120"/>
      <c r="K31" s="120"/>
      <c r="L31" s="120"/>
      <c r="M31" s="120"/>
      <c r="N31" s="120"/>
      <c r="O31" s="120"/>
      <c r="P31" s="120"/>
      <c r="Q31" s="253">
        <f t="shared" si="13"/>
        <v>0</v>
      </c>
      <c r="S31" s="199" t="str">
        <f t="shared" si="5"/>
        <v>Units:</v>
      </c>
      <c r="T31" s="120"/>
      <c r="V31" s="199" t="str">
        <f t="shared" si="6"/>
        <v>Units:</v>
      </c>
      <c r="W31" s="120"/>
      <c r="X31" s="120"/>
      <c r="Y31" s="120"/>
      <c r="Z31" s="120"/>
      <c r="AA31" s="120"/>
      <c r="AB31" s="120"/>
      <c r="AC31" s="120"/>
      <c r="AD31" s="120"/>
      <c r="AE31" s="120"/>
      <c r="AF31" s="120"/>
      <c r="AG31" s="253">
        <f t="shared" si="10"/>
        <v>0</v>
      </c>
      <c r="AI31" s="199" t="str">
        <f t="shared" si="8"/>
        <v>Units:</v>
      </c>
      <c r="AJ31" s="120"/>
      <c r="AK31" s="120"/>
      <c r="AL31" s="120"/>
      <c r="AM31" s="120"/>
      <c r="AN31" s="120"/>
      <c r="AO31" s="120"/>
      <c r="AP31" s="120"/>
      <c r="AQ31" s="120"/>
      <c r="AR31" s="120"/>
      <c r="AS31" s="120"/>
      <c r="AT31" s="253">
        <f t="shared" si="11"/>
        <v>0</v>
      </c>
    </row>
    <row r="32" spans="1:46">
      <c r="A32" s="204" t="str">
        <f>'N3.01'!A32</f>
        <v>Stage 2: Without Intervention Risk Change</v>
      </c>
      <c r="B32" s="204" t="str">
        <f>'N3.01'!B32</f>
        <v>Risk Changes</v>
      </c>
      <c r="C32" s="248" t="str">
        <f>'N3.01'!C32</f>
        <v>Optional entry 3</v>
      </c>
      <c r="D32" s="204" t="str">
        <f>'N3.01'!D32</f>
        <v>N/A</v>
      </c>
      <c r="F32" s="212" t="s">
        <v>51</v>
      </c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253">
        <f t="shared" si="13"/>
        <v>0</v>
      </c>
      <c r="S32" s="199" t="str">
        <f t="shared" si="5"/>
        <v>Units:</v>
      </c>
      <c r="T32" s="120"/>
      <c r="V32" s="199" t="str">
        <f t="shared" si="6"/>
        <v>Units:</v>
      </c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253">
        <f t="shared" si="10"/>
        <v>0</v>
      </c>
      <c r="AI32" s="199" t="str">
        <f t="shared" si="8"/>
        <v>Units:</v>
      </c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253">
        <f t="shared" si="11"/>
        <v>0</v>
      </c>
    </row>
    <row r="33" spans="1:46">
      <c r="A33" s="247" t="str">
        <f>'N3.01'!A33</f>
        <v>Stage 3: RIIO-2 Without Intervention Position 2025/26</v>
      </c>
      <c r="B33" s="247" t="str">
        <f>'N3.01'!B33</f>
        <v>Total Asset Category Risk</v>
      </c>
      <c r="C33" s="247" t="str">
        <f>'N3.01'!C33</f>
        <v>Without Intervention Position</v>
      </c>
      <c r="D33" s="247" t="str">
        <f>'N3.01'!D33</f>
        <v>Total</v>
      </c>
      <c r="F33" s="212" t="s">
        <v>51</v>
      </c>
      <c r="G33" s="252">
        <f>SUM(G$20:G$21)+G$23+SUM(G$25:G$32)</f>
        <v>0</v>
      </c>
      <c r="H33" s="252">
        <f t="shared" ref="H33:P33" si="19">SUM(H$20:H$21)+H$23+SUM(H$25:H$32)</f>
        <v>0</v>
      </c>
      <c r="I33" s="252">
        <f t="shared" si="19"/>
        <v>0</v>
      </c>
      <c r="J33" s="252">
        <f t="shared" si="19"/>
        <v>0</v>
      </c>
      <c r="K33" s="252">
        <f t="shared" si="19"/>
        <v>0</v>
      </c>
      <c r="L33" s="252">
        <f t="shared" si="19"/>
        <v>0</v>
      </c>
      <c r="M33" s="252">
        <f t="shared" si="19"/>
        <v>0</v>
      </c>
      <c r="N33" s="252">
        <f t="shared" si="19"/>
        <v>0</v>
      </c>
      <c r="O33" s="252">
        <f t="shared" si="19"/>
        <v>0</v>
      </c>
      <c r="P33" s="252">
        <f t="shared" si="19"/>
        <v>0</v>
      </c>
      <c r="Q33" s="252">
        <f>SUM(G33:P33)</f>
        <v>0</v>
      </c>
      <c r="S33" s="199" t="str">
        <f t="shared" si="5"/>
        <v>Units:</v>
      </c>
      <c r="T33" s="120"/>
      <c r="V33" s="199" t="str">
        <f t="shared" si="6"/>
        <v>Units:</v>
      </c>
      <c r="W33" s="252">
        <f t="shared" ref="W33:AF33" si="20">SUM(W$20:W$21)+W$23+SUM(W$25:W$32)</f>
        <v>0</v>
      </c>
      <c r="X33" s="252">
        <f t="shared" si="20"/>
        <v>0</v>
      </c>
      <c r="Y33" s="252">
        <f t="shared" si="20"/>
        <v>0</v>
      </c>
      <c r="Z33" s="252">
        <f t="shared" si="20"/>
        <v>0</v>
      </c>
      <c r="AA33" s="252">
        <f t="shared" si="20"/>
        <v>0</v>
      </c>
      <c r="AB33" s="252">
        <f t="shared" si="20"/>
        <v>0</v>
      </c>
      <c r="AC33" s="252">
        <f t="shared" si="20"/>
        <v>0</v>
      </c>
      <c r="AD33" s="252">
        <f t="shared" si="20"/>
        <v>0</v>
      </c>
      <c r="AE33" s="252">
        <f t="shared" si="20"/>
        <v>0</v>
      </c>
      <c r="AF33" s="252">
        <f t="shared" si="20"/>
        <v>0</v>
      </c>
      <c r="AG33" s="252">
        <f>SUM(W33:AF33)</f>
        <v>0</v>
      </c>
      <c r="AI33" s="199" t="str">
        <f t="shared" si="8"/>
        <v>Units:</v>
      </c>
      <c r="AJ33" s="252">
        <f t="shared" ref="AJ33:AS33" si="21">SUM(AJ$20:AJ$21)+AJ$23+SUM(AJ$25:AJ$32)</f>
        <v>0</v>
      </c>
      <c r="AK33" s="252">
        <f t="shared" si="21"/>
        <v>0</v>
      </c>
      <c r="AL33" s="252">
        <f t="shared" si="21"/>
        <v>0</v>
      </c>
      <c r="AM33" s="252">
        <f t="shared" si="21"/>
        <v>0</v>
      </c>
      <c r="AN33" s="252">
        <f t="shared" si="21"/>
        <v>0</v>
      </c>
      <c r="AO33" s="252">
        <f t="shared" si="21"/>
        <v>0</v>
      </c>
      <c r="AP33" s="252">
        <f t="shared" si="21"/>
        <v>0</v>
      </c>
      <c r="AQ33" s="252">
        <f t="shared" si="21"/>
        <v>0</v>
      </c>
      <c r="AR33" s="252">
        <f t="shared" si="21"/>
        <v>0</v>
      </c>
      <c r="AS33" s="252">
        <f t="shared" si="21"/>
        <v>0</v>
      </c>
      <c r="AT33" s="252">
        <f>SUM(AJ33:AS33)</f>
        <v>0</v>
      </c>
    </row>
    <row r="34" spans="1:46">
      <c r="A34" s="204" t="str">
        <f>'N3.01'!A34</f>
        <v>Stage 3:With Intervention Risk Change</v>
      </c>
      <c r="B34" s="204" t="str">
        <f>'N3.01'!B34</f>
        <v>Non-Intervention Impacts</v>
      </c>
      <c r="C34" s="204" t="str">
        <f>'N3.01'!C34</f>
        <v>Methodology Change Impact</v>
      </c>
      <c r="D34" s="204" t="str">
        <f>'N3.01'!D34</f>
        <v>Non-Intervention</v>
      </c>
      <c r="F34" s="212" t="s">
        <v>51</v>
      </c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253">
        <f t="shared" ref="Q34:Q47" si="22">SUM(G34:P34)</f>
        <v>0</v>
      </c>
      <c r="S34" s="199" t="str">
        <f t="shared" si="5"/>
        <v>Units:</v>
      </c>
      <c r="T34" s="120"/>
      <c r="V34" s="199" t="str">
        <f t="shared" si="6"/>
        <v>Units:</v>
      </c>
      <c r="W34" s="120"/>
      <c r="X34" s="120"/>
      <c r="Y34" s="120"/>
      <c r="Z34" s="120"/>
      <c r="AA34" s="120"/>
      <c r="AB34" s="120"/>
      <c r="AC34" s="120"/>
      <c r="AD34" s="120"/>
      <c r="AE34" s="120"/>
      <c r="AF34" s="120"/>
      <c r="AG34" s="253">
        <f t="shared" ref="AG34:AG47" si="23">SUM(W34:AF34)</f>
        <v>0</v>
      </c>
      <c r="AI34" s="199" t="str">
        <f t="shared" si="8"/>
        <v>Units:</v>
      </c>
      <c r="AJ34" s="120"/>
      <c r="AK34" s="120"/>
      <c r="AL34" s="120"/>
      <c r="AM34" s="120"/>
      <c r="AN34" s="120"/>
      <c r="AO34" s="120"/>
      <c r="AP34" s="120"/>
      <c r="AQ34" s="120"/>
      <c r="AR34" s="120"/>
      <c r="AS34" s="120"/>
      <c r="AT34" s="253">
        <f t="shared" ref="AT34:AT47" si="24">SUM(AJ34:AS34)</f>
        <v>0</v>
      </c>
    </row>
    <row r="35" spans="1:46">
      <c r="A35" s="204" t="str">
        <f>'N3.01'!A35</f>
        <v>Stage 3:With Intervention Risk Change</v>
      </c>
      <c r="B35" s="204" t="str">
        <f>'N3.01'!B35</f>
        <v>Non-Intervention Impacts</v>
      </c>
      <c r="C35" s="204" t="str">
        <f>'N3.01'!C35</f>
        <v>Data Revision Impact</v>
      </c>
      <c r="D35" s="204" t="str">
        <f>'N3.01'!D35</f>
        <v>Non-Intervention</v>
      </c>
      <c r="F35" s="212" t="s">
        <v>51</v>
      </c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253">
        <f t="shared" si="22"/>
        <v>0</v>
      </c>
      <c r="S35" s="199" t="str">
        <f t="shared" si="5"/>
        <v>Units:</v>
      </c>
      <c r="T35" s="120"/>
      <c r="V35" s="199" t="str">
        <f t="shared" si="6"/>
        <v>Units:</v>
      </c>
      <c r="W35" s="120"/>
      <c r="X35" s="120"/>
      <c r="Y35" s="120"/>
      <c r="Z35" s="120"/>
      <c r="AA35" s="120"/>
      <c r="AB35" s="120"/>
      <c r="AC35" s="120"/>
      <c r="AD35" s="120"/>
      <c r="AE35" s="120"/>
      <c r="AF35" s="120"/>
      <c r="AG35" s="253">
        <f t="shared" si="23"/>
        <v>0</v>
      </c>
      <c r="AI35" s="199" t="str">
        <f t="shared" si="8"/>
        <v>Units:</v>
      </c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253">
        <f t="shared" si="24"/>
        <v>0</v>
      </c>
    </row>
    <row r="36" spans="1:46">
      <c r="A36" s="204" t="str">
        <f>'N3.01'!A36</f>
        <v>Stage 3:With Intervention Risk Change</v>
      </c>
      <c r="B36" s="204" t="str">
        <f>'N3.01'!B36</f>
        <v>Non-Intervention Impacts</v>
      </c>
      <c r="C36" s="204" t="str">
        <f>'N3.01'!C36</f>
        <v>Manual Over-ride on PoF or CoF</v>
      </c>
      <c r="D36" s="204" t="str">
        <f>'N3.01'!D36</f>
        <v>Non-Intervention</v>
      </c>
      <c r="F36" s="212" t="s">
        <v>51</v>
      </c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253">
        <f t="shared" si="22"/>
        <v>0</v>
      </c>
      <c r="S36" s="199" t="str">
        <f t="shared" si="5"/>
        <v>Units:</v>
      </c>
      <c r="T36" s="120"/>
      <c r="V36" s="199" t="str">
        <f t="shared" si="6"/>
        <v>Units:</v>
      </c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253">
        <f t="shared" si="23"/>
        <v>0</v>
      </c>
      <c r="AI36" s="199" t="str">
        <f t="shared" si="8"/>
        <v>Units:</v>
      </c>
      <c r="AJ36" s="120"/>
      <c r="AK36" s="120"/>
      <c r="AL36" s="120"/>
      <c r="AM36" s="120"/>
      <c r="AN36" s="120"/>
      <c r="AO36" s="120"/>
      <c r="AP36" s="120"/>
      <c r="AQ36" s="120"/>
      <c r="AR36" s="120"/>
      <c r="AS36" s="120"/>
      <c r="AT36" s="253">
        <f t="shared" si="24"/>
        <v>0</v>
      </c>
    </row>
    <row r="37" spans="1:46">
      <c r="A37" s="204" t="str">
        <f>'N3.01'!A37</f>
        <v>Stage 3:With Intervention Risk Change</v>
      </c>
      <c r="B37" s="204" t="str">
        <f>'N3.01'!B37</f>
        <v>Non-Intervention Impacts</v>
      </c>
      <c r="C37" s="204" t="str">
        <f>'N3.01'!C37</f>
        <v>Extension of Expected Asset Life</v>
      </c>
      <c r="D37" s="204" t="str">
        <f>'N3.01'!D37</f>
        <v>Non-Intervention</v>
      </c>
      <c r="F37" s="212" t="s">
        <v>51</v>
      </c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253">
        <f t="shared" si="22"/>
        <v>0</v>
      </c>
      <c r="S37" s="199" t="str">
        <f t="shared" si="5"/>
        <v>Units:</v>
      </c>
      <c r="T37" s="120"/>
      <c r="V37" s="199" t="str">
        <f t="shared" si="6"/>
        <v>Units:</v>
      </c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253">
        <f t="shared" si="23"/>
        <v>0</v>
      </c>
      <c r="AI37" s="199" t="str">
        <f t="shared" si="8"/>
        <v>Units:</v>
      </c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253">
        <f t="shared" si="24"/>
        <v>0</v>
      </c>
    </row>
    <row r="38" spans="1:46">
      <c r="A38" s="204" t="str">
        <f>'N3.01'!A38</f>
        <v>Stage 3:With Intervention Risk Change</v>
      </c>
      <c r="B38" s="204" t="str">
        <f>'N3.01'!B38</f>
        <v>Non-Intervention Impacts</v>
      </c>
      <c r="C38" s="204" t="str">
        <f>'N3.01'!C38</f>
        <v>Consequential Interventions</v>
      </c>
      <c r="D38" s="204" t="str">
        <f>'N3.01'!D38</f>
        <v>Non-Intervention</v>
      </c>
      <c r="F38" s="212" t="s">
        <v>51</v>
      </c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253">
        <f t="shared" si="22"/>
        <v>0</v>
      </c>
      <c r="S38" s="199" t="str">
        <f t="shared" si="5"/>
        <v>Units:</v>
      </c>
      <c r="T38" s="120"/>
      <c r="V38" s="199" t="str">
        <f t="shared" si="6"/>
        <v>Units:</v>
      </c>
      <c r="W38" s="120"/>
      <c r="X38" s="120"/>
      <c r="Y38" s="120"/>
      <c r="Z38" s="120"/>
      <c r="AA38" s="120"/>
      <c r="AB38" s="120"/>
      <c r="AC38" s="120"/>
      <c r="AD38" s="120"/>
      <c r="AE38" s="120"/>
      <c r="AF38" s="120"/>
      <c r="AG38" s="253">
        <f t="shared" si="23"/>
        <v>0</v>
      </c>
      <c r="AI38" s="199" t="str">
        <f t="shared" si="8"/>
        <v>Units:</v>
      </c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253">
        <f t="shared" si="24"/>
        <v>0</v>
      </c>
    </row>
    <row r="39" spans="1:46">
      <c r="A39" s="204" t="str">
        <f>'N3.01'!A39</f>
        <v>Stage 3:With Intervention Risk Change</v>
      </c>
      <c r="B39" s="204" t="str">
        <f>'N3.01'!B39</f>
        <v>Asset Intervention Impacts</v>
      </c>
      <c r="C39" s="204" t="str">
        <f>'N3.01'!C39</f>
        <v>Asset Replacement (PoF Driven)</v>
      </c>
      <c r="D39" s="204" t="str">
        <f>'N3.01'!D39</f>
        <v>Replacement</v>
      </c>
      <c r="F39" s="212" t="s">
        <v>51</v>
      </c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253">
        <f t="shared" si="22"/>
        <v>0</v>
      </c>
      <c r="S39" s="199" t="str">
        <f t="shared" si="5"/>
        <v>Units:</v>
      </c>
      <c r="T39" s="120"/>
      <c r="V39" s="199" t="str">
        <f t="shared" si="6"/>
        <v>Units:</v>
      </c>
      <c r="W39" s="120"/>
      <c r="X39" s="120"/>
      <c r="Y39" s="120"/>
      <c r="Z39" s="120"/>
      <c r="AA39" s="120"/>
      <c r="AB39" s="120"/>
      <c r="AC39" s="120"/>
      <c r="AD39" s="120"/>
      <c r="AE39" s="120"/>
      <c r="AF39" s="120"/>
      <c r="AG39" s="253">
        <f t="shared" si="23"/>
        <v>0</v>
      </c>
      <c r="AI39" s="199" t="str">
        <f t="shared" si="8"/>
        <v>Units:</v>
      </c>
      <c r="AJ39" s="120"/>
      <c r="AK39" s="120"/>
      <c r="AL39" s="120"/>
      <c r="AM39" s="120"/>
      <c r="AN39" s="120"/>
      <c r="AO39" s="120"/>
      <c r="AP39" s="120"/>
      <c r="AQ39" s="120"/>
      <c r="AR39" s="120"/>
      <c r="AS39" s="120"/>
      <c r="AT39" s="253">
        <f t="shared" si="24"/>
        <v>0</v>
      </c>
    </row>
    <row r="40" spans="1:46">
      <c r="A40" s="204" t="str">
        <f>'N3.01'!A40</f>
        <v>Stage 3:With Intervention Risk Change</v>
      </c>
      <c r="B40" s="204" t="str">
        <f>'N3.01'!B40</f>
        <v>Asset Intervention Impacts</v>
      </c>
      <c r="C40" s="204" t="str">
        <f>'N3.01'!C40</f>
        <v>Asset Replacement (CoF Driven)</v>
      </c>
      <c r="D40" s="204" t="str">
        <f>'N3.01'!D40</f>
        <v>Replacement</v>
      </c>
      <c r="F40" s="212" t="s">
        <v>51</v>
      </c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253">
        <f t="shared" si="22"/>
        <v>0</v>
      </c>
      <c r="S40" s="199" t="str">
        <f t="shared" si="5"/>
        <v>Units:</v>
      </c>
      <c r="T40" s="120"/>
      <c r="V40" s="199" t="str">
        <f t="shared" si="6"/>
        <v>Units:</v>
      </c>
      <c r="W40" s="120"/>
      <c r="X40" s="120"/>
      <c r="Y40" s="120"/>
      <c r="Z40" s="120"/>
      <c r="AA40" s="120"/>
      <c r="AB40" s="120"/>
      <c r="AC40" s="120"/>
      <c r="AD40" s="120"/>
      <c r="AE40" s="120"/>
      <c r="AF40" s="120"/>
      <c r="AG40" s="253">
        <f t="shared" si="23"/>
        <v>0</v>
      </c>
      <c r="AI40" s="199" t="str">
        <f t="shared" si="8"/>
        <v>Units:</v>
      </c>
      <c r="AJ40" s="120"/>
      <c r="AK40" s="120"/>
      <c r="AL40" s="120"/>
      <c r="AM40" s="120"/>
      <c r="AN40" s="120"/>
      <c r="AO40" s="120"/>
      <c r="AP40" s="120"/>
      <c r="AQ40" s="120"/>
      <c r="AR40" s="120"/>
      <c r="AS40" s="120"/>
      <c r="AT40" s="253">
        <f t="shared" si="24"/>
        <v>0</v>
      </c>
    </row>
    <row r="41" spans="1:46">
      <c r="A41" s="204" t="str">
        <f>'N3.01'!A41</f>
        <v>Stage 3:With Intervention Risk Change</v>
      </c>
      <c r="B41" s="204" t="str">
        <f>'N3.01'!B41</f>
        <v>Asset Intervention Impacts</v>
      </c>
      <c r="C41" s="204" t="str">
        <f>'N3.01'!C41</f>
        <v>Asset Replacement (Other Driven)</v>
      </c>
      <c r="D41" s="204" t="str">
        <f>'N3.01'!D41</f>
        <v>Replacement</v>
      </c>
      <c r="F41" s="212" t="s">
        <v>51</v>
      </c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253">
        <f t="shared" si="22"/>
        <v>0</v>
      </c>
      <c r="S41" s="199" t="str">
        <f t="shared" si="5"/>
        <v>Units:</v>
      </c>
      <c r="T41" s="120"/>
      <c r="V41" s="199" t="str">
        <f t="shared" si="6"/>
        <v>Units:</v>
      </c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253">
        <f t="shared" si="23"/>
        <v>0</v>
      </c>
      <c r="AI41" s="199" t="str">
        <f t="shared" si="8"/>
        <v>Units:</v>
      </c>
      <c r="AJ41" s="120"/>
      <c r="AK41" s="120"/>
      <c r="AL41" s="120"/>
      <c r="AM41" s="120"/>
      <c r="AN41" s="120"/>
      <c r="AO41" s="120"/>
      <c r="AP41" s="120"/>
      <c r="AQ41" s="120"/>
      <c r="AR41" s="120"/>
      <c r="AS41" s="120"/>
      <c r="AT41" s="253">
        <f t="shared" si="24"/>
        <v>0</v>
      </c>
    </row>
    <row r="42" spans="1:46">
      <c r="A42" s="204" t="str">
        <f>'N3.01'!A42</f>
        <v>Stage 3:With Intervention Risk Change</v>
      </c>
      <c r="B42" s="204" t="str">
        <f>'N3.01'!B42</f>
        <v>Asset Intervention Impacts</v>
      </c>
      <c r="C42" s="204" t="str">
        <f>'N3.01'!C42</f>
        <v>Asset Refurbishment (PoF Driven)</v>
      </c>
      <c r="D42" s="204" t="str">
        <f>'N3.01'!D42</f>
        <v>Refurbishment</v>
      </c>
      <c r="F42" s="212" t="s">
        <v>51</v>
      </c>
      <c r="G42" s="120"/>
      <c r="H42" s="120"/>
      <c r="I42" s="120"/>
      <c r="J42" s="120"/>
      <c r="K42" s="120"/>
      <c r="L42" s="120"/>
      <c r="M42" s="120"/>
      <c r="N42" s="120"/>
      <c r="O42" s="120"/>
      <c r="P42" s="120"/>
      <c r="Q42" s="253">
        <f t="shared" si="22"/>
        <v>0</v>
      </c>
      <c r="S42" s="199" t="str">
        <f t="shared" si="5"/>
        <v>Units:</v>
      </c>
      <c r="T42" s="120"/>
      <c r="V42" s="199" t="str">
        <f t="shared" si="6"/>
        <v>Units:</v>
      </c>
      <c r="W42" s="120"/>
      <c r="X42" s="120"/>
      <c r="Y42" s="120"/>
      <c r="Z42" s="120"/>
      <c r="AA42" s="120"/>
      <c r="AB42" s="120"/>
      <c r="AC42" s="120"/>
      <c r="AD42" s="120"/>
      <c r="AE42" s="120"/>
      <c r="AF42" s="120"/>
      <c r="AG42" s="253">
        <f t="shared" si="23"/>
        <v>0</v>
      </c>
      <c r="AI42" s="199" t="str">
        <f t="shared" si="8"/>
        <v>Units:</v>
      </c>
      <c r="AJ42" s="120"/>
      <c r="AK42" s="120"/>
      <c r="AL42" s="120"/>
      <c r="AM42" s="120"/>
      <c r="AN42" s="120"/>
      <c r="AO42" s="120"/>
      <c r="AP42" s="120"/>
      <c r="AQ42" s="120"/>
      <c r="AR42" s="120"/>
      <c r="AS42" s="120"/>
      <c r="AT42" s="253">
        <f t="shared" si="24"/>
        <v>0</v>
      </c>
    </row>
    <row r="43" spans="1:46">
      <c r="A43" s="204" t="str">
        <f>'N3.01'!A43</f>
        <v>Stage 3:With Intervention Risk Change</v>
      </c>
      <c r="B43" s="204" t="str">
        <f>'N3.01'!B43</f>
        <v>Asset Intervention Impacts</v>
      </c>
      <c r="C43" s="204" t="str">
        <f>'N3.01'!C43</f>
        <v>Asset Refurbishment (CoF Driven)</v>
      </c>
      <c r="D43" s="204" t="str">
        <f>'N3.01'!D43</f>
        <v>Refurbishment</v>
      </c>
      <c r="F43" s="212" t="s">
        <v>51</v>
      </c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253">
        <f t="shared" si="22"/>
        <v>0</v>
      </c>
      <c r="S43" s="199" t="str">
        <f t="shared" si="5"/>
        <v>Units:</v>
      </c>
      <c r="T43" s="120"/>
      <c r="V43" s="199" t="str">
        <f t="shared" si="6"/>
        <v>Units:</v>
      </c>
      <c r="W43" s="120"/>
      <c r="X43" s="120"/>
      <c r="Y43" s="120"/>
      <c r="Z43" s="120"/>
      <c r="AA43" s="120"/>
      <c r="AB43" s="120"/>
      <c r="AC43" s="120"/>
      <c r="AD43" s="120"/>
      <c r="AE43" s="120"/>
      <c r="AF43" s="120"/>
      <c r="AG43" s="253">
        <f t="shared" si="23"/>
        <v>0</v>
      </c>
      <c r="AI43" s="199" t="str">
        <f t="shared" si="8"/>
        <v>Units:</v>
      </c>
      <c r="AJ43" s="120"/>
      <c r="AK43" s="120"/>
      <c r="AL43" s="120"/>
      <c r="AM43" s="120"/>
      <c r="AN43" s="120"/>
      <c r="AO43" s="120"/>
      <c r="AP43" s="120"/>
      <c r="AQ43" s="120"/>
      <c r="AR43" s="120"/>
      <c r="AS43" s="120"/>
      <c r="AT43" s="253">
        <f t="shared" si="24"/>
        <v>0</v>
      </c>
    </row>
    <row r="44" spans="1:46">
      <c r="A44" s="204" t="str">
        <f>'N3.01'!A44</f>
        <v>Stage 3:With Intervention Risk Change</v>
      </c>
      <c r="B44" s="204" t="str">
        <f>'N3.01'!B44</f>
        <v>Asset Intervention Impacts</v>
      </c>
      <c r="C44" s="204" t="str">
        <f>'N3.01'!C44</f>
        <v>Asset Refurbishment (Other Driven)</v>
      </c>
      <c r="D44" s="204" t="str">
        <f>'N3.01'!D44</f>
        <v>Refurbishment</v>
      </c>
      <c r="F44" s="212" t="s">
        <v>51</v>
      </c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253">
        <f t="shared" si="22"/>
        <v>0</v>
      </c>
      <c r="S44" s="199" t="str">
        <f t="shared" si="5"/>
        <v>Units:</v>
      </c>
      <c r="T44" s="120"/>
      <c r="V44" s="199" t="str">
        <f t="shared" si="6"/>
        <v>Units:</v>
      </c>
      <c r="W44" s="120"/>
      <c r="X44" s="120"/>
      <c r="Y44" s="120"/>
      <c r="Z44" s="120"/>
      <c r="AA44" s="120"/>
      <c r="AB44" s="120"/>
      <c r="AC44" s="120"/>
      <c r="AD44" s="120"/>
      <c r="AE44" s="120"/>
      <c r="AF44" s="120"/>
      <c r="AG44" s="253">
        <f t="shared" si="23"/>
        <v>0</v>
      </c>
      <c r="AI44" s="199" t="str">
        <f t="shared" si="8"/>
        <v>Units:</v>
      </c>
      <c r="AJ44" s="120"/>
      <c r="AK44" s="120"/>
      <c r="AL44" s="120"/>
      <c r="AM44" s="120"/>
      <c r="AN44" s="120"/>
      <c r="AO44" s="120"/>
      <c r="AP44" s="120"/>
      <c r="AQ44" s="120"/>
      <c r="AR44" s="120"/>
      <c r="AS44" s="120"/>
      <c r="AT44" s="253">
        <f t="shared" si="24"/>
        <v>0</v>
      </c>
    </row>
    <row r="45" spans="1:46">
      <c r="A45" s="204" t="str">
        <f>'N3.01'!A45</f>
        <v>Stage 3:With Intervention Risk Change</v>
      </c>
      <c r="B45" s="204" t="str">
        <f>'N3.01'!B45</f>
        <v>Asset Intervention Impacts</v>
      </c>
      <c r="C45" s="204" t="str">
        <f>'N3.01'!C45</f>
        <v>Asset Replacement Due To Early Life Failures</v>
      </c>
      <c r="D45" s="204" t="str">
        <f>'N3.01'!D45</f>
        <v>Other Interventions</v>
      </c>
      <c r="F45" s="212" t="s">
        <v>51</v>
      </c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253">
        <f t="shared" si="22"/>
        <v>0</v>
      </c>
      <c r="S45" s="199" t="str">
        <f t="shared" si="5"/>
        <v>Units:</v>
      </c>
      <c r="T45" s="120"/>
      <c r="V45" s="199" t="str">
        <f t="shared" si="6"/>
        <v>Units:</v>
      </c>
      <c r="W45" s="120"/>
      <c r="X45" s="120"/>
      <c r="Y45" s="120"/>
      <c r="Z45" s="120"/>
      <c r="AA45" s="120"/>
      <c r="AB45" s="120"/>
      <c r="AC45" s="120"/>
      <c r="AD45" s="120"/>
      <c r="AE45" s="120"/>
      <c r="AF45" s="120"/>
      <c r="AG45" s="253">
        <f t="shared" si="23"/>
        <v>0</v>
      </c>
      <c r="AI45" s="199" t="str">
        <f t="shared" si="8"/>
        <v>Units:</v>
      </c>
      <c r="AJ45" s="120"/>
      <c r="AK45" s="120"/>
      <c r="AL45" s="120"/>
      <c r="AM45" s="120"/>
      <c r="AN45" s="120"/>
      <c r="AO45" s="120"/>
      <c r="AP45" s="120"/>
      <c r="AQ45" s="120"/>
      <c r="AR45" s="120"/>
      <c r="AS45" s="120"/>
      <c r="AT45" s="253">
        <f t="shared" si="24"/>
        <v>0</v>
      </c>
    </row>
    <row r="46" spans="1:46">
      <c r="A46" s="204" t="str">
        <f>'N3.01'!A46</f>
        <v>Stage 3:With Intervention Risk Change</v>
      </c>
      <c r="B46" s="204" t="str">
        <f>'N3.01'!B46</f>
        <v>Risk Changes</v>
      </c>
      <c r="C46" s="248" t="str">
        <f>'N3.01'!C46</f>
        <v>Optional entry 4</v>
      </c>
      <c r="D46" s="204" t="str">
        <f>'N3.01'!D46</f>
        <v>N/A</v>
      </c>
      <c r="F46" s="212" t="s">
        <v>51</v>
      </c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53">
        <f t="shared" si="22"/>
        <v>0</v>
      </c>
      <c r="S46" s="199" t="str">
        <f t="shared" si="5"/>
        <v>Units:</v>
      </c>
      <c r="T46" s="120"/>
      <c r="V46" s="199" t="str">
        <f t="shared" si="6"/>
        <v>Units:</v>
      </c>
      <c r="W46" s="206"/>
      <c r="X46" s="206"/>
      <c r="Y46" s="206"/>
      <c r="Z46" s="206"/>
      <c r="AA46" s="206"/>
      <c r="AB46" s="206"/>
      <c r="AC46" s="206"/>
      <c r="AD46" s="206"/>
      <c r="AE46" s="206"/>
      <c r="AF46" s="206"/>
      <c r="AG46" s="253">
        <f t="shared" si="23"/>
        <v>0</v>
      </c>
      <c r="AI46" s="199" t="str">
        <f t="shared" si="8"/>
        <v>Units:</v>
      </c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53">
        <f t="shared" si="24"/>
        <v>0</v>
      </c>
    </row>
    <row r="47" spans="1:46">
      <c r="A47" s="247" t="str">
        <f>'N3.01'!A47</f>
        <v>Stage 3: RIIO-2 With Intervention Position 2025/26</v>
      </c>
      <c r="B47" s="247" t="str">
        <f>'N3.01'!B47</f>
        <v>Total Asset Category Risk</v>
      </c>
      <c r="C47" s="247" t="str">
        <f>'N3.01'!C47</f>
        <v>With Intervention Position</v>
      </c>
      <c r="D47" s="247" t="str">
        <f>'N3.01'!D47</f>
        <v>Total</v>
      </c>
      <c r="F47" s="212" t="s">
        <v>51</v>
      </c>
      <c r="G47" s="252">
        <f>SUM(G$33:G$46)</f>
        <v>0</v>
      </c>
      <c r="H47" s="252">
        <f t="shared" ref="H47:P47" si="25">SUM(H$33:H$46)</f>
        <v>0</v>
      </c>
      <c r="I47" s="252">
        <f t="shared" si="25"/>
        <v>0</v>
      </c>
      <c r="J47" s="252">
        <f t="shared" si="25"/>
        <v>0</v>
      </c>
      <c r="K47" s="252">
        <f t="shared" si="25"/>
        <v>0</v>
      </c>
      <c r="L47" s="252">
        <f t="shared" si="25"/>
        <v>0</v>
      </c>
      <c r="M47" s="252">
        <f t="shared" si="25"/>
        <v>0</v>
      </c>
      <c r="N47" s="252">
        <f t="shared" si="25"/>
        <v>0</v>
      </c>
      <c r="O47" s="252">
        <f t="shared" si="25"/>
        <v>0</v>
      </c>
      <c r="P47" s="252">
        <f t="shared" si="25"/>
        <v>0</v>
      </c>
      <c r="Q47" s="252">
        <f t="shared" si="22"/>
        <v>0</v>
      </c>
      <c r="S47" s="199" t="str">
        <f t="shared" si="5"/>
        <v>Units:</v>
      </c>
      <c r="T47" s="120"/>
      <c r="V47" s="199" t="str">
        <f t="shared" si="6"/>
        <v>Units:</v>
      </c>
      <c r="W47" s="252">
        <f t="shared" ref="W47:AF47" si="26">SUM(W$33:W$46)</f>
        <v>0</v>
      </c>
      <c r="X47" s="252">
        <f t="shared" si="26"/>
        <v>0</v>
      </c>
      <c r="Y47" s="252">
        <f t="shared" si="26"/>
        <v>0</v>
      </c>
      <c r="Z47" s="252">
        <f t="shared" si="26"/>
        <v>0</v>
      </c>
      <c r="AA47" s="252">
        <f t="shared" si="26"/>
        <v>0</v>
      </c>
      <c r="AB47" s="252">
        <f t="shared" si="26"/>
        <v>0</v>
      </c>
      <c r="AC47" s="252">
        <f t="shared" si="26"/>
        <v>0</v>
      </c>
      <c r="AD47" s="252">
        <f t="shared" si="26"/>
        <v>0</v>
      </c>
      <c r="AE47" s="252">
        <f t="shared" si="26"/>
        <v>0</v>
      </c>
      <c r="AF47" s="252">
        <f t="shared" si="26"/>
        <v>0</v>
      </c>
      <c r="AG47" s="252">
        <f t="shared" si="23"/>
        <v>0</v>
      </c>
      <c r="AI47" s="199" t="str">
        <f t="shared" si="8"/>
        <v>Units:</v>
      </c>
      <c r="AJ47" s="252">
        <f t="shared" ref="AJ47:AS47" si="27">SUM(AJ$33:AJ$46)</f>
        <v>0</v>
      </c>
      <c r="AK47" s="252">
        <f t="shared" si="27"/>
        <v>0</v>
      </c>
      <c r="AL47" s="252">
        <f t="shared" si="27"/>
        <v>0</v>
      </c>
      <c r="AM47" s="252">
        <f t="shared" si="27"/>
        <v>0</v>
      </c>
      <c r="AN47" s="252">
        <f t="shared" si="27"/>
        <v>0</v>
      </c>
      <c r="AO47" s="252">
        <f t="shared" si="27"/>
        <v>0</v>
      </c>
      <c r="AP47" s="252">
        <f t="shared" si="27"/>
        <v>0</v>
      </c>
      <c r="AQ47" s="252">
        <f t="shared" si="27"/>
        <v>0</v>
      </c>
      <c r="AR47" s="252">
        <f t="shared" si="27"/>
        <v>0</v>
      </c>
      <c r="AS47" s="252">
        <f t="shared" si="27"/>
        <v>0</v>
      </c>
      <c r="AT47" s="252">
        <f t="shared" si="24"/>
        <v>0</v>
      </c>
    </row>
    <row r="48" spans="1:46" s="207" customFormat="1" ht="5" customHeight="1">
      <c r="S48" s="208"/>
      <c r="V48" s="208"/>
      <c r="AI48" s="208"/>
    </row>
    <row r="49" spans="1:46">
      <c r="A49" s="204" t="str">
        <f>'N3.01'!A49</f>
        <v>Long Term Risk Benefit: RIIO-2</v>
      </c>
      <c r="B49" s="204" t="str">
        <f>'N3.01'!B49</f>
        <v>Asset Intervention Impacts</v>
      </c>
      <c r="C49" s="204" t="str">
        <f>'N3.01'!C49</f>
        <v>Asset Replacement (PoF Driven)</v>
      </c>
      <c r="D49" s="204" t="str">
        <f>'N3.01'!D49</f>
        <v>N/A</v>
      </c>
      <c r="F49" s="212" t="s">
        <v>51</v>
      </c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253">
        <f t="shared" ref="Q49:Q55" si="28">SUM(G49:P49)</f>
        <v>0</v>
      </c>
      <c r="S49" s="199" t="str">
        <f t="shared" si="5"/>
        <v>Units:</v>
      </c>
      <c r="T49" s="120"/>
      <c r="V49" s="199" t="str">
        <f t="shared" si="6"/>
        <v>Units:</v>
      </c>
      <c r="W49" s="120"/>
      <c r="X49" s="120"/>
      <c r="Y49" s="120"/>
      <c r="Z49" s="120"/>
      <c r="AA49" s="120"/>
      <c r="AB49" s="120"/>
      <c r="AC49" s="120"/>
      <c r="AD49" s="120"/>
      <c r="AE49" s="120"/>
      <c r="AF49" s="120"/>
      <c r="AG49" s="253">
        <f t="shared" ref="AG49:AG55" si="29">SUM(W49:AF49)</f>
        <v>0</v>
      </c>
      <c r="AI49" s="199" t="str">
        <f t="shared" si="8"/>
        <v>Units:</v>
      </c>
      <c r="AJ49" s="120"/>
      <c r="AK49" s="120"/>
      <c r="AL49" s="120"/>
      <c r="AM49" s="120"/>
      <c r="AN49" s="120"/>
      <c r="AO49" s="120"/>
      <c r="AP49" s="120"/>
      <c r="AQ49" s="120"/>
      <c r="AR49" s="120"/>
      <c r="AS49" s="120"/>
      <c r="AT49" s="253">
        <f t="shared" ref="AT49:AT55" si="30">SUM(AJ49:AS49)</f>
        <v>0</v>
      </c>
    </row>
    <row r="50" spans="1:46">
      <c r="A50" s="204" t="str">
        <f>'N3.01'!A50</f>
        <v>Long Term Risk Benefit: RIIO-2</v>
      </c>
      <c r="B50" s="204" t="str">
        <f>'N3.01'!B50</f>
        <v>Asset Intervention Impacts</v>
      </c>
      <c r="C50" s="204" t="str">
        <f>'N3.01'!C50</f>
        <v>Asset Replacement (CoF Driven)</v>
      </c>
      <c r="D50" s="204" t="str">
        <f>'N3.01'!D50</f>
        <v>N/A</v>
      </c>
      <c r="F50" s="212" t="s">
        <v>51</v>
      </c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253">
        <f t="shared" si="28"/>
        <v>0</v>
      </c>
      <c r="S50" s="199" t="str">
        <f t="shared" si="5"/>
        <v>Units:</v>
      </c>
      <c r="T50" s="120"/>
      <c r="V50" s="199" t="str">
        <f t="shared" si="6"/>
        <v>Units:</v>
      </c>
      <c r="W50" s="120"/>
      <c r="X50" s="120"/>
      <c r="Y50" s="120"/>
      <c r="Z50" s="120"/>
      <c r="AA50" s="120"/>
      <c r="AB50" s="120"/>
      <c r="AC50" s="120"/>
      <c r="AD50" s="120"/>
      <c r="AE50" s="120"/>
      <c r="AF50" s="120"/>
      <c r="AG50" s="253">
        <f t="shared" si="29"/>
        <v>0</v>
      </c>
      <c r="AI50" s="199" t="str">
        <f t="shared" si="8"/>
        <v>Units:</v>
      </c>
      <c r="AJ50" s="120"/>
      <c r="AK50" s="120"/>
      <c r="AL50" s="120"/>
      <c r="AM50" s="120"/>
      <c r="AN50" s="120"/>
      <c r="AO50" s="120"/>
      <c r="AP50" s="120"/>
      <c r="AQ50" s="120"/>
      <c r="AR50" s="120"/>
      <c r="AS50" s="120"/>
      <c r="AT50" s="253">
        <f t="shared" si="30"/>
        <v>0</v>
      </c>
    </row>
    <row r="51" spans="1:46">
      <c r="A51" s="204" t="str">
        <f>'N3.01'!A51</f>
        <v>Long Term Risk Benefit: RIIO-2</v>
      </c>
      <c r="B51" s="204" t="str">
        <f>'N3.01'!B51</f>
        <v>Asset Intervention Impacts</v>
      </c>
      <c r="C51" s="204" t="str">
        <f>'N3.01'!C51</f>
        <v>Asset Replacement (Other Driven)</v>
      </c>
      <c r="D51" s="204" t="str">
        <f>'N3.01'!D51</f>
        <v>N/A</v>
      </c>
      <c r="F51" s="212" t="s">
        <v>51</v>
      </c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253">
        <f t="shared" si="28"/>
        <v>0</v>
      </c>
      <c r="S51" s="199" t="str">
        <f t="shared" si="5"/>
        <v>Units:</v>
      </c>
      <c r="T51" s="120"/>
      <c r="V51" s="199" t="str">
        <f t="shared" si="6"/>
        <v>Units:</v>
      </c>
      <c r="W51" s="120"/>
      <c r="X51" s="120"/>
      <c r="Y51" s="120"/>
      <c r="Z51" s="120"/>
      <c r="AA51" s="120"/>
      <c r="AB51" s="120"/>
      <c r="AC51" s="120"/>
      <c r="AD51" s="120"/>
      <c r="AE51" s="120"/>
      <c r="AF51" s="120"/>
      <c r="AG51" s="253">
        <f t="shared" si="29"/>
        <v>0</v>
      </c>
      <c r="AI51" s="199" t="str">
        <f t="shared" si="8"/>
        <v>Units:</v>
      </c>
      <c r="AJ51" s="120"/>
      <c r="AK51" s="120"/>
      <c r="AL51" s="120"/>
      <c r="AM51" s="120"/>
      <c r="AN51" s="120"/>
      <c r="AO51" s="120"/>
      <c r="AP51" s="120"/>
      <c r="AQ51" s="120"/>
      <c r="AR51" s="120"/>
      <c r="AS51" s="120"/>
      <c r="AT51" s="253">
        <f t="shared" si="30"/>
        <v>0</v>
      </c>
    </row>
    <row r="52" spans="1:46">
      <c r="A52" s="204" t="str">
        <f>'N3.01'!A52</f>
        <v>Long Term Risk Benefit: RIIO-2</v>
      </c>
      <c r="B52" s="204" t="str">
        <f>'N3.01'!B52</f>
        <v>Asset Intervention Impacts</v>
      </c>
      <c r="C52" s="204" t="str">
        <f>'N3.01'!C52</f>
        <v>Asset Refurbishment (PoF Driven)</v>
      </c>
      <c r="D52" s="204" t="str">
        <f>'N3.01'!D52</f>
        <v>N/A</v>
      </c>
      <c r="F52" s="212" t="s">
        <v>51</v>
      </c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253">
        <f t="shared" si="28"/>
        <v>0</v>
      </c>
      <c r="S52" s="199" t="str">
        <f t="shared" si="5"/>
        <v>Units:</v>
      </c>
      <c r="T52" s="120"/>
      <c r="V52" s="199" t="str">
        <f t="shared" si="6"/>
        <v>Units:</v>
      </c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253">
        <f t="shared" si="29"/>
        <v>0</v>
      </c>
      <c r="AI52" s="199" t="str">
        <f t="shared" si="8"/>
        <v>Units:</v>
      </c>
      <c r="AJ52" s="120"/>
      <c r="AK52" s="120"/>
      <c r="AL52" s="120"/>
      <c r="AM52" s="120"/>
      <c r="AN52" s="120"/>
      <c r="AO52" s="120"/>
      <c r="AP52" s="120"/>
      <c r="AQ52" s="120"/>
      <c r="AR52" s="120"/>
      <c r="AS52" s="120"/>
      <c r="AT52" s="253">
        <f t="shared" si="30"/>
        <v>0</v>
      </c>
    </row>
    <row r="53" spans="1:46">
      <c r="A53" s="204" t="str">
        <f>'N3.01'!A53</f>
        <v>Long Term Risk Benefit: RIIO-2</v>
      </c>
      <c r="B53" s="204" t="str">
        <f>'N3.01'!B53</f>
        <v>Asset Intervention Impacts</v>
      </c>
      <c r="C53" s="204" t="str">
        <f>'N3.01'!C53</f>
        <v>Asset Refurbishment (CoF Driven)</v>
      </c>
      <c r="D53" s="204" t="str">
        <f>'N3.01'!D53</f>
        <v>N/A</v>
      </c>
      <c r="F53" s="212" t="s">
        <v>51</v>
      </c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253">
        <f t="shared" si="28"/>
        <v>0</v>
      </c>
      <c r="S53" s="199" t="str">
        <f t="shared" si="5"/>
        <v>Units:</v>
      </c>
      <c r="T53" s="120"/>
      <c r="V53" s="199" t="str">
        <f t="shared" si="6"/>
        <v>Units:</v>
      </c>
      <c r="W53" s="120"/>
      <c r="X53" s="120"/>
      <c r="Y53" s="120"/>
      <c r="Z53" s="120"/>
      <c r="AA53" s="120"/>
      <c r="AB53" s="120"/>
      <c r="AC53" s="120"/>
      <c r="AD53" s="120"/>
      <c r="AE53" s="120"/>
      <c r="AF53" s="120"/>
      <c r="AG53" s="253">
        <f t="shared" si="29"/>
        <v>0</v>
      </c>
      <c r="AI53" s="199" t="str">
        <f t="shared" si="8"/>
        <v>Units:</v>
      </c>
      <c r="AJ53" s="120"/>
      <c r="AK53" s="120"/>
      <c r="AL53" s="120"/>
      <c r="AM53" s="120"/>
      <c r="AN53" s="120"/>
      <c r="AO53" s="120"/>
      <c r="AP53" s="120"/>
      <c r="AQ53" s="120"/>
      <c r="AR53" s="120"/>
      <c r="AS53" s="120"/>
      <c r="AT53" s="253">
        <f t="shared" si="30"/>
        <v>0</v>
      </c>
    </row>
    <row r="54" spans="1:46">
      <c r="A54" s="204" t="str">
        <f>'N3.01'!A54</f>
        <v>Long Term Risk Benefit: RIIO-2</v>
      </c>
      <c r="B54" s="204" t="str">
        <f>'N3.01'!B54</f>
        <v>Asset Intervention Impacts</v>
      </c>
      <c r="C54" s="204" t="str">
        <f>'N3.01'!C54</f>
        <v>Asset Refurbishment (Other Driven)</v>
      </c>
      <c r="D54" s="204" t="str">
        <f>'N3.01'!D54</f>
        <v>N/A</v>
      </c>
      <c r="F54" s="212" t="s">
        <v>51</v>
      </c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253">
        <f t="shared" si="28"/>
        <v>0</v>
      </c>
      <c r="S54" s="199" t="str">
        <f t="shared" si="5"/>
        <v>Units:</v>
      </c>
      <c r="T54" s="120"/>
      <c r="V54" s="199" t="str">
        <f t="shared" si="6"/>
        <v>Units:</v>
      </c>
      <c r="W54" s="120"/>
      <c r="X54" s="120"/>
      <c r="Y54" s="120"/>
      <c r="Z54" s="120"/>
      <c r="AA54" s="120"/>
      <c r="AB54" s="120"/>
      <c r="AC54" s="120"/>
      <c r="AD54" s="120"/>
      <c r="AE54" s="120"/>
      <c r="AF54" s="120"/>
      <c r="AG54" s="253">
        <f t="shared" si="29"/>
        <v>0</v>
      </c>
      <c r="AI54" s="199" t="str">
        <f t="shared" si="8"/>
        <v>Units:</v>
      </c>
      <c r="AJ54" s="120"/>
      <c r="AK54" s="120"/>
      <c r="AL54" s="120"/>
      <c r="AM54" s="120"/>
      <c r="AN54" s="120"/>
      <c r="AO54" s="120"/>
      <c r="AP54" s="120"/>
      <c r="AQ54" s="120"/>
      <c r="AR54" s="120"/>
      <c r="AS54" s="120"/>
      <c r="AT54" s="253">
        <f t="shared" si="30"/>
        <v>0</v>
      </c>
    </row>
    <row r="55" spans="1:46">
      <c r="A55" s="204" t="str">
        <f>'N3.01'!A55</f>
        <v>Long Term Risk Benefit: RIIO-2</v>
      </c>
      <c r="B55" s="204" t="str">
        <f>'N3.01'!B55</f>
        <v>Asset Intervention Impacts</v>
      </c>
      <c r="C55" s="204" t="str">
        <f>'N3.01'!C55</f>
        <v>Total Long Term Risk Benefit</v>
      </c>
      <c r="D55" s="204" t="str">
        <f>'N3.01'!D55</f>
        <v>Sub-Total</v>
      </c>
      <c r="F55" s="212" t="s">
        <v>51</v>
      </c>
      <c r="G55" s="252">
        <f>SUM(G$49:G$54)</f>
        <v>0</v>
      </c>
      <c r="H55" s="252">
        <f t="shared" ref="H55:P55" si="31">SUM(H$49:H$54)</f>
        <v>0</v>
      </c>
      <c r="I55" s="252">
        <f t="shared" si="31"/>
        <v>0</v>
      </c>
      <c r="J55" s="252">
        <f t="shared" si="31"/>
        <v>0</v>
      </c>
      <c r="K55" s="252">
        <f t="shared" si="31"/>
        <v>0</v>
      </c>
      <c r="L55" s="252">
        <f t="shared" si="31"/>
        <v>0</v>
      </c>
      <c r="M55" s="252">
        <f t="shared" si="31"/>
        <v>0</v>
      </c>
      <c r="N55" s="252">
        <f t="shared" si="31"/>
        <v>0</v>
      </c>
      <c r="O55" s="252">
        <f t="shared" si="31"/>
        <v>0</v>
      </c>
      <c r="P55" s="252">
        <f t="shared" si="31"/>
        <v>0</v>
      </c>
      <c r="Q55" s="253">
        <f t="shared" si="28"/>
        <v>0</v>
      </c>
      <c r="S55" s="199" t="str">
        <f t="shared" si="5"/>
        <v>Units:</v>
      </c>
      <c r="T55" s="120"/>
      <c r="V55" s="199" t="str">
        <f t="shared" si="6"/>
        <v>Units:</v>
      </c>
      <c r="W55" s="252">
        <f t="shared" ref="W55:AF55" si="32">SUM(W$49:W$54)</f>
        <v>0</v>
      </c>
      <c r="X55" s="252">
        <f t="shared" si="32"/>
        <v>0</v>
      </c>
      <c r="Y55" s="252">
        <f t="shared" si="32"/>
        <v>0</v>
      </c>
      <c r="Z55" s="252">
        <f t="shared" si="32"/>
        <v>0</v>
      </c>
      <c r="AA55" s="252">
        <f t="shared" si="32"/>
        <v>0</v>
      </c>
      <c r="AB55" s="252">
        <f t="shared" si="32"/>
        <v>0</v>
      </c>
      <c r="AC55" s="252">
        <f t="shared" si="32"/>
        <v>0</v>
      </c>
      <c r="AD55" s="252">
        <f t="shared" si="32"/>
        <v>0</v>
      </c>
      <c r="AE55" s="252">
        <f t="shared" si="32"/>
        <v>0</v>
      </c>
      <c r="AF55" s="252">
        <f t="shared" si="32"/>
        <v>0</v>
      </c>
      <c r="AG55" s="253">
        <f t="shared" si="29"/>
        <v>0</v>
      </c>
      <c r="AI55" s="199" t="str">
        <f t="shared" si="8"/>
        <v>Units:</v>
      </c>
      <c r="AJ55" s="252">
        <f t="shared" ref="AJ55:AS55" si="33">SUM(AJ$49:AJ$54)</f>
        <v>0</v>
      </c>
      <c r="AK55" s="252">
        <f t="shared" si="33"/>
        <v>0</v>
      </c>
      <c r="AL55" s="252">
        <f t="shared" si="33"/>
        <v>0</v>
      </c>
      <c r="AM55" s="252">
        <f t="shared" si="33"/>
        <v>0</v>
      </c>
      <c r="AN55" s="252">
        <f t="shared" si="33"/>
        <v>0</v>
      </c>
      <c r="AO55" s="252">
        <f t="shared" si="33"/>
        <v>0</v>
      </c>
      <c r="AP55" s="252">
        <f t="shared" si="33"/>
        <v>0</v>
      </c>
      <c r="AQ55" s="252">
        <f t="shared" si="33"/>
        <v>0</v>
      </c>
      <c r="AR55" s="252">
        <f t="shared" si="33"/>
        <v>0</v>
      </c>
      <c r="AS55" s="252">
        <f t="shared" si="33"/>
        <v>0</v>
      </c>
      <c r="AT55" s="253">
        <f t="shared" si="30"/>
        <v>0</v>
      </c>
    </row>
    <row r="56" spans="1:46" s="207" customFormat="1" ht="5" customHeight="1">
      <c r="F56" s="208"/>
      <c r="S56" s="208"/>
      <c r="V56" s="208"/>
      <c r="AI56" s="208"/>
    </row>
    <row r="78" spans="5:5">
      <c r="E78" s="209"/>
    </row>
  </sheetData>
  <pageMargins left="0.7" right="0.7" top="0.75" bottom="0.75" header="0.3" footer="0.3"/>
  <pageSetup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01FD80-4740-4B61-B529-C37E84CF2611}">
  <sheetPr codeName="Sheet76">
    <tabColor rgb="FF7030A0"/>
  </sheetPr>
  <dimension ref="A1:AV78"/>
  <sheetViews>
    <sheetView zoomScale="85" zoomScaleNormal="85" workbookViewId="0">
      <selection activeCell="G47" sqref="G47"/>
    </sheetView>
  </sheetViews>
  <sheetFormatPr defaultColWidth="9" defaultRowHeight="12.4"/>
  <cols>
    <col min="1" max="1" width="51.19921875" style="89" customWidth="1"/>
    <col min="2" max="2" width="48.796875" style="89" bestFit="1" customWidth="1"/>
    <col min="3" max="3" width="51.19921875" style="89" bestFit="1" customWidth="1"/>
    <col min="4" max="4" width="11.796875" style="89" customWidth="1"/>
    <col min="5" max="5" width="1" style="207" customWidth="1"/>
    <col min="6" max="6" width="6.19921875" style="90" customWidth="1"/>
    <col min="7" max="7" width="9.796875" style="89" bestFit="1" customWidth="1"/>
    <col min="8" max="14" width="9.1328125" style="89" bestFit="1" customWidth="1"/>
    <col min="15" max="17" width="9" style="89"/>
    <col min="18" max="18" width="1" style="207" customWidth="1"/>
    <col min="19" max="19" width="6.19921875" style="90" customWidth="1"/>
    <col min="20" max="20" width="9" style="89"/>
    <col min="21" max="21" width="1" style="207" customWidth="1"/>
    <col min="22" max="22" width="6.19921875" style="90" customWidth="1"/>
    <col min="23" max="33" width="9" style="89"/>
    <col min="34" max="34" width="1" style="207" customWidth="1"/>
    <col min="35" max="35" width="6.19921875" style="90" customWidth="1"/>
    <col min="36" max="46" width="9" style="89"/>
    <col min="47" max="47" width="9.33203125" style="89" bestFit="1" customWidth="1"/>
    <col min="48" max="16384" width="9" style="89"/>
  </cols>
  <sheetData>
    <row r="1" spans="1:48" ht="25.15">
      <c r="A1" s="1" t="str">
        <f>N0_Cover!A1</f>
        <v>RIIO-2 Regulatory Reporting Pack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</row>
    <row r="2" spans="1:48" ht="22.9">
      <c r="A2" s="1">
        <f>N0_Cover!$B$12</f>
        <v>0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</row>
    <row r="3" spans="1:48" ht="19.899999999999999">
      <c r="A3" s="5" t="str">
        <f>"Workbook " &amp; N0_Cover!$B$12</f>
        <v xml:space="preserve">Workbook 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48" ht="17.649999999999999">
      <c r="A4" s="7" t="str">
        <f>"Submission Version " &amp; N0_Cover!$B$15 &amp; " - Submitted on " &amp; TEXT(N0_Cover!$B$16,"dd mmm yyyy")</f>
        <v>Submission Version  - Submitted on 00 Jan 1900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</row>
    <row r="5" spans="1:48" ht="17.649999999999999">
      <c r="A5" s="7" t="str">
        <f>"Template Version: " &amp; N0_Cover!$B$11</f>
        <v>Template Version: v1.0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</row>
    <row r="6" spans="1:48" ht="19.899999999999999">
      <c r="A6" s="5" t="e">
        <f ca="1">"Sheet: " &amp;VLOOKUP(RIGHT(CELL("filename",A1),LEN(CELL("filename",A1))-FIND("]",CELL("filename",A1))),'N0.1_Contents'!$A$11:$B$98,2,FALSE)</f>
        <v>#N/A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</row>
    <row r="7" spans="1:48" ht="17.649999999999999">
      <c r="A7" s="7" t="str">
        <f>"Prices Base: " &amp; 'N0.5_Data_Constants'!C13</f>
        <v>Prices Base: 2018/19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</row>
    <row r="8" spans="1:48" s="137" customFormat="1">
      <c r="A8" s="140" t="str">
        <f>"Error Checks: " &amp; IF(ISERROR(MATCH("Error",$A$9:$AV$9,0)),"OK","Error")</f>
        <v>Error Checks: OK</v>
      </c>
      <c r="B8" s="141"/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1"/>
      <c r="AE8" s="141"/>
      <c r="AF8" s="141"/>
      <c r="AG8" s="141"/>
      <c r="AH8" s="141"/>
      <c r="AI8" s="141"/>
      <c r="AJ8" s="141"/>
      <c r="AK8" s="141"/>
      <c r="AL8" s="141"/>
      <c r="AM8" s="141"/>
      <c r="AN8" s="141"/>
      <c r="AO8" s="141"/>
      <c r="AP8" s="141"/>
      <c r="AQ8" s="141"/>
      <c r="AR8" s="141"/>
      <c r="AS8" s="141"/>
      <c r="AT8" s="141"/>
      <c r="AU8" s="141"/>
    </row>
    <row r="9" spans="1:48" s="137" customFormat="1">
      <c r="A9" s="142" t="str">
        <f t="shared" ref="A9:AV9" si="0">IF(ISERROR(MATCH("Error",A10:A12,0)),"-","Error")</f>
        <v>-</v>
      </c>
      <c r="B9" s="142" t="str">
        <f t="shared" si="0"/>
        <v>-</v>
      </c>
      <c r="C9" s="142" t="str">
        <f t="shared" si="0"/>
        <v>-</v>
      </c>
      <c r="D9" s="142"/>
      <c r="E9" s="142" t="str">
        <f t="shared" si="0"/>
        <v>-</v>
      </c>
      <c r="F9" s="142" t="str">
        <f t="shared" si="0"/>
        <v>-</v>
      </c>
      <c r="G9" s="142" t="str">
        <f t="shared" si="0"/>
        <v>-</v>
      </c>
      <c r="H9" s="142" t="str">
        <f t="shared" si="0"/>
        <v>-</v>
      </c>
      <c r="I9" s="142" t="str">
        <f t="shared" si="0"/>
        <v>-</v>
      </c>
      <c r="J9" s="142" t="str">
        <f t="shared" si="0"/>
        <v>-</v>
      </c>
      <c r="K9" s="142" t="str">
        <f t="shared" si="0"/>
        <v>-</v>
      </c>
      <c r="L9" s="142" t="str">
        <f t="shared" si="0"/>
        <v>-</v>
      </c>
      <c r="M9" s="142" t="str">
        <f t="shared" si="0"/>
        <v>-</v>
      </c>
      <c r="N9" s="142" t="str">
        <f t="shared" si="0"/>
        <v>-</v>
      </c>
      <c r="O9" s="142" t="str">
        <f t="shared" si="0"/>
        <v>-</v>
      </c>
      <c r="P9" s="142" t="str">
        <f t="shared" si="0"/>
        <v>-</v>
      </c>
      <c r="Q9" s="142" t="str">
        <f t="shared" si="0"/>
        <v>-</v>
      </c>
      <c r="R9" s="142" t="str">
        <f t="shared" si="0"/>
        <v>-</v>
      </c>
      <c r="S9" s="142" t="str">
        <f t="shared" si="0"/>
        <v>-</v>
      </c>
      <c r="T9" s="142" t="str">
        <f t="shared" si="0"/>
        <v>-</v>
      </c>
      <c r="U9" s="142" t="str">
        <f t="shared" si="0"/>
        <v>-</v>
      </c>
      <c r="V9" s="142" t="str">
        <f t="shared" si="0"/>
        <v>-</v>
      </c>
      <c r="W9" s="142" t="str">
        <f t="shared" si="0"/>
        <v>-</v>
      </c>
      <c r="X9" s="142" t="str">
        <f t="shared" si="0"/>
        <v>-</v>
      </c>
      <c r="Y9" s="142" t="str">
        <f t="shared" si="0"/>
        <v>-</v>
      </c>
      <c r="Z9" s="142" t="str">
        <f t="shared" si="0"/>
        <v>-</v>
      </c>
      <c r="AA9" s="142" t="str">
        <f t="shared" si="0"/>
        <v>-</v>
      </c>
      <c r="AB9" s="142" t="str">
        <f t="shared" si="0"/>
        <v>-</v>
      </c>
      <c r="AC9" s="142" t="str">
        <f t="shared" si="0"/>
        <v>-</v>
      </c>
      <c r="AD9" s="142" t="str">
        <f t="shared" si="0"/>
        <v>-</v>
      </c>
      <c r="AE9" s="142" t="str">
        <f t="shared" si="0"/>
        <v>-</v>
      </c>
      <c r="AF9" s="142" t="str">
        <f t="shared" si="0"/>
        <v>-</v>
      </c>
      <c r="AG9" s="142" t="str">
        <f t="shared" si="0"/>
        <v>-</v>
      </c>
      <c r="AH9" s="142" t="str">
        <f t="shared" si="0"/>
        <v>-</v>
      </c>
      <c r="AI9" s="142" t="str">
        <f t="shared" si="0"/>
        <v>-</v>
      </c>
      <c r="AJ9" s="142" t="str">
        <f t="shared" si="0"/>
        <v>-</v>
      </c>
      <c r="AK9" s="142" t="str">
        <f t="shared" si="0"/>
        <v>-</v>
      </c>
      <c r="AL9" s="142" t="str">
        <f t="shared" si="0"/>
        <v>-</v>
      </c>
      <c r="AM9" s="142" t="str">
        <f t="shared" si="0"/>
        <v>-</v>
      </c>
      <c r="AN9" s="142" t="str">
        <f t="shared" si="0"/>
        <v>-</v>
      </c>
      <c r="AO9" s="142" t="str">
        <f t="shared" si="0"/>
        <v>-</v>
      </c>
      <c r="AP9" s="142" t="str">
        <f t="shared" si="0"/>
        <v>-</v>
      </c>
      <c r="AQ9" s="142" t="str">
        <f t="shared" si="0"/>
        <v>-</v>
      </c>
      <c r="AR9" s="142" t="str">
        <f t="shared" si="0"/>
        <v>-</v>
      </c>
      <c r="AS9" s="142" t="str">
        <f t="shared" si="0"/>
        <v>-</v>
      </c>
      <c r="AT9" s="142" t="str">
        <f t="shared" si="0"/>
        <v>-</v>
      </c>
      <c r="AU9" s="142" t="str">
        <f t="shared" si="0"/>
        <v>-</v>
      </c>
      <c r="AV9" s="137" t="str">
        <f t="shared" si="0"/>
        <v>-</v>
      </c>
    </row>
    <row r="12" spans="1:48" ht="19.899999999999999">
      <c r="A12" s="14" t="e">
        <f>'N0.6_Lookup_References'!B63</f>
        <v>#N/A</v>
      </c>
      <c r="B12" s="14"/>
      <c r="F12" s="14"/>
      <c r="G12" s="89" t="s">
        <v>0</v>
      </c>
      <c r="S12" s="200"/>
      <c r="T12" s="89" t="s">
        <v>2</v>
      </c>
      <c r="W12" s="201"/>
      <c r="X12" s="202" t="s">
        <v>229</v>
      </c>
      <c r="Y12" s="89" t="e">
        <f>VLOOKUP(A12, 'N0.6_Lookup_References'!B14:C63, 2, FALSE)</f>
        <v>#N/A</v>
      </c>
    </row>
    <row r="13" spans="1:48">
      <c r="S13" s="99" t="s">
        <v>112</v>
      </c>
      <c r="V13" s="99" t="s">
        <v>110</v>
      </c>
      <c r="AI13" s="99" t="s">
        <v>111</v>
      </c>
    </row>
    <row r="14" spans="1:48" ht="12.75" thickBot="1">
      <c r="A14" s="203" t="s">
        <v>413</v>
      </c>
      <c r="B14" s="203" t="s">
        <v>414</v>
      </c>
      <c r="C14" s="203" t="s">
        <v>415</v>
      </c>
      <c r="D14" s="203" t="s">
        <v>615</v>
      </c>
      <c r="F14" s="92" t="s">
        <v>49</v>
      </c>
      <c r="G14" s="91" t="s">
        <v>13</v>
      </c>
      <c r="H14" s="21" t="s">
        <v>14</v>
      </c>
      <c r="I14" s="22" t="s">
        <v>15</v>
      </c>
      <c r="J14" s="23" t="s">
        <v>16</v>
      </c>
      <c r="K14" s="24" t="s">
        <v>17</v>
      </c>
      <c r="L14" s="25" t="s">
        <v>18</v>
      </c>
      <c r="M14" s="26" t="s">
        <v>19</v>
      </c>
      <c r="N14" s="29" t="s">
        <v>20</v>
      </c>
      <c r="O14" s="27" t="s">
        <v>21</v>
      </c>
      <c r="P14" s="31" t="s">
        <v>22</v>
      </c>
      <c r="Q14" s="198" t="s">
        <v>26</v>
      </c>
      <c r="S14" s="92" t="s">
        <v>49</v>
      </c>
      <c r="T14" s="92" t="s">
        <v>76</v>
      </c>
      <c r="V14" s="92" t="s">
        <v>49</v>
      </c>
      <c r="W14" s="91" t="s">
        <v>13</v>
      </c>
      <c r="X14" s="21" t="s">
        <v>14</v>
      </c>
      <c r="Y14" s="22" t="s">
        <v>15</v>
      </c>
      <c r="Z14" s="23" t="s">
        <v>16</v>
      </c>
      <c r="AA14" s="24" t="s">
        <v>17</v>
      </c>
      <c r="AB14" s="25" t="s">
        <v>18</v>
      </c>
      <c r="AC14" s="26" t="s">
        <v>19</v>
      </c>
      <c r="AD14" s="29" t="s">
        <v>20</v>
      </c>
      <c r="AE14" s="27" t="s">
        <v>21</v>
      </c>
      <c r="AF14" s="31" t="s">
        <v>22</v>
      </c>
      <c r="AG14" s="198" t="s">
        <v>26</v>
      </c>
      <c r="AI14" s="92" t="s">
        <v>49</v>
      </c>
      <c r="AJ14" s="91" t="s">
        <v>4</v>
      </c>
      <c r="AK14" s="21" t="s">
        <v>5</v>
      </c>
      <c r="AL14" s="22" t="s">
        <v>6</v>
      </c>
      <c r="AM14" s="23" t="s">
        <v>7</v>
      </c>
      <c r="AN14" s="24" t="s">
        <v>8</v>
      </c>
      <c r="AO14" s="25" t="s">
        <v>91</v>
      </c>
      <c r="AP14" s="26" t="s">
        <v>92</v>
      </c>
      <c r="AQ14" s="29" t="s">
        <v>93</v>
      </c>
      <c r="AR14" s="27" t="s">
        <v>94</v>
      </c>
      <c r="AS14" s="31" t="s">
        <v>95</v>
      </c>
      <c r="AT14" s="198" t="s">
        <v>26</v>
      </c>
    </row>
    <row r="15" spans="1:48">
      <c r="A15" s="247" t="str">
        <f>'N3.01'!A15</f>
        <v>Stage1: RIIO-1 Closeout Position</v>
      </c>
      <c r="B15" s="247" t="str">
        <f>'N3.01'!B15</f>
        <v>Total Asset Category Risk</v>
      </c>
      <c r="C15" s="247" t="str">
        <f>'N3.01'!C15</f>
        <v>Closeout Position</v>
      </c>
      <c r="D15" s="247" t="str">
        <f>'N3.01'!D15</f>
        <v>Total</v>
      </c>
      <c r="F15" s="212" t="s">
        <v>51</v>
      </c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253">
        <f t="shared" ref="Q15:Q22" si="1">SUM(G15:P15)</f>
        <v>0</v>
      </c>
      <c r="S15" s="199" t="str">
        <f>$X$12</f>
        <v>Units:</v>
      </c>
      <c r="T15" s="120"/>
      <c r="V15" s="199" t="str">
        <f>$X$12</f>
        <v>Units:</v>
      </c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253">
        <f t="shared" ref="AG15:AG20" si="2">SUM(W15:AF15)</f>
        <v>0</v>
      </c>
      <c r="AI15" s="199" t="str">
        <f>$X$12</f>
        <v>Units:</v>
      </c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253">
        <f t="shared" ref="AT15:AT20" si="3">SUM(AJ15:AS15)</f>
        <v>0</v>
      </c>
    </row>
    <row r="16" spans="1:48">
      <c r="A16" s="204" t="str">
        <f>'N3.01'!A16</f>
        <v>Stage1: RIIO-1 to RIIO-2</v>
      </c>
      <c r="B16" s="204" t="str">
        <f>'N3.01'!B16</f>
        <v>Normalisation: True-Up</v>
      </c>
      <c r="C16" s="204" t="str">
        <f>'N3.01'!C16</f>
        <v>Data Revision</v>
      </c>
      <c r="D16" s="204" t="str">
        <f>'N3.01'!D16</f>
        <v>N/A</v>
      </c>
      <c r="F16" s="212" t="s">
        <v>51</v>
      </c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253">
        <f t="shared" si="1"/>
        <v>0</v>
      </c>
      <c r="S16" s="199" t="str">
        <f>$X$12</f>
        <v>Units:</v>
      </c>
      <c r="T16" s="120"/>
      <c r="V16" s="199" t="str">
        <f>$X$12</f>
        <v>Units:</v>
      </c>
      <c r="W16" s="120"/>
      <c r="X16" s="120"/>
      <c r="Y16" s="120"/>
      <c r="Z16" s="120"/>
      <c r="AA16" s="120"/>
      <c r="AB16" s="120"/>
      <c r="AC16" s="120"/>
      <c r="AD16" s="120"/>
      <c r="AE16" s="120"/>
      <c r="AF16" s="120"/>
      <c r="AG16" s="253">
        <f t="shared" si="2"/>
        <v>0</v>
      </c>
      <c r="AI16" s="199" t="str">
        <f>$X$12</f>
        <v>Units:</v>
      </c>
      <c r="AJ16" s="120"/>
      <c r="AK16" s="120"/>
      <c r="AL16" s="120"/>
      <c r="AM16" s="120"/>
      <c r="AN16" s="120"/>
      <c r="AO16" s="120"/>
      <c r="AP16" s="120"/>
      <c r="AQ16" s="120"/>
      <c r="AR16" s="120"/>
      <c r="AS16" s="120"/>
      <c r="AT16" s="253">
        <f t="shared" si="3"/>
        <v>0</v>
      </c>
    </row>
    <row r="17" spans="1:46">
      <c r="A17" s="204" t="str">
        <f>'N3.01'!A17</f>
        <v>Stage1: RIIO-1 to RIIO-2</v>
      </c>
      <c r="B17" s="204" t="str">
        <f>'N3.01'!B17</f>
        <v>Normalisation: True-Up</v>
      </c>
      <c r="C17" s="204" t="str">
        <f>'N3.01'!C17</f>
        <v>Methodological Change</v>
      </c>
      <c r="D17" s="204" t="str">
        <f>'N3.01'!D17</f>
        <v>N/A</v>
      </c>
      <c r="F17" s="212" t="s">
        <v>51</v>
      </c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253">
        <f t="shared" si="1"/>
        <v>0</v>
      </c>
      <c r="S17" s="199" t="str">
        <f>$X$12</f>
        <v>Units:</v>
      </c>
      <c r="T17" s="120"/>
      <c r="V17" s="199" t="str">
        <f>$X$12</f>
        <v>Units:</v>
      </c>
      <c r="W17" s="120"/>
      <c r="X17" s="120"/>
      <c r="Y17" s="120"/>
      <c r="Z17" s="120"/>
      <c r="AA17" s="120"/>
      <c r="AB17" s="120"/>
      <c r="AC17" s="120"/>
      <c r="AD17" s="120"/>
      <c r="AE17" s="120"/>
      <c r="AF17" s="120"/>
      <c r="AG17" s="253">
        <f t="shared" si="2"/>
        <v>0</v>
      </c>
      <c r="AI17" s="199" t="str">
        <f>$X$12</f>
        <v>Units:</v>
      </c>
      <c r="AJ17" s="120"/>
      <c r="AK17" s="120"/>
      <c r="AL17" s="120"/>
      <c r="AM17" s="120"/>
      <c r="AN17" s="120"/>
      <c r="AO17" s="120"/>
      <c r="AP17" s="120"/>
      <c r="AQ17" s="120"/>
      <c r="AR17" s="120"/>
      <c r="AS17" s="120"/>
      <c r="AT17" s="253">
        <f t="shared" si="3"/>
        <v>0</v>
      </c>
    </row>
    <row r="18" spans="1:46">
      <c r="A18" s="204" t="str">
        <f>'N3.01'!A18</f>
        <v>Stage1: RIIO-1 to RIIO-2</v>
      </c>
      <c r="B18" s="204" t="str">
        <f>'N3.01'!B18</f>
        <v>Normalisation: True-Up</v>
      </c>
      <c r="C18" s="248" t="str">
        <f>'N3.01'!C18</f>
        <v>Optional entry 1</v>
      </c>
      <c r="D18" s="204" t="str">
        <f>'N3.01'!D18</f>
        <v>N/A</v>
      </c>
      <c r="F18" s="212" t="s">
        <v>51</v>
      </c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253">
        <f t="shared" si="1"/>
        <v>0</v>
      </c>
      <c r="S18" s="199" t="str">
        <f>$X$12</f>
        <v>Units:</v>
      </c>
      <c r="T18" s="120"/>
      <c r="V18" s="199" t="str">
        <f>$X$12</f>
        <v>Units:</v>
      </c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253">
        <f t="shared" si="2"/>
        <v>0</v>
      </c>
      <c r="AI18" s="199" t="str">
        <f>$X$12</f>
        <v>Units:</v>
      </c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253">
        <f t="shared" si="3"/>
        <v>0</v>
      </c>
    </row>
    <row r="19" spans="1:46">
      <c r="A19" s="204" t="str">
        <f>'N3.01'!A19</f>
        <v>Stage1: RIIO-1 to RIIO-2</v>
      </c>
      <c r="B19" s="204" t="str">
        <f>'N3.01'!B19</f>
        <v>Normalisation: True-Up</v>
      </c>
      <c r="C19" s="248" t="str">
        <f>'N3.01'!C19</f>
        <v>Optional entry 2</v>
      </c>
      <c r="D19" s="204" t="str">
        <f>'N3.01'!D19</f>
        <v>N/A</v>
      </c>
      <c r="F19" s="212" t="s">
        <v>51</v>
      </c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252">
        <f t="shared" si="1"/>
        <v>0</v>
      </c>
      <c r="S19" s="199" t="str">
        <f>$X$12</f>
        <v>Units:</v>
      </c>
      <c r="T19" s="120"/>
      <c r="V19" s="199" t="str">
        <f>$X$12</f>
        <v>Units:</v>
      </c>
      <c r="W19" s="120"/>
      <c r="X19" s="120"/>
      <c r="Y19" s="120"/>
      <c r="Z19" s="120"/>
      <c r="AA19" s="120"/>
      <c r="AB19" s="120"/>
      <c r="AC19" s="120"/>
      <c r="AD19" s="120"/>
      <c r="AE19" s="120"/>
      <c r="AF19" s="120"/>
      <c r="AG19" s="252">
        <f t="shared" si="2"/>
        <v>0</v>
      </c>
      <c r="AI19" s="199" t="str">
        <f>$X$12</f>
        <v>Units:</v>
      </c>
      <c r="AJ19" s="120"/>
      <c r="AK19" s="120"/>
      <c r="AL19" s="120"/>
      <c r="AM19" s="120"/>
      <c r="AN19" s="120"/>
      <c r="AO19" s="120"/>
      <c r="AP19" s="120"/>
      <c r="AQ19" s="120"/>
      <c r="AR19" s="120"/>
      <c r="AS19" s="120"/>
      <c r="AT19" s="252">
        <f t="shared" si="3"/>
        <v>0</v>
      </c>
    </row>
    <row r="20" spans="1:46">
      <c r="A20" s="247" t="str">
        <f>'N3.01'!A20</f>
        <v>Stage 2: RIIO-2 Start Position 2020/21</v>
      </c>
      <c r="B20" s="247" t="str">
        <f>'N3.01'!B20</f>
        <v>Total Asset Category Risk</v>
      </c>
      <c r="C20" s="247" t="str">
        <f>'N3.01'!C20</f>
        <v>Start Position</v>
      </c>
      <c r="D20" s="247" t="str">
        <f>'N3.01'!D20</f>
        <v>Total</v>
      </c>
      <c r="F20" s="212" t="s">
        <v>51</v>
      </c>
      <c r="G20" s="252">
        <f>SUM(G15:G19)</f>
        <v>0</v>
      </c>
      <c r="H20" s="252">
        <f t="shared" ref="H20:P20" si="4">SUM(H15:H19)</f>
        <v>0</v>
      </c>
      <c r="I20" s="252">
        <f t="shared" si="4"/>
        <v>0</v>
      </c>
      <c r="J20" s="252">
        <f t="shared" si="4"/>
        <v>0</v>
      </c>
      <c r="K20" s="252">
        <f t="shared" si="4"/>
        <v>0</v>
      </c>
      <c r="L20" s="252">
        <f t="shared" si="4"/>
        <v>0</v>
      </c>
      <c r="M20" s="252">
        <f t="shared" si="4"/>
        <v>0</v>
      </c>
      <c r="N20" s="252">
        <f t="shared" si="4"/>
        <v>0</v>
      </c>
      <c r="O20" s="252">
        <f t="shared" si="4"/>
        <v>0</v>
      </c>
      <c r="P20" s="252">
        <f t="shared" si="4"/>
        <v>0</v>
      </c>
      <c r="Q20" s="252">
        <f t="shared" si="1"/>
        <v>0</v>
      </c>
      <c r="S20" s="199" t="str">
        <f t="shared" ref="S20:S55" si="5">$X$12</f>
        <v>Units:</v>
      </c>
      <c r="T20" s="120"/>
      <c r="V20" s="199" t="str">
        <f t="shared" ref="V20:V55" si="6">$X$12</f>
        <v>Units:</v>
      </c>
      <c r="W20" s="252">
        <f t="shared" ref="W20:AF20" si="7">SUM(W15:W19)</f>
        <v>0</v>
      </c>
      <c r="X20" s="252">
        <f t="shared" si="7"/>
        <v>0</v>
      </c>
      <c r="Y20" s="252">
        <f t="shared" si="7"/>
        <v>0</v>
      </c>
      <c r="Z20" s="252">
        <f t="shared" si="7"/>
        <v>0</v>
      </c>
      <c r="AA20" s="252">
        <f t="shared" si="7"/>
        <v>0</v>
      </c>
      <c r="AB20" s="252">
        <f t="shared" si="7"/>
        <v>0</v>
      </c>
      <c r="AC20" s="252">
        <f t="shared" si="7"/>
        <v>0</v>
      </c>
      <c r="AD20" s="252">
        <f t="shared" si="7"/>
        <v>0</v>
      </c>
      <c r="AE20" s="252">
        <f t="shared" si="7"/>
        <v>0</v>
      </c>
      <c r="AF20" s="252">
        <f t="shared" si="7"/>
        <v>0</v>
      </c>
      <c r="AG20" s="252">
        <f t="shared" si="2"/>
        <v>0</v>
      </c>
      <c r="AI20" s="199" t="str">
        <f t="shared" ref="AI20:AI55" si="8">$X$12</f>
        <v>Units:</v>
      </c>
      <c r="AJ20" s="252">
        <f t="shared" ref="AJ20:AS20" si="9">SUM(AJ15:AJ19)</f>
        <v>0</v>
      </c>
      <c r="AK20" s="252">
        <f t="shared" si="9"/>
        <v>0</v>
      </c>
      <c r="AL20" s="252">
        <f t="shared" si="9"/>
        <v>0</v>
      </c>
      <c r="AM20" s="252">
        <f t="shared" si="9"/>
        <v>0</v>
      </c>
      <c r="AN20" s="252">
        <f t="shared" si="9"/>
        <v>0</v>
      </c>
      <c r="AO20" s="252">
        <f t="shared" si="9"/>
        <v>0</v>
      </c>
      <c r="AP20" s="252">
        <f t="shared" si="9"/>
        <v>0</v>
      </c>
      <c r="AQ20" s="252">
        <f t="shared" si="9"/>
        <v>0</v>
      </c>
      <c r="AR20" s="252">
        <f t="shared" si="9"/>
        <v>0</v>
      </c>
      <c r="AS20" s="252">
        <f t="shared" si="9"/>
        <v>0</v>
      </c>
      <c r="AT20" s="252">
        <f t="shared" si="3"/>
        <v>0</v>
      </c>
    </row>
    <row r="21" spans="1:46">
      <c r="A21" s="204" t="str">
        <f>'N3.01'!A21</f>
        <v>Stage 2: Without Intervention Risk Change</v>
      </c>
      <c r="B21" s="204" t="str">
        <f>'N3.01'!B21</f>
        <v>Deterioration</v>
      </c>
      <c r="C21" s="204" t="str">
        <f>'N3.01'!C21</f>
        <v>Original Forecast Deterioration</v>
      </c>
      <c r="D21" s="204" t="str">
        <f>'N3.01'!D21</f>
        <v>N/A</v>
      </c>
      <c r="F21" s="212" t="s">
        <v>51</v>
      </c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253">
        <f t="shared" si="1"/>
        <v>0</v>
      </c>
      <c r="S21" s="199" t="str">
        <f t="shared" si="5"/>
        <v>Units:</v>
      </c>
      <c r="T21" s="120"/>
      <c r="V21" s="199" t="str">
        <f t="shared" si="6"/>
        <v>Units:</v>
      </c>
      <c r="W21" s="120"/>
      <c r="X21" s="120"/>
      <c r="Y21" s="120"/>
      <c r="Z21" s="120"/>
      <c r="AA21" s="120"/>
      <c r="AB21" s="120"/>
      <c r="AC21" s="120"/>
      <c r="AD21" s="120"/>
      <c r="AE21" s="120"/>
      <c r="AF21" s="120"/>
      <c r="AG21" s="253">
        <f t="shared" ref="AG21:AG32" si="10">SUM(W21:AF21)</f>
        <v>0</v>
      </c>
      <c r="AI21" s="199" t="str">
        <f t="shared" si="8"/>
        <v>Units:</v>
      </c>
      <c r="AJ21" s="120"/>
      <c r="AK21" s="120"/>
      <c r="AL21" s="120"/>
      <c r="AM21" s="120"/>
      <c r="AN21" s="120"/>
      <c r="AO21" s="120"/>
      <c r="AP21" s="120"/>
      <c r="AQ21" s="120"/>
      <c r="AR21" s="120"/>
      <c r="AS21" s="120"/>
      <c r="AT21" s="253">
        <f t="shared" ref="AT21:AT32" si="11">SUM(AJ21:AS21)</f>
        <v>0</v>
      </c>
    </row>
    <row r="22" spans="1:46">
      <c r="A22" s="204" t="str">
        <f>'N3.01'!A22</f>
        <v>Stage 2: Without Intervention Risk Change</v>
      </c>
      <c r="B22" s="204" t="str">
        <f>'N3.01'!B22</f>
        <v>Non-Intervention Impacts</v>
      </c>
      <c r="C22" s="204" t="str">
        <f>'N3.01'!C22</f>
        <v>Revised Forecast Deterioration</v>
      </c>
      <c r="D22" s="204" t="str">
        <f>'N3.01'!D22</f>
        <v>N/A</v>
      </c>
      <c r="F22" s="212" t="s">
        <v>51</v>
      </c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253">
        <f t="shared" si="1"/>
        <v>0</v>
      </c>
      <c r="S22" s="199" t="str">
        <f t="shared" si="5"/>
        <v>Units:</v>
      </c>
      <c r="T22" s="120"/>
      <c r="V22" s="199" t="str">
        <f t="shared" si="6"/>
        <v>Units:</v>
      </c>
      <c r="W22" s="120"/>
      <c r="X22" s="120"/>
      <c r="Y22" s="120"/>
      <c r="Z22" s="120"/>
      <c r="AA22" s="120"/>
      <c r="AB22" s="120"/>
      <c r="AC22" s="120"/>
      <c r="AD22" s="120"/>
      <c r="AE22" s="120"/>
      <c r="AF22" s="120"/>
      <c r="AG22" s="253">
        <f t="shared" si="10"/>
        <v>0</v>
      </c>
      <c r="AI22" s="199" t="str">
        <f t="shared" si="8"/>
        <v>Units:</v>
      </c>
      <c r="AJ22" s="120"/>
      <c r="AK22" s="120"/>
      <c r="AL22" s="120"/>
      <c r="AM22" s="120"/>
      <c r="AN22" s="120"/>
      <c r="AO22" s="120"/>
      <c r="AP22" s="120"/>
      <c r="AQ22" s="120"/>
      <c r="AR22" s="120"/>
      <c r="AS22" s="120"/>
      <c r="AT22" s="253">
        <f t="shared" si="11"/>
        <v>0</v>
      </c>
    </row>
    <row r="23" spans="1:46">
      <c r="A23" s="204" t="str">
        <f>'N3.01'!A23</f>
        <v>Stage 2: Without Intervention Risk Change</v>
      </c>
      <c r="B23" s="204" t="str">
        <f>'N3.01'!B23</f>
        <v>Non-Intervention Impacts</v>
      </c>
      <c r="C23" s="204" t="str">
        <f>'N3.01'!C23</f>
        <v>Deterioration Change Impact</v>
      </c>
      <c r="D23" s="204" t="str">
        <f>'N3.01'!D23</f>
        <v>Non-Intervention</v>
      </c>
      <c r="F23" s="212" t="s">
        <v>51</v>
      </c>
      <c r="G23" s="254">
        <f t="shared" ref="G23:P23" si="12">G$22-G$21</f>
        <v>0</v>
      </c>
      <c r="H23" s="254">
        <f t="shared" si="12"/>
        <v>0</v>
      </c>
      <c r="I23" s="254">
        <f t="shared" si="12"/>
        <v>0</v>
      </c>
      <c r="J23" s="254">
        <f t="shared" si="12"/>
        <v>0</v>
      </c>
      <c r="K23" s="254">
        <f t="shared" si="12"/>
        <v>0</v>
      </c>
      <c r="L23" s="254">
        <f t="shared" si="12"/>
        <v>0</v>
      </c>
      <c r="M23" s="254">
        <f t="shared" si="12"/>
        <v>0</v>
      </c>
      <c r="N23" s="254">
        <f t="shared" si="12"/>
        <v>0</v>
      </c>
      <c r="O23" s="254">
        <f t="shared" si="12"/>
        <v>0</v>
      </c>
      <c r="P23" s="254">
        <f t="shared" si="12"/>
        <v>0</v>
      </c>
      <c r="Q23" s="253">
        <f t="shared" ref="Q23:Q32" si="13">SUM(G23:P23)</f>
        <v>0</v>
      </c>
      <c r="S23" s="199" t="str">
        <f t="shared" si="5"/>
        <v>Units:</v>
      </c>
      <c r="T23" s="120"/>
      <c r="V23" s="199" t="str">
        <f t="shared" si="6"/>
        <v>Units:</v>
      </c>
      <c r="W23" s="254">
        <f t="shared" ref="W23:AF23" si="14">W$22-W$21</f>
        <v>0</v>
      </c>
      <c r="X23" s="254">
        <f t="shared" si="14"/>
        <v>0</v>
      </c>
      <c r="Y23" s="254">
        <f t="shared" si="14"/>
        <v>0</v>
      </c>
      <c r="Z23" s="254">
        <f t="shared" si="14"/>
        <v>0</v>
      </c>
      <c r="AA23" s="254">
        <f t="shared" si="14"/>
        <v>0</v>
      </c>
      <c r="AB23" s="254">
        <f t="shared" si="14"/>
        <v>0</v>
      </c>
      <c r="AC23" s="254">
        <f t="shared" si="14"/>
        <v>0</v>
      </c>
      <c r="AD23" s="254">
        <f t="shared" si="14"/>
        <v>0</v>
      </c>
      <c r="AE23" s="254">
        <f t="shared" si="14"/>
        <v>0</v>
      </c>
      <c r="AF23" s="254">
        <f t="shared" si="14"/>
        <v>0</v>
      </c>
      <c r="AG23" s="253">
        <f t="shared" si="10"/>
        <v>0</v>
      </c>
      <c r="AI23" s="199" t="str">
        <f t="shared" si="8"/>
        <v>Units:</v>
      </c>
      <c r="AJ23" s="254">
        <f t="shared" ref="AJ23:AS23" si="15">AJ$22-AJ$21</f>
        <v>0</v>
      </c>
      <c r="AK23" s="254">
        <f t="shared" si="15"/>
        <v>0</v>
      </c>
      <c r="AL23" s="254">
        <f t="shared" si="15"/>
        <v>0</v>
      </c>
      <c r="AM23" s="254">
        <f t="shared" si="15"/>
        <v>0</v>
      </c>
      <c r="AN23" s="254">
        <f t="shared" si="15"/>
        <v>0</v>
      </c>
      <c r="AO23" s="254">
        <f t="shared" si="15"/>
        <v>0</v>
      </c>
      <c r="AP23" s="254">
        <f t="shared" si="15"/>
        <v>0</v>
      </c>
      <c r="AQ23" s="254">
        <f t="shared" si="15"/>
        <v>0</v>
      </c>
      <c r="AR23" s="254">
        <f t="shared" si="15"/>
        <v>0</v>
      </c>
      <c r="AS23" s="254">
        <f t="shared" si="15"/>
        <v>0</v>
      </c>
      <c r="AT23" s="253">
        <f t="shared" si="11"/>
        <v>0</v>
      </c>
    </row>
    <row r="24" spans="1:46">
      <c r="A24" s="204" t="str">
        <f>'N3.01'!A24</f>
        <v>Stage 2: Without Intervention Risk Change</v>
      </c>
      <c r="B24" s="204" t="str">
        <f>'N3.01'!B24</f>
        <v>Non-Intervention Impacts</v>
      </c>
      <c r="C24" s="204" t="str">
        <f>'N3.01'!C24</f>
        <v>Revised Forecast Methodology Change</v>
      </c>
      <c r="D24" s="204" t="str">
        <f>'N3.01'!D24</f>
        <v>N/A</v>
      </c>
      <c r="F24" s="212" t="s">
        <v>51</v>
      </c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253">
        <f>SUM(G24:P24)</f>
        <v>0</v>
      </c>
      <c r="S24" s="199" t="str">
        <f t="shared" si="5"/>
        <v>Units:</v>
      </c>
      <c r="T24" s="120"/>
      <c r="V24" s="199" t="str">
        <f t="shared" si="6"/>
        <v>Units:</v>
      </c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253">
        <f t="shared" si="10"/>
        <v>0</v>
      </c>
      <c r="AI24" s="199" t="str">
        <f t="shared" si="8"/>
        <v>Units:</v>
      </c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253">
        <f t="shared" si="11"/>
        <v>0</v>
      </c>
    </row>
    <row r="25" spans="1:46">
      <c r="A25" s="204" t="str">
        <f>'N3.01'!A25</f>
        <v>Stage 2: Without Intervention Risk Change</v>
      </c>
      <c r="B25" s="204" t="str">
        <f>'N3.01'!B25</f>
        <v>Non-Intervention Impacts</v>
      </c>
      <c r="C25" s="204" t="str">
        <f>'N3.01'!C25</f>
        <v>Methodology Change Impact</v>
      </c>
      <c r="D25" s="204" t="str">
        <f>'N3.01'!D25</f>
        <v>Non-Intervention</v>
      </c>
      <c r="F25" s="212" t="s">
        <v>51</v>
      </c>
      <c r="G25" s="254">
        <f t="shared" ref="G25:P25" si="16">G$24-G$22</f>
        <v>0</v>
      </c>
      <c r="H25" s="254">
        <f t="shared" si="16"/>
        <v>0</v>
      </c>
      <c r="I25" s="254">
        <f t="shared" si="16"/>
        <v>0</v>
      </c>
      <c r="J25" s="254">
        <f t="shared" si="16"/>
        <v>0</v>
      </c>
      <c r="K25" s="254">
        <f t="shared" si="16"/>
        <v>0</v>
      </c>
      <c r="L25" s="254">
        <f t="shared" si="16"/>
        <v>0</v>
      </c>
      <c r="M25" s="254">
        <f t="shared" si="16"/>
        <v>0</v>
      </c>
      <c r="N25" s="254">
        <f t="shared" si="16"/>
        <v>0</v>
      </c>
      <c r="O25" s="254">
        <f t="shared" si="16"/>
        <v>0</v>
      </c>
      <c r="P25" s="254">
        <f t="shared" si="16"/>
        <v>0</v>
      </c>
      <c r="Q25" s="253">
        <f t="shared" si="13"/>
        <v>0</v>
      </c>
      <c r="S25" s="199" t="str">
        <f t="shared" si="5"/>
        <v>Units:</v>
      </c>
      <c r="T25" s="120"/>
      <c r="V25" s="199" t="str">
        <f t="shared" si="6"/>
        <v>Units:</v>
      </c>
      <c r="W25" s="254">
        <f t="shared" ref="W25:AF25" si="17">W$24-W$22</f>
        <v>0</v>
      </c>
      <c r="X25" s="254">
        <f t="shared" si="17"/>
        <v>0</v>
      </c>
      <c r="Y25" s="254">
        <f t="shared" si="17"/>
        <v>0</v>
      </c>
      <c r="Z25" s="254">
        <f t="shared" si="17"/>
        <v>0</v>
      </c>
      <c r="AA25" s="254">
        <f t="shared" si="17"/>
        <v>0</v>
      </c>
      <c r="AB25" s="254">
        <f t="shared" si="17"/>
        <v>0</v>
      </c>
      <c r="AC25" s="254">
        <f t="shared" si="17"/>
        <v>0</v>
      </c>
      <c r="AD25" s="254">
        <f t="shared" si="17"/>
        <v>0</v>
      </c>
      <c r="AE25" s="254">
        <f t="shared" si="17"/>
        <v>0</v>
      </c>
      <c r="AF25" s="254">
        <f t="shared" si="17"/>
        <v>0</v>
      </c>
      <c r="AG25" s="253">
        <f t="shared" si="10"/>
        <v>0</v>
      </c>
      <c r="AI25" s="199" t="str">
        <f t="shared" si="8"/>
        <v>Units:</v>
      </c>
      <c r="AJ25" s="254">
        <f t="shared" ref="AJ25:AS25" si="18">AJ$24-AJ$22</f>
        <v>0</v>
      </c>
      <c r="AK25" s="254">
        <f t="shared" si="18"/>
        <v>0</v>
      </c>
      <c r="AL25" s="254">
        <f t="shared" si="18"/>
        <v>0</v>
      </c>
      <c r="AM25" s="254">
        <f t="shared" si="18"/>
        <v>0</v>
      </c>
      <c r="AN25" s="254">
        <f t="shared" si="18"/>
        <v>0</v>
      </c>
      <c r="AO25" s="254">
        <f t="shared" si="18"/>
        <v>0</v>
      </c>
      <c r="AP25" s="254">
        <f t="shared" si="18"/>
        <v>0</v>
      </c>
      <c r="AQ25" s="254">
        <f t="shared" si="18"/>
        <v>0</v>
      </c>
      <c r="AR25" s="254">
        <f t="shared" si="18"/>
        <v>0</v>
      </c>
      <c r="AS25" s="254">
        <f t="shared" si="18"/>
        <v>0</v>
      </c>
      <c r="AT25" s="253">
        <f t="shared" si="11"/>
        <v>0</v>
      </c>
    </row>
    <row r="26" spans="1:46">
      <c r="A26" s="204" t="str">
        <f>'N3.01'!A26</f>
        <v>Stage 2: Without Intervention Risk Change</v>
      </c>
      <c r="B26" s="204" t="str">
        <f>'N3.01'!B26</f>
        <v>Load Related Work</v>
      </c>
      <c r="C26" s="204" t="str">
        <f>'N3.01'!C26</f>
        <v>Asset Additions (not part of replace or refurb)</v>
      </c>
      <c r="D26" s="204" t="str">
        <f>'N3.01'!D26</f>
        <v>Other Interventions</v>
      </c>
      <c r="F26" s="212" t="s">
        <v>51</v>
      </c>
      <c r="G26" s="120"/>
      <c r="H26" s="120"/>
      <c r="I26" s="120"/>
      <c r="J26" s="120"/>
      <c r="K26" s="120"/>
      <c r="L26" s="120"/>
      <c r="M26" s="120"/>
      <c r="N26" s="120"/>
      <c r="O26" s="120"/>
      <c r="P26" s="120"/>
      <c r="Q26" s="253">
        <f t="shared" si="13"/>
        <v>0</v>
      </c>
      <c r="S26" s="199" t="str">
        <f t="shared" si="5"/>
        <v>Units:</v>
      </c>
      <c r="T26" s="120"/>
      <c r="V26" s="199" t="str">
        <f t="shared" si="6"/>
        <v>Units:</v>
      </c>
      <c r="W26" s="120"/>
      <c r="X26" s="120"/>
      <c r="Y26" s="120"/>
      <c r="Z26" s="120"/>
      <c r="AA26" s="120"/>
      <c r="AB26" s="120"/>
      <c r="AC26" s="120"/>
      <c r="AD26" s="120"/>
      <c r="AE26" s="120"/>
      <c r="AF26" s="120"/>
      <c r="AG26" s="253">
        <f t="shared" si="10"/>
        <v>0</v>
      </c>
      <c r="AI26" s="199" t="str">
        <f t="shared" si="8"/>
        <v>Units:</v>
      </c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253">
        <f t="shared" si="11"/>
        <v>0</v>
      </c>
    </row>
    <row r="27" spans="1:46">
      <c r="A27" s="204" t="str">
        <f>'N3.01'!A27</f>
        <v>Stage 2: Without Intervention Risk Change</v>
      </c>
      <c r="B27" s="204" t="str">
        <f>'N3.01'!B27</f>
        <v>Load Related Work</v>
      </c>
      <c r="C27" s="204" t="str">
        <f>'N3.01'!C27</f>
        <v>Asset Disposals  (not part of replace or refurb)</v>
      </c>
      <c r="D27" s="204" t="str">
        <f>'N3.01'!D27</f>
        <v>Other Interventions</v>
      </c>
      <c r="F27" s="212" t="s">
        <v>51</v>
      </c>
      <c r="G27" s="120"/>
      <c r="H27" s="120"/>
      <c r="I27" s="120"/>
      <c r="J27" s="120"/>
      <c r="K27" s="120"/>
      <c r="L27" s="120"/>
      <c r="M27" s="120"/>
      <c r="N27" s="120"/>
      <c r="O27" s="120"/>
      <c r="P27" s="120"/>
      <c r="Q27" s="253">
        <f t="shared" si="13"/>
        <v>0</v>
      </c>
      <c r="S27" s="199" t="str">
        <f t="shared" si="5"/>
        <v>Units:</v>
      </c>
      <c r="T27" s="120"/>
      <c r="V27" s="199" t="str">
        <f t="shared" si="6"/>
        <v>Units:</v>
      </c>
      <c r="W27" s="120"/>
      <c r="X27" s="120"/>
      <c r="Y27" s="120"/>
      <c r="Z27" s="120"/>
      <c r="AA27" s="120"/>
      <c r="AB27" s="120"/>
      <c r="AC27" s="120"/>
      <c r="AD27" s="120"/>
      <c r="AE27" s="120"/>
      <c r="AF27" s="120"/>
      <c r="AG27" s="253">
        <f t="shared" si="10"/>
        <v>0</v>
      </c>
      <c r="AI27" s="199" t="str">
        <f t="shared" si="8"/>
        <v>Units:</v>
      </c>
      <c r="AJ27" s="120"/>
      <c r="AK27" s="120"/>
      <c r="AL27" s="120"/>
      <c r="AM27" s="120"/>
      <c r="AN27" s="120"/>
      <c r="AO27" s="120"/>
      <c r="AP27" s="120"/>
      <c r="AQ27" s="120"/>
      <c r="AR27" s="120"/>
      <c r="AS27" s="120"/>
      <c r="AT27" s="253">
        <f t="shared" si="11"/>
        <v>0</v>
      </c>
    </row>
    <row r="28" spans="1:46">
      <c r="A28" s="204" t="str">
        <f>'N3.01'!A28</f>
        <v>Stage 2: Without Intervention Risk Change</v>
      </c>
      <c r="B28" s="204" t="str">
        <f>'N3.01'!B28</f>
        <v>Risk Changes</v>
      </c>
      <c r="C28" s="204" t="str">
        <f>'N3.01'!C28</f>
        <v>Changes in Maintenance Programme</v>
      </c>
      <c r="D28" s="204" t="str">
        <f>'N3.01'!D28</f>
        <v>Other Interventions</v>
      </c>
      <c r="F28" s="212" t="s">
        <v>51</v>
      </c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253">
        <f t="shared" si="13"/>
        <v>0</v>
      </c>
      <c r="S28" s="199" t="str">
        <f t="shared" si="5"/>
        <v>Units:</v>
      </c>
      <c r="T28" s="120"/>
      <c r="V28" s="199" t="str">
        <f t="shared" si="6"/>
        <v>Units:</v>
      </c>
      <c r="W28" s="120"/>
      <c r="X28" s="120"/>
      <c r="Y28" s="120"/>
      <c r="Z28" s="120"/>
      <c r="AA28" s="120"/>
      <c r="AB28" s="120"/>
      <c r="AC28" s="120"/>
      <c r="AD28" s="120"/>
      <c r="AE28" s="120"/>
      <c r="AF28" s="120"/>
      <c r="AG28" s="253">
        <f t="shared" si="10"/>
        <v>0</v>
      </c>
      <c r="AI28" s="199" t="str">
        <f t="shared" si="8"/>
        <v>Units:</v>
      </c>
      <c r="AJ28" s="120"/>
      <c r="AK28" s="120"/>
      <c r="AL28" s="120"/>
      <c r="AM28" s="120"/>
      <c r="AN28" s="120"/>
      <c r="AO28" s="120"/>
      <c r="AP28" s="120"/>
      <c r="AQ28" s="120"/>
      <c r="AR28" s="120"/>
      <c r="AS28" s="120"/>
      <c r="AT28" s="253">
        <f t="shared" si="11"/>
        <v>0</v>
      </c>
    </row>
    <row r="29" spans="1:46">
      <c r="A29" s="204" t="str">
        <f>'N3.01'!A29</f>
        <v>Stage 2: Without Intervention Risk Change</v>
      </c>
      <c r="B29" s="204" t="str">
        <f>'N3.01'!B29</f>
        <v>Risk Changes</v>
      </c>
      <c r="C29" s="204" t="str">
        <f>'N3.01'!C29</f>
        <v>Manual Over-ride on PoF or CoF</v>
      </c>
      <c r="D29" s="204" t="str">
        <f>'N3.01'!D29</f>
        <v>Non-Intervention</v>
      </c>
      <c r="F29" s="212" t="s">
        <v>51</v>
      </c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253">
        <f t="shared" si="13"/>
        <v>0</v>
      </c>
      <c r="S29" s="199" t="str">
        <f t="shared" si="5"/>
        <v>Units:</v>
      </c>
      <c r="T29" s="120"/>
      <c r="V29" s="199" t="str">
        <f t="shared" si="6"/>
        <v>Units:</v>
      </c>
      <c r="W29" s="120"/>
      <c r="X29" s="120"/>
      <c r="Y29" s="120"/>
      <c r="Z29" s="120"/>
      <c r="AA29" s="120"/>
      <c r="AB29" s="120"/>
      <c r="AC29" s="120"/>
      <c r="AD29" s="120"/>
      <c r="AE29" s="120"/>
      <c r="AF29" s="120"/>
      <c r="AG29" s="253">
        <f t="shared" si="10"/>
        <v>0</v>
      </c>
      <c r="AI29" s="199" t="str">
        <f t="shared" si="8"/>
        <v>Units:</v>
      </c>
      <c r="AJ29" s="120"/>
      <c r="AK29" s="120"/>
      <c r="AL29" s="120"/>
      <c r="AM29" s="120"/>
      <c r="AN29" s="120"/>
      <c r="AO29" s="120"/>
      <c r="AP29" s="120"/>
      <c r="AQ29" s="120"/>
      <c r="AR29" s="120"/>
      <c r="AS29" s="120"/>
      <c r="AT29" s="253">
        <f t="shared" si="11"/>
        <v>0</v>
      </c>
    </row>
    <row r="30" spans="1:46">
      <c r="A30" s="204" t="str">
        <f>'N3.01'!A30</f>
        <v>Stage 2: Without Intervention Risk Change</v>
      </c>
      <c r="B30" s="204" t="str">
        <f>'N3.01'!B30</f>
        <v>Risk Changes</v>
      </c>
      <c r="C30" s="204" t="str">
        <f>'N3.01'!C30</f>
        <v>Extension of Expected Asset Life</v>
      </c>
      <c r="D30" s="204" t="str">
        <f>'N3.01'!D30</f>
        <v>Non-Intervention</v>
      </c>
      <c r="F30" s="212" t="s">
        <v>51</v>
      </c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253">
        <f t="shared" si="13"/>
        <v>0</v>
      </c>
      <c r="S30" s="199" t="str">
        <f t="shared" si="5"/>
        <v>Units:</v>
      </c>
      <c r="T30" s="120"/>
      <c r="V30" s="199" t="str">
        <f t="shared" si="6"/>
        <v>Units:</v>
      </c>
      <c r="W30" s="120"/>
      <c r="X30" s="120"/>
      <c r="Y30" s="120"/>
      <c r="Z30" s="120"/>
      <c r="AA30" s="120"/>
      <c r="AB30" s="120"/>
      <c r="AC30" s="120"/>
      <c r="AD30" s="120"/>
      <c r="AE30" s="120"/>
      <c r="AF30" s="120"/>
      <c r="AG30" s="253">
        <f t="shared" si="10"/>
        <v>0</v>
      </c>
      <c r="AI30" s="199" t="str">
        <f t="shared" si="8"/>
        <v>Units:</v>
      </c>
      <c r="AJ30" s="120"/>
      <c r="AK30" s="120"/>
      <c r="AL30" s="120"/>
      <c r="AM30" s="120"/>
      <c r="AN30" s="120"/>
      <c r="AO30" s="120"/>
      <c r="AP30" s="120"/>
      <c r="AQ30" s="120"/>
      <c r="AR30" s="120"/>
      <c r="AS30" s="120"/>
      <c r="AT30" s="253">
        <f t="shared" si="11"/>
        <v>0</v>
      </c>
    </row>
    <row r="31" spans="1:46">
      <c r="A31" s="204" t="str">
        <f>'N3.01'!A31</f>
        <v>Stage 2: Without Intervention Risk Change</v>
      </c>
      <c r="B31" s="204" t="str">
        <f>'N3.01'!B31</f>
        <v>Risk Changes</v>
      </c>
      <c r="C31" s="204" t="str">
        <f>'N3.01'!C31</f>
        <v>Consequential Interventions</v>
      </c>
      <c r="D31" s="204" t="str">
        <f>'N3.01'!D31</f>
        <v>Non-Intervention</v>
      </c>
      <c r="F31" s="212" t="s">
        <v>51</v>
      </c>
      <c r="G31" s="120"/>
      <c r="H31" s="120"/>
      <c r="I31" s="120"/>
      <c r="J31" s="120"/>
      <c r="K31" s="120"/>
      <c r="L31" s="120"/>
      <c r="M31" s="120"/>
      <c r="N31" s="120"/>
      <c r="O31" s="120"/>
      <c r="P31" s="120"/>
      <c r="Q31" s="253">
        <f t="shared" si="13"/>
        <v>0</v>
      </c>
      <c r="S31" s="199" t="str">
        <f t="shared" si="5"/>
        <v>Units:</v>
      </c>
      <c r="T31" s="120"/>
      <c r="V31" s="199" t="str">
        <f t="shared" si="6"/>
        <v>Units:</v>
      </c>
      <c r="W31" s="120"/>
      <c r="X31" s="120"/>
      <c r="Y31" s="120"/>
      <c r="Z31" s="120"/>
      <c r="AA31" s="120"/>
      <c r="AB31" s="120"/>
      <c r="AC31" s="120"/>
      <c r="AD31" s="120"/>
      <c r="AE31" s="120"/>
      <c r="AF31" s="120"/>
      <c r="AG31" s="253">
        <f t="shared" si="10"/>
        <v>0</v>
      </c>
      <c r="AI31" s="199" t="str">
        <f t="shared" si="8"/>
        <v>Units:</v>
      </c>
      <c r="AJ31" s="120"/>
      <c r="AK31" s="120"/>
      <c r="AL31" s="120"/>
      <c r="AM31" s="120"/>
      <c r="AN31" s="120"/>
      <c r="AO31" s="120"/>
      <c r="AP31" s="120"/>
      <c r="AQ31" s="120"/>
      <c r="AR31" s="120"/>
      <c r="AS31" s="120"/>
      <c r="AT31" s="253">
        <f t="shared" si="11"/>
        <v>0</v>
      </c>
    </row>
    <row r="32" spans="1:46">
      <c r="A32" s="204" t="str">
        <f>'N3.01'!A32</f>
        <v>Stage 2: Without Intervention Risk Change</v>
      </c>
      <c r="B32" s="204" t="str">
        <f>'N3.01'!B32</f>
        <v>Risk Changes</v>
      </c>
      <c r="C32" s="248" t="str">
        <f>'N3.01'!C32</f>
        <v>Optional entry 3</v>
      </c>
      <c r="D32" s="204" t="str">
        <f>'N3.01'!D32</f>
        <v>N/A</v>
      </c>
      <c r="F32" s="212" t="s">
        <v>51</v>
      </c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253">
        <f t="shared" si="13"/>
        <v>0</v>
      </c>
      <c r="S32" s="199" t="str">
        <f t="shared" si="5"/>
        <v>Units:</v>
      </c>
      <c r="T32" s="120"/>
      <c r="V32" s="199" t="str">
        <f t="shared" si="6"/>
        <v>Units:</v>
      </c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253">
        <f t="shared" si="10"/>
        <v>0</v>
      </c>
      <c r="AI32" s="199" t="str">
        <f t="shared" si="8"/>
        <v>Units:</v>
      </c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253">
        <f t="shared" si="11"/>
        <v>0</v>
      </c>
    </row>
    <row r="33" spans="1:46">
      <c r="A33" s="247" t="str">
        <f>'N3.01'!A33</f>
        <v>Stage 3: RIIO-2 Without Intervention Position 2025/26</v>
      </c>
      <c r="B33" s="247" t="str">
        <f>'N3.01'!B33</f>
        <v>Total Asset Category Risk</v>
      </c>
      <c r="C33" s="247" t="str">
        <f>'N3.01'!C33</f>
        <v>Without Intervention Position</v>
      </c>
      <c r="D33" s="247" t="str">
        <f>'N3.01'!D33</f>
        <v>Total</v>
      </c>
      <c r="F33" s="212" t="s">
        <v>51</v>
      </c>
      <c r="G33" s="252">
        <f>SUM(G$20:G$21)+G$23+SUM(G$25:G$32)</f>
        <v>0</v>
      </c>
      <c r="H33" s="252">
        <f t="shared" ref="H33:P33" si="19">SUM(H$20:H$21)+H$23+SUM(H$25:H$32)</f>
        <v>0</v>
      </c>
      <c r="I33" s="252">
        <f t="shared" si="19"/>
        <v>0</v>
      </c>
      <c r="J33" s="252">
        <f t="shared" si="19"/>
        <v>0</v>
      </c>
      <c r="K33" s="252">
        <f t="shared" si="19"/>
        <v>0</v>
      </c>
      <c r="L33" s="252">
        <f t="shared" si="19"/>
        <v>0</v>
      </c>
      <c r="M33" s="252">
        <f t="shared" si="19"/>
        <v>0</v>
      </c>
      <c r="N33" s="252">
        <f t="shared" si="19"/>
        <v>0</v>
      </c>
      <c r="O33" s="252">
        <f t="shared" si="19"/>
        <v>0</v>
      </c>
      <c r="P33" s="252">
        <f t="shared" si="19"/>
        <v>0</v>
      </c>
      <c r="Q33" s="252">
        <f>SUM(G33:P33)</f>
        <v>0</v>
      </c>
      <c r="S33" s="199" t="str">
        <f t="shared" si="5"/>
        <v>Units:</v>
      </c>
      <c r="T33" s="120"/>
      <c r="V33" s="199" t="str">
        <f t="shared" si="6"/>
        <v>Units:</v>
      </c>
      <c r="W33" s="252">
        <f t="shared" ref="W33:AF33" si="20">SUM(W$20:W$21)+W$23+SUM(W$25:W$32)</f>
        <v>0</v>
      </c>
      <c r="X33" s="252">
        <f t="shared" si="20"/>
        <v>0</v>
      </c>
      <c r="Y33" s="252">
        <f t="shared" si="20"/>
        <v>0</v>
      </c>
      <c r="Z33" s="252">
        <f t="shared" si="20"/>
        <v>0</v>
      </c>
      <c r="AA33" s="252">
        <f t="shared" si="20"/>
        <v>0</v>
      </c>
      <c r="AB33" s="252">
        <f t="shared" si="20"/>
        <v>0</v>
      </c>
      <c r="AC33" s="252">
        <f t="shared" si="20"/>
        <v>0</v>
      </c>
      <c r="AD33" s="252">
        <f t="shared" si="20"/>
        <v>0</v>
      </c>
      <c r="AE33" s="252">
        <f t="shared" si="20"/>
        <v>0</v>
      </c>
      <c r="AF33" s="252">
        <f t="shared" si="20"/>
        <v>0</v>
      </c>
      <c r="AG33" s="252">
        <f>SUM(W33:AF33)</f>
        <v>0</v>
      </c>
      <c r="AI33" s="199" t="str">
        <f t="shared" si="8"/>
        <v>Units:</v>
      </c>
      <c r="AJ33" s="252">
        <f t="shared" ref="AJ33:AS33" si="21">SUM(AJ$20:AJ$21)+AJ$23+SUM(AJ$25:AJ$32)</f>
        <v>0</v>
      </c>
      <c r="AK33" s="252">
        <f t="shared" si="21"/>
        <v>0</v>
      </c>
      <c r="AL33" s="252">
        <f t="shared" si="21"/>
        <v>0</v>
      </c>
      <c r="AM33" s="252">
        <f t="shared" si="21"/>
        <v>0</v>
      </c>
      <c r="AN33" s="252">
        <f t="shared" si="21"/>
        <v>0</v>
      </c>
      <c r="AO33" s="252">
        <f t="shared" si="21"/>
        <v>0</v>
      </c>
      <c r="AP33" s="252">
        <f t="shared" si="21"/>
        <v>0</v>
      </c>
      <c r="AQ33" s="252">
        <f t="shared" si="21"/>
        <v>0</v>
      </c>
      <c r="AR33" s="252">
        <f t="shared" si="21"/>
        <v>0</v>
      </c>
      <c r="AS33" s="252">
        <f t="shared" si="21"/>
        <v>0</v>
      </c>
      <c r="AT33" s="252">
        <f>SUM(AJ33:AS33)</f>
        <v>0</v>
      </c>
    </row>
    <row r="34" spans="1:46">
      <c r="A34" s="204" t="str">
        <f>'N3.01'!A34</f>
        <v>Stage 3:With Intervention Risk Change</v>
      </c>
      <c r="B34" s="204" t="str">
        <f>'N3.01'!B34</f>
        <v>Non-Intervention Impacts</v>
      </c>
      <c r="C34" s="204" t="str">
        <f>'N3.01'!C34</f>
        <v>Methodology Change Impact</v>
      </c>
      <c r="D34" s="204" t="str">
        <f>'N3.01'!D34</f>
        <v>Non-Intervention</v>
      </c>
      <c r="F34" s="212" t="s">
        <v>51</v>
      </c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253">
        <f t="shared" ref="Q34:Q47" si="22">SUM(G34:P34)</f>
        <v>0</v>
      </c>
      <c r="S34" s="199" t="str">
        <f t="shared" si="5"/>
        <v>Units:</v>
      </c>
      <c r="T34" s="120"/>
      <c r="V34" s="199" t="str">
        <f t="shared" si="6"/>
        <v>Units:</v>
      </c>
      <c r="W34" s="120"/>
      <c r="X34" s="120"/>
      <c r="Y34" s="120"/>
      <c r="Z34" s="120"/>
      <c r="AA34" s="120"/>
      <c r="AB34" s="120"/>
      <c r="AC34" s="120"/>
      <c r="AD34" s="120"/>
      <c r="AE34" s="120"/>
      <c r="AF34" s="120"/>
      <c r="AG34" s="253">
        <f t="shared" ref="AG34:AG47" si="23">SUM(W34:AF34)</f>
        <v>0</v>
      </c>
      <c r="AI34" s="199" t="str">
        <f t="shared" si="8"/>
        <v>Units:</v>
      </c>
      <c r="AJ34" s="120"/>
      <c r="AK34" s="120"/>
      <c r="AL34" s="120"/>
      <c r="AM34" s="120"/>
      <c r="AN34" s="120"/>
      <c r="AO34" s="120"/>
      <c r="AP34" s="120"/>
      <c r="AQ34" s="120"/>
      <c r="AR34" s="120"/>
      <c r="AS34" s="120"/>
      <c r="AT34" s="253">
        <f t="shared" ref="AT34:AT47" si="24">SUM(AJ34:AS34)</f>
        <v>0</v>
      </c>
    </row>
    <row r="35" spans="1:46">
      <c r="A35" s="204" t="str">
        <f>'N3.01'!A35</f>
        <v>Stage 3:With Intervention Risk Change</v>
      </c>
      <c r="B35" s="204" t="str">
        <f>'N3.01'!B35</f>
        <v>Non-Intervention Impacts</v>
      </c>
      <c r="C35" s="204" t="str">
        <f>'N3.01'!C35</f>
        <v>Data Revision Impact</v>
      </c>
      <c r="D35" s="204" t="str">
        <f>'N3.01'!D35</f>
        <v>Non-Intervention</v>
      </c>
      <c r="F35" s="212" t="s">
        <v>51</v>
      </c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253">
        <f t="shared" si="22"/>
        <v>0</v>
      </c>
      <c r="S35" s="199" t="str">
        <f t="shared" si="5"/>
        <v>Units:</v>
      </c>
      <c r="T35" s="120"/>
      <c r="V35" s="199" t="str">
        <f t="shared" si="6"/>
        <v>Units:</v>
      </c>
      <c r="W35" s="120"/>
      <c r="X35" s="120"/>
      <c r="Y35" s="120"/>
      <c r="Z35" s="120"/>
      <c r="AA35" s="120"/>
      <c r="AB35" s="120"/>
      <c r="AC35" s="120"/>
      <c r="AD35" s="120"/>
      <c r="AE35" s="120"/>
      <c r="AF35" s="120"/>
      <c r="AG35" s="253">
        <f t="shared" si="23"/>
        <v>0</v>
      </c>
      <c r="AI35" s="199" t="str">
        <f t="shared" si="8"/>
        <v>Units:</v>
      </c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253">
        <f t="shared" si="24"/>
        <v>0</v>
      </c>
    </row>
    <row r="36" spans="1:46">
      <c r="A36" s="204" t="str">
        <f>'N3.01'!A36</f>
        <v>Stage 3:With Intervention Risk Change</v>
      </c>
      <c r="B36" s="204" t="str">
        <f>'N3.01'!B36</f>
        <v>Non-Intervention Impacts</v>
      </c>
      <c r="C36" s="204" t="str">
        <f>'N3.01'!C36</f>
        <v>Manual Over-ride on PoF or CoF</v>
      </c>
      <c r="D36" s="204" t="str">
        <f>'N3.01'!D36</f>
        <v>Non-Intervention</v>
      </c>
      <c r="F36" s="212" t="s">
        <v>51</v>
      </c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253">
        <f t="shared" si="22"/>
        <v>0</v>
      </c>
      <c r="S36" s="199" t="str">
        <f t="shared" si="5"/>
        <v>Units:</v>
      </c>
      <c r="T36" s="120"/>
      <c r="V36" s="199" t="str">
        <f t="shared" si="6"/>
        <v>Units:</v>
      </c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253">
        <f t="shared" si="23"/>
        <v>0</v>
      </c>
      <c r="AI36" s="199" t="str">
        <f t="shared" si="8"/>
        <v>Units:</v>
      </c>
      <c r="AJ36" s="120"/>
      <c r="AK36" s="120"/>
      <c r="AL36" s="120"/>
      <c r="AM36" s="120"/>
      <c r="AN36" s="120"/>
      <c r="AO36" s="120"/>
      <c r="AP36" s="120"/>
      <c r="AQ36" s="120"/>
      <c r="AR36" s="120"/>
      <c r="AS36" s="120"/>
      <c r="AT36" s="253">
        <f t="shared" si="24"/>
        <v>0</v>
      </c>
    </row>
    <row r="37" spans="1:46">
      <c r="A37" s="204" t="str">
        <f>'N3.01'!A37</f>
        <v>Stage 3:With Intervention Risk Change</v>
      </c>
      <c r="B37" s="204" t="str">
        <f>'N3.01'!B37</f>
        <v>Non-Intervention Impacts</v>
      </c>
      <c r="C37" s="204" t="str">
        <f>'N3.01'!C37</f>
        <v>Extension of Expected Asset Life</v>
      </c>
      <c r="D37" s="204" t="str">
        <f>'N3.01'!D37</f>
        <v>Non-Intervention</v>
      </c>
      <c r="F37" s="212" t="s">
        <v>51</v>
      </c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253">
        <f t="shared" si="22"/>
        <v>0</v>
      </c>
      <c r="S37" s="199" t="str">
        <f t="shared" si="5"/>
        <v>Units:</v>
      </c>
      <c r="T37" s="120"/>
      <c r="V37" s="199" t="str">
        <f t="shared" si="6"/>
        <v>Units:</v>
      </c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253">
        <f t="shared" si="23"/>
        <v>0</v>
      </c>
      <c r="AI37" s="199" t="str">
        <f t="shared" si="8"/>
        <v>Units:</v>
      </c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253">
        <f t="shared" si="24"/>
        <v>0</v>
      </c>
    </row>
    <row r="38" spans="1:46">
      <c r="A38" s="204" t="str">
        <f>'N3.01'!A38</f>
        <v>Stage 3:With Intervention Risk Change</v>
      </c>
      <c r="B38" s="204" t="str">
        <f>'N3.01'!B38</f>
        <v>Non-Intervention Impacts</v>
      </c>
      <c r="C38" s="204" t="str">
        <f>'N3.01'!C38</f>
        <v>Consequential Interventions</v>
      </c>
      <c r="D38" s="204" t="str">
        <f>'N3.01'!D38</f>
        <v>Non-Intervention</v>
      </c>
      <c r="F38" s="212" t="s">
        <v>51</v>
      </c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253">
        <f t="shared" si="22"/>
        <v>0</v>
      </c>
      <c r="S38" s="199" t="str">
        <f t="shared" si="5"/>
        <v>Units:</v>
      </c>
      <c r="T38" s="120"/>
      <c r="V38" s="199" t="str">
        <f t="shared" si="6"/>
        <v>Units:</v>
      </c>
      <c r="W38" s="120"/>
      <c r="X38" s="120"/>
      <c r="Y38" s="120"/>
      <c r="Z38" s="120"/>
      <c r="AA38" s="120"/>
      <c r="AB38" s="120"/>
      <c r="AC38" s="120"/>
      <c r="AD38" s="120"/>
      <c r="AE38" s="120"/>
      <c r="AF38" s="120"/>
      <c r="AG38" s="253">
        <f t="shared" si="23"/>
        <v>0</v>
      </c>
      <c r="AI38" s="199" t="str">
        <f t="shared" si="8"/>
        <v>Units:</v>
      </c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253">
        <f t="shared" si="24"/>
        <v>0</v>
      </c>
    </row>
    <row r="39" spans="1:46">
      <c r="A39" s="204" t="str">
        <f>'N3.01'!A39</f>
        <v>Stage 3:With Intervention Risk Change</v>
      </c>
      <c r="B39" s="204" t="str">
        <f>'N3.01'!B39</f>
        <v>Asset Intervention Impacts</v>
      </c>
      <c r="C39" s="204" t="str">
        <f>'N3.01'!C39</f>
        <v>Asset Replacement (PoF Driven)</v>
      </c>
      <c r="D39" s="204" t="str">
        <f>'N3.01'!D39</f>
        <v>Replacement</v>
      </c>
      <c r="F39" s="212" t="s">
        <v>51</v>
      </c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253">
        <f t="shared" si="22"/>
        <v>0</v>
      </c>
      <c r="S39" s="199" t="str">
        <f t="shared" si="5"/>
        <v>Units:</v>
      </c>
      <c r="T39" s="120"/>
      <c r="V39" s="199" t="str">
        <f t="shared" si="6"/>
        <v>Units:</v>
      </c>
      <c r="W39" s="120"/>
      <c r="X39" s="120"/>
      <c r="Y39" s="120"/>
      <c r="Z39" s="120"/>
      <c r="AA39" s="120"/>
      <c r="AB39" s="120"/>
      <c r="AC39" s="120"/>
      <c r="AD39" s="120"/>
      <c r="AE39" s="120"/>
      <c r="AF39" s="120"/>
      <c r="AG39" s="253">
        <f t="shared" si="23"/>
        <v>0</v>
      </c>
      <c r="AI39" s="199" t="str">
        <f t="shared" si="8"/>
        <v>Units:</v>
      </c>
      <c r="AJ39" s="120"/>
      <c r="AK39" s="120"/>
      <c r="AL39" s="120"/>
      <c r="AM39" s="120"/>
      <c r="AN39" s="120"/>
      <c r="AO39" s="120"/>
      <c r="AP39" s="120"/>
      <c r="AQ39" s="120"/>
      <c r="AR39" s="120"/>
      <c r="AS39" s="120"/>
      <c r="AT39" s="253">
        <f t="shared" si="24"/>
        <v>0</v>
      </c>
    </row>
    <row r="40" spans="1:46">
      <c r="A40" s="204" t="str">
        <f>'N3.01'!A40</f>
        <v>Stage 3:With Intervention Risk Change</v>
      </c>
      <c r="B40" s="204" t="str">
        <f>'N3.01'!B40</f>
        <v>Asset Intervention Impacts</v>
      </c>
      <c r="C40" s="204" t="str">
        <f>'N3.01'!C40</f>
        <v>Asset Replacement (CoF Driven)</v>
      </c>
      <c r="D40" s="204" t="str">
        <f>'N3.01'!D40</f>
        <v>Replacement</v>
      </c>
      <c r="F40" s="212" t="s">
        <v>51</v>
      </c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253">
        <f t="shared" si="22"/>
        <v>0</v>
      </c>
      <c r="S40" s="199" t="str">
        <f t="shared" si="5"/>
        <v>Units:</v>
      </c>
      <c r="T40" s="120"/>
      <c r="V40" s="199" t="str">
        <f t="shared" si="6"/>
        <v>Units:</v>
      </c>
      <c r="W40" s="120"/>
      <c r="X40" s="120"/>
      <c r="Y40" s="120"/>
      <c r="Z40" s="120"/>
      <c r="AA40" s="120"/>
      <c r="AB40" s="120"/>
      <c r="AC40" s="120"/>
      <c r="AD40" s="120"/>
      <c r="AE40" s="120"/>
      <c r="AF40" s="120"/>
      <c r="AG40" s="253">
        <f t="shared" si="23"/>
        <v>0</v>
      </c>
      <c r="AI40" s="199" t="str">
        <f t="shared" si="8"/>
        <v>Units:</v>
      </c>
      <c r="AJ40" s="120"/>
      <c r="AK40" s="120"/>
      <c r="AL40" s="120"/>
      <c r="AM40" s="120"/>
      <c r="AN40" s="120"/>
      <c r="AO40" s="120"/>
      <c r="AP40" s="120"/>
      <c r="AQ40" s="120"/>
      <c r="AR40" s="120"/>
      <c r="AS40" s="120"/>
      <c r="AT40" s="253">
        <f t="shared" si="24"/>
        <v>0</v>
      </c>
    </row>
    <row r="41" spans="1:46">
      <c r="A41" s="204" t="str">
        <f>'N3.01'!A41</f>
        <v>Stage 3:With Intervention Risk Change</v>
      </c>
      <c r="B41" s="204" t="str">
        <f>'N3.01'!B41</f>
        <v>Asset Intervention Impacts</v>
      </c>
      <c r="C41" s="204" t="str">
        <f>'N3.01'!C41</f>
        <v>Asset Replacement (Other Driven)</v>
      </c>
      <c r="D41" s="204" t="str">
        <f>'N3.01'!D41</f>
        <v>Replacement</v>
      </c>
      <c r="F41" s="212" t="s">
        <v>51</v>
      </c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253">
        <f t="shared" si="22"/>
        <v>0</v>
      </c>
      <c r="S41" s="199" t="str">
        <f t="shared" si="5"/>
        <v>Units:</v>
      </c>
      <c r="T41" s="120"/>
      <c r="V41" s="199" t="str">
        <f t="shared" si="6"/>
        <v>Units:</v>
      </c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253">
        <f t="shared" si="23"/>
        <v>0</v>
      </c>
      <c r="AI41" s="199" t="str">
        <f t="shared" si="8"/>
        <v>Units:</v>
      </c>
      <c r="AJ41" s="120"/>
      <c r="AK41" s="120"/>
      <c r="AL41" s="120"/>
      <c r="AM41" s="120"/>
      <c r="AN41" s="120"/>
      <c r="AO41" s="120"/>
      <c r="AP41" s="120"/>
      <c r="AQ41" s="120"/>
      <c r="AR41" s="120"/>
      <c r="AS41" s="120"/>
      <c r="AT41" s="253">
        <f t="shared" si="24"/>
        <v>0</v>
      </c>
    </row>
    <row r="42" spans="1:46">
      <c r="A42" s="204" t="str">
        <f>'N3.01'!A42</f>
        <v>Stage 3:With Intervention Risk Change</v>
      </c>
      <c r="B42" s="204" t="str">
        <f>'N3.01'!B42</f>
        <v>Asset Intervention Impacts</v>
      </c>
      <c r="C42" s="204" t="str">
        <f>'N3.01'!C42</f>
        <v>Asset Refurbishment (PoF Driven)</v>
      </c>
      <c r="D42" s="204" t="str">
        <f>'N3.01'!D42</f>
        <v>Refurbishment</v>
      </c>
      <c r="F42" s="212" t="s">
        <v>51</v>
      </c>
      <c r="G42" s="120"/>
      <c r="H42" s="120"/>
      <c r="I42" s="120"/>
      <c r="J42" s="120"/>
      <c r="K42" s="120"/>
      <c r="L42" s="120"/>
      <c r="M42" s="120"/>
      <c r="N42" s="120"/>
      <c r="O42" s="120"/>
      <c r="P42" s="120"/>
      <c r="Q42" s="253">
        <f t="shared" si="22"/>
        <v>0</v>
      </c>
      <c r="S42" s="199" t="str">
        <f t="shared" si="5"/>
        <v>Units:</v>
      </c>
      <c r="T42" s="120"/>
      <c r="V42" s="199" t="str">
        <f t="shared" si="6"/>
        <v>Units:</v>
      </c>
      <c r="W42" s="120"/>
      <c r="X42" s="120"/>
      <c r="Y42" s="120"/>
      <c r="Z42" s="120"/>
      <c r="AA42" s="120"/>
      <c r="AB42" s="120"/>
      <c r="AC42" s="120"/>
      <c r="AD42" s="120"/>
      <c r="AE42" s="120"/>
      <c r="AF42" s="120"/>
      <c r="AG42" s="253">
        <f t="shared" si="23"/>
        <v>0</v>
      </c>
      <c r="AI42" s="199" t="str">
        <f t="shared" si="8"/>
        <v>Units:</v>
      </c>
      <c r="AJ42" s="120"/>
      <c r="AK42" s="120"/>
      <c r="AL42" s="120"/>
      <c r="AM42" s="120"/>
      <c r="AN42" s="120"/>
      <c r="AO42" s="120"/>
      <c r="AP42" s="120"/>
      <c r="AQ42" s="120"/>
      <c r="AR42" s="120"/>
      <c r="AS42" s="120"/>
      <c r="AT42" s="253">
        <f t="shared" si="24"/>
        <v>0</v>
      </c>
    </row>
    <row r="43" spans="1:46">
      <c r="A43" s="204" t="str">
        <f>'N3.01'!A43</f>
        <v>Stage 3:With Intervention Risk Change</v>
      </c>
      <c r="B43" s="204" t="str">
        <f>'N3.01'!B43</f>
        <v>Asset Intervention Impacts</v>
      </c>
      <c r="C43" s="204" t="str">
        <f>'N3.01'!C43</f>
        <v>Asset Refurbishment (CoF Driven)</v>
      </c>
      <c r="D43" s="204" t="str">
        <f>'N3.01'!D43</f>
        <v>Refurbishment</v>
      </c>
      <c r="F43" s="212" t="s">
        <v>51</v>
      </c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253">
        <f t="shared" si="22"/>
        <v>0</v>
      </c>
      <c r="S43" s="199" t="str">
        <f t="shared" si="5"/>
        <v>Units:</v>
      </c>
      <c r="T43" s="120"/>
      <c r="V43" s="199" t="str">
        <f t="shared" si="6"/>
        <v>Units:</v>
      </c>
      <c r="W43" s="120"/>
      <c r="X43" s="120"/>
      <c r="Y43" s="120"/>
      <c r="Z43" s="120"/>
      <c r="AA43" s="120"/>
      <c r="AB43" s="120"/>
      <c r="AC43" s="120"/>
      <c r="AD43" s="120"/>
      <c r="AE43" s="120"/>
      <c r="AF43" s="120"/>
      <c r="AG43" s="253">
        <f t="shared" si="23"/>
        <v>0</v>
      </c>
      <c r="AI43" s="199" t="str">
        <f t="shared" si="8"/>
        <v>Units:</v>
      </c>
      <c r="AJ43" s="120"/>
      <c r="AK43" s="120"/>
      <c r="AL43" s="120"/>
      <c r="AM43" s="120"/>
      <c r="AN43" s="120"/>
      <c r="AO43" s="120"/>
      <c r="AP43" s="120"/>
      <c r="AQ43" s="120"/>
      <c r="AR43" s="120"/>
      <c r="AS43" s="120"/>
      <c r="AT43" s="253">
        <f t="shared" si="24"/>
        <v>0</v>
      </c>
    </row>
    <row r="44" spans="1:46">
      <c r="A44" s="204" t="str">
        <f>'N3.01'!A44</f>
        <v>Stage 3:With Intervention Risk Change</v>
      </c>
      <c r="B44" s="204" t="str">
        <f>'N3.01'!B44</f>
        <v>Asset Intervention Impacts</v>
      </c>
      <c r="C44" s="204" t="str">
        <f>'N3.01'!C44</f>
        <v>Asset Refurbishment (Other Driven)</v>
      </c>
      <c r="D44" s="204" t="str">
        <f>'N3.01'!D44</f>
        <v>Refurbishment</v>
      </c>
      <c r="F44" s="212" t="s">
        <v>51</v>
      </c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253">
        <f t="shared" si="22"/>
        <v>0</v>
      </c>
      <c r="S44" s="199" t="str">
        <f t="shared" si="5"/>
        <v>Units:</v>
      </c>
      <c r="T44" s="120"/>
      <c r="V44" s="199" t="str">
        <f t="shared" si="6"/>
        <v>Units:</v>
      </c>
      <c r="W44" s="120"/>
      <c r="X44" s="120"/>
      <c r="Y44" s="120"/>
      <c r="Z44" s="120"/>
      <c r="AA44" s="120"/>
      <c r="AB44" s="120"/>
      <c r="AC44" s="120"/>
      <c r="AD44" s="120"/>
      <c r="AE44" s="120"/>
      <c r="AF44" s="120"/>
      <c r="AG44" s="253">
        <f t="shared" si="23"/>
        <v>0</v>
      </c>
      <c r="AI44" s="199" t="str">
        <f t="shared" si="8"/>
        <v>Units:</v>
      </c>
      <c r="AJ44" s="120"/>
      <c r="AK44" s="120"/>
      <c r="AL44" s="120"/>
      <c r="AM44" s="120"/>
      <c r="AN44" s="120"/>
      <c r="AO44" s="120"/>
      <c r="AP44" s="120"/>
      <c r="AQ44" s="120"/>
      <c r="AR44" s="120"/>
      <c r="AS44" s="120"/>
      <c r="AT44" s="253">
        <f t="shared" si="24"/>
        <v>0</v>
      </c>
    </row>
    <row r="45" spans="1:46">
      <c r="A45" s="204" t="str">
        <f>'N3.01'!A45</f>
        <v>Stage 3:With Intervention Risk Change</v>
      </c>
      <c r="B45" s="204" t="str">
        <f>'N3.01'!B45</f>
        <v>Asset Intervention Impacts</v>
      </c>
      <c r="C45" s="204" t="str">
        <f>'N3.01'!C45</f>
        <v>Asset Replacement Due To Early Life Failures</v>
      </c>
      <c r="D45" s="204" t="str">
        <f>'N3.01'!D45</f>
        <v>Other Interventions</v>
      </c>
      <c r="F45" s="212" t="s">
        <v>51</v>
      </c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253">
        <f t="shared" si="22"/>
        <v>0</v>
      </c>
      <c r="S45" s="199" t="str">
        <f t="shared" si="5"/>
        <v>Units:</v>
      </c>
      <c r="T45" s="120"/>
      <c r="V45" s="199" t="str">
        <f t="shared" si="6"/>
        <v>Units:</v>
      </c>
      <c r="W45" s="120"/>
      <c r="X45" s="120"/>
      <c r="Y45" s="120"/>
      <c r="Z45" s="120"/>
      <c r="AA45" s="120"/>
      <c r="AB45" s="120"/>
      <c r="AC45" s="120"/>
      <c r="AD45" s="120"/>
      <c r="AE45" s="120"/>
      <c r="AF45" s="120"/>
      <c r="AG45" s="253">
        <f t="shared" si="23"/>
        <v>0</v>
      </c>
      <c r="AI45" s="199" t="str">
        <f t="shared" si="8"/>
        <v>Units:</v>
      </c>
      <c r="AJ45" s="120"/>
      <c r="AK45" s="120"/>
      <c r="AL45" s="120"/>
      <c r="AM45" s="120"/>
      <c r="AN45" s="120"/>
      <c r="AO45" s="120"/>
      <c r="AP45" s="120"/>
      <c r="AQ45" s="120"/>
      <c r="AR45" s="120"/>
      <c r="AS45" s="120"/>
      <c r="AT45" s="253">
        <f t="shared" si="24"/>
        <v>0</v>
      </c>
    </row>
    <row r="46" spans="1:46">
      <c r="A46" s="204" t="str">
        <f>'N3.01'!A46</f>
        <v>Stage 3:With Intervention Risk Change</v>
      </c>
      <c r="B46" s="204" t="str">
        <f>'N3.01'!B46</f>
        <v>Risk Changes</v>
      </c>
      <c r="C46" s="248" t="str">
        <f>'N3.01'!C46</f>
        <v>Optional entry 4</v>
      </c>
      <c r="D46" s="204" t="str">
        <f>'N3.01'!D46</f>
        <v>N/A</v>
      </c>
      <c r="F46" s="212" t="s">
        <v>51</v>
      </c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53">
        <f t="shared" si="22"/>
        <v>0</v>
      </c>
      <c r="S46" s="199" t="str">
        <f t="shared" si="5"/>
        <v>Units:</v>
      </c>
      <c r="T46" s="120"/>
      <c r="V46" s="199" t="str">
        <f t="shared" si="6"/>
        <v>Units:</v>
      </c>
      <c r="W46" s="206"/>
      <c r="X46" s="206"/>
      <c r="Y46" s="206"/>
      <c r="Z46" s="206"/>
      <c r="AA46" s="206"/>
      <c r="AB46" s="206"/>
      <c r="AC46" s="206"/>
      <c r="AD46" s="206"/>
      <c r="AE46" s="206"/>
      <c r="AF46" s="206"/>
      <c r="AG46" s="253">
        <f t="shared" si="23"/>
        <v>0</v>
      </c>
      <c r="AI46" s="199" t="str">
        <f t="shared" si="8"/>
        <v>Units:</v>
      </c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53">
        <f t="shared" si="24"/>
        <v>0</v>
      </c>
    </row>
    <row r="47" spans="1:46">
      <c r="A47" s="247" t="str">
        <f>'N3.01'!A47</f>
        <v>Stage 3: RIIO-2 With Intervention Position 2025/26</v>
      </c>
      <c r="B47" s="247" t="str">
        <f>'N3.01'!B47</f>
        <v>Total Asset Category Risk</v>
      </c>
      <c r="C47" s="247" t="str">
        <f>'N3.01'!C47</f>
        <v>With Intervention Position</v>
      </c>
      <c r="D47" s="247" t="str">
        <f>'N3.01'!D47</f>
        <v>Total</v>
      </c>
      <c r="F47" s="212" t="s">
        <v>51</v>
      </c>
      <c r="G47" s="252">
        <f>SUM(G$33:G$46)</f>
        <v>0</v>
      </c>
      <c r="H47" s="252">
        <f t="shared" ref="H47:P47" si="25">SUM(H$33:H$46)</f>
        <v>0</v>
      </c>
      <c r="I47" s="252">
        <f t="shared" si="25"/>
        <v>0</v>
      </c>
      <c r="J47" s="252">
        <f t="shared" si="25"/>
        <v>0</v>
      </c>
      <c r="K47" s="252">
        <f t="shared" si="25"/>
        <v>0</v>
      </c>
      <c r="L47" s="252">
        <f t="shared" si="25"/>
        <v>0</v>
      </c>
      <c r="M47" s="252">
        <f t="shared" si="25"/>
        <v>0</v>
      </c>
      <c r="N47" s="252">
        <f t="shared" si="25"/>
        <v>0</v>
      </c>
      <c r="O47" s="252">
        <f t="shared" si="25"/>
        <v>0</v>
      </c>
      <c r="P47" s="252">
        <f t="shared" si="25"/>
        <v>0</v>
      </c>
      <c r="Q47" s="252">
        <f t="shared" si="22"/>
        <v>0</v>
      </c>
      <c r="S47" s="199" t="str">
        <f t="shared" si="5"/>
        <v>Units:</v>
      </c>
      <c r="T47" s="120"/>
      <c r="V47" s="199" t="str">
        <f t="shared" si="6"/>
        <v>Units:</v>
      </c>
      <c r="W47" s="252">
        <f t="shared" ref="W47:AF47" si="26">SUM(W$33:W$46)</f>
        <v>0</v>
      </c>
      <c r="X47" s="252">
        <f t="shared" si="26"/>
        <v>0</v>
      </c>
      <c r="Y47" s="252">
        <f t="shared" si="26"/>
        <v>0</v>
      </c>
      <c r="Z47" s="252">
        <f t="shared" si="26"/>
        <v>0</v>
      </c>
      <c r="AA47" s="252">
        <f t="shared" si="26"/>
        <v>0</v>
      </c>
      <c r="AB47" s="252">
        <f t="shared" si="26"/>
        <v>0</v>
      </c>
      <c r="AC47" s="252">
        <f t="shared" si="26"/>
        <v>0</v>
      </c>
      <c r="AD47" s="252">
        <f t="shared" si="26"/>
        <v>0</v>
      </c>
      <c r="AE47" s="252">
        <f t="shared" si="26"/>
        <v>0</v>
      </c>
      <c r="AF47" s="252">
        <f t="shared" si="26"/>
        <v>0</v>
      </c>
      <c r="AG47" s="252">
        <f t="shared" si="23"/>
        <v>0</v>
      </c>
      <c r="AI47" s="199" t="str">
        <f t="shared" si="8"/>
        <v>Units:</v>
      </c>
      <c r="AJ47" s="252">
        <f t="shared" ref="AJ47:AS47" si="27">SUM(AJ$33:AJ$46)</f>
        <v>0</v>
      </c>
      <c r="AK47" s="252">
        <f t="shared" si="27"/>
        <v>0</v>
      </c>
      <c r="AL47" s="252">
        <f t="shared" si="27"/>
        <v>0</v>
      </c>
      <c r="AM47" s="252">
        <f t="shared" si="27"/>
        <v>0</v>
      </c>
      <c r="AN47" s="252">
        <f t="shared" si="27"/>
        <v>0</v>
      </c>
      <c r="AO47" s="252">
        <f t="shared" si="27"/>
        <v>0</v>
      </c>
      <c r="AP47" s="252">
        <f t="shared" si="27"/>
        <v>0</v>
      </c>
      <c r="AQ47" s="252">
        <f t="shared" si="27"/>
        <v>0</v>
      </c>
      <c r="AR47" s="252">
        <f t="shared" si="27"/>
        <v>0</v>
      </c>
      <c r="AS47" s="252">
        <f t="shared" si="27"/>
        <v>0</v>
      </c>
      <c r="AT47" s="252">
        <f t="shared" si="24"/>
        <v>0</v>
      </c>
    </row>
    <row r="48" spans="1:46" s="207" customFormat="1" ht="5" customHeight="1">
      <c r="S48" s="208"/>
      <c r="V48" s="208"/>
      <c r="AI48" s="208"/>
    </row>
    <row r="49" spans="1:46">
      <c r="A49" s="204" t="str">
        <f>'N3.01'!A49</f>
        <v>Long Term Risk Benefit: RIIO-2</v>
      </c>
      <c r="B49" s="204" t="str">
        <f>'N3.01'!B49</f>
        <v>Asset Intervention Impacts</v>
      </c>
      <c r="C49" s="204" t="str">
        <f>'N3.01'!C49</f>
        <v>Asset Replacement (PoF Driven)</v>
      </c>
      <c r="D49" s="204" t="str">
        <f>'N3.01'!D49</f>
        <v>N/A</v>
      </c>
      <c r="F49" s="212" t="s">
        <v>51</v>
      </c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253">
        <f t="shared" ref="Q49:Q55" si="28">SUM(G49:P49)</f>
        <v>0</v>
      </c>
      <c r="S49" s="199" t="str">
        <f t="shared" si="5"/>
        <v>Units:</v>
      </c>
      <c r="T49" s="120"/>
      <c r="V49" s="199" t="str">
        <f t="shared" si="6"/>
        <v>Units:</v>
      </c>
      <c r="W49" s="120"/>
      <c r="X49" s="120"/>
      <c r="Y49" s="120"/>
      <c r="Z49" s="120"/>
      <c r="AA49" s="120"/>
      <c r="AB49" s="120"/>
      <c r="AC49" s="120"/>
      <c r="AD49" s="120"/>
      <c r="AE49" s="120"/>
      <c r="AF49" s="120"/>
      <c r="AG49" s="253">
        <f t="shared" ref="AG49:AG55" si="29">SUM(W49:AF49)</f>
        <v>0</v>
      </c>
      <c r="AI49" s="199" t="str">
        <f t="shared" si="8"/>
        <v>Units:</v>
      </c>
      <c r="AJ49" s="120"/>
      <c r="AK49" s="120"/>
      <c r="AL49" s="120"/>
      <c r="AM49" s="120"/>
      <c r="AN49" s="120"/>
      <c r="AO49" s="120"/>
      <c r="AP49" s="120"/>
      <c r="AQ49" s="120"/>
      <c r="AR49" s="120"/>
      <c r="AS49" s="120"/>
      <c r="AT49" s="253">
        <f t="shared" ref="AT49:AT55" si="30">SUM(AJ49:AS49)</f>
        <v>0</v>
      </c>
    </row>
    <row r="50" spans="1:46">
      <c r="A50" s="204" t="str">
        <f>'N3.01'!A50</f>
        <v>Long Term Risk Benefit: RIIO-2</v>
      </c>
      <c r="B50" s="204" t="str">
        <f>'N3.01'!B50</f>
        <v>Asset Intervention Impacts</v>
      </c>
      <c r="C50" s="204" t="str">
        <f>'N3.01'!C50</f>
        <v>Asset Replacement (CoF Driven)</v>
      </c>
      <c r="D50" s="204" t="str">
        <f>'N3.01'!D50</f>
        <v>N/A</v>
      </c>
      <c r="F50" s="212" t="s">
        <v>51</v>
      </c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253">
        <f t="shared" si="28"/>
        <v>0</v>
      </c>
      <c r="S50" s="199" t="str">
        <f t="shared" si="5"/>
        <v>Units:</v>
      </c>
      <c r="T50" s="120"/>
      <c r="V50" s="199" t="str">
        <f t="shared" si="6"/>
        <v>Units:</v>
      </c>
      <c r="W50" s="120"/>
      <c r="X50" s="120"/>
      <c r="Y50" s="120"/>
      <c r="Z50" s="120"/>
      <c r="AA50" s="120"/>
      <c r="AB50" s="120"/>
      <c r="AC50" s="120"/>
      <c r="AD50" s="120"/>
      <c r="AE50" s="120"/>
      <c r="AF50" s="120"/>
      <c r="AG50" s="253">
        <f t="shared" si="29"/>
        <v>0</v>
      </c>
      <c r="AI50" s="199" t="str">
        <f t="shared" si="8"/>
        <v>Units:</v>
      </c>
      <c r="AJ50" s="120"/>
      <c r="AK50" s="120"/>
      <c r="AL50" s="120"/>
      <c r="AM50" s="120"/>
      <c r="AN50" s="120"/>
      <c r="AO50" s="120"/>
      <c r="AP50" s="120"/>
      <c r="AQ50" s="120"/>
      <c r="AR50" s="120"/>
      <c r="AS50" s="120"/>
      <c r="AT50" s="253">
        <f t="shared" si="30"/>
        <v>0</v>
      </c>
    </row>
    <row r="51" spans="1:46">
      <c r="A51" s="204" t="str">
        <f>'N3.01'!A51</f>
        <v>Long Term Risk Benefit: RIIO-2</v>
      </c>
      <c r="B51" s="204" t="str">
        <f>'N3.01'!B51</f>
        <v>Asset Intervention Impacts</v>
      </c>
      <c r="C51" s="204" t="str">
        <f>'N3.01'!C51</f>
        <v>Asset Replacement (Other Driven)</v>
      </c>
      <c r="D51" s="204" t="str">
        <f>'N3.01'!D51</f>
        <v>N/A</v>
      </c>
      <c r="F51" s="212" t="s">
        <v>51</v>
      </c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253">
        <f t="shared" si="28"/>
        <v>0</v>
      </c>
      <c r="S51" s="199" t="str">
        <f t="shared" si="5"/>
        <v>Units:</v>
      </c>
      <c r="T51" s="120"/>
      <c r="V51" s="199" t="str">
        <f t="shared" si="6"/>
        <v>Units:</v>
      </c>
      <c r="W51" s="120"/>
      <c r="X51" s="120"/>
      <c r="Y51" s="120"/>
      <c r="Z51" s="120"/>
      <c r="AA51" s="120"/>
      <c r="AB51" s="120"/>
      <c r="AC51" s="120"/>
      <c r="AD51" s="120"/>
      <c r="AE51" s="120"/>
      <c r="AF51" s="120"/>
      <c r="AG51" s="253">
        <f t="shared" si="29"/>
        <v>0</v>
      </c>
      <c r="AI51" s="199" t="str">
        <f t="shared" si="8"/>
        <v>Units:</v>
      </c>
      <c r="AJ51" s="120"/>
      <c r="AK51" s="120"/>
      <c r="AL51" s="120"/>
      <c r="AM51" s="120"/>
      <c r="AN51" s="120"/>
      <c r="AO51" s="120"/>
      <c r="AP51" s="120"/>
      <c r="AQ51" s="120"/>
      <c r="AR51" s="120"/>
      <c r="AS51" s="120"/>
      <c r="AT51" s="253">
        <f t="shared" si="30"/>
        <v>0</v>
      </c>
    </row>
    <row r="52" spans="1:46">
      <c r="A52" s="204" t="str">
        <f>'N3.01'!A52</f>
        <v>Long Term Risk Benefit: RIIO-2</v>
      </c>
      <c r="B52" s="204" t="str">
        <f>'N3.01'!B52</f>
        <v>Asset Intervention Impacts</v>
      </c>
      <c r="C52" s="204" t="str">
        <f>'N3.01'!C52</f>
        <v>Asset Refurbishment (PoF Driven)</v>
      </c>
      <c r="D52" s="204" t="str">
        <f>'N3.01'!D52</f>
        <v>N/A</v>
      </c>
      <c r="F52" s="212" t="s">
        <v>51</v>
      </c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253">
        <f t="shared" si="28"/>
        <v>0</v>
      </c>
      <c r="S52" s="199" t="str">
        <f t="shared" si="5"/>
        <v>Units:</v>
      </c>
      <c r="T52" s="120"/>
      <c r="V52" s="199" t="str">
        <f t="shared" si="6"/>
        <v>Units:</v>
      </c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253">
        <f t="shared" si="29"/>
        <v>0</v>
      </c>
      <c r="AI52" s="199" t="str">
        <f t="shared" si="8"/>
        <v>Units:</v>
      </c>
      <c r="AJ52" s="120"/>
      <c r="AK52" s="120"/>
      <c r="AL52" s="120"/>
      <c r="AM52" s="120"/>
      <c r="AN52" s="120"/>
      <c r="AO52" s="120"/>
      <c r="AP52" s="120"/>
      <c r="AQ52" s="120"/>
      <c r="AR52" s="120"/>
      <c r="AS52" s="120"/>
      <c r="AT52" s="253">
        <f t="shared" si="30"/>
        <v>0</v>
      </c>
    </row>
    <row r="53" spans="1:46">
      <c r="A53" s="204" t="str">
        <f>'N3.01'!A53</f>
        <v>Long Term Risk Benefit: RIIO-2</v>
      </c>
      <c r="B53" s="204" t="str">
        <f>'N3.01'!B53</f>
        <v>Asset Intervention Impacts</v>
      </c>
      <c r="C53" s="204" t="str">
        <f>'N3.01'!C53</f>
        <v>Asset Refurbishment (CoF Driven)</v>
      </c>
      <c r="D53" s="204" t="str">
        <f>'N3.01'!D53</f>
        <v>N/A</v>
      </c>
      <c r="F53" s="212" t="s">
        <v>51</v>
      </c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253">
        <f t="shared" si="28"/>
        <v>0</v>
      </c>
      <c r="S53" s="199" t="str">
        <f t="shared" si="5"/>
        <v>Units:</v>
      </c>
      <c r="T53" s="120"/>
      <c r="V53" s="199" t="str">
        <f t="shared" si="6"/>
        <v>Units:</v>
      </c>
      <c r="W53" s="120"/>
      <c r="X53" s="120"/>
      <c r="Y53" s="120"/>
      <c r="Z53" s="120"/>
      <c r="AA53" s="120"/>
      <c r="AB53" s="120"/>
      <c r="AC53" s="120"/>
      <c r="AD53" s="120"/>
      <c r="AE53" s="120"/>
      <c r="AF53" s="120"/>
      <c r="AG53" s="253">
        <f t="shared" si="29"/>
        <v>0</v>
      </c>
      <c r="AI53" s="199" t="str">
        <f t="shared" si="8"/>
        <v>Units:</v>
      </c>
      <c r="AJ53" s="120"/>
      <c r="AK53" s="120"/>
      <c r="AL53" s="120"/>
      <c r="AM53" s="120"/>
      <c r="AN53" s="120"/>
      <c r="AO53" s="120"/>
      <c r="AP53" s="120"/>
      <c r="AQ53" s="120"/>
      <c r="AR53" s="120"/>
      <c r="AS53" s="120"/>
      <c r="AT53" s="253">
        <f t="shared" si="30"/>
        <v>0</v>
      </c>
    </row>
    <row r="54" spans="1:46">
      <c r="A54" s="204" t="str">
        <f>'N3.01'!A54</f>
        <v>Long Term Risk Benefit: RIIO-2</v>
      </c>
      <c r="B54" s="204" t="str">
        <f>'N3.01'!B54</f>
        <v>Asset Intervention Impacts</v>
      </c>
      <c r="C54" s="204" t="str">
        <f>'N3.01'!C54</f>
        <v>Asset Refurbishment (Other Driven)</v>
      </c>
      <c r="D54" s="204" t="str">
        <f>'N3.01'!D54</f>
        <v>N/A</v>
      </c>
      <c r="F54" s="212" t="s">
        <v>51</v>
      </c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253">
        <f t="shared" si="28"/>
        <v>0</v>
      </c>
      <c r="S54" s="199" t="str">
        <f t="shared" si="5"/>
        <v>Units:</v>
      </c>
      <c r="T54" s="120"/>
      <c r="V54" s="199" t="str">
        <f t="shared" si="6"/>
        <v>Units:</v>
      </c>
      <c r="W54" s="120"/>
      <c r="X54" s="120"/>
      <c r="Y54" s="120"/>
      <c r="Z54" s="120"/>
      <c r="AA54" s="120"/>
      <c r="AB54" s="120"/>
      <c r="AC54" s="120"/>
      <c r="AD54" s="120"/>
      <c r="AE54" s="120"/>
      <c r="AF54" s="120"/>
      <c r="AG54" s="253">
        <f t="shared" si="29"/>
        <v>0</v>
      </c>
      <c r="AI54" s="199" t="str">
        <f t="shared" si="8"/>
        <v>Units:</v>
      </c>
      <c r="AJ54" s="120"/>
      <c r="AK54" s="120"/>
      <c r="AL54" s="120"/>
      <c r="AM54" s="120"/>
      <c r="AN54" s="120"/>
      <c r="AO54" s="120"/>
      <c r="AP54" s="120"/>
      <c r="AQ54" s="120"/>
      <c r="AR54" s="120"/>
      <c r="AS54" s="120"/>
      <c r="AT54" s="253">
        <f t="shared" si="30"/>
        <v>0</v>
      </c>
    </row>
    <row r="55" spans="1:46">
      <c r="A55" s="204" t="str">
        <f>'N3.01'!A55</f>
        <v>Long Term Risk Benefit: RIIO-2</v>
      </c>
      <c r="B55" s="204" t="str">
        <f>'N3.01'!B55</f>
        <v>Asset Intervention Impacts</v>
      </c>
      <c r="C55" s="204" t="str">
        <f>'N3.01'!C55</f>
        <v>Total Long Term Risk Benefit</v>
      </c>
      <c r="D55" s="204" t="str">
        <f>'N3.01'!D55</f>
        <v>Sub-Total</v>
      </c>
      <c r="F55" s="212" t="s">
        <v>51</v>
      </c>
      <c r="G55" s="252">
        <f>SUM(G$49:G$54)</f>
        <v>0</v>
      </c>
      <c r="H55" s="252">
        <f t="shared" ref="H55:P55" si="31">SUM(H$49:H$54)</f>
        <v>0</v>
      </c>
      <c r="I55" s="252">
        <f t="shared" si="31"/>
        <v>0</v>
      </c>
      <c r="J55" s="252">
        <f t="shared" si="31"/>
        <v>0</v>
      </c>
      <c r="K55" s="252">
        <f t="shared" si="31"/>
        <v>0</v>
      </c>
      <c r="L55" s="252">
        <f t="shared" si="31"/>
        <v>0</v>
      </c>
      <c r="M55" s="252">
        <f t="shared" si="31"/>
        <v>0</v>
      </c>
      <c r="N55" s="252">
        <f t="shared" si="31"/>
        <v>0</v>
      </c>
      <c r="O55" s="252">
        <f t="shared" si="31"/>
        <v>0</v>
      </c>
      <c r="P55" s="252">
        <f t="shared" si="31"/>
        <v>0</v>
      </c>
      <c r="Q55" s="253">
        <f t="shared" si="28"/>
        <v>0</v>
      </c>
      <c r="S55" s="199" t="str">
        <f t="shared" si="5"/>
        <v>Units:</v>
      </c>
      <c r="T55" s="120"/>
      <c r="V55" s="199" t="str">
        <f t="shared" si="6"/>
        <v>Units:</v>
      </c>
      <c r="W55" s="252">
        <f t="shared" ref="W55:AF55" si="32">SUM(W$49:W$54)</f>
        <v>0</v>
      </c>
      <c r="X55" s="252">
        <f t="shared" si="32"/>
        <v>0</v>
      </c>
      <c r="Y55" s="252">
        <f t="shared" si="32"/>
        <v>0</v>
      </c>
      <c r="Z55" s="252">
        <f t="shared" si="32"/>
        <v>0</v>
      </c>
      <c r="AA55" s="252">
        <f t="shared" si="32"/>
        <v>0</v>
      </c>
      <c r="AB55" s="252">
        <f t="shared" si="32"/>
        <v>0</v>
      </c>
      <c r="AC55" s="252">
        <f t="shared" si="32"/>
        <v>0</v>
      </c>
      <c r="AD55" s="252">
        <f t="shared" si="32"/>
        <v>0</v>
      </c>
      <c r="AE55" s="252">
        <f t="shared" si="32"/>
        <v>0</v>
      </c>
      <c r="AF55" s="252">
        <f t="shared" si="32"/>
        <v>0</v>
      </c>
      <c r="AG55" s="253">
        <f t="shared" si="29"/>
        <v>0</v>
      </c>
      <c r="AI55" s="199" t="str">
        <f t="shared" si="8"/>
        <v>Units:</v>
      </c>
      <c r="AJ55" s="252">
        <f t="shared" ref="AJ55:AS55" si="33">SUM(AJ$49:AJ$54)</f>
        <v>0</v>
      </c>
      <c r="AK55" s="252">
        <f t="shared" si="33"/>
        <v>0</v>
      </c>
      <c r="AL55" s="252">
        <f t="shared" si="33"/>
        <v>0</v>
      </c>
      <c r="AM55" s="252">
        <f t="shared" si="33"/>
        <v>0</v>
      </c>
      <c r="AN55" s="252">
        <f t="shared" si="33"/>
        <v>0</v>
      </c>
      <c r="AO55" s="252">
        <f t="shared" si="33"/>
        <v>0</v>
      </c>
      <c r="AP55" s="252">
        <f t="shared" si="33"/>
        <v>0</v>
      </c>
      <c r="AQ55" s="252">
        <f t="shared" si="33"/>
        <v>0</v>
      </c>
      <c r="AR55" s="252">
        <f t="shared" si="33"/>
        <v>0</v>
      </c>
      <c r="AS55" s="252">
        <f t="shared" si="33"/>
        <v>0</v>
      </c>
      <c r="AT55" s="253">
        <f t="shared" si="30"/>
        <v>0</v>
      </c>
    </row>
    <row r="56" spans="1:46" s="207" customFormat="1" ht="5" customHeight="1">
      <c r="F56" s="208"/>
      <c r="S56" s="208"/>
      <c r="V56" s="208"/>
      <c r="AI56" s="208"/>
    </row>
    <row r="78" spans="5:5">
      <c r="E78" s="209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8" tint="-0.249977111117893"/>
  </sheetPr>
  <dimension ref="A1:AG247"/>
  <sheetViews>
    <sheetView topLeftCell="A8" zoomScaleNormal="100" workbookViewId="0">
      <selection activeCell="D22" sqref="D22"/>
    </sheetView>
  </sheetViews>
  <sheetFormatPr defaultColWidth="9" defaultRowHeight="12.4"/>
  <cols>
    <col min="1" max="1" width="14.33203125" style="121" customWidth="1"/>
    <col min="2" max="2" width="34" style="121" customWidth="1"/>
    <col min="3" max="3" width="10.1328125" style="121" customWidth="1"/>
    <col min="4" max="4" width="30.86328125" style="121" customWidth="1"/>
    <col min="5" max="5" width="10.53125" style="121" customWidth="1"/>
    <col min="6" max="6" width="8.796875" style="121" customWidth="1"/>
    <col min="7" max="7" width="37.19921875" style="121" bestFit="1" customWidth="1"/>
    <col min="8" max="8" width="9.6640625" style="121" customWidth="1"/>
    <col min="9" max="9" width="49" style="121" customWidth="1"/>
    <col min="10" max="10" width="9" style="121" customWidth="1"/>
    <col min="11" max="11" width="43.86328125" style="121" bestFit="1" customWidth="1"/>
    <col min="12" max="13" width="9" style="121" customWidth="1"/>
    <col min="14" max="14" width="27.1328125" style="121" bestFit="1" customWidth="1"/>
    <col min="15" max="15" width="34.1328125" style="121" bestFit="1" customWidth="1"/>
    <col min="16" max="16" width="2.33203125" style="121" customWidth="1"/>
    <col min="17" max="17" width="20.53125" style="121" bestFit="1" customWidth="1"/>
    <col min="18" max="18" width="2.33203125" style="121" customWidth="1"/>
    <col min="19" max="19" width="21.19921875" style="121" bestFit="1" customWidth="1"/>
    <col min="20" max="20" width="9" style="121" customWidth="1"/>
    <col min="21" max="21" width="14.53125" style="121" bestFit="1" customWidth="1"/>
    <col min="22" max="22" width="10.1328125" style="121" bestFit="1" customWidth="1"/>
    <col min="23" max="38" width="9" style="121" customWidth="1"/>
    <col min="39" max="39" width="9.33203125" style="121" bestFit="1" customWidth="1"/>
    <col min="40" max="16384" width="9" style="121"/>
  </cols>
  <sheetData>
    <row r="1" spans="1:33" s="48" customFormat="1" ht="25.15">
      <c r="A1" s="1" t="str">
        <f>N0_Cover!A1</f>
        <v>RIIO-2 Regulatory Reporting Pack</v>
      </c>
      <c r="B1" s="2"/>
      <c r="C1" s="2"/>
      <c r="D1" s="2"/>
      <c r="E1" s="2"/>
      <c r="F1" s="71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</row>
    <row r="2" spans="1:33" s="61" customFormat="1" ht="22.9">
      <c r="A2" s="1">
        <f>N0_Cover!$B$12</f>
        <v>0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</row>
    <row r="3" spans="1:33" s="47" customFormat="1" ht="19.899999999999999">
      <c r="A3" s="5" t="str">
        <f>"Workbook " &amp; N0_Cover!$B$14</f>
        <v>Workbook N: NARM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</row>
    <row r="4" spans="1:33" s="47" customFormat="1" ht="19.899999999999999">
      <c r="A4" s="7" t="str">
        <f>"Submission Version " &amp; N0_Cover!$B$15 &amp; " - Submitted on " &amp; TEXT(N0_Cover!$B$16,"dd mmm yyyy")</f>
        <v>Submission Version  - Submitted on 00 Jan 1900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</row>
    <row r="5" spans="1:33" s="47" customFormat="1" ht="19.899999999999999">
      <c r="A5" s="7" t="str">
        <f>"Template Version: " &amp; N0_Cover!$B$11</f>
        <v>Template Version: v1.0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</row>
    <row r="6" spans="1:33" s="46" customFormat="1" ht="19.899999999999999">
      <c r="A6" s="5" t="str">
        <f ca="1">"Sheet: " &amp;VLOOKUP(RIGHT(CELL("filename",A1),LEN(CELL("filename",A1))-FIND("]",CELL("filename",A1))),'N0.1_Contents'!$A$11:$B$98,2,FALSE)</f>
        <v>Sheet: N0.6 Lookup References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</row>
    <row r="7" spans="1:33" s="48" customFormat="1" ht="17.649999999999999">
      <c r="A7" s="7" t="str">
        <f>"Prices Base: " &amp; 'N0.5_Data_Constants'!C13</f>
        <v>Prices Base: 2018/19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</row>
    <row r="8" spans="1:33" s="129" customFormat="1">
      <c r="A8" s="140" t="str">
        <f>"Error Checks: " &amp; IF(ISERROR(MATCH("Error",$A$9:$G$9,0)),"OK","Error")</f>
        <v>Error Checks: OK</v>
      </c>
      <c r="B8" s="141"/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1"/>
      <c r="AE8" s="141"/>
      <c r="AF8" s="141"/>
      <c r="AG8" s="141"/>
    </row>
    <row r="9" spans="1:33" s="129" customFormat="1">
      <c r="A9" s="146" t="str">
        <f t="shared" ref="A9:R9" si="0">IF(ISERROR(MATCH("Error",A10:A270,0)),"-","Error")</f>
        <v>-</v>
      </c>
      <c r="B9" s="146" t="str">
        <f t="shared" si="0"/>
        <v>-</v>
      </c>
      <c r="C9" s="146" t="str">
        <f t="shared" si="0"/>
        <v>-</v>
      </c>
      <c r="D9" s="146" t="str">
        <f t="shared" si="0"/>
        <v>-</v>
      </c>
      <c r="E9" s="146" t="str">
        <f t="shared" si="0"/>
        <v>-</v>
      </c>
      <c r="F9" s="146" t="str">
        <f t="shared" si="0"/>
        <v>-</v>
      </c>
      <c r="G9" s="146" t="str">
        <f t="shared" si="0"/>
        <v>-</v>
      </c>
      <c r="H9" s="146" t="str">
        <f t="shared" si="0"/>
        <v>-</v>
      </c>
      <c r="I9" s="146" t="str">
        <f t="shared" si="0"/>
        <v>-</v>
      </c>
      <c r="J9" s="146" t="str">
        <f t="shared" si="0"/>
        <v>-</v>
      </c>
      <c r="K9" s="146" t="str">
        <f t="shared" si="0"/>
        <v>-</v>
      </c>
      <c r="L9" s="146" t="str">
        <f t="shared" si="0"/>
        <v>-</v>
      </c>
      <c r="M9" s="146" t="str">
        <f t="shared" si="0"/>
        <v>-</v>
      </c>
      <c r="N9" s="146" t="str">
        <f t="shared" si="0"/>
        <v>-</v>
      </c>
      <c r="O9" s="146" t="str">
        <f t="shared" si="0"/>
        <v>-</v>
      </c>
      <c r="P9" s="146" t="str">
        <f t="shared" si="0"/>
        <v>-</v>
      </c>
      <c r="Q9" s="146" t="str">
        <f t="shared" si="0"/>
        <v>-</v>
      </c>
      <c r="R9" s="146" t="str">
        <f t="shared" si="0"/>
        <v>-</v>
      </c>
      <c r="S9" s="146" t="str">
        <f>IF(ISERROR(MATCH("Error",S10:S271,0)),"-","Error")</f>
        <v>-</v>
      </c>
      <c r="T9" s="146" t="str">
        <f t="shared" ref="T9:AG9" si="1">IF(ISERROR(MATCH("Error",T10:T270,0)),"-","Error")</f>
        <v>-</v>
      </c>
      <c r="U9" s="146" t="str">
        <f t="shared" si="1"/>
        <v>-</v>
      </c>
      <c r="V9" s="146" t="str">
        <f t="shared" si="1"/>
        <v>-</v>
      </c>
      <c r="W9" s="146" t="str">
        <f t="shared" si="1"/>
        <v>-</v>
      </c>
      <c r="X9" s="146" t="str">
        <f t="shared" si="1"/>
        <v>-</v>
      </c>
      <c r="Y9" s="146" t="str">
        <f t="shared" si="1"/>
        <v>-</v>
      </c>
      <c r="Z9" s="146" t="str">
        <f t="shared" si="1"/>
        <v>-</v>
      </c>
      <c r="AA9" s="146" t="str">
        <f t="shared" si="1"/>
        <v>-</v>
      </c>
      <c r="AB9" s="146" t="str">
        <f t="shared" si="1"/>
        <v>-</v>
      </c>
      <c r="AC9" s="146" t="str">
        <f t="shared" si="1"/>
        <v>-</v>
      </c>
      <c r="AD9" s="146" t="str">
        <f t="shared" si="1"/>
        <v>-</v>
      </c>
      <c r="AE9" s="146" t="str">
        <f t="shared" si="1"/>
        <v>-</v>
      </c>
      <c r="AF9" s="146" t="str">
        <f t="shared" si="1"/>
        <v>-</v>
      </c>
      <c r="AG9" s="146" t="str">
        <f t="shared" si="1"/>
        <v>-</v>
      </c>
    </row>
    <row r="12" spans="1:33" ht="17.649999999999999">
      <c r="A12" s="9" t="s">
        <v>634</v>
      </c>
      <c r="B12" s="178" t="e">
        <f>VLOOKUP(N0_Cover!B12,N0_Cover!A21:C32, 3, FALSE)</f>
        <v>#N/A</v>
      </c>
      <c r="D12" s="179"/>
      <c r="E12" s="3"/>
      <c r="F12" s="9" t="s">
        <v>633</v>
      </c>
      <c r="N12" s="9" t="s">
        <v>181</v>
      </c>
      <c r="O12" s="3"/>
      <c r="Q12" s="9"/>
    </row>
    <row r="13" spans="1:33">
      <c r="A13" s="76" t="s">
        <v>286</v>
      </c>
      <c r="B13" s="76" t="s">
        <v>80</v>
      </c>
      <c r="C13" s="76" t="s">
        <v>49</v>
      </c>
      <c r="F13" s="76" t="s">
        <v>286</v>
      </c>
      <c r="G13" s="76" t="s">
        <v>263</v>
      </c>
      <c r="H13" s="76" t="s">
        <v>49</v>
      </c>
      <c r="I13" s="76" t="s">
        <v>270</v>
      </c>
      <c r="J13" s="76" t="s">
        <v>49</v>
      </c>
      <c r="K13" s="76" t="s">
        <v>285</v>
      </c>
      <c r="L13" s="76" t="s">
        <v>49</v>
      </c>
      <c r="N13" s="76" t="s">
        <v>605</v>
      </c>
      <c r="O13" s="150" t="s">
        <v>53</v>
      </c>
      <c r="Q13" s="76" t="s">
        <v>606</v>
      </c>
      <c r="S13" s="76" t="s">
        <v>616</v>
      </c>
      <c r="U13" s="76" t="s">
        <v>637</v>
      </c>
      <c r="V13" s="76" t="s">
        <v>638</v>
      </c>
      <c r="W13" s="76" t="s">
        <v>711</v>
      </c>
    </row>
    <row r="14" spans="1:33">
      <c r="A14" s="158" t="s">
        <v>203</v>
      </c>
      <c r="B14" s="238" t="e">
        <f t="shared" ref="B14:B63" si="2">INDEX($G$14:$L$63, $F14, MATCH($B$12, $G$13:$L$13, 0))</f>
        <v>#N/A</v>
      </c>
      <c r="C14" s="180" t="e">
        <f t="shared" ref="C14:C63" si="3">INDEX($G$14:$L$63, $F14, MATCH($B$12, $G$13:$L$13, 0)+1)</f>
        <v>#N/A</v>
      </c>
      <c r="E14" s="235"/>
      <c r="F14" s="158" t="s">
        <v>203</v>
      </c>
      <c r="G14" s="268" t="s">
        <v>689</v>
      </c>
      <c r="H14" s="121" t="s">
        <v>50</v>
      </c>
      <c r="I14" s="181" t="s">
        <v>287</v>
      </c>
      <c r="J14" s="121" t="s">
        <v>1</v>
      </c>
      <c r="K14" s="3" t="s">
        <v>288</v>
      </c>
      <c r="L14" s="121" t="s">
        <v>50</v>
      </c>
      <c r="N14" s="151" t="s">
        <v>611</v>
      </c>
      <c r="O14" s="151" t="s">
        <v>182</v>
      </c>
      <c r="Q14" s="236" t="s">
        <v>618</v>
      </c>
      <c r="S14" s="151" t="s">
        <v>54</v>
      </c>
      <c r="U14" s="233" t="s">
        <v>410</v>
      </c>
      <c r="V14" s="233" t="s">
        <v>639</v>
      </c>
      <c r="W14" s="233">
        <v>2022</v>
      </c>
    </row>
    <row r="15" spans="1:33">
      <c r="A15" s="158" t="s">
        <v>204</v>
      </c>
      <c r="B15" s="238" t="e">
        <f t="shared" si="2"/>
        <v>#N/A</v>
      </c>
      <c r="C15" s="180" t="e">
        <f t="shared" si="3"/>
        <v>#N/A</v>
      </c>
      <c r="F15" s="158" t="s">
        <v>204</v>
      </c>
      <c r="G15" s="268" t="s">
        <v>690</v>
      </c>
      <c r="H15" s="121" t="s">
        <v>50</v>
      </c>
      <c r="I15" s="181" t="s">
        <v>289</v>
      </c>
      <c r="J15" s="121" t="s">
        <v>1</v>
      </c>
      <c r="K15" s="3" t="s">
        <v>290</v>
      </c>
      <c r="L15" s="121" t="s">
        <v>50</v>
      </c>
      <c r="N15" s="151" t="s">
        <v>612</v>
      </c>
      <c r="O15" s="151" t="s">
        <v>183</v>
      </c>
      <c r="Q15" s="236" t="s">
        <v>619</v>
      </c>
      <c r="S15" s="151" t="s">
        <v>55</v>
      </c>
      <c r="U15" s="234" t="s">
        <v>411</v>
      </c>
      <c r="V15" s="234" t="s">
        <v>640</v>
      </c>
      <c r="W15" s="233">
        <v>2023</v>
      </c>
    </row>
    <row r="16" spans="1:33">
      <c r="A16" s="158" t="s">
        <v>205</v>
      </c>
      <c r="B16" s="238" t="e">
        <f t="shared" si="2"/>
        <v>#N/A</v>
      </c>
      <c r="C16" s="180" t="e">
        <f t="shared" si="3"/>
        <v>#N/A</v>
      </c>
      <c r="F16" s="158" t="s">
        <v>205</v>
      </c>
      <c r="G16" s="268" t="s">
        <v>691</v>
      </c>
      <c r="H16" s="121" t="s">
        <v>50</v>
      </c>
      <c r="I16" s="181" t="s">
        <v>291</v>
      </c>
      <c r="J16" s="121" t="s">
        <v>1</v>
      </c>
      <c r="K16" s="3" t="s">
        <v>292</v>
      </c>
      <c r="L16" s="121" t="s">
        <v>50</v>
      </c>
      <c r="N16" s="151" t="s">
        <v>613</v>
      </c>
      <c r="O16" s="151" t="s">
        <v>184</v>
      </c>
      <c r="Q16" s="236" t="s">
        <v>620</v>
      </c>
      <c r="S16" s="151" t="s">
        <v>117</v>
      </c>
      <c r="U16" s="74" t="s">
        <v>77</v>
      </c>
      <c r="V16" s="233" t="s">
        <v>641</v>
      </c>
      <c r="W16" s="233">
        <v>2024</v>
      </c>
    </row>
    <row r="17" spans="1:23">
      <c r="A17" s="158" t="s">
        <v>206</v>
      </c>
      <c r="B17" s="238" t="e">
        <f t="shared" si="2"/>
        <v>#N/A</v>
      </c>
      <c r="C17" s="180" t="e">
        <f t="shared" si="3"/>
        <v>#N/A</v>
      </c>
      <c r="F17" s="158" t="s">
        <v>206</v>
      </c>
      <c r="G17" s="268" t="s">
        <v>692</v>
      </c>
      <c r="H17" s="121" t="s">
        <v>1</v>
      </c>
      <c r="I17" s="181" t="s">
        <v>293</v>
      </c>
      <c r="J17" s="121" t="s">
        <v>1</v>
      </c>
      <c r="K17" s="3" t="s">
        <v>294</v>
      </c>
      <c r="L17" s="121" t="s">
        <v>50</v>
      </c>
      <c r="N17" s="151" t="s">
        <v>614</v>
      </c>
      <c r="O17" s="151" t="s">
        <v>185</v>
      </c>
      <c r="Q17" s="236" t="s">
        <v>621</v>
      </c>
      <c r="S17" s="242" t="s">
        <v>118</v>
      </c>
      <c r="V17" s="234" t="s">
        <v>52</v>
      </c>
      <c r="W17" s="233">
        <v>2025</v>
      </c>
    </row>
    <row r="18" spans="1:23">
      <c r="A18" s="158" t="s">
        <v>207</v>
      </c>
      <c r="B18" s="238" t="e">
        <f t="shared" si="2"/>
        <v>#N/A</v>
      </c>
      <c r="C18" s="180" t="e">
        <f t="shared" si="3"/>
        <v>#N/A</v>
      </c>
      <c r="F18" s="158" t="s">
        <v>207</v>
      </c>
      <c r="G18" s="268" t="s">
        <v>693</v>
      </c>
      <c r="H18" s="121" t="s">
        <v>1</v>
      </c>
      <c r="I18" s="181" t="s">
        <v>295</v>
      </c>
      <c r="J18" s="121" t="s">
        <v>1</v>
      </c>
      <c r="K18" s="3" t="s">
        <v>296</v>
      </c>
      <c r="L18" s="121" t="s">
        <v>50</v>
      </c>
      <c r="N18" s="74" t="s">
        <v>77</v>
      </c>
      <c r="O18" s="74" t="s">
        <v>77</v>
      </c>
      <c r="Q18" s="236" t="s">
        <v>622</v>
      </c>
      <c r="S18" s="233" t="s">
        <v>617</v>
      </c>
      <c r="V18" s="74" t="s">
        <v>77</v>
      </c>
      <c r="W18" s="233">
        <v>2026</v>
      </c>
    </row>
    <row r="19" spans="1:23">
      <c r="A19" s="158" t="s">
        <v>208</v>
      </c>
      <c r="B19" s="238" t="e">
        <f t="shared" si="2"/>
        <v>#N/A</v>
      </c>
      <c r="C19" s="180" t="e">
        <f t="shared" si="3"/>
        <v>#N/A</v>
      </c>
      <c r="F19" s="158" t="s">
        <v>208</v>
      </c>
      <c r="G19" s="268" t="s">
        <v>694</v>
      </c>
      <c r="H19" s="121" t="s">
        <v>50</v>
      </c>
      <c r="I19" s="181" t="s">
        <v>297</v>
      </c>
      <c r="J19" s="121" t="s">
        <v>1</v>
      </c>
      <c r="K19" s="3" t="s">
        <v>298</v>
      </c>
      <c r="L19" s="121" t="s">
        <v>50</v>
      </c>
      <c r="Q19" s="236" t="s">
        <v>623</v>
      </c>
      <c r="S19" s="245" t="s">
        <v>26</v>
      </c>
      <c r="W19" s="74" t="s">
        <v>77</v>
      </c>
    </row>
    <row r="20" spans="1:23">
      <c r="A20" s="158" t="s">
        <v>425</v>
      </c>
      <c r="B20" s="238" t="e">
        <f t="shared" si="2"/>
        <v>#N/A</v>
      </c>
      <c r="C20" s="180" t="e">
        <f t="shared" si="3"/>
        <v>#N/A</v>
      </c>
      <c r="F20" s="158" t="s">
        <v>425</v>
      </c>
      <c r="G20" s="268" t="s">
        <v>695</v>
      </c>
      <c r="H20" s="121" t="s">
        <v>50</v>
      </c>
      <c r="I20" s="181" t="s">
        <v>299</v>
      </c>
      <c r="J20" s="121" t="s">
        <v>50</v>
      </c>
      <c r="K20" s="3" t="s">
        <v>307</v>
      </c>
      <c r="L20" s="121" t="s">
        <v>50</v>
      </c>
      <c r="Q20" s="236" t="s">
        <v>624</v>
      </c>
      <c r="S20" s="234" t="s">
        <v>78</v>
      </c>
    </row>
    <row r="21" spans="1:23">
      <c r="A21" s="158" t="s">
        <v>426</v>
      </c>
      <c r="B21" s="238" t="e">
        <f t="shared" si="2"/>
        <v>#N/A</v>
      </c>
      <c r="C21" s="180" t="e">
        <f t="shared" si="3"/>
        <v>#N/A</v>
      </c>
      <c r="F21" s="158" t="s">
        <v>426</v>
      </c>
      <c r="G21" s="268" t="s">
        <v>696</v>
      </c>
      <c r="H21" s="121" t="s">
        <v>50</v>
      </c>
      <c r="I21" s="181" t="s">
        <v>300</v>
      </c>
      <c r="J21" s="121" t="s">
        <v>50</v>
      </c>
      <c r="K21" s="3" t="s">
        <v>309</v>
      </c>
      <c r="L21" s="121" t="s">
        <v>50</v>
      </c>
      <c r="Q21" s="236" t="s">
        <v>625</v>
      </c>
      <c r="S21" s="74" t="s">
        <v>77</v>
      </c>
    </row>
    <row r="22" spans="1:23">
      <c r="A22" s="158" t="s">
        <v>427</v>
      </c>
      <c r="B22" s="238" t="e">
        <f t="shared" si="2"/>
        <v>#N/A</v>
      </c>
      <c r="C22" s="180" t="e">
        <f t="shared" si="3"/>
        <v>#N/A</v>
      </c>
      <c r="F22" s="158" t="s">
        <v>427</v>
      </c>
      <c r="G22" s="268" t="s">
        <v>697</v>
      </c>
      <c r="H22" s="121" t="s">
        <v>50</v>
      </c>
      <c r="I22" s="181" t="s">
        <v>301</v>
      </c>
      <c r="J22" s="121" t="s">
        <v>50</v>
      </c>
      <c r="K22" s="3" t="s">
        <v>311</v>
      </c>
      <c r="L22" s="121" t="s">
        <v>50</v>
      </c>
      <c r="Q22" s="236" t="s">
        <v>626</v>
      </c>
    </row>
    <row r="23" spans="1:23">
      <c r="A23" s="158" t="s">
        <v>428</v>
      </c>
      <c r="B23" s="238" t="e">
        <f t="shared" si="2"/>
        <v>#N/A</v>
      </c>
      <c r="C23" s="180" t="e">
        <f t="shared" si="3"/>
        <v>#N/A</v>
      </c>
      <c r="F23" s="158" t="s">
        <v>428</v>
      </c>
      <c r="G23" s="268" t="s">
        <v>698</v>
      </c>
      <c r="H23" s="121" t="s">
        <v>50</v>
      </c>
      <c r="I23" s="181" t="s">
        <v>302</v>
      </c>
      <c r="J23" s="121" t="s">
        <v>50</v>
      </c>
      <c r="K23" s="3" t="s">
        <v>313</v>
      </c>
      <c r="L23" s="121" t="s">
        <v>50</v>
      </c>
      <c r="Q23" s="236" t="s">
        <v>627</v>
      </c>
    </row>
    <row r="24" spans="1:23">
      <c r="A24" s="158" t="s">
        <v>429</v>
      </c>
      <c r="B24" s="238" t="e">
        <f t="shared" si="2"/>
        <v>#N/A</v>
      </c>
      <c r="C24" s="180" t="e">
        <f t="shared" si="3"/>
        <v>#N/A</v>
      </c>
      <c r="F24" s="158" t="s">
        <v>429</v>
      </c>
      <c r="G24" s="268" t="s">
        <v>699</v>
      </c>
      <c r="H24" s="121" t="s">
        <v>1</v>
      </c>
      <c r="I24" s="181" t="s">
        <v>303</v>
      </c>
      <c r="J24" s="121" t="s">
        <v>50</v>
      </c>
      <c r="K24" s="3" t="s">
        <v>315</v>
      </c>
      <c r="L24" s="121" t="s">
        <v>50</v>
      </c>
      <c r="Q24" s="240" t="s">
        <v>628</v>
      </c>
    </row>
    <row r="25" spans="1:23">
      <c r="A25" s="158" t="s">
        <v>430</v>
      </c>
      <c r="B25" s="238" t="e">
        <f t="shared" si="2"/>
        <v>#N/A</v>
      </c>
      <c r="C25" s="180" t="e">
        <f t="shared" si="3"/>
        <v>#N/A</v>
      </c>
      <c r="F25" s="158" t="s">
        <v>430</v>
      </c>
      <c r="G25" s="268" t="s">
        <v>304</v>
      </c>
      <c r="H25" s="121" t="s">
        <v>1</v>
      </c>
      <c r="I25" s="181" t="s">
        <v>305</v>
      </c>
      <c r="J25" s="121" t="s">
        <v>50</v>
      </c>
      <c r="K25" s="3" t="s">
        <v>317</v>
      </c>
      <c r="L25" s="121" t="s">
        <v>50</v>
      </c>
      <c r="Q25" s="74" t="s">
        <v>77</v>
      </c>
    </row>
    <row r="26" spans="1:23">
      <c r="A26" s="158" t="s">
        <v>209</v>
      </c>
      <c r="B26" s="238" t="e">
        <f t="shared" si="2"/>
        <v>#N/A</v>
      </c>
      <c r="C26" s="180" t="e">
        <f t="shared" si="3"/>
        <v>#N/A</v>
      </c>
      <c r="F26" s="158" t="s">
        <v>209</v>
      </c>
      <c r="G26" s="268" t="s">
        <v>700</v>
      </c>
      <c r="H26" s="121" t="s">
        <v>50</v>
      </c>
      <c r="I26" s="182" t="s">
        <v>306</v>
      </c>
      <c r="J26" s="182" t="s">
        <v>50</v>
      </c>
      <c r="K26" s="3" t="s">
        <v>319</v>
      </c>
      <c r="L26" s="121" t="s">
        <v>50</v>
      </c>
    </row>
    <row r="27" spans="1:23">
      <c r="A27" s="158" t="s">
        <v>210</v>
      </c>
      <c r="B27" s="238" t="e">
        <f t="shared" si="2"/>
        <v>#N/A</v>
      </c>
      <c r="C27" s="180" t="e">
        <f t="shared" si="3"/>
        <v>#N/A</v>
      </c>
      <c r="F27" s="158" t="s">
        <v>210</v>
      </c>
      <c r="G27" s="268" t="s">
        <v>701</v>
      </c>
      <c r="H27" s="121" t="s">
        <v>50</v>
      </c>
      <c r="I27" s="182" t="s">
        <v>308</v>
      </c>
      <c r="J27" s="182" t="s">
        <v>50</v>
      </c>
      <c r="K27" s="3" t="s">
        <v>320</v>
      </c>
      <c r="L27" s="121" t="s">
        <v>50</v>
      </c>
    </row>
    <row r="28" spans="1:23">
      <c r="A28" s="158" t="s">
        <v>211</v>
      </c>
      <c r="B28" s="238" t="e">
        <f t="shared" si="2"/>
        <v>#N/A</v>
      </c>
      <c r="C28" s="180" t="e">
        <f t="shared" si="3"/>
        <v>#N/A</v>
      </c>
      <c r="F28" s="158" t="s">
        <v>211</v>
      </c>
      <c r="G28" s="268" t="s">
        <v>702</v>
      </c>
      <c r="H28" s="121" t="s">
        <v>50</v>
      </c>
      <c r="I28" s="182" t="s">
        <v>310</v>
      </c>
      <c r="J28" s="182" t="s">
        <v>50</v>
      </c>
      <c r="K28" s="3" t="s">
        <v>321</v>
      </c>
      <c r="L28" s="121" t="s">
        <v>50</v>
      </c>
    </row>
    <row r="29" spans="1:23">
      <c r="A29" s="158" t="s">
        <v>212</v>
      </c>
      <c r="B29" s="238" t="e">
        <f t="shared" si="2"/>
        <v>#N/A</v>
      </c>
      <c r="C29" s="180" t="e">
        <f t="shared" si="3"/>
        <v>#N/A</v>
      </c>
      <c r="F29" s="158" t="s">
        <v>212</v>
      </c>
      <c r="G29" s="268" t="s">
        <v>703</v>
      </c>
      <c r="H29" s="121" t="s">
        <v>50</v>
      </c>
      <c r="I29" s="182" t="s">
        <v>312</v>
      </c>
      <c r="J29" s="182" t="s">
        <v>50</v>
      </c>
      <c r="K29" s="3" t="s">
        <v>322</v>
      </c>
      <c r="L29" s="121" t="s">
        <v>50</v>
      </c>
    </row>
    <row r="30" spans="1:23">
      <c r="A30" s="158" t="s">
        <v>213</v>
      </c>
      <c r="B30" s="238" t="e">
        <f t="shared" si="2"/>
        <v>#N/A</v>
      </c>
      <c r="C30" s="180" t="e">
        <f t="shared" si="3"/>
        <v>#N/A</v>
      </c>
      <c r="F30" s="158" t="s">
        <v>213</v>
      </c>
      <c r="G30" s="268" t="s">
        <v>704</v>
      </c>
      <c r="H30" s="121" t="s">
        <v>50</v>
      </c>
      <c r="I30" s="182" t="s">
        <v>314</v>
      </c>
      <c r="J30" s="182" t="s">
        <v>50</v>
      </c>
      <c r="K30" s="3" t="s">
        <v>323</v>
      </c>
      <c r="L30" s="121" t="s">
        <v>50</v>
      </c>
    </row>
    <row r="31" spans="1:23">
      <c r="A31" s="158" t="s">
        <v>214</v>
      </c>
      <c r="B31" s="238" t="e">
        <f t="shared" si="2"/>
        <v>#N/A</v>
      </c>
      <c r="C31" s="180" t="e">
        <f t="shared" si="3"/>
        <v>#N/A</v>
      </c>
      <c r="F31" s="158" t="s">
        <v>214</v>
      </c>
      <c r="G31" s="268" t="s">
        <v>705</v>
      </c>
      <c r="H31" s="121" t="s">
        <v>1</v>
      </c>
      <c r="I31" s="182" t="s">
        <v>316</v>
      </c>
      <c r="J31" s="182" t="s">
        <v>50</v>
      </c>
      <c r="K31" s="3" t="s">
        <v>324</v>
      </c>
      <c r="L31" s="121" t="s">
        <v>50</v>
      </c>
    </row>
    <row r="32" spans="1:23">
      <c r="A32" s="158" t="s">
        <v>215</v>
      </c>
      <c r="B32" s="238" t="e">
        <f t="shared" si="2"/>
        <v>#N/A</v>
      </c>
      <c r="C32" s="180" t="e">
        <f t="shared" si="3"/>
        <v>#N/A</v>
      </c>
      <c r="F32" s="158" t="s">
        <v>215</v>
      </c>
      <c r="G32" s="268" t="s">
        <v>706</v>
      </c>
      <c r="H32" s="121" t="s">
        <v>1</v>
      </c>
      <c r="I32" s="182" t="s">
        <v>344</v>
      </c>
      <c r="J32" s="182" t="s">
        <v>318</v>
      </c>
      <c r="K32" s="3" t="s">
        <v>325</v>
      </c>
      <c r="L32" s="121" t="s">
        <v>50</v>
      </c>
    </row>
    <row r="33" spans="1:12">
      <c r="A33" s="158" t="s">
        <v>216</v>
      </c>
      <c r="B33" s="238" t="e">
        <f t="shared" si="2"/>
        <v>#N/A</v>
      </c>
      <c r="C33" s="180" t="e">
        <f t="shared" si="3"/>
        <v>#N/A</v>
      </c>
      <c r="F33" s="158" t="s">
        <v>216</v>
      </c>
      <c r="G33" s="268" t="s">
        <v>707</v>
      </c>
      <c r="H33" s="121" t="s">
        <v>50</v>
      </c>
      <c r="I33" s="182" t="s">
        <v>344</v>
      </c>
      <c r="J33" s="182" t="s">
        <v>318</v>
      </c>
      <c r="K33" s="3" t="s">
        <v>326</v>
      </c>
      <c r="L33" s="121" t="s">
        <v>50</v>
      </c>
    </row>
    <row r="34" spans="1:12">
      <c r="A34" s="158" t="s">
        <v>217</v>
      </c>
      <c r="B34" s="238" t="e">
        <f t="shared" si="2"/>
        <v>#N/A</v>
      </c>
      <c r="C34" s="180" t="e">
        <f t="shared" si="3"/>
        <v>#N/A</v>
      </c>
      <c r="F34" s="158" t="s">
        <v>217</v>
      </c>
      <c r="G34" s="268" t="s">
        <v>708</v>
      </c>
      <c r="H34" s="121" t="s">
        <v>50</v>
      </c>
      <c r="I34" s="182" t="s">
        <v>344</v>
      </c>
      <c r="J34" s="182" t="s">
        <v>318</v>
      </c>
      <c r="K34" s="3" t="s">
        <v>327</v>
      </c>
      <c r="L34" s="121" t="s">
        <v>50</v>
      </c>
    </row>
    <row r="35" spans="1:12">
      <c r="A35" s="158" t="s">
        <v>218</v>
      </c>
      <c r="B35" s="238" t="e">
        <f t="shared" si="2"/>
        <v>#N/A</v>
      </c>
      <c r="C35" s="180" t="e">
        <f t="shared" si="3"/>
        <v>#N/A</v>
      </c>
      <c r="F35" s="158" t="s">
        <v>218</v>
      </c>
      <c r="G35" s="268" t="s">
        <v>344</v>
      </c>
      <c r="H35" s="268" t="s">
        <v>318</v>
      </c>
      <c r="I35" s="182" t="s">
        <v>344</v>
      </c>
      <c r="J35" s="182" t="s">
        <v>318</v>
      </c>
      <c r="K35" s="3" t="s">
        <v>328</v>
      </c>
      <c r="L35" s="121" t="s">
        <v>50</v>
      </c>
    </row>
    <row r="36" spans="1:12">
      <c r="A36" s="158" t="s">
        <v>219</v>
      </c>
      <c r="B36" s="238" t="e">
        <f t="shared" si="2"/>
        <v>#N/A</v>
      </c>
      <c r="C36" s="180" t="e">
        <f t="shared" si="3"/>
        <v>#N/A</v>
      </c>
      <c r="F36" s="158" t="s">
        <v>219</v>
      </c>
      <c r="G36" s="268" t="s">
        <v>344</v>
      </c>
      <c r="H36" s="268" t="s">
        <v>318</v>
      </c>
      <c r="I36" s="182" t="s">
        <v>344</v>
      </c>
      <c r="J36" s="182" t="s">
        <v>318</v>
      </c>
      <c r="K36" s="3" t="s">
        <v>329</v>
      </c>
      <c r="L36" s="121" t="s">
        <v>1</v>
      </c>
    </row>
    <row r="37" spans="1:12">
      <c r="A37" s="158" t="s">
        <v>431</v>
      </c>
      <c r="B37" s="238" t="e">
        <f t="shared" si="2"/>
        <v>#N/A</v>
      </c>
      <c r="C37" s="180" t="e">
        <f t="shared" si="3"/>
        <v>#N/A</v>
      </c>
      <c r="F37" s="158" t="s">
        <v>431</v>
      </c>
      <c r="G37" s="268" t="s">
        <v>344</v>
      </c>
      <c r="H37" s="268" t="s">
        <v>318</v>
      </c>
      <c r="I37" s="182" t="s">
        <v>344</v>
      </c>
      <c r="J37" s="182" t="s">
        <v>318</v>
      </c>
      <c r="K37" s="3" t="s">
        <v>330</v>
      </c>
      <c r="L37" s="121" t="s">
        <v>1</v>
      </c>
    </row>
    <row r="38" spans="1:12">
      <c r="A38" s="158" t="s">
        <v>432</v>
      </c>
      <c r="B38" s="238" t="e">
        <f t="shared" si="2"/>
        <v>#N/A</v>
      </c>
      <c r="C38" s="180" t="e">
        <f t="shared" si="3"/>
        <v>#N/A</v>
      </c>
      <c r="F38" s="158" t="s">
        <v>432</v>
      </c>
      <c r="G38" s="268" t="s">
        <v>344</v>
      </c>
      <c r="H38" s="268" t="s">
        <v>318</v>
      </c>
      <c r="I38" s="182" t="s">
        <v>344</v>
      </c>
      <c r="J38" s="182" t="s">
        <v>318</v>
      </c>
      <c r="K38" s="3" t="s">
        <v>331</v>
      </c>
      <c r="L38" s="121" t="s">
        <v>50</v>
      </c>
    </row>
    <row r="39" spans="1:12">
      <c r="A39" s="158" t="s">
        <v>433</v>
      </c>
      <c r="B39" s="238" t="e">
        <f t="shared" si="2"/>
        <v>#N/A</v>
      </c>
      <c r="C39" s="180" t="e">
        <f t="shared" si="3"/>
        <v>#N/A</v>
      </c>
      <c r="F39" s="158" t="s">
        <v>433</v>
      </c>
      <c r="G39" s="268" t="s">
        <v>344</v>
      </c>
      <c r="H39" s="268" t="s">
        <v>318</v>
      </c>
      <c r="I39" s="182" t="s">
        <v>344</v>
      </c>
      <c r="J39" s="182" t="s">
        <v>318</v>
      </c>
      <c r="K39" s="3" t="s">
        <v>332</v>
      </c>
      <c r="L39" s="121" t="s">
        <v>50</v>
      </c>
    </row>
    <row r="40" spans="1:12">
      <c r="A40" s="158" t="s">
        <v>220</v>
      </c>
      <c r="B40" s="238" t="e">
        <f t="shared" si="2"/>
        <v>#N/A</v>
      </c>
      <c r="C40" s="180" t="e">
        <f t="shared" si="3"/>
        <v>#N/A</v>
      </c>
      <c r="F40" s="158" t="s">
        <v>220</v>
      </c>
      <c r="G40" s="268" t="s">
        <v>344</v>
      </c>
      <c r="H40" s="268" t="s">
        <v>318</v>
      </c>
      <c r="I40" s="182" t="s">
        <v>344</v>
      </c>
      <c r="J40" s="182" t="s">
        <v>318</v>
      </c>
      <c r="K40" s="3" t="s">
        <v>333</v>
      </c>
      <c r="L40" s="121" t="s">
        <v>50</v>
      </c>
    </row>
    <row r="41" spans="1:12">
      <c r="A41" s="158" t="s">
        <v>221</v>
      </c>
      <c r="B41" s="238" t="e">
        <f t="shared" si="2"/>
        <v>#N/A</v>
      </c>
      <c r="C41" s="180" t="e">
        <f t="shared" si="3"/>
        <v>#N/A</v>
      </c>
      <c r="F41" s="158" t="s">
        <v>221</v>
      </c>
      <c r="G41" s="268" t="s">
        <v>344</v>
      </c>
      <c r="H41" s="268" t="s">
        <v>318</v>
      </c>
      <c r="I41" s="182" t="s">
        <v>344</v>
      </c>
      <c r="J41" s="182" t="s">
        <v>318</v>
      </c>
      <c r="K41" s="3" t="s">
        <v>334</v>
      </c>
      <c r="L41" s="121" t="s">
        <v>50</v>
      </c>
    </row>
    <row r="42" spans="1:12">
      <c r="A42" s="158" t="s">
        <v>222</v>
      </c>
      <c r="B42" s="238" t="e">
        <f t="shared" si="2"/>
        <v>#N/A</v>
      </c>
      <c r="C42" s="180" t="e">
        <f t="shared" si="3"/>
        <v>#N/A</v>
      </c>
      <c r="F42" s="158" t="s">
        <v>222</v>
      </c>
      <c r="G42" s="268" t="s">
        <v>344</v>
      </c>
      <c r="H42" s="268" t="s">
        <v>318</v>
      </c>
      <c r="I42" s="182" t="s">
        <v>344</v>
      </c>
      <c r="J42" s="182" t="s">
        <v>318</v>
      </c>
      <c r="K42" s="3" t="s">
        <v>335</v>
      </c>
      <c r="L42" s="121" t="s">
        <v>50</v>
      </c>
    </row>
    <row r="43" spans="1:12">
      <c r="A43" s="158" t="s">
        <v>223</v>
      </c>
      <c r="B43" s="238" t="e">
        <f t="shared" si="2"/>
        <v>#N/A</v>
      </c>
      <c r="C43" s="180" t="e">
        <f t="shared" si="3"/>
        <v>#N/A</v>
      </c>
      <c r="F43" s="158" t="s">
        <v>223</v>
      </c>
      <c r="G43" s="268" t="s">
        <v>344</v>
      </c>
      <c r="H43" s="268" t="s">
        <v>318</v>
      </c>
      <c r="I43" s="182" t="s">
        <v>344</v>
      </c>
      <c r="J43" s="182" t="s">
        <v>318</v>
      </c>
      <c r="K43" s="3" t="s">
        <v>336</v>
      </c>
      <c r="L43" s="121" t="s">
        <v>50</v>
      </c>
    </row>
    <row r="44" spans="1:12">
      <c r="A44" s="158" t="s">
        <v>224</v>
      </c>
      <c r="B44" s="238" t="e">
        <f t="shared" si="2"/>
        <v>#N/A</v>
      </c>
      <c r="C44" s="180" t="e">
        <f t="shared" si="3"/>
        <v>#N/A</v>
      </c>
      <c r="F44" s="158" t="s">
        <v>224</v>
      </c>
      <c r="G44" s="268" t="s">
        <v>344</v>
      </c>
      <c r="H44" s="268" t="s">
        <v>318</v>
      </c>
      <c r="I44" s="182" t="s">
        <v>344</v>
      </c>
      <c r="J44" s="182" t="s">
        <v>318</v>
      </c>
      <c r="K44" s="3" t="s">
        <v>337</v>
      </c>
      <c r="L44" s="121" t="s">
        <v>50</v>
      </c>
    </row>
    <row r="45" spans="1:12">
      <c r="A45" s="158" t="s">
        <v>225</v>
      </c>
      <c r="B45" s="238" t="e">
        <f t="shared" si="2"/>
        <v>#N/A</v>
      </c>
      <c r="C45" s="180" t="e">
        <f t="shared" si="3"/>
        <v>#N/A</v>
      </c>
      <c r="F45" s="158" t="s">
        <v>225</v>
      </c>
      <c r="G45" s="268" t="s">
        <v>344</v>
      </c>
      <c r="H45" s="268" t="s">
        <v>318</v>
      </c>
      <c r="I45" s="182" t="s">
        <v>344</v>
      </c>
      <c r="J45" s="182" t="s">
        <v>318</v>
      </c>
      <c r="K45" s="3" t="s">
        <v>338</v>
      </c>
      <c r="L45" s="121" t="s">
        <v>50</v>
      </c>
    </row>
    <row r="46" spans="1:12">
      <c r="A46" s="158" t="s">
        <v>226</v>
      </c>
      <c r="B46" s="238" t="e">
        <f t="shared" si="2"/>
        <v>#N/A</v>
      </c>
      <c r="C46" s="180" t="e">
        <f t="shared" si="3"/>
        <v>#N/A</v>
      </c>
      <c r="F46" s="158" t="s">
        <v>226</v>
      </c>
      <c r="G46" s="268" t="s">
        <v>344</v>
      </c>
      <c r="H46" s="268" t="s">
        <v>318</v>
      </c>
      <c r="I46" s="182" t="s">
        <v>344</v>
      </c>
      <c r="J46" s="182" t="s">
        <v>318</v>
      </c>
      <c r="K46" s="3" t="s">
        <v>339</v>
      </c>
      <c r="L46" s="121" t="s">
        <v>50</v>
      </c>
    </row>
    <row r="47" spans="1:12">
      <c r="A47" s="158" t="s">
        <v>227</v>
      </c>
      <c r="B47" s="238" t="e">
        <f t="shared" si="2"/>
        <v>#N/A</v>
      </c>
      <c r="C47" s="180" t="e">
        <f t="shared" si="3"/>
        <v>#N/A</v>
      </c>
      <c r="F47" s="158" t="s">
        <v>227</v>
      </c>
      <c r="G47" s="268" t="s">
        <v>344</v>
      </c>
      <c r="H47" s="268" t="s">
        <v>318</v>
      </c>
      <c r="I47" s="182" t="s">
        <v>344</v>
      </c>
      <c r="J47" s="182" t="s">
        <v>318</v>
      </c>
      <c r="K47" s="3" t="s">
        <v>340</v>
      </c>
      <c r="L47" s="121" t="s">
        <v>50</v>
      </c>
    </row>
    <row r="48" spans="1:12">
      <c r="A48" s="158" t="s">
        <v>228</v>
      </c>
      <c r="B48" s="238" t="e">
        <f t="shared" si="2"/>
        <v>#N/A</v>
      </c>
      <c r="C48" s="180" t="e">
        <f t="shared" si="3"/>
        <v>#N/A</v>
      </c>
      <c r="F48" s="158" t="s">
        <v>228</v>
      </c>
      <c r="G48" s="268" t="s">
        <v>344</v>
      </c>
      <c r="H48" s="268" t="s">
        <v>318</v>
      </c>
      <c r="I48" s="182" t="s">
        <v>344</v>
      </c>
      <c r="J48" s="182" t="s">
        <v>318</v>
      </c>
      <c r="K48" s="3" t="s">
        <v>341</v>
      </c>
      <c r="L48" s="121" t="s">
        <v>50</v>
      </c>
    </row>
    <row r="49" spans="1:12">
      <c r="A49" s="158" t="s">
        <v>240</v>
      </c>
      <c r="B49" s="238" t="e">
        <f t="shared" si="2"/>
        <v>#N/A</v>
      </c>
      <c r="C49" s="180" t="e">
        <f t="shared" si="3"/>
        <v>#N/A</v>
      </c>
      <c r="F49" s="158" t="s">
        <v>240</v>
      </c>
      <c r="G49" s="268" t="s">
        <v>344</v>
      </c>
      <c r="H49" s="268" t="s">
        <v>318</v>
      </c>
      <c r="I49" s="182" t="s">
        <v>344</v>
      </c>
      <c r="J49" s="182" t="s">
        <v>318</v>
      </c>
      <c r="K49" s="3" t="s">
        <v>342</v>
      </c>
      <c r="L49" s="121" t="s">
        <v>50</v>
      </c>
    </row>
    <row r="50" spans="1:12">
      <c r="A50" s="158" t="s">
        <v>241</v>
      </c>
      <c r="B50" s="238" t="e">
        <f t="shared" si="2"/>
        <v>#N/A</v>
      </c>
      <c r="C50" s="180" t="e">
        <f t="shared" si="3"/>
        <v>#N/A</v>
      </c>
      <c r="F50" s="158" t="s">
        <v>241</v>
      </c>
      <c r="G50" s="268" t="s">
        <v>344</v>
      </c>
      <c r="H50" s="268" t="s">
        <v>318</v>
      </c>
      <c r="I50" s="182" t="s">
        <v>344</v>
      </c>
      <c r="J50" s="182" t="s">
        <v>318</v>
      </c>
      <c r="K50" s="3" t="s">
        <v>343</v>
      </c>
      <c r="L50" s="121" t="s">
        <v>50</v>
      </c>
    </row>
    <row r="51" spans="1:12">
      <c r="A51" s="158" t="s">
        <v>242</v>
      </c>
      <c r="B51" s="238" t="e">
        <f t="shared" si="2"/>
        <v>#N/A</v>
      </c>
      <c r="C51" s="180" t="e">
        <f t="shared" si="3"/>
        <v>#N/A</v>
      </c>
      <c r="F51" s="158" t="s">
        <v>242</v>
      </c>
      <c r="G51" s="268" t="s">
        <v>344</v>
      </c>
      <c r="H51" s="268" t="s">
        <v>318</v>
      </c>
      <c r="I51" s="182" t="s">
        <v>344</v>
      </c>
      <c r="J51" s="182" t="s">
        <v>318</v>
      </c>
      <c r="K51" s="182" t="s">
        <v>344</v>
      </c>
      <c r="L51" s="182" t="s">
        <v>318</v>
      </c>
    </row>
    <row r="52" spans="1:12">
      <c r="A52" s="158" t="s">
        <v>434</v>
      </c>
      <c r="B52" s="238" t="e">
        <f t="shared" si="2"/>
        <v>#N/A</v>
      </c>
      <c r="C52" s="180" t="e">
        <f t="shared" si="3"/>
        <v>#N/A</v>
      </c>
      <c r="F52" s="158" t="s">
        <v>434</v>
      </c>
      <c r="G52" s="268" t="s">
        <v>344</v>
      </c>
      <c r="H52" s="268" t="s">
        <v>318</v>
      </c>
      <c r="I52" s="182" t="s">
        <v>344</v>
      </c>
      <c r="J52" s="182" t="s">
        <v>318</v>
      </c>
      <c r="K52" s="182" t="s">
        <v>344</v>
      </c>
      <c r="L52" s="182" t="s">
        <v>318</v>
      </c>
    </row>
    <row r="53" spans="1:12">
      <c r="A53" s="158" t="s">
        <v>243</v>
      </c>
      <c r="B53" s="238" t="e">
        <f t="shared" si="2"/>
        <v>#N/A</v>
      </c>
      <c r="C53" s="180" t="e">
        <f t="shared" si="3"/>
        <v>#N/A</v>
      </c>
      <c r="F53" s="158" t="s">
        <v>243</v>
      </c>
      <c r="G53" s="268" t="s">
        <v>344</v>
      </c>
      <c r="H53" s="268" t="s">
        <v>318</v>
      </c>
      <c r="I53" s="182" t="s">
        <v>344</v>
      </c>
      <c r="J53" s="182" t="s">
        <v>318</v>
      </c>
      <c r="K53" s="182" t="s">
        <v>344</v>
      </c>
      <c r="L53" s="182" t="s">
        <v>318</v>
      </c>
    </row>
    <row r="54" spans="1:12">
      <c r="A54" s="158" t="s">
        <v>244</v>
      </c>
      <c r="B54" s="238" t="e">
        <f t="shared" si="2"/>
        <v>#N/A</v>
      </c>
      <c r="C54" s="180" t="e">
        <f t="shared" si="3"/>
        <v>#N/A</v>
      </c>
      <c r="F54" s="158" t="s">
        <v>244</v>
      </c>
      <c r="G54" s="268" t="s">
        <v>344</v>
      </c>
      <c r="H54" s="268" t="s">
        <v>318</v>
      </c>
      <c r="I54" s="182" t="s">
        <v>344</v>
      </c>
      <c r="J54" s="182" t="s">
        <v>318</v>
      </c>
      <c r="K54" s="182" t="s">
        <v>344</v>
      </c>
      <c r="L54" s="182" t="s">
        <v>318</v>
      </c>
    </row>
    <row r="55" spans="1:12">
      <c r="A55" s="158" t="s">
        <v>245</v>
      </c>
      <c r="B55" s="238" t="e">
        <f t="shared" si="2"/>
        <v>#N/A</v>
      </c>
      <c r="C55" s="180" t="e">
        <f t="shared" si="3"/>
        <v>#N/A</v>
      </c>
      <c r="F55" s="158" t="s">
        <v>245</v>
      </c>
      <c r="G55" s="268" t="s">
        <v>344</v>
      </c>
      <c r="H55" s="268" t="s">
        <v>318</v>
      </c>
      <c r="I55" s="182" t="s">
        <v>344</v>
      </c>
      <c r="J55" s="182" t="s">
        <v>318</v>
      </c>
      <c r="K55" s="182" t="s">
        <v>344</v>
      </c>
      <c r="L55" s="182" t="s">
        <v>318</v>
      </c>
    </row>
    <row r="56" spans="1:12">
      <c r="A56" s="158" t="s">
        <v>246</v>
      </c>
      <c r="B56" s="238" t="e">
        <f t="shared" si="2"/>
        <v>#N/A</v>
      </c>
      <c r="C56" s="180" t="e">
        <f t="shared" si="3"/>
        <v>#N/A</v>
      </c>
      <c r="F56" s="158" t="s">
        <v>246</v>
      </c>
      <c r="G56" s="268" t="s">
        <v>344</v>
      </c>
      <c r="H56" s="268" t="s">
        <v>318</v>
      </c>
      <c r="I56" s="182" t="s">
        <v>344</v>
      </c>
      <c r="J56" s="182" t="s">
        <v>318</v>
      </c>
      <c r="K56" s="182" t="s">
        <v>344</v>
      </c>
      <c r="L56" s="182" t="s">
        <v>318</v>
      </c>
    </row>
    <row r="57" spans="1:12">
      <c r="A57" s="158" t="s">
        <v>247</v>
      </c>
      <c r="B57" s="238" t="e">
        <f t="shared" si="2"/>
        <v>#N/A</v>
      </c>
      <c r="C57" s="180" t="e">
        <f t="shared" si="3"/>
        <v>#N/A</v>
      </c>
      <c r="F57" s="158" t="s">
        <v>247</v>
      </c>
      <c r="G57" s="268" t="s">
        <v>344</v>
      </c>
      <c r="H57" s="268" t="s">
        <v>318</v>
      </c>
      <c r="I57" s="182" t="s">
        <v>344</v>
      </c>
      <c r="J57" s="182" t="s">
        <v>318</v>
      </c>
      <c r="K57" s="182" t="s">
        <v>344</v>
      </c>
      <c r="L57" s="182" t="s">
        <v>318</v>
      </c>
    </row>
    <row r="58" spans="1:12">
      <c r="A58" s="158" t="s">
        <v>248</v>
      </c>
      <c r="B58" s="238" t="e">
        <f t="shared" si="2"/>
        <v>#N/A</v>
      </c>
      <c r="C58" s="180" t="e">
        <f t="shared" si="3"/>
        <v>#N/A</v>
      </c>
      <c r="F58" s="158" t="s">
        <v>248</v>
      </c>
      <c r="G58" s="268" t="s">
        <v>344</v>
      </c>
      <c r="H58" s="268" t="s">
        <v>318</v>
      </c>
      <c r="I58" s="182" t="s">
        <v>344</v>
      </c>
      <c r="J58" s="182" t="s">
        <v>318</v>
      </c>
      <c r="K58" s="182" t="s">
        <v>344</v>
      </c>
      <c r="L58" s="182" t="s">
        <v>318</v>
      </c>
    </row>
    <row r="59" spans="1:12">
      <c r="A59" s="158" t="s">
        <v>249</v>
      </c>
      <c r="B59" s="238" t="e">
        <f t="shared" si="2"/>
        <v>#N/A</v>
      </c>
      <c r="C59" s="180" t="e">
        <f t="shared" si="3"/>
        <v>#N/A</v>
      </c>
      <c r="F59" s="158" t="s">
        <v>249</v>
      </c>
      <c r="G59" s="268" t="s">
        <v>344</v>
      </c>
      <c r="H59" s="268" t="s">
        <v>318</v>
      </c>
      <c r="I59" s="182" t="s">
        <v>344</v>
      </c>
      <c r="J59" s="182" t="s">
        <v>318</v>
      </c>
      <c r="K59" s="182" t="s">
        <v>344</v>
      </c>
      <c r="L59" s="182" t="s">
        <v>318</v>
      </c>
    </row>
    <row r="60" spans="1:12">
      <c r="A60" s="158" t="s">
        <v>250</v>
      </c>
      <c r="B60" s="238" t="e">
        <f t="shared" si="2"/>
        <v>#N/A</v>
      </c>
      <c r="C60" s="180" t="e">
        <f t="shared" si="3"/>
        <v>#N/A</v>
      </c>
      <c r="F60" s="158" t="s">
        <v>250</v>
      </c>
      <c r="G60" s="268" t="s">
        <v>344</v>
      </c>
      <c r="H60" s="268" t="s">
        <v>318</v>
      </c>
      <c r="I60" s="182" t="s">
        <v>344</v>
      </c>
      <c r="J60" s="182" t="s">
        <v>318</v>
      </c>
      <c r="K60" s="182" t="s">
        <v>344</v>
      </c>
      <c r="L60" s="182" t="s">
        <v>318</v>
      </c>
    </row>
    <row r="61" spans="1:12">
      <c r="A61" s="158" t="s">
        <v>435</v>
      </c>
      <c r="B61" s="238" t="e">
        <f t="shared" si="2"/>
        <v>#N/A</v>
      </c>
      <c r="C61" s="180" t="e">
        <f t="shared" si="3"/>
        <v>#N/A</v>
      </c>
      <c r="F61" s="158" t="s">
        <v>435</v>
      </c>
      <c r="G61" s="268" t="s">
        <v>344</v>
      </c>
      <c r="H61" s="268" t="s">
        <v>318</v>
      </c>
      <c r="I61" s="182" t="s">
        <v>344</v>
      </c>
      <c r="J61" s="182" t="s">
        <v>318</v>
      </c>
      <c r="K61" s="182" t="s">
        <v>344</v>
      </c>
      <c r="L61" s="182" t="s">
        <v>318</v>
      </c>
    </row>
    <row r="62" spans="1:12">
      <c r="A62" s="158" t="s">
        <v>436</v>
      </c>
      <c r="B62" s="238" t="e">
        <f t="shared" si="2"/>
        <v>#N/A</v>
      </c>
      <c r="C62" s="180" t="e">
        <f t="shared" si="3"/>
        <v>#N/A</v>
      </c>
      <c r="F62" s="158" t="s">
        <v>436</v>
      </c>
      <c r="G62" s="268" t="s">
        <v>344</v>
      </c>
      <c r="H62" s="268" t="s">
        <v>318</v>
      </c>
      <c r="I62" s="182" t="s">
        <v>344</v>
      </c>
      <c r="J62" s="182" t="s">
        <v>318</v>
      </c>
      <c r="K62" s="182" t="s">
        <v>344</v>
      </c>
      <c r="L62" s="182" t="s">
        <v>318</v>
      </c>
    </row>
    <row r="63" spans="1:12">
      <c r="A63" s="158" t="s">
        <v>437</v>
      </c>
      <c r="B63" s="238" t="e">
        <f t="shared" si="2"/>
        <v>#N/A</v>
      </c>
      <c r="C63" s="180" t="e">
        <f t="shared" si="3"/>
        <v>#N/A</v>
      </c>
      <c r="F63" s="158" t="s">
        <v>437</v>
      </c>
      <c r="G63" s="268" t="s">
        <v>344</v>
      </c>
      <c r="H63" s="268" t="s">
        <v>318</v>
      </c>
      <c r="I63" s="182" t="s">
        <v>344</v>
      </c>
      <c r="J63" s="182" t="s">
        <v>318</v>
      </c>
      <c r="K63" s="182" t="s">
        <v>344</v>
      </c>
      <c r="L63" s="182" t="s">
        <v>318</v>
      </c>
    </row>
    <row r="64" spans="1:12" ht="14.25">
      <c r="A64" s="74" t="s">
        <v>77</v>
      </c>
      <c r="B64" s="74" t="s">
        <v>77</v>
      </c>
      <c r="C64" s="74" t="s">
        <v>77</v>
      </c>
      <c r="D64"/>
      <c r="F64" s="74" t="s">
        <v>77</v>
      </c>
      <c r="G64" s="74" t="s">
        <v>77</v>
      </c>
      <c r="H64" s="74" t="s">
        <v>77</v>
      </c>
      <c r="I64" s="74" t="s">
        <v>77</v>
      </c>
      <c r="J64" s="74" t="s">
        <v>77</v>
      </c>
      <c r="K64" s="74" t="s">
        <v>77</v>
      </c>
      <c r="L64" s="74" t="s">
        <v>77</v>
      </c>
    </row>
    <row r="65" spans="1:4">
      <c r="A65" s="3"/>
      <c r="B65" s="75"/>
      <c r="C65" s="13"/>
      <c r="D65" s="3"/>
    </row>
    <row r="66" spans="1:4">
      <c r="A66" s="3"/>
      <c r="B66" s="75"/>
      <c r="C66" s="13"/>
      <c r="D66" s="3"/>
    </row>
    <row r="67" spans="1:4">
      <c r="C67" s="3"/>
      <c r="D67" s="3"/>
    </row>
    <row r="68" spans="1:4">
      <c r="C68" s="3"/>
      <c r="D68" s="3"/>
    </row>
    <row r="69" spans="1:4">
      <c r="C69" s="3"/>
      <c r="D69" s="3"/>
    </row>
    <row r="70" spans="1:4">
      <c r="C70" s="3"/>
      <c r="D70" s="3"/>
    </row>
    <row r="71" spans="1:4">
      <c r="C71" s="3"/>
      <c r="D71" s="3"/>
    </row>
    <row r="72" spans="1:4">
      <c r="C72" s="3"/>
      <c r="D72" s="3"/>
    </row>
    <row r="73" spans="1:4">
      <c r="C73" s="3"/>
      <c r="D73" s="3"/>
    </row>
    <row r="74" spans="1:4">
      <c r="C74" s="3"/>
      <c r="D74" s="3"/>
    </row>
    <row r="75" spans="1:4">
      <c r="C75" s="3"/>
      <c r="D75" s="3"/>
    </row>
    <row r="76" spans="1:4">
      <c r="C76" s="3"/>
      <c r="D76" s="3"/>
    </row>
    <row r="77" spans="1:4">
      <c r="C77" s="3"/>
      <c r="D77" s="3"/>
    </row>
    <row r="78" spans="1:4">
      <c r="C78" s="3"/>
      <c r="D78" s="3"/>
    </row>
    <row r="79" spans="1:4">
      <c r="C79" s="3"/>
      <c r="D79" s="3"/>
    </row>
    <row r="80" spans="1:4">
      <c r="C80" s="3"/>
      <c r="D80" s="3"/>
    </row>
    <row r="81" spans="3:11">
      <c r="C81" s="3"/>
      <c r="D81" s="3"/>
    </row>
    <row r="82" spans="3:11" ht="14.25">
      <c r="C82" s="3"/>
      <c r="D82" s="3"/>
      <c r="K82"/>
    </row>
    <row r="83" spans="3:11" ht="14.25">
      <c r="C83" s="3"/>
      <c r="D83" s="3"/>
      <c r="K83"/>
    </row>
    <row r="84" spans="3:11" ht="14.25">
      <c r="C84" s="3"/>
      <c r="D84" s="3"/>
      <c r="K84"/>
    </row>
    <row r="85" spans="3:11" ht="14.25">
      <c r="C85" s="3"/>
      <c r="D85" s="3"/>
      <c r="K85"/>
    </row>
    <row r="86" spans="3:11" ht="14.25">
      <c r="C86" s="3"/>
      <c r="D86" s="3"/>
      <c r="K86"/>
    </row>
    <row r="87" spans="3:11" ht="14.25">
      <c r="C87" s="3"/>
      <c r="D87" s="3"/>
      <c r="K87"/>
    </row>
    <row r="88" spans="3:11" ht="14.25">
      <c r="C88" s="3"/>
      <c r="D88" s="3"/>
      <c r="K88"/>
    </row>
    <row r="89" spans="3:11" ht="14.25">
      <c r="C89" s="3"/>
      <c r="D89" s="3"/>
      <c r="K89"/>
    </row>
    <row r="90" spans="3:11" ht="14.25">
      <c r="C90" s="3"/>
      <c r="D90" s="3"/>
      <c r="K90"/>
    </row>
    <row r="91" spans="3:11" ht="14.25">
      <c r="C91" s="3"/>
      <c r="D91" s="3"/>
      <c r="K91"/>
    </row>
    <row r="92" spans="3:11" ht="14.25">
      <c r="C92" s="3"/>
      <c r="D92" s="3"/>
      <c r="K92"/>
    </row>
    <row r="93" spans="3:11" ht="14.25">
      <c r="C93" s="3"/>
      <c r="D93" s="3"/>
      <c r="K93"/>
    </row>
    <row r="94" spans="3:11" ht="14.25">
      <c r="C94" s="3"/>
      <c r="D94" s="3"/>
      <c r="K94"/>
    </row>
    <row r="95" spans="3:11" ht="14.25">
      <c r="C95" s="3"/>
      <c r="D95" s="3"/>
      <c r="K95"/>
    </row>
    <row r="96" spans="3:11" ht="14.25">
      <c r="C96" s="3"/>
      <c r="D96" s="3"/>
      <c r="K96"/>
    </row>
    <row r="97" spans="3:11" ht="14.25">
      <c r="C97" s="3"/>
      <c r="D97" s="3"/>
      <c r="K97"/>
    </row>
    <row r="98" spans="3:11" ht="14.25">
      <c r="C98" s="3"/>
      <c r="D98" s="3"/>
      <c r="K98"/>
    </row>
    <row r="99" spans="3:11" ht="14.25">
      <c r="C99" s="3"/>
      <c r="D99" s="3"/>
      <c r="K99"/>
    </row>
    <row r="100" spans="3:11" ht="14.25">
      <c r="C100" s="3"/>
      <c r="D100" s="3"/>
      <c r="K100"/>
    </row>
    <row r="101" spans="3:11" ht="14.25">
      <c r="C101" s="3"/>
      <c r="D101" s="3"/>
      <c r="K101"/>
    </row>
    <row r="102" spans="3:11" ht="14.25">
      <c r="C102" s="3"/>
      <c r="D102" s="3"/>
      <c r="K102"/>
    </row>
    <row r="103" spans="3:11" ht="14.25">
      <c r="C103" s="3"/>
      <c r="D103" s="3"/>
      <c r="K103"/>
    </row>
    <row r="104" spans="3:11" ht="14.25">
      <c r="C104" s="3"/>
      <c r="D104" s="3"/>
      <c r="K104"/>
    </row>
    <row r="105" spans="3:11" ht="14.25">
      <c r="C105" s="3"/>
      <c r="D105" s="3"/>
      <c r="K105"/>
    </row>
    <row r="106" spans="3:11" ht="14.25">
      <c r="C106" s="3"/>
      <c r="D106" s="3"/>
      <c r="K106"/>
    </row>
    <row r="107" spans="3:11" ht="14.25">
      <c r="C107" s="3"/>
      <c r="D107" s="3"/>
      <c r="K107"/>
    </row>
    <row r="108" spans="3:11" ht="14.25">
      <c r="C108" s="3"/>
      <c r="D108" s="3"/>
      <c r="K108"/>
    </row>
    <row r="109" spans="3:11" ht="14.25">
      <c r="C109" s="3"/>
      <c r="D109" s="3"/>
      <c r="K109"/>
    </row>
    <row r="110" spans="3:11" ht="14.25">
      <c r="C110" s="3"/>
      <c r="D110" s="3"/>
      <c r="K110"/>
    </row>
    <row r="111" spans="3:11" ht="14.25">
      <c r="C111" s="3"/>
      <c r="D111" s="3"/>
      <c r="K111"/>
    </row>
    <row r="112" spans="3:11" ht="14.25">
      <c r="C112" s="3"/>
      <c r="D112" s="3"/>
      <c r="K112"/>
    </row>
    <row r="113" spans="3:11" ht="14.25">
      <c r="C113" s="3"/>
      <c r="D113" s="3"/>
      <c r="K113"/>
    </row>
    <row r="114" spans="3:11" ht="14.25">
      <c r="C114" s="3"/>
      <c r="D114" s="3"/>
      <c r="K114"/>
    </row>
    <row r="115" spans="3:11" ht="14.25">
      <c r="C115" s="3"/>
      <c r="D115" s="3"/>
      <c r="K115"/>
    </row>
    <row r="116" spans="3:11" ht="14.25">
      <c r="C116" s="3"/>
      <c r="D116" s="3"/>
      <c r="K116"/>
    </row>
    <row r="117" spans="3:11" ht="14.25">
      <c r="C117" s="3"/>
      <c r="D117" s="3"/>
      <c r="K117"/>
    </row>
    <row r="118" spans="3:11" ht="14.25">
      <c r="C118" s="3"/>
      <c r="D118" s="3"/>
      <c r="K118"/>
    </row>
    <row r="119" spans="3:11" ht="14.25">
      <c r="C119" s="3"/>
      <c r="D119" s="3"/>
      <c r="K119"/>
    </row>
    <row r="120" spans="3:11" ht="14.25">
      <c r="C120" s="3"/>
      <c r="D120" s="3"/>
      <c r="K120"/>
    </row>
    <row r="121" spans="3:11" ht="14.25">
      <c r="C121" s="3"/>
      <c r="D121" s="3"/>
      <c r="K121"/>
    </row>
    <row r="122" spans="3:11" ht="14.25">
      <c r="C122" s="3"/>
      <c r="D122" s="3"/>
      <c r="K122"/>
    </row>
    <row r="123" spans="3:11" ht="14.25">
      <c r="C123" s="3"/>
      <c r="D123" s="3"/>
      <c r="K123"/>
    </row>
    <row r="124" spans="3:11" ht="14.25">
      <c r="C124" s="3"/>
      <c r="D124" s="3"/>
      <c r="K124"/>
    </row>
    <row r="125" spans="3:11" ht="14.25">
      <c r="C125" s="3"/>
      <c r="D125" s="3"/>
      <c r="K125"/>
    </row>
    <row r="126" spans="3:11" ht="14.25">
      <c r="C126" s="3"/>
      <c r="D126" s="3"/>
      <c r="K126"/>
    </row>
    <row r="127" spans="3:11" ht="14.25">
      <c r="C127" s="3"/>
      <c r="D127" s="3"/>
      <c r="K127"/>
    </row>
    <row r="128" spans="3:11" ht="14.25">
      <c r="C128" s="3"/>
      <c r="D128" s="3"/>
      <c r="K128"/>
    </row>
    <row r="129" spans="3:11" ht="14.25">
      <c r="C129" s="3"/>
      <c r="D129" s="3"/>
      <c r="K129"/>
    </row>
    <row r="130" spans="3:11" ht="14.25">
      <c r="C130" s="3"/>
      <c r="D130" s="3"/>
      <c r="K130"/>
    </row>
    <row r="131" spans="3:11" ht="14.25">
      <c r="C131" s="3"/>
      <c r="D131" s="3"/>
      <c r="K131"/>
    </row>
    <row r="132" spans="3:11" ht="14.25">
      <c r="C132" s="3"/>
      <c r="D132" s="3"/>
      <c r="K132"/>
    </row>
    <row r="133" spans="3:11" ht="14.25">
      <c r="C133" s="3"/>
      <c r="D133" s="3"/>
      <c r="K133"/>
    </row>
    <row r="134" spans="3:11" ht="14.25">
      <c r="C134" s="3"/>
      <c r="D134" s="3"/>
      <c r="K134"/>
    </row>
    <row r="135" spans="3:11" ht="14.25">
      <c r="C135" s="3"/>
      <c r="D135" s="3"/>
      <c r="K135"/>
    </row>
    <row r="136" spans="3:11" ht="14.25">
      <c r="C136" s="3"/>
      <c r="D136" s="3"/>
      <c r="K136"/>
    </row>
    <row r="137" spans="3:11" ht="14.25">
      <c r="C137" s="3"/>
      <c r="D137" s="3"/>
      <c r="K137"/>
    </row>
    <row r="138" spans="3:11" ht="14.25">
      <c r="C138" s="3"/>
      <c r="D138" s="3"/>
      <c r="K138"/>
    </row>
    <row r="139" spans="3:11" ht="14.25">
      <c r="C139" s="3"/>
      <c r="D139" s="3"/>
      <c r="K139"/>
    </row>
    <row r="140" spans="3:11" ht="14.25">
      <c r="C140" s="3"/>
      <c r="D140" s="3"/>
      <c r="K140"/>
    </row>
    <row r="141" spans="3:11" ht="14.25">
      <c r="C141" s="3"/>
      <c r="D141" s="3"/>
      <c r="K141"/>
    </row>
    <row r="142" spans="3:11" ht="14.25">
      <c r="C142" s="3"/>
      <c r="D142" s="3"/>
      <c r="K142"/>
    </row>
    <row r="143" spans="3:11" ht="14.25">
      <c r="C143" s="3"/>
      <c r="D143" s="3"/>
      <c r="K143"/>
    </row>
    <row r="144" spans="3:11" ht="14.25">
      <c r="C144" s="3"/>
      <c r="D144" s="3"/>
      <c r="K144"/>
    </row>
    <row r="145" spans="3:11" ht="14.25">
      <c r="C145" s="3"/>
      <c r="D145" s="3"/>
      <c r="K145"/>
    </row>
    <row r="146" spans="3:11" ht="14.25">
      <c r="C146" s="3"/>
      <c r="D146" s="3"/>
      <c r="K146"/>
    </row>
    <row r="147" spans="3:11" ht="14.25">
      <c r="C147" s="3"/>
      <c r="D147" s="3"/>
      <c r="K147"/>
    </row>
    <row r="148" spans="3:11" ht="14.25">
      <c r="C148" s="3"/>
      <c r="D148" s="3"/>
      <c r="K148"/>
    </row>
    <row r="149" spans="3:11" ht="14.25">
      <c r="C149" s="3"/>
      <c r="D149" s="3"/>
      <c r="K149"/>
    </row>
    <row r="150" spans="3:11" ht="14.25">
      <c r="C150" s="3"/>
      <c r="D150" s="3"/>
      <c r="K150"/>
    </row>
    <row r="151" spans="3:11" ht="14.25">
      <c r="C151" s="3"/>
      <c r="D151" s="3"/>
      <c r="K151"/>
    </row>
    <row r="152" spans="3:11" ht="14.25">
      <c r="C152" s="3"/>
      <c r="D152" s="3"/>
      <c r="K152"/>
    </row>
    <row r="153" spans="3:11" ht="14.25">
      <c r="C153" s="3"/>
      <c r="D153" s="3"/>
      <c r="K153"/>
    </row>
    <row r="154" spans="3:11" ht="14.25">
      <c r="C154" s="3"/>
      <c r="D154" s="3"/>
      <c r="K154"/>
    </row>
    <row r="155" spans="3:11" ht="14.25">
      <c r="C155" s="3"/>
      <c r="D155" s="3"/>
      <c r="K155"/>
    </row>
    <row r="156" spans="3:11" ht="14.25">
      <c r="C156" s="3"/>
      <c r="D156" s="3"/>
      <c r="K156"/>
    </row>
    <row r="157" spans="3:11" ht="14.25">
      <c r="C157" s="3"/>
      <c r="D157" s="3"/>
      <c r="K157"/>
    </row>
    <row r="158" spans="3:11" ht="14.25">
      <c r="C158" s="3"/>
      <c r="D158" s="3"/>
      <c r="K158"/>
    </row>
    <row r="159" spans="3:11" ht="14.25">
      <c r="C159" s="3"/>
      <c r="D159" s="3"/>
      <c r="K159"/>
    </row>
    <row r="160" spans="3:11" ht="14.25">
      <c r="C160" s="3"/>
      <c r="D160" s="3"/>
      <c r="K160"/>
    </row>
    <row r="161" spans="3:11" ht="14.25">
      <c r="C161" s="3"/>
      <c r="D161" s="3"/>
      <c r="K161"/>
    </row>
    <row r="162" spans="3:11" ht="14.25">
      <c r="C162" s="3"/>
      <c r="D162" s="3"/>
      <c r="K162"/>
    </row>
    <row r="163" spans="3:11" ht="14.25">
      <c r="C163" s="3"/>
      <c r="D163" s="3"/>
      <c r="K163"/>
    </row>
    <row r="164" spans="3:11" ht="14.25">
      <c r="C164" s="3"/>
      <c r="D164" s="3"/>
      <c r="K164"/>
    </row>
    <row r="165" spans="3:11" ht="14.25">
      <c r="C165" s="3"/>
      <c r="D165" s="3"/>
      <c r="K165"/>
    </row>
    <row r="166" spans="3:11" ht="14.25">
      <c r="C166" s="3"/>
      <c r="D166" s="3"/>
      <c r="K166"/>
    </row>
    <row r="167" spans="3:11" ht="14.25">
      <c r="C167" s="3"/>
      <c r="D167" s="3"/>
      <c r="K167"/>
    </row>
    <row r="168" spans="3:11" ht="14.25">
      <c r="C168" s="3"/>
      <c r="D168" s="3"/>
      <c r="K168"/>
    </row>
    <row r="169" spans="3:11" ht="14.25">
      <c r="C169" s="3"/>
      <c r="D169" s="3"/>
      <c r="K169"/>
    </row>
    <row r="170" spans="3:11" ht="14.25">
      <c r="C170" s="3"/>
      <c r="D170" s="3"/>
      <c r="K170"/>
    </row>
    <row r="171" spans="3:11" ht="14.25">
      <c r="C171" s="3"/>
      <c r="D171" s="3"/>
      <c r="K171"/>
    </row>
    <row r="172" spans="3:11" ht="14.25">
      <c r="C172" s="3"/>
      <c r="D172" s="3"/>
      <c r="K172"/>
    </row>
    <row r="173" spans="3:11" ht="14.25">
      <c r="C173" s="3"/>
      <c r="D173" s="3"/>
      <c r="K173"/>
    </row>
    <row r="174" spans="3:11" ht="14.25">
      <c r="C174" s="3"/>
      <c r="D174" s="3"/>
      <c r="K174"/>
    </row>
    <row r="175" spans="3:11" ht="14.25">
      <c r="C175" s="3"/>
      <c r="D175" s="3"/>
      <c r="K175"/>
    </row>
    <row r="176" spans="3:11" ht="14.25">
      <c r="C176" s="3"/>
      <c r="D176" s="3"/>
      <c r="K176"/>
    </row>
    <row r="177" spans="3:11" ht="14.25">
      <c r="C177" s="3"/>
      <c r="D177" s="3"/>
      <c r="K177"/>
    </row>
    <row r="178" spans="3:11" ht="14.25">
      <c r="C178" s="3"/>
      <c r="D178" s="3"/>
      <c r="K178"/>
    </row>
    <row r="179" spans="3:11" ht="14.25">
      <c r="C179" s="3"/>
      <c r="D179" s="3"/>
      <c r="K179"/>
    </row>
    <row r="180" spans="3:11" ht="14.25">
      <c r="C180" s="3"/>
      <c r="D180" s="3"/>
      <c r="K180"/>
    </row>
    <row r="181" spans="3:11" ht="14.25">
      <c r="C181" s="3"/>
      <c r="D181" s="3"/>
      <c r="K181"/>
    </row>
    <row r="182" spans="3:11" ht="14.25">
      <c r="C182" s="3"/>
      <c r="D182" s="3"/>
      <c r="K182"/>
    </row>
    <row r="183" spans="3:11" ht="14.25">
      <c r="C183" s="3"/>
      <c r="D183" s="3"/>
      <c r="K183"/>
    </row>
    <row r="184" spans="3:11" ht="14.25">
      <c r="C184" s="3"/>
      <c r="D184" s="3"/>
      <c r="K184"/>
    </row>
    <row r="185" spans="3:11" ht="14.25">
      <c r="C185" s="3"/>
      <c r="D185" s="3"/>
      <c r="K185"/>
    </row>
    <row r="186" spans="3:11" ht="14.25">
      <c r="C186" s="3"/>
      <c r="D186" s="3"/>
      <c r="K186"/>
    </row>
    <row r="187" spans="3:11" ht="14.25">
      <c r="C187" s="3"/>
      <c r="D187" s="3"/>
      <c r="K187"/>
    </row>
    <row r="188" spans="3:11" ht="14.25">
      <c r="C188" s="3"/>
      <c r="D188" s="3"/>
      <c r="K188"/>
    </row>
    <row r="189" spans="3:11" ht="14.25">
      <c r="C189" s="3"/>
      <c r="D189" s="3"/>
      <c r="K189"/>
    </row>
    <row r="190" spans="3:11" ht="14.25">
      <c r="C190" s="3"/>
      <c r="D190" s="3"/>
      <c r="K190"/>
    </row>
    <row r="191" spans="3:11" ht="14.25">
      <c r="C191" s="3"/>
      <c r="D191" s="3"/>
      <c r="K191"/>
    </row>
    <row r="192" spans="3:11" ht="14.25">
      <c r="C192" s="3"/>
      <c r="D192" s="3"/>
      <c r="K192"/>
    </row>
    <row r="193" spans="3:11" ht="14.25">
      <c r="C193" s="3"/>
      <c r="D193" s="3"/>
      <c r="K193"/>
    </row>
    <row r="194" spans="3:11" ht="14.25">
      <c r="C194" s="3"/>
      <c r="D194" s="3"/>
      <c r="K194"/>
    </row>
    <row r="195" spans="3:11" ht="14.25">
      <c r="C195" s="3"/>
      <c r="D195" s="3"/>
      <c r="K195"/>
    </row>
    <row r="196" spans="3:11" ht="14.25">
      <c r="C196" s="3"/>
      <c r="D196" s="3"/>
      <c r="K196"/>
    </row>
    <row r="197" spans="3:11" ht="14.25">
      <c r="C197" s="3"/>
      <c r="D197" s="3"/>
      <c r="K197"/>
    </row>
    <row r="198" spans="3:11" ht="14.25">
      <c r="C198" s="3"/>
      <c r="D198" s="3"/>
      <c r="K198"/>
    </row>
    <row r="199" spans="3:11" ht="14.25">
      <c r="C199" s="3"/>
      <c r="D199" s="3"/>
      <c r="K199"/>
    </row>
    <row r="200" spans="3:11" ht="14.25">
      <c r="C200" s="3"/>
      <c r="D200" s="3"/>
      <c r="K200"/>
    </row>
    <row r="201" spans="3:11" ht="14.25">
      <c r="C201" s="3"/>
      <c r="D201" s="3"/>
      <c r="K201"/>
    </row>
    <row r="202" spans="3:11" ht="14.25">
      <c r="C202" s="3"/>
      <c r="D202" s="3"/>
      <c r="K202"/>
    </row>
    <row r="203" spans="3:11" ht="14.25">
      <c r="C203" s="3"/>
      <c r="D203" s="3"/>
      <c r="K203"/>
    </row>
    <row r="204" spans="3:11" ht="14.25">
      <c r="C204" s="3"/>
      <c r="D204" s="3"/>
      <c r="K204"/>
    </row>
    <row r="205" spans="3:11" ht="14.25">
      <c r="C205" s="3"/>
      <c r="D205" s="3"/>
      <c r="K205"/>
    </row>
    <row r="206" spans="3:11" ht="14.25">
      <c r="C206" s="3"/>
      <c r="D206" s="3"/>
      <c r="K206"/>
    </row>
    <row r="207" spans="3:11" ht="14.25">
      <c r="C207" s="3"/>
      <c r="D207" s="3"/>
      <c r="K207"/>
    </row>
    <row r="208" spans="3:11" ht="14.25">
      <c r="C208" s="3"/>
      <c r="D208" s="3"/>
      <c r="K208"/>
    </row>
    <row r="209" spans="3:11" ht="14.25">
      <c r="C209" s="3"/>
      <c r="D209" s="3"/>
      <c r="K209"/>
    </row>
    <row r="210" spans="3:11" ht="14.25">
      <c r="C210" s="3"/>
      <c r="D210" s="3"/>
      <c r="K210"/>
    </row>
    <row r="211" spans="3:11" ht="14.25">
      <c r="C211" s="3"/>
      <c r="D211" s="3"/>
      <c r="K211"/>
    </row>
    <row r="212" spans="3:11" ht="14.25">
      <c r="C212" s="3"/>
      <c r="D212" s="3"/>
      <c r="K212"/>
    </row>
    <row r="213" spans="3:11" ht="14.25">
      <c r="C213" s="3"/>
      <c r="D213" s="3"/>
      <c r="K213"/>
    </row>
    <row r="214" spans="3:11" ht="14.25">
      <c r="C214" s="3"/>
      <c r="D214" s="3"/>
      <c r="K214"/>
    </row>
    <row r="215" spans="3:11" ht="14.25">
      <c r="C215" s="3"/>
      <c r="D215" s="3"/>
      <c r="K215"/>
    </row>
    <row r="216" spans="3:11" ht="14.25">
      <c r="C216" s="3"/>
      <c r="D216" s="3"/>
      <c r="K216"/>
    </row>
    <row r="217" spans="3:11" ht="14.25">
      <c r="C217" s="3"/>
      <c r="D217" s="3"/>
      <c r="K217"/>
    </row>
    <row r="218" spans="3:11" ht="14.25">
      <c r="C218" s="3"/>
      <c r="D218" s="3"/>
      <c r="K218"/>
    </row>
    <row r="219" spans="3:11" ht="14.25">
      <c r="C219" s="3"/>
      <c r="D219" s="3"/>
      <c r="K219"/>
    </row>
    <row r="220" spans="3:11" ht="14.25">
      <c r="C220" s="3"/>
      <c r="D220" s="3"/>
      <c r="K220"/>
    </row>
    <row r="221" spans="3:11" ht="14.25">
      <c r="C221" s="3"/>
      <c r="D221" s="3"/>
      <c r="K221"/>
    </row>
    <row r="222" spans="3:11" ht="14.25">
      <c r="C222" s="3"/>
      <c r="D222" s="3"/>
      <c r="K222"/>
    </row>
    <row r="223" spans="3:11" ht="14.25">
      <c r="C223" s="3"/>
      <c r="D223" s="3"/>
      <c r="K223"/>
    </row>
    <row r="224" spans="3:11">
      <c r="C224" s="3"/>
      <c r="D224" s="3"/>
    </row>
    <row r="225" spans="3:4">
      <c r="C225" s="3"/>
      <c r="D225" s="3"/>
    </row>
    <row r="226" spans="3:4">
      <c r="C226" s="3"/>
      <c r="D226" s="3"/>
    </row>
    <row r="227" spans="3:4">
      <c r="C227" s="3"/>
      <c r="D227" s="3"/>
    </row>
    <row r="228" spans="3:4">
      <c r="C228" s="3"/>
      <c r="D228" s="3"/>
    </row>
    <row r="229" spans="3:4">
      <c r="C229" s="3"/>
      <c r="D229" s="3"/>
    </row>
    <row r="230" spans="3:4">
      <c r="C230" s="3"/>
      <c r="D230" s="3"/>
    </row>
    <row r="231" spans="3:4">
      <c r="C231" s="3"/>
      <c r="D231" s="3"/>
    </row>
    <row r="232" spans="3:4">
      <c r="C232" s="3"/>
      <c r="D232" s="3"/>
    </row>
    <row r="233" spans="3:4">
      <c r="C233" s="3"/>
      <c r="D233" s="3"/>
    </row>
    <row r="234" spans="3:4">
      <c r="C234" s="3"/>
      <c r="D234" s="3"/>
    </row>
    <row r="235" spans="3:4">
      <c r="C235" s="3"/>
      <c r="D235" s="3"/>
    </row>
    <row r="236" spans="3:4">
      <c r="C236" s="3"/>
      <c r="D236" s="3"/>
    </row>
    <row r="237" spans="3:4">
      <c r="C237" s="3"/>
      <c r="D237" s="3"/>
    </row>
    <row r="238" spans="3:4">
      <c r="C238" s="3"/>
      <c r="D238" s="3"/>
    </row>
    <row r="239" spans="3:4">
      <c r="C239" s="3"/>
      <c r="D239" s="3"/>
    </row>
    <row r="240" spans="3:4">
      <c r="C240" s="3"/>
      <c r="D240" s="3"/>
    </row>
    <row r="241" spans="3:4">
      <c r="C241" s="3"/>
      <c r="D241" s="3"/>
    </row>
    <row r="242" spans="3:4">
      <c r="C242" s="3"/>
      <c r="D242" s="3"/>
    </row>
    <row r="243" spans="3:4">
      <c r="C243" s="3"/>
      <c r="D243" s="3"/>
    </row>
    <row r="244" spans="3:4">
      <c r="C244" s="3"/>
      <c r="D244" s="3"/>
    </row>
    <row r="245" spans="3:4">
      <c r="C245" s="3"/>
      <c r="D245" s="3"/>
    </row>
    <row r="246" spans="3:4">
      <c r="C246" s="3"/>
      <c r="D246" s="3"/>
    </row>
    <row r="247" spans="3:4">
      <c r="C247" s="3"/>
      <c r="D247" s="3"/>
    </row>
  </sheetData>
  <phoneticPr fontId="56" type="noConversion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5" tint="-0.499984740745262"/>
  </sheetPr>
  <dimension ref="A1:P37"/>
  <sheetViews>
    <sheetView workbookViewId="0">
      <selection activeCell="B20" sqref="B20"/>
    </sheetView>
  </sheetViews>
  <sheetFormatPr defaultColWidth="7.796875" defaultRowHeight="12.4"/>
  <cols>
    <col min="1" max="1" width="15.19921875" style="3" customWidth="1"/>
    <col min="2" max="2" width="35.19921875" style="3" customWidth="1"/>
    <col min="3" max="3" width="9" style="13" customWidth="1"/>
    <col min="4" max="4" width="18.6640625" style="3" bestFit="1" customWidth="1"/>
    <col min="5" max="46" width="7.796875" style="3"/>
    <col min="47" max="47" width="9.33203125" style="3" bestFit="1" customWidth="1"/>
    <col min="48" max="16384" width="7.796875" style="3"/>
  </cols>
  <sheetData>
    <row r="1" spans="1:16" ht="25.15">
      <c r="A1" s="1" t="str">
        <f>N0_Cover!A1</f>
        <v>RIIO-2 Regulatory Reporting Pack</v>
      </c>
      <c r="B1" s="2"/>
      <c r="C1" s="2"/>
      <c r="D1" s="2"/>
      <c r="E1" s="2"/>
      <c r="F1" s="71"/>
      <c r="G1" s="2"/>
      <c r="H1" s="2"/>
      <c r="I1" s="2"/>
      <c r="J1" s="2"/>
      <c r="K1" s="2"/>
      <c r="L1" s="2"/>
      <c r="M1" s="2"/>
      <c r="N1" s="2"/>
      <c r="O1" s="2"/>
      <c r="P1" s="2"/>
    </row>
    <row r="2" spans="1:16" ht="22.9">
      <c r="A2" s="1">
        <f>N0_Cover!$B$12</f>
        <v>0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</row>
    <row r="3" spans="1:16" ht="19.899999999999999">
      <c r="A3" s="5" t="str">
        <f>"Workbook " &amp; N0_Cover!$B$14</f>
        <v>Workbook N: NARM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</row>
    <row r="4" spans="1:16" ht="17.649999999999999">
      <c r="A4" s="7" t="str">
        <f>"Submission Version " &amp; N0_Cover!$B$15 &amp; " - Submitted on " &amp; TEXT(N0_Cover!$B$16,"dd mmm yyyy")</f>
        <v>Submission Version  - Submitted on 00 Jan 1900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</row>
    <row r="5" spans="1:16" ht="17.649999999999999">
      <c r="A5" s="7" t="str">
        <f>"Template Version: " &amp; N0_Cover!$B$11</f>
        <v>Template Version: v1.0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</row>
    <row r="6" spans="1:16" ht="19.899999999999999">
      <c r="A6" s="5" t="str">
        <f ca="1">"Sheet: " &amp;VLOOKUP(RIGHT(CELL("filename",A1),LEN(CELL("filename",A1))-FIND("]",CELL("filename",A1))),'N0.1_Contents'!$A$11:$B$98,2,FALSE)</f>
        <v>Sheet: N1 Output Delivery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ht="17.649999999999999">
      <c r="A7" s="7" t="str">
        <f>"Prices Base: " &amp; 'N0.5_Data_Constants'!C13</f>
        <v>Prices Base: 2018/19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</row>
    <row r="8" spans="1:16" s="138" customFormat="1">
      <c r="A8" s="140" t="str">
        <f>"Error Checks: " &amp; IF(ISERROR(MATCH("Error",$A$9:$P$9,0)),"OK","Error")</f>
        <v>Error Checks: OK</v>
      </c>
      <c r="B8" s="141"/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</row>
    <row r="9" spans="1:16" s="138" customFormat="1">
      <c r="A9" s="144" t="str">
        <f t="shared" ref="A9:P9" si="0">IF(ISERROR(MATCH("Error",A10:A162,0)),"-","Error")</f>
        <v>-</v>
      </c>
      <c r="B9" s="144" t="str">
        <f t="shared" si="0"/>
        <v>-</v>
      </c>
      <c r="C9" s="144" t="str">
        <f t="shared" si="0"/>
        <v>-</v>
      </c>
      <c r="D9" s="144" t="str">
        <f t="shared" si="0"/>
        <v>-</v>
      </c>
      <c r="E9" s="144" t="str">
        <f t="shared" si="0"/>
        <v>-</v>
      </c>
      <c r="F9" s="144" t="str">
        <f t="shared" si="0"/>
        <v>-</v>
      </c>
      <c r="G9" s="144" t="str">
        <f t="shared" si="0"/>
        <v>-</v>
      </c>
      <c r="H9" s="144" t="str">
        <f t="shared" si="0"/>
        <v>-</v>
      </c>
      <c r="I9" s="144" t="str">
        <f t="shared" si="0"/>
        <v>-</v>
      </c>
      <c r="J9" s="144" t="str">
        <f t="shared" si="0"/>
        <v>-</v>
      </c>
      <c r="K9" s="144" t="str">
        <f t="shared" si="0"/>
        <v>-</v>
      </c>
      <c r="L9" s="144" t="str">
        <f t="shared" si="0"/>
        <v>-</v>
      </c>
      <c r="M9" s="144" t="str">
        <f t="shared" si="0"/>
        <v>-</v>
      </c>
      <c r="N9" s="144" t="str">
        <f t="shared" si="0"/>
        <v>-</v>
      </c>
      <c r="O9" s="144" t="str">
        <f t="shared" si="0"/>
        <v>-</v>
      </c>
      <c r="P9" s="144" t="str">
        <f t="shared" si="0"/>
        <v>-</v>
      </c>
    </row>
    <row r="28" spans="2:3">
      <c r="C28" s="3"/>
    </row>
    <row r="29" spans="2:3">
      <c r="C29" s="3"/>
    </row>
    <row r="30" spans="2:3">
      <c r="C30" s="3"/>
    </row>
    <row r="31" spans="2:3">
      <c r="B31" s="75"/>
    </row>
    <row r="32" spans="2:3">
      <c r="C32" s="3"/>
    </row>
    <row r="33" spans="3:3">
      <c r="C33" s="3"/>
    </row>
    <row r="34" spans="3:3">
      <c r="C34" s="3"/>
    </row>
    <row r="35" spans="3:3">
      <c r="C35" s="3"/>
    </row>
    <row r="36" spans="3:3">
      <c r="C36" s="3"/>
    </row>
    <row r="37" spans="3:3">
      <c r="C37" s="3"/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50F3E3B6BC6274BB52149640C3D9157" ma:contentTypeVersion="4" ma:contentTypeDescription="Create a new document." ma:contentTypeScope="" ma:versionID="1c7e733a36be186dbea4a7674756d1a3">
  <xsd:schema xmlns:xsd="http://www.w3.org/2001/XMLSchema" xmlns:xs="http://www.w3.org/2001/XMLSchema" xmlns:p="http://schemas.microsoft.com/office/2006/metadata/properties" xmlns:ns2="bb57b765-1e86-4e77-8e28-f1ab92463815" targetNamespace="http://schemas.microsoft.com/office/2006/metadata/properties" ma:root="true" ma:fieldsID="44af4c10a9d55b570a86309e635e164a" ns2:_="">
    <xsd:import namespace="bb57b765-1e86-4e77-8e28-f1ab92463815"/>
    <xsd:element name="properties">
      <xsd:complexType>
        <xsd:sequence>
          <xsd:element name="documentManagement">
            <xsd:complexType>
              <xsd:all>
                <xsd:element ref="ns2:BJSCInternalLabel" minOccurs="0"/>
                <xsd:element ref="ns2:BJSCdd9eba61_x002D_d6b9_x002D_469b_x" minOccurs="0"/>
                <xsd:element ref="ns2:BJSCc5a055b0_x002D_1bed_x002D_4579_x" minOccurs="0"/>
                <xsd:element ref="ns2:BJSCSummaryMarking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b57b765-1e86-4e77-8e28-f1ab92463815" elementFormDefault="qualified">
    <xsd:import namespace="http://schemas.microsoft.com/office/2006/documentManagement/types"/>
    <xsd:import namespace="http://schemas.microsoft.com/office/infopath/2007/PartnerControls"/>
    <xsd:element name="BJSCInternalLabel" ma:index="8" nillable="true" ma:displayName="Classifier Label" ma:internalName="BJSCInternalLabel">
      <xsd:simpleType>
        <xsd:restriction base="dms:Unknown"/>
      </xsd:simpleType>
    </xsd:element>
    <xsd:element name="BJSCdd9eba61_x002D_d6b9_x002D_469b_x" ma:index="9" nillable="true" ma:displayName="Audience" ma:internalName="BJSCdd9eba61_x002D_d6b9_x002D_469b_x">
      <xsd:simpleType>
        <xsd:restriction base="dms:Text"/>
      </xsd:simpleType>
    </xsd:element>
    <xsd:element name="BJSCc5a055b0_x002D_1bed_x002D_4579_x" ma:index="10" nillable="true" ma:displayName="Visual marking" ma:internalName="BJSCc5a055b0_x002D_1bed_x002D_4579_x">
      <xsd:simpleType>
        <xsd:restriction base="dms:Text"/>
      </xsd:simpleType>
    </xsd:element>
    <xsd:element name="BJSCSummaryMarking" ma:index="11" nillable="true" ma:displayName="Summary Marking" ma:internalName="BJSCSummaryMarking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BJSCdd9eba61_x002D_d6b9_x002D_469b_x xmlns="bb57b765-1e86-4e77-8e28-f1ab92463815" xsi:nil="true"/>
    <BJSCc5a055b0_x002D_1bed_x002D_4579_x xmlns="bb57b765-1e86-4e77-8e28-f1ab92463815" xsi:nil="true"/>
    <BJSCInternalLabel xmlns="bb57b765-1e86-4e77-8e28-f1ab92463815">&lt;?xml version="1.0" encoding="us-ascii"?&gt;&lt;sisl xmlns:xsi="http://www.w3.org/2001/XMLSchema-instance" xmlns:xsd="http://www.w3.org/2001/XMLSchema" sislVersion="0" policy="973096ae-7329-4b3b-9368-47aeba6959e1" xmlns="http://www.boldonjames.com/2008/01/sie/internal/label" /&gt;</BJSCInternalLabel>
    <BJSCSummaryMarking xmlns="bb57b765-1e86-4e77-8e28-f1ab92463815">This item has no classification</BJSCSummaryMarking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sisl xmlns:xsd="http://www.w3.org/2001/XMLSchema" xmlns:xsi="http://www.w3.org/2001/XMLSchema-instance" xmlns="http://www.boldonjames.com/2008/01/sie/internal/label" sislVersion="0" policy="973096ae-7329-4b3b-9368-47aeba6959e1" origin="userSelected">
  <element uid="id_classification_nonbusiness" value=""/>
</sisl>
</file>

<file path=customXml/itemProps1.xml><?xml version="1.0" encoding="utf-8"?>
<ds:datastoreItem xmlns:ds="http://schemas.openxmlformats.org/officeDocument/2006/customXml" ds:itemID="{C081F25D-A129-4F00-A2FF-3195961BB8A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b57b765-1e86-4e77-8e28-f1ab9246381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B37C369-BA98-44F1-8F3C-47E85A80B81D}">
  <ds:schemaRefs>
    <ds:schemaRef ds:uri="http://schemas.microsoft.com/office/2006/documentManagement/types"/>
    <ds:schemaRef ds:uri="bb57b765-1e86-4e77-8e28-f1ab92463815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  <ds:schemaRef ds:uri="http://purl.org/dc/dcmitype/"/>
    <ds:schemaRef ds:uri="http://www.w3.org/XML/1998/namespace"/>
    <ds:schemaRef ds:uri="http://purl.org/dc/terms/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9F5F4D73-5431-485B-849D-8E8DB857D2D3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A11A5648-3C43-4C90-88A1-0E73BE834AC3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73</vt:i4>
      </vt:variant>
      <vt:variant>
        <vt:lpstr>Named Ranges</vt:lpstr>
      </vt:variant>
      <vt:variant>
        <vt:i4>1</vt:i4>
      </vt:variant>
    </vt:vector>
  </HeadingPairs>
  <TitlesOfParts>
    <vt:vector size="74" baseType="lpstr">
      <vt:lpstr>Intro</vt:lpstr>
      <vt:lpstr>N0_Cover</vt:lpstr>
      <vt:lpstr>N0.1_Contents</vt:lpstr>
      <vt:lpstr>N0.2_Submission_Version_History</vt:lpstr>
      <vt:lpstr>N0.3_Template_Version_History</vt:lpstr>
      <vt:lpstr>N0.4_Related_Workbooks</vt:lpstr>
      <vt:lpstr>N0.5_Data_Constants</vt:lpstr>
      <vt:lpstr>N0.6_Lookup_References</vt:lpstr>
      <vt:lpstr>N1_Output_Delivery</vt:lpstr>
      <vt:lpstr>N1.1_NARM_Summary</vt:lpstr>
      <vt:lpstr>N1.2_Intervention_Listing</vt:lpstr>
      <vt:lpstr>N1.3_Project_Listing</vt:lpstr>
      <vt:lpstr>N2_Network_Risk</vt:lpstr>
      <vt:lpstr>N2.1_Network_Risk_Summary</vt:lpstr>
      <vt:lpstr>N2.2_Risk_Bandings</vt:lpstr>
      <vt:lpstr>N2.3_RIIO2_Risk_Start_2021</vt:lpstr>
      <vt:lpstr>N2.4_RIIO2_Risk_Without_2026</vt:lpstr>
      <vt:lpstr>N2.5_RIIO2_Risk_With_2026</vt:lpstr>
      <vt:lpstr>N2.6_Risk_Comp_Start_2021</vt:lpstr>
      <vt:lpstr>N2.7_Risk_Comp_Without_2026</vt:lpstr>
      <vt:lpstr>N2.8_Risk_Comp_With_2026</vt:lpstr>
      <vt:lpstr>N3_Asset_Category_Risk</vt:lpstr>
      <vt:lpstr>N3.00_Summary</vt:lpstr>
      <vt:lpstr>N3.01</vt:lpstr>
      <vt:lpstr>N3.02</vt:lpstr>
      <vt:lpstr>N3.03</vt:lpstr>
      <vt:lpstr>N3.04</vt:lpstr>
      <vt:lpstr>N3.05</vt:lpstr>
      <vt:lpstr>N3.06</vt:lpstr>
      <vt:lpstr>N3.07</vt:lpstr>
      <vt:lpstr>N3.08</vt:lpstr>
      <vt:lpstr>N3.09</vt:lpstr>
      <vt:lpstr>N3.10</vt:lpstr>
      <vt:lpstr>N3.11</vt:lpstr>
      <vt:lpstr>N3.12</vt:lpstr>
      <vt:lpstr>N3.13</vt:lpstr>
      <vt:lpstr>N3.14</vt:lpstr>
      <vt:lpstr>N3.15</vt:lpstr>
      <vt:lpstr>N3.16</vt:lpstr>
      <vt:lpstr>N3.17</vt:lpstr>
      <vt:lpstr>N3.18</vt:lpstr>
      <vt:lpstr>N3.19</vt:lpstr>
      <vt:lpstr>N3.20</vt:lpstr>
      <vt:lpstr>N3.21</vt:lpstr>
      <vt:lpstr>N3.22</vt:lpstr>
      <vt:lpstr>N3.23</vt:lpstr>
      <vt:lpstr>N3.24</vt:lpstr>
      <vt:lpstr>N3.25</vt:lpstr>
      <vt:lpstr>N3.26</vt:lpstr>
      <vt:lpstr>N3.27</vt:lpstr>
      <vt:lpstr>N3.28</vt:lpstr>
      <vt:lpstr>N3.29</vt:lpstr>
      <vt:lpstr>N3.30</vt:lpstr>
      <vt:lpstr>N3.31</vt:lpstr>
      <vt:lpstr>N3.32</vt:lpstr>
      <vt:lpstr>N3.33</vt:lpstr>
      <vt:lpstr>N3.34</vt:lpstr>
      <vt:lpstr>N3.35</vt:lpstr>
      <vt:lpstr>N3.36</vt:lpstr>
      <vt:lpstr>N3.37</vt:lpstr>
      <vt:lpstr>N3.38</vt:lpstr>
      <vt:lpstr>N3.39</vt:lpstr>
      <vt:lpstr>N3.40</vt:lpstr>
      <vt:lpstr>N3.41</vt:lpstr>
      <vt:lpstr>N3.42</vt:lpstr>
      <vt:lpstr>N3.43</vt:lpstr>
      <vt:lpstr>N3.44</vt:lpstr>
      <vt:lpstr>N3.45</vt:lpstr>
      <vt:lpstr>N3.46</vt:lpstr>
      <vt:lpstr>N3.47</vt:lpstr>
      <vt:lpstr>N3.48</vt:lpstr>
      <vt:lpstr>N3.49</vt:lpstr>
      <vt:lpstr>N3.50</vt:lpstr>
      <vt:lpstr>N1.3_Project_Listing!_FilterDatabase</vt:lpstr>
    </vt:vector>
  </TitlesOfParts>
  <Company>Ofgem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Neill Guha</dc:creator>
  <cp:lastModifiedBy>Charlotte Booth</cp:lastModifiedBy>
  <cp:lastPrinted>2021-05-17T11:13:49Z</cp:lastPrinted>
  <dcterms:created xsi:type="dcterms:W3CDTF">2019-01-23T11:53:34Z</dcterms:created>
  <dcterms:modified xsi:type="dcterms:W3CDTF">2021-11-18T12:31:06Z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4d16f22b-1dfb-48b7-881e-34037e8a28cf</vt:lpwstr>
  </property>
  <property fmtid="{D5CDD505-2E9C-101B-9397-08002B2CF9AE}" pid="3" name="bjSaver">
    <vt:lpwstr>nbPXGlehV1PdSIBeElNa4i6LaRy8ySnh</vt:lpwstr>
  </property>
  <property fmtid="{D5CDD505-2E9C-101B-9397-08002B2CF9AE}" pid="4" name="ContentTypeId">
    <vt:lpwstr>0x010100150F3E3B6BC6274BB52149640C3D9157</vt:lpwstr>
  </property>
  <property fmtid="{D5CDD505-2E9C-101B-9397-08002B2CF9AE}" pid="5" name="_dlc_DocIdItemGuid">
    <vt:lpwstr>be408cdd-17c5-4234-a70c-6be7e08af2f1</vt:lpwstr>
  </property>
  <property fmtid="{D5CDD505-2E9C-101B-9397-08002B2CF9AE}" pid="6" name="bjDocumentSecurityLabel">
    <vt:lpwstr>OFFICIAL</vt:lpwstr>
  </property>
  <property fmtid="{D5CDD505-2E9C-101B-9397-08002B2CF9AE}" pid="7" name="bjDocumentLabelXML">
    <vt:lpwstr>&lt;?xml version="1.0" encoding="us-ascii"?&gt;&lt;sisl xmlns:xsd="http://www.w3.org/2001/XMLSchema" xmlns:xsi="http://www.w3.org/2001/XMLSchema-instance" sislVersion="0" policy="973096ae-7329-4b3b-9368-47aeba6959e1" origin="userSelected" xmlns="http://www.boldonj</vt:lpwstr>
  </property>
  <property fmtid="{D5CDD505-2E9C-101B-9397-08002B2CF9AE}" pid="8" name="bjDocumentLabelXML-0">
    <vt:lpwstr>ames.com/2008/01/sie/internal/label"&gt;&lt;element uid="id_classification_nonbusiness" value="" /&gt;&lt;/sisl&gt;</vt:lpwstr>
  </property>
  <property fmtid="{D5CDD505-2E9C-101B-9397-08002B2CF9AE}" pid="9" name="bjClsUserRVM">
    <vt:lpwstr>[]</vt:lpwstr>
  </property>
</Properties>
</file>