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5" yWindow="15" windowWidth="14505" windowHeight="5340"/>
  </bookViews>
  <sheets>
    <sheet name="Using this tool" sheetId="3" r:id="rId1"/>
    <sheet name="Calculation" sheetId="1" r:id="rId2"/>
    <sheet name="Default Data" sheetId="2" r:id="rId3"/>
  </sheets>
  <calcPr calcId="145621" calcOnSave="0"/>
</workbook>
</file>

<file path=xl/calcChain.xml><?xml version="1.0" encoding="utf-8"?>
<calcChain xmlns="http://schemas.openxmlformats.org/spreadsheetml/2006/main">
  <c r="I6" i="1" l="1"/>
  <c r="J7" i="1"/>
  <c r="J6" i="1"/>
  <c r="K6" i="1" l="1"/>
  <c r="I7" i="1"/>
  <c r="I8" i="1"/>
  <c r="I9" i="1"/>
  <c r="I10" i="1"/>
  <c r="I11" i="1"/>
  <c r="I12" i="1"/>
  <c r="I13" i="1"/>
  <c r="I14" i="1"/>
  <c r="I15" i="1"/>
  <c r="I16" i="1"/>
  <c r="I17" i="1"/>
  <c r="I18" i="1"/>
  <c r="I19" i="1"/>
  <c r="I20" i="1"/>
  <c r="I21" i="1"/>
  <c r="I22" i="1"/>
  <c r="I23" i="1"/>
  <c r="I24" i="1"/>
  <c r="I25" i="1"/>
  <c r="I26" i="1"/>
  <c r="I27" i="1"/>
  <c r="I28" i="1"/>
  <c r="I29" i="1"/>
  <c r="J8" i="1"/>
  <c r="J9" i="1"/>
  <c r="J10" i="1"/>
  <c r="J11" i="1"/>
  <c r="J12" i="1"/>
  <c r="J13" i="1"/>
  <c r="J14" i="1"/>
  <c r="J15" i="1"/>
  <c r="J16" i="1"/>
  <c r="J17" i="1"/>
  <c r="J18" i="1"/>
  <c r="J19" i="1"/>
  <c r="J20" i="1"/>
  <c r="J21" i="1"/>
  <c r="J22" i="1"/>
  <c r="J23" i="1"/>
  <c r="J24" i="1"/>
  <c r="J25" i="1"/>
  <c r="J26" i="1"/>
  <c r="J27" i="1"/>
  <c r="J28" i="1"/>
  <c r="J29" i="1"/>
  <c r="K25" i="1" l="1"/>
  <c r="K17" i="1"/>
  <c r="K13" i="1"/>
  <c r="K20" i="1"/>
  <c r="K12" i="1"/>
  <c r="K26" i="1"/>
  <c r="K18" i="1"/>
  <c r="K29" i="1"/>
  <c r="K10" i="1"/>
  <c r="K21" i="1"/>
  <c r="K28" i="1"/>
  <c r="K8" i="1"/>
  <c r="K27" i="1"/>
  <c r="K19" i="1"/>
  <c r="K15" i="1"/>
  <c r="K22" i="1"/>
  <c r="K14" i="1"/>
  <c r="K23" i="1"/>
  <c r="K11" i="1"/>
  <c r="K24" i="1"/>
  <c r="K16" i="1"/>
  <c r="K9" i="1"/>
  <c r="K7" i="1"/>
  <c r="L5" i="1" l="1"/>
  <c r="M6" i="1" s="1"/>
  <c r="N6" i="1" s="1"/>
  <c r="M7" i="1" l="1"/>
  <c r="N7" i="1" s="1"/>
  <c r="M14" i="1"/>
  <c r="N14" i="1" s="1"/>
  <c r="M18" i="1"/>
  <c r="N18" i="1" s="1"/>
  <c r="M22" i="1"/>
  <c r="N22" i="1" s="1"/>
  <c r="M26" i="1"/>
  <c r="N26" i="1" s="1"/>
  <c r="M9" i="1"/>
  <c r="N9" i="1" s="1"/>
  <c r="M12" i="1"/>
  <c r="N12" i="1" s="1"/>
  <c r="M16" i="1"/>
  <c r="N16" i="1" s="1"/>
  <c r="M20" i="1"/>
  <c r="N20" i="1" s="1"/>
  <c r="M24" i="1"/>
  <c r="N24" i="1" s="1"/>
  <c r="M28" i="1"/>
  <c r="N28" i="1" s="1"/>
  <c r="M10" i="1"/>
  <c r="N10" i="1" s="1"/>
  <c r="M13" i="1"/>
  <c r="N13" i="1" s="1"/>
  <c r="M17" i="1"/>
  <c r="N17" i="1" s="1"/>
  <c r="M21" i="1"/>
  <c r="N21" i="1" s="1"/>
  <c r="M25" i="1"/>
  <c r="N25" i="1" s="1"/>
  <c r="M29" i="1"/>
  <c r="N29" i="1" s="1"/>
  <c r="M8" i="1"/>
  <c r="N8" i="1" s="1"/>
  <c r="M11" i="1"/>
  <c r="N11" i="1" s="1"/>
  <c r="M15" i="1"/>
  <c r="N15" i="1" s="1"/>
  <c r="M19" i="1"/>
  <c r="N19" i="1" s="1"/>
  <c r="M23" i="1"/>
  <c r="N23" i="1" s="1"/>
  <c r="M27" i="1"/>
  <c r="N27" i="1" s="1"/>
</calcChain>
</file>

<file path=xl/sharedStrings.xml><?xml version="1.0" encoding="utf-8"?>
<sst xmlns="http://schemas.openxmlformats.org/spreadsheetml/2006/main" count="134" uniqueCount="85">
  <si>
    <t>Feedstock</t>
  </si>
  <si>
    <t>Moisture Content</t>
  </si>
  <si>
    <t>Dry</t>
  </si>
  <si>
    <t>Wet</t>
  </si>
  <si>
    <t>Maize silage</t>
  </si>
  <si>
    <t>Total Contribution</t>
  </si>
  <si>
    <t>Household/domestic food waste</t>
  </si>
  <si>
    <t>Commercial food waste</t>
  </si>
  <si>
    <t>Fruits</t>
  </si>
  <si>
    <t>Fruit Juices</t>
  </si>
  <si>
    <t>Vegetables</t>
  </si>
  <si>
    <t>Fruit and Vegetable Pomice</t>
  </si>
  <si>
    <t>Apple pomace</t>
  </si>
  <si>
    <t>Pig abattoir</t>
  </si>
  <si>
    <t>Waste far</t>
  </si>
  <si>
    <t>Cattle abattoir</t>
  </si>
  <si>
    <t>Pork products manufacturing</t>
  </si>
  <si>
    <t>Waste water from food processing</t>
  </si>
  <si>
    <t>Fish waste</t>
  </si>
  <si>
    <t>Dairy waste</t>
  </si>
  <si>
    <t>Bakery waste</t>
  </si>
  <si>
    <t>Sugar processing waste</t>
  </si>
  <si>
    <t>Pot ale</t>
  </si>
  <si>
    <t>Pulp and Paper waste</t>
  </si>
  <si>
    <t>Cattle Slurry</t>
  </si>
  <si>
    <t>Pig Slurry</t>
  </si>
  <si>
    <t>Chicken Slurry</t>
  </si>
  <si>
    <t>Grass silage</t>
  </si>
  <si>
    <t>Corn products</t>
  </si>
  <si>
    <t>Wheat</t>
  </si>
  <si>
    <t>Cereals</t>
  </si>
  <si>
    <t>Other</t>
  </si>
  <si>
    <t>Miscanthus (raw)</t>
  </si>
  <si>
    <t>Willow (raw)</t>
  </si>
  <si>
    <t>Reed canary grass hay</t>
  </si>
  <si>
    <t>Forestry waste</t>
  </si>
  <si>
    <t>Green waste</t>
  </si>
  <si>
    <t>Tannery Waste</t>
  </si>
  <si>
    <t>Coffee</t>
  </si>
  <si>
    <t>Tobacco bright</t>
  </si>
  <si>
    <t>Cocoa tree prunings, wood</t>
  </si>
  <si>
    <t>Molasses</t>
  </si>
  <si>
    <t>Brewery and Distilleries waste</t>
  </si>
  <si>
    <t>Key</t>
  </si>
  <si>
    <t>Dry or Wet?</t>
  </si>
  <si>
    <t>Percentage Contribution</t>
  </si>
  <si>
    <t>Feedstock No.</t>
  </si>
  <si>
    <t>Input required</t>
  </si>
  <si>
    <t>Other (please specify)</t>
  </si>
  <si>
    <t>Feedstock Consignment</t>
  </si>
  <si>
    <t>A step-by-step guide to using the tool is given below.</t>
  </si>
  <si>
    <t>Yellow coloured cells require user input in the respective columns.</t>
  </si>
  <si>
    <t>Step 1</t>
  </si>
  <si>
    <t>Step 2</t>
  </si>
  <si>
    <t>Step 3</t>
  </si>
  <si>
    <t>Step 4</t>
  </si>
  <si>
    <r>
      <t xml:space="preserve">In the </t>
    </r>
    <r>
      <rPr>
        <i/>
        <sz val="11"/>
        <color theme="1"/>
        <rFont val="Calibri"/>
        <family val="2"/>
        <scheme val="minor"/>
      </rPr>
      <t>Feedstock Consignment</t>
    </r>
    <r>
      <rPr>
        <sz val="11"/>
        <color theme="1"/>
        <rFont val="Calibri"/>
        <family val="2"/>
        <scheme val="minor"/>
      </rPr>
      <t xml:space="preserve"> column, enter the name of the feedstock consignment to which the feedstock listed in that row belongs to. Example given below:</t>
    </r>
  </si>
  <si>
    <t>Step 5</t>
  </si>
  <si>
    <t>Enter the mass, in tonnes, of the feedstock used.</t>
  </si>
  <si>
    <t>Step 6</t>
  </si>
  <si>
    <r>
      <t xml:space="preserve">Enter whether the feedstock listed is weighed </t>
    </r>
    <r>
      <rPr>
        <i/>
        <sz val="11"/>
        <color theme="1"/>
        <rFont val="Calibri"/>
        <family val="2"/>
        <scheme val="minor"/>
      </rPr>
      <t>Dry</t>
    </r>
    <r>
      <rPr>
        <sz val="11"/>
        <color theme="1"/>
        <rFont val="Calibri"/>
        <family val="2"/>
        <scheme val="minor"/>
      </rPr>
      <t xml:space="preserve"> or </t>
    </r>
    <r>
      <rPr>
        <i/>
        <sz val="11"/>
        <color theme="1"/>
        <rFont val="Calibri"/>
        <family val="2"/>
        <scheme val="minor"/>
      </rPr>
      <t>Wet</t>
    </r>
    <r>
      <rPr>
        <sz val="11"/>
        <color theme="1"/>
        <rFont val="Calibri"/>
        <family val="2"/>
        <scheme val="minor"/>
      </rPr>
      <t>. This will indicate whether the moisture content needs to be taken into account in the calculation.</t>
    </r>
  </si>
  <si>
    <t>Step 7</t>
  </si>
  <si>
    <t>Introduction</t>
  </si>
  <si>
    <t>Feedstock Name as listed in FMS</t>
  </si>
  <si>
    <t>Feedstock Name in Default Data</t>
  </si>
  <si>
    <t>Installation Name:</t>
  </si>
  <si>
    <t>Quarterly Reporting Period:</t>
  </si>
  <si>
    <t>Ofgem Renewable Heat Incentive (RHI) Biogas and Biomethane Apportioning Tool</t>
  </si>
  <si>
    <r>
      <t xml:space="preserve">For each feedstock: In the </t>
    </r>
    <r>
      <rPr>
        <i/>
        <sz val="11"/>
        <color theme="1"/>
        <rFont val="Calibri"/>
        <family val="2"/>
        <scheme val="minor"/>
      </rPr>
      <t xml:space="preserve">Feedstock Name as listed in FMS </t>
    </r>
    <r>
      <rPr>
        <sz val="11"/>
        <color theme="1"/>
        <rFont val="Calibri"/>
        <family val="2"/>
        <scheme val="minor"/>
      </rPr>
      <t xml:space="preserve">column, type the name of the feedstock as you have stated on your FMS questionnaire, which contributes to the resultant biogas or biomethane.  Then in the </t>
    </r>
    <r>
      <rPr>
        <i/>
        <sz val="11"/>
        <color theme="1"/>
        <rFont val="Calibri"/>
        <family val="2"/>
        <scheme val="minor"/>
      </rPr>
      <t>Feedstock Name in Default Data,</t>
    </r>
    <r>
      <rPr>
        <sz val="11"/>
        <color theme="1"/>
        <rFont val="Calibri"/>
        <family val="2"/>
        <scheme val="minor"/>
      </rPr>
      <t xml:space="preserve"> choose the name of the feedstock from the Default Data tab which is most representative of the feedstock stated in column D. This will now populate the </t>
    </r>
    <r>
      <rPr>
        <i/>
        <sz val="11"/>
        <color theme="1"/>
        <rFont val="Calibri"/>
        <family val="2"/>
        <scheme val="minor"/>
      </rPr>
      <t xml:space="preserve">Moisture Content </t>
    </r>
    <r>
      <rPr>
        <sz val="11"/>
        <color theme="1"/>
        <rFont val="Calibri"/>
        <family val="2"/>
        <scheme val="minor"/>
      </rPr>
      <t xml:space="preserve">and </t>
    </r>
    <r>
      <rPr>
        <i/>
        <sz val="11"/>
        <color theme="1"/>
        <rFont val="Calibri"/>
        <family val="2"/>
        <scheme val="minor"/>
      </rPr>
      <t>Methane Yield/Tonne Volatile Solid</t>
    </r>
    <r>
      <rPr>
        <sz val="11"/>
        <color theme="1"/>
        <rFont val="Calibri"/>
        <family val="2"/>
        <scheme val="minor"/>
      </rPr>
      <t xml:space="preserve"> columns.</t>
    </r>
  </si>
  <si>
    <r>
      <rPr>
        <b/>
        <u/>
        <sz val="11"/>
        <color theme="1"/>
        <rFont val="Calibri"/>
        <family val="2"/>
        <scheme val="minor"/>
      </rPr>
      <t>Note</t>
    </r>
    <r>
      <rPr>
        <sz val="11"/>
        <color theme="1"/>
        <rFont val="Calibri"/>
        <family val="2"/>
        <scheme val="minor"/>
      </rPr>
      <t xml:space="preserve"> If you select </t>
    </r>
    <r>
      <rPr>
        <i/>
        <sz val="11"/>
        <color theme="1"/>
        <rFont val="Calibri"/>
        <family val="2"/>
        <scheme val="minor"/>
      </rPr>
      <t>Other</t>
    </r>
    <r>
      <rPr>
        <sz val="11"/>
        <color theme="1"/>
        <rFont val="Calibri"/>
        <family val="2"/>
        <scheme val="minor"/>
      </rPr>
      <t xml:space="preserve">, the </t>
    </r>
    <r>
      <rPr>
        <i/>
        <sz val="11"/>
        <color theme="1"/>
        <rFont val="Calibri"/>
        <family val="2"/>
        <scheme val="minor"/>
      </rPr>
      <t xml:space="preserve">Moisture Content </t>
    </r>
    <r>
      <rPr>
        <sz val="11"/>
        <color theme="1"/>
        <rFont val="Calibri"/>
        <family val="2"/>
        <scheme val="minor"/>
      </rPr>
      <t xml:space="preserve">and </t>
    </r>
    <r>
      <rPr>
        <i/>
        <sz val="11"/>
        <color theme="1"/>
        <rFont val="Calibri"/>
        <family val="2"/>
        <scheme val="minor"/>
      </rPr>
      <t>Methane Yield/Tonne Volatile Solid</t>
    </r>
    <r>
      <rPr>
        <sz val="11"/>
        <color theme="1"/>
        <rFont val="Calibri"/>
        <family val="2"/>
        <scheme val="minor"/>
      </rPr>
      <t xml:space="preserve"> columns will not populate and you will need to specify these values.</t>
    </r>
  </si>
  <si>
    <r>
      <t xml:space="preserve">Should you make changes in either the </t>
    </r>
    <r>
      <rPr>
        <i/>
        <sz val="11"/>
        <color theme="1"/>
        <rFont val="Calibri"/>
        <family val="2"/>
        <scheme val="minor"/>
      </rPr>
      <t xml:space="preserve">Moisture Content </t>
    </r>
    <r>
      <rPr>
        <sz val="11"/>
        <color theme="1"/>
        <rFont val="Calibri"/>
        <family val="2"/>
        <scheme val="minor"/>
      </rPr>
      <t xml:space="preserve">or </t>
    </r>
    <r>
      <rPr>
        <i/>
        <sz val="11"/>
        <color theme="1"/>
        <rFont val="Calibri"/>
        <family val="2"/>
        <scheme val="minor"/>
      </rPr>
      <t>Methane Yield/Tonne Volatile Solid</t>
    </r>
    <r>
      <rPr>
        <sz val="11"/>
        <color theme="1"/>
        <rFont val="Calibri"/>
        <family val="2"/>
        <scheme val="minor"/>
      </rPr>
      <t xml:space="preserve"> columns, you will need to provide additional evidence as to why you have done so with particular reference to why the values you have entered are applicable.</t>
    </r>
  </si>
  <si>
    <r>
      <t>Methane Yield/Tonne Volatile Solid (m</t>
    </r>
    <r>
      <rPr>
        <b/>
        <vertAlign val="superscript"/>
        <sz val="11"/>
        <color theme="1"/>
        <rFont val="Calibri"/>
        <family val="2"/>
        <scheme val="minor"/>
      </rPr>
      <t>3</t>
    </r>
    <r>
      <rPr>
        <b/>
        <sz val="11"/>
        <color theme="1"/>
        <rFont val="Calibri"/>
        <family val="2"/>
        <scheme val="minor"/>
      </rPr>
      <t>CH</t>
    </r>
    <r>
      <rPr>
        <b/>
        <vertAlign val="subscript"/>
        <sz val="11"/>
        <color theme="1"/>
        <rFont val="Calibri"/>
        <family val="2"/>
        <scheme val="minor"/>
      </rPr>
      <t>4</t>
    </r>
    <r>
      <rPr>
        <b/>
        <sz val="11"/>
        <color theme="1"/>
        <rFont val="Calibri"/>
        <family val="2"/>
        <scheme val="minor"/>
      </rPr>
      <t>/TVS)</t>
    </r>
  </si>
  <si>
    <r>
      <t>Volume contribution of methane (m</t>
    </r>
    <r>
      <rPr>
        <b/>
        <vertAlign val="superscript"/>
        <sz val="11"/>
        <color theme="1"/>
        <rFont val="Calibri"/>
        <family val="2"/>
        <scheme val="minor"/>
      </rPr>
      <t>3</t>
    </r>
    <r>
      <rPr>
        <b/>
        <sz val="11"/>
        <color theme="1"/>
        <rFont val="Calibri"/>
        <family val="2"/>
        <scheme val="minor"/>
      </rPr>
      <t>CH</t>
    </r>
    <r>
      <rPr>
        <b/>
        <vertAlign val="subscript"/>
        <sz val="11"/>
        <color theme="1"/>
        <rFont val="Calibri"/>
        <family val="2"/>
        <scheme val="minor"/>
      </rPr>
      <t>4</t>
    </r>
    <r>
      <rPr>
        <b/>
        <sz val="11"/>
        <color theme="1"/>
        <rFont val="Calibri"/>
        <family val="2"/>
        <scheme val="minor"/>
      </rPr>
      <t>)</t>
    </r>
  </si>
  <si>
    <r>
      <t>Volume Contribution of biogas or biomethane (m</t>
    </r>
    <r>
      <rPr>
        <b/>
        <vertAlign val="superscript"/>
        <sz val="11"/>
        <color theme="1"/>
        <rFont val="Calibri"/>
        <family val="2"/>
        <scheme val="minor"/>
      </rPr>
      <t>3</t>
    </r>
    <r>
      <rPr>
        <b/>
        <sz val="11"/>
        <color theme="1"/>
        <rFont val="Calibri"/>
        <family val="2"/>
        <scheme val="minor"/>
      </rPr>
      <t>)</t>
    </r>
  </si>
  <si>
    <t>Mass (tonnes)</t>
  </si>
  <si>
    <r>
      <rPr>
        <b/>
        <u/>
        <sz val="11"/>
        <color theme="1"/>
        <rFont val="Calibri"/>
        <family val="2"/>
        <scheme val="minor"/>
      </rPr>
      <t>Note</t>
    </r>
    <r>
      <rPr>
        <sz val="11"/>
        <color theme="1"/>
        <rFont val="Calibri"/>
        <family val="2"/>
        <scheme val="minor"/>
      </rPr>
      <t xml:space="preserve"> the </t>
    </r>
    <r>
      <rPr>
        <i/>
        <sz val="11"/>
        <color theme="1"/>
        <rFont val="Calibri"/>
        <family val="2"/>
        <scheme val="minor"/>
      </rPr>
      <t>Volume Contribution</t>
    </r>
    <r>
      <rPr>
        <sz val="11"/>
        <color theme="1"/>
        <rFont val="Calibri"/>
        <family val="2"/>
        <scheme val="minor"/>
      </rPr>
      <t xml:space="preserve"> column will only populate if a </t>
    </r>
    <r>
      <rPr>
        <i/>
        <sz val="11"/>
        <color theme="1"/>
        <rFont val="Calibri"/>
        <family val="2"/>
        <scheme val="minor"/>
      </rPr>
      <t xml:space="preserve">Measured Volume </t>
    </r>
    <r>
      <rPr>
        <sz val="11"/>
        <color theme="1"/>
        <rFont val="Calibri"/>
        <family val="2"/>
        <scheme val="minor"/>
      </rPr>
      <t xml:space="preserve">value has been entered. If you are not measuring the biogas or biomethane, then this tool will only provide the </t>
    </r>
    <r>
      <rPr>
        <i/>
        <sz val="11"/>
        <color theme="1"/>
        <rFont val="Calibri"/>
        <family val="2"/>
        <scheme val="minor"/>
      </rPr>
      <t>Percentage Contribution</t>
    </r>
    <r>
      <rPr>
        <sz val="11"/>
        <color theme="1"/>
        <rFont val="Calibri"/>
        <family val="2"/>
        <scheme val="minor"/>
      </rPr>
      <t xml:space="preserve"> of each feedstock to the total biogas or biomethane produced, rather than the volume.</t>
    </r>
  </si>
  <si>
    <r>
      <t>Methane Yield/Tonne of Volatile Solid (m</t>
    </r>
    <r>
      <rPr>
        <b/>
        <vertAlign val="superscript"/>
        <sz val="11"/>
        <color theme="1"/>
        <rFont val="Calibri"/>
        <family val="2"/>
        <scheme val="minor"/>
      </rPr>
      <t>3</t>
    </r>
    <r>
      <rPr>
        <b/>
        <sz val="11"/>
        <color theme="1"/>
        <rFont val="Calibri"/>
        <family val="2"/>
        <scheme val="minor"/>
      </rPr>
      <t>CH</t>
    </r>
    <r>
      <rPr>
        <b/>
        <vertAlign val="subscript"/>
        <sz val="11"/>
        <color theme="1"/>
        <rFont val="Calibri"/>
        <family val="2"/>
        <scheme val="minor"/>
      </rPr>
      <t>4</t>
    </r>
    <r>
      <rPr>
        <b/>
        <sz val="11"/>
        <color theme="1"/>
        <rFont val="Calibri"/>
        <family val="2"/>
        <scheme val="minor"/>
      </rPr>
      <t>/TVS)</t>
    </r>
  </si>
  <si>
    <t>Guide</t>
  </si>
  <si>
    <r>
      <t xml:space="preserve">The above inputted information should now generate a value in the </t>
    </r>
    <r>
      <rPr>
        <i/>
        <sz val="11"/>
        <color theme="1"/>
        <rFont val="Calibri"/>
        <family val="2"/>
        <scheme val="minor"/>
      </rPr>
      <t>Percentage Contribution column</t>
    </r>
    <r>
      <rPr>
        <sz val="11"/>
        <color theme="1"/>
        <rFont val="Calibri"/>
        <family val="2"/>
        <scheme val="minor"/>
      </rPr>
      <t xml:space="preserve"> and in the </t>
    </r>
    <r>
      <rPr>
        <i/>
        <sz val="11"/>
        <color theme="1"/>
        <rFont val="Calibri"/>
        <family val="2"/>
        <scheme val="minor"/>
      </rPr>
      <t>Volume Contribution</t>
    </r>
    <r>
      <rPr>
        <sz val="11"/>
        <color theme="1"/>
        <rFont val="Calibri"/>
        <family val="2"/>
        <scheme val="minor"/>
      </rPr>
      <t xml:space="preserve"> (if total volume measured) column.</t>
    </r>
  </si>
  <si>
    <r>
      <t>Measured Volume of biogas or biomethane (m</t>
    </r>
    <r>
      <rPr>
        <b/>
        <vertAlign val="superscript"/>
        <sz val="11"/>
        <rFont val="Calibri"/>
        <family val="2"/>
        <scheme val="minor"/>
      </rPr>
      <t>3</t>
    </r>
    <r>
      <rPr>
        <b/>
        <sz val="11"/>
        <rFont val="Calibri"/>
        <family val="2"/>
        <scheme val="minor"/>
      </rPr>
      <t>)</t>
    </r>
  </si>
  <si>
    <t>Enter volume of biogas or biomethane generated (if measured).</t>
  </si>
  <si>
    <t>User to provide value</t>
  </si>
  <si>
    <t xml:space="preserve">This tool was developed for the Renewables Obligation Scheme. However, it can also be used by RHI participants who are using anaerobic digestion (AD) to produce biogas for combustion or biomethane for injection, and are seeking to apportion the consignments of biogas or biomethane derived from multiple feedstock consignments. We have therefore edited it for use on the RHI. </t>
  </si>
  <si>
    <t xml:space="preserve">The tool requires the user to input the mass (dry or wet) of each feedstock used. Together with built in default literature data on methane yield and moisture content, the tool calculates the theoretical contribution of methane from each feedstock by per cent. It is then assumed that the percentage contribution of methane is the same as the percentage contribution of total biogas or biomethane. The volume of each consignment of biogas or biomethane is determined by apportioning the actual measured volume of biogas or biomethane (if measured) according to the percentage methane contribution calculated by the tool.   </t>
  </si>
  <si>
    <r>
      <t>Click on the 'Calculation tab'. Input</t>
    </r>
    <r>
      <rPr>
        <i/>
        <sz val="11"/>
        <color theme="1"/>
        <rFont val="Calibri"/>
        <family val="2"/>
        <scheme val="minor"/>
      </rPr>
      <t xml:space="preserve"> Installation Name</t>
    </r>
    <r>
      <rPr>
        <sz val="11"/>
        <color theme="1"/>
        <rFont val="Calibri"/>
        <family val="2"/>
        <scheme val="minor"/>
      </rPr>
      <t xml:space="preserve"> and </t>
    </r>
    <r>
      <rPr>
        <i/>
        <sz val="11"/>
        <color theme="1"/>
        <rFont val="Calibri"/>
        <family val="2"/>
        <scheme val="minor"/>
      </rPr>
      <t>Reporting Period</t>
    </r>
    <r>
      <rPr>
        <sz val="11"/>
        <color theme="1"/>
        <rFont val="Calibri"/>
        <family val="2"/>
        <scheme val="minor"/>
      </rPr>
      <t xml:space="preserve"> to indicate the accredited installation and reporting reference this data set is applicable to.</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</si>
</sst>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vertAlign val="superscript"/>
      <sz val="11"/>
      <color theme="1"/>
      <name val="Calibri"/>
      <family val="2"/>
      <scheme val="minor"/>
    </font>
    <font>
      <b/>
      <sz val="11"/>
      <name val="Calibri"/>
      <family val="2"/>
      <scheme val="minor"/>
    </font>
    <font>
      <b/>
      <vertAlign val="superscript"/>
      <sz val="11"/>
      <name val="Calibri"/>
      <family val="2"/>
      <scheme val="minor"/>
    </font>
    <font>
      <b/>
      <sz val="18"/>
      <color theme="3"/>
      <name val="Cambria"/>
      <family val="2"/>
      <scheme val="major"/>
    </font>
    <font>
      <b/>
      <vertAlign val="subscript"/>
      <sz val="11"/>
      <color theme="1"/>
      <name val="Calibri"/>
      <family val="2"/>
      <scheme val="minor"/>
    </font>
    <font>
      <b/>
      <sz val="15"/>
      <color theme="3"/>
      <name val="Calibri"/>
      <family val="2"/>
      <scheme val="minor"/>
    </font>
    <font>
      <b/>
      <sz val="13"/>
      <color theme="3"/>
      <name val="Calibri"/>
      <family val="2"/>
      <scheme val="minor"/>
    </font>
    <font>
      <i/>
      <sz val="11"/>
      <color theme="1"/>
      <name val="Calibri"/>
      <family val="2"/>
      <scheme val="minor"/>
    </font>
    <font>
      <b/>
      <u/>
      <sz val="11"/>
      <color theme="1"/>
      <name val="Calibri"/>
      <family val="2"/>
      <scheme val="minor"/>
    </font>
    <font>
      <b/>
      <sz val="18"/>
      <color theme="3"/>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s>
  <cellStyleXfs count="4">
    <xf numFmtId="0" fontId="0" fillId="0" borderId="0"/>
    <xf numFmtId="0" fontId="5" fillId="0" borderId="0" applyNumberFormat="0" applyFill="0" applyBorder="0" applyAlignment="0" applyProtection="0"/>
    <xf numFmtId="0" fontId="7" fillId="0" borderId="4" applyNumberFormat="0" applyFill="0" applyAlignment="0" applyProtection="0"/>
    <xf numFmtId="0" fontId="8" fillId="0" borderId="5" applyNumberFormat="0" applyFill="0" applyAlignment="0" applyProtection="0"/>
  </cellStyleXfs>
  <cellXfs count="49">
    <xf numFmtId="0" fontId="0" fillId="0" borderId="0" xfId="0"/>
    <xf numFmtId="0" fontId="0" fillId="3" borderId="0" xfId="0" applyFill="1" applyAlignment="1">
      <alignment wrapText="1"/>
    </xf>
    <xf numFmtId="0" fontId="0" fillId="3" borderId="0" xfId="0" applyFill="1" applyBorder="1" applyAlignment="1">
      <alignment horizontal="center" vertical="center" wrapText="1"/>
    </xf>
    <xf numFmtId="0" fontId="0" fillId="0" borderId="1" xfId="0" applyFill="1" applyBorder="1" applyAlignment="1">
      <alignment horizontal="center" vertical="center" wrapText="1"/>
    </xf>
    <xf numFmtId="0" fontId="0" fillId="3" borderId="0" xfId="0" applyFill="1" applyAlignment="1">
      <alignmen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10" fontId="0" fillId="0" borderId="1" xfId="0" applyNumberFormat="1" applyBorder="1" applyAlignment="1">
      <alignment horizontal="center" vertical="center" wrapText="1"/>
    </xf>
    <xf numFmtId="0" fontId="0" fillId="4" borderId="1" xfId="0" applyFill="1" applyBorder="1" applyAlignment="1">
      <alignment horizontal="center" vertical="center" wrapText="1"/>
    </xf>
    <xf numFmtId="10" fontId="0" fillId="4" borderId="1" xfId="0" applyNumberFormat="1" applyFill="1" applyBorder="1" applyAlignment="1">
      <alignment horizontal="center" vertical="center"/>
    </xf>
    <xf numFmtId="10" fontId="0" fillId="0" borderId="1" xfId="0" applyNumberFormat="1" applyFill="1" applyBorder="1" applyAlignment="1">
      <alignment horizontal="center" vertical="center" wrapText="1"/>
    </xf>
    <xf numFmtId="0" fontId="0" fillId="3" borderId="1" xfId="0"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1" fillId="0" borderId="0" xfId="0" applyFont="1"/>
    <xf numFmtId="0" fontId="0" fillId="0" borderId="0" xfId="0" applyAlignment="1">
      <alignment wrapText="1"/>
    </xf>
    <xf numFmtId="0" fontId="0" fillId="0" borderId="0" xfId="0" applyAlignment="1">
      <alignment horizontal="justify" vertical="center"/>
    </xf>
    <xf numFmtId="0" fontId="9" fillId="0" borderId="0" xfId="0" applyFont="1" applyAlignment="1">
      <alignment horizontal="justify" vertical="center"/>
    </xf>
    <xf numFmtId="0" fontId="7" fillId="0" borderId="4" xfId="2"/>
    <xf numFmtId="0" fontId="8" fillId="0" borderId="5" xfId="3" applyAlignment="1">
      <alignment horizontal="justify" vertical="center"/>
    </xf>
    <xf numFmtId="0" fontId="0" fillId="0" borderId="0" xfId="0" applyAlignment="1">
      <alignment vertical="center" wrapText="1"/>
    </xf>
    <xf numFmtId="0" fontId="11" fillId="0" borderId="0" xfId="1" applyFont="1"/>
    <xf numFmtId="0" fontId="0" fillId="3" borderId="1" xfId="0" applyFill="1" applyBorder="1" applyAlignment="1" applyProtection="1">
      <alignment horizontal="center" vertical="center" wrapText="1"/>
    </xf>
    <xf numFmtId="10" fontId="0" fillId="3" borderId="1" xfId="0" applyNumberFormat="1" applyFill="1" applyBorder="1" applyAlignment="1" applyProtection="1">
      <alignment horizontal="center" vertical="center" wrapText="1"/>
    </xf>
    <xf numFmtId="0" fontId="0" fillId="3" borderId="1" xfId="0" applyFill="1" applyBorder="1" applyProtection="1"/>
    <xf numFmtId="0" fontId="0" fillId="3" borderId="0" xfId="0"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0" fillId="3" borderId="0" xfId="0" applyFill="1" applyBorder="1" applyProtection="1"/>
    <xf numFmtId="0" fontId="1" fillId="3" borderId="0" xfId="0" applyFont="1"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3" borderId="0" xfId="0" applyFill="1" applyBorder="1" applyAlignment="1">
      <alignment vertical="center" wrapText="1"/>
    </xf>
    <xf numFmtId="0" fontId="0" fillId="3" borderId="0" xfId="0" applyFill="1" applyBorder="1" applyAlignment="1" applyProtection="1">
      <alignment horizontal="center" vertical="center" wrapText="1"/>
      <protection locked="0"/>
    </xf>
    <xf numFmtId="10" fontId="0" fillId="0" borderId="1" xfId="0" applyNumberForma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9" fillId="0" borderId="0" xfId="0" applyFont="1" applyFill="1" applyAlignment="1">
      <alignment horizontal="justify" vertical="center"/>
    </xf>
    <xf numFmtId="0" fontId="3" fillId="0" borderId="1" xfId="0" applyFont="1" applyFill="1" applyBorder="1" applyAlignment="1" applyProtection="1">
      <alignment horizontal="center" vertical="center" wrapText="1"/>
    </xf>
    <xf numFmtId="0" fontId="0" fillId="0" borderId="0" xfId="0"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 fillId="3"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1" xfId="0" applyFont="1" applyBorder="1" applyAlignment="1">
      <alignment horizontal="center" vertical="center" wrapText="1"/>
    </xf>
  </cellXfs>
  <cellStyles count="4">
    <cellStyle name="Heading 1" xfId="2" builtinId="16"/>
    <cellStyle name="Heading 2" xfId="3" builtinId="17"/>
    <cellStyle name="Normal" xfId="0" builtinId="0"/>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0</xdr:row>
      <xdr:rowOff>85724</xdr:rowOff>
    </xdr:from>
    <xdr:to>
      <xdr:col>1</xdr:col>
      <xdr:colOff>1619250</xdr:colOff>
      <xdr:row>0</xdr:row>
      <xdr:rowOff>561975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299" y="85724"/>
          <a:ext cx="2266951" cy="476251"/>
        </a:xfrm>
        <a:prstGeom prst="rect">
          <a:avLst/>
        </a:prstGeom>
        <a:noFill/>
        <a:ln>
          <a:noFill/>
        </a:ln>
      </xdr:spPr>
    </xdr:pic>
    <xdr:clientData/>
  </xdr:twoCellAnchor>
  <xdr:twoCellAnchor editAs="oneCell">
    <xdr:from>
      <xdr:col>1</xdr:col>
      <xdr:colOff>38100</xdr:colOff>
      <xdr:row>33</xdr:row>
      <xdr:rowOff>161925</xdr:rowOff>
    </xdr:from>
    <xdr:to>
      <xdr:col>4</xdr:col>
      <xdr:colOff>361950</xdr:colOff>
      <xdr:row>39</xdr:row>
      <xdr:rowOff>85725</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2239625"/>
          <a:ext cx="6419850" cy="163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53"/>
  <sheetViews>
    <sheetView showGridLines="0" tabSelected="1" workbookViewId="0">
      <selection activeCell="C8" sqref="C8"/>
    </sheetView>
  </sheetViews>
  <sheetFormatPr defaultRowHeight="15" x14ac:dyDescent="0.25"/>
  <cols>
    <col min="1" max="1" width="11.42578125" customWidth="1"/>
    <col min="2" max="2" width="73.140625" customWidth="1"/>
  </cols>
  <sheetData>
    <row r="1" spans="1:2" ht="60.75" customHeight="1" x14ac:dyDescent="0.25"/>
    <row r="2" spans="1:2" ht="23.25" x14ac:dyDescent="0.35">
      <c r="A2" s="21" t="s">
        <v>67</v>
      </c>
    </row>
    <row r="4" spans="1:2" ht="20.25" thickBot="1" x14ac:dyDescent="0.35">
      <c r="B4" s="18" t="s">
        <v>62</v>
      </c>
    </row>
    <row r="5" spans="1:2" ht="15.75" thickTop="1" x14ac:dyDescent="0.25"/>
    <row r="6" spans="1:2" ht="75" x14ac:dyDescent="0.25">
      <c r="B6" s="20" t="s">
        <v>82</v>
      </c>
    </row>
    <row r="7" spans="1:2" x14ac:dyDescent="0.25">
      <c r="B7" s="15"/>
    </row>
    <row r="8" spans="1:2" ht="135" x14ac:dyDescent="0.25">
      <c r="A8" s="14"/>
      <c r="B8" s="38" t="s">
        <v>83</v>
      </c>
    </row>
    <row r="10" spans="1:2" ht="20.25" thickBot="1" x14ac:dyDescent="0.35">
      <c r="B10" s="18" t="s">
        <v>77</v>
      </c>
    </row>
    <row r="11" spans="1:2" ht="15.75" thickTop="1" x14ac:dyDescent="0.25"/>
    <row r="12" spans="1:2" x14ac:dyDescent="0.25">
      <c r="B12" s="16" t="s">
        <v>50</v>
      </c>
    </row>
    <row r="13" spans="1:2" x14ac:dyDescent="0.25">
      <c r="B13" s="16" t="s">
        <v>51</v>
      </c>
    </row>
    <row r="14" spans="1:2" x14ac:dyDescent="0.25">
      <c r="B14" s="16"/>
    </row>
    <row r="15" spans="1:2" ht="18" thickBot="1" x14ac:dyDescent="0.3">
      <c r="B15" s="19" t="s">
        <v>52</v>
      </c>
    </row>
    <row r="16" spans="1:2" ht="15.75" thickTop="1" x14ac:dyDescent="0.25"/>
    <row r="17" spans="2:2" ht="45" x14ac:dyDescent="0.25">
      <c r="B17" s="16" t="s">
        <v>84</v>
      </c>
    </row>
    <row r="18" spans="2:2" x14ac:dyDescent="0.25">
      <c r="B18" s="16"/>
    </row>
    <row r="19" spans="2:2" ht="18" thickBot="1" x14ac:dyDescent="0.3">
      <c r="B19" s="19" t="s">
        <v>53</v>
      </c>
    </row>
    <row r="20" spans="2:2" ht="15.75" thickTop="1" x14ac:dyDescent="0.25"/>
    <row r="21" spans="2:2" x14ac:dyDescent="0.25">
      <c r="B21" s="16" t="s">
        <v>80</v>
      </c>
    </row>
    <row r="22" spans="2:2" x14ac:dyDescent="0.25">
      <c r="B22" s="16"/>
    </row>
    <row r="23" spans="2:2" ht="18" thickBot="1" x14ac:dyDescent="0.3">
      <c r="B23" s="19" t="s">
        <v>54</v>
      </c>
    </row>
    <row r="24" spans="2:2" ht="15.75" thickTop="1" x14ac:dyDescent="0.25"/>
    <row r="25" spans="2:2" ht="105" x14ac:dyDescent="0.25">
      <c r="B25" s="16" t="s">
        <v>68</v>
      </c>
    </row>
    <row r="26" spans="2:2" x14ac:dyDescent="0.25">
      <c r="B26" s="16"/>
    </row>
    <row r="27" spans="2:2" ht="45" x14ac:dyDescent="0.25">
      <c r="B27" s="16" t="s">
        <v>69</v>
      </c>
    </row>
    <row r="28" spans="2:2" x14ac:dyDescent="0.25">
      <c r="B28" s="16"/>
    </row>
    <row r="29" spans="2:2" ht="60" x14ac:dyDescent="0.25">
      <c r="B29" s="16" t="s">
        <v>70</v>
      </c>
    </row>
    <row r="30" spans="2:2" x14ac:dyDescent="0.25">
      <c r="B30" s="16"/>
    </row>
    <row r="31" spans="2:2" ht="18" thickBot="1" x14ac:dyDescent="0.3">
      <c r="B31" s="19" t="s">
        <v>55</v>
      </c>
    </row>
    <row r="32" spans="2:2" ht="15.75" thickTop="1" x14ac:dyDescent="0.25"/>
    <row r="33" spans="2:2" ht="45" x14ac:dyDescent="0.25">
      <c r="B33" s="16" t="s">
        <v>56</v>
      </c>
    </row>
    <row r="34" spans="2:2" x14ac:dyDescent="0.25">
      <c r="B34" s="16"/>
    </row>
    <row r="35" spans="2:2" ht="15" customHeight="1" x14ac:dyDescent="0.25">
      <c r="B35" s="36"/>
    </row>
    <row r="36" spans="2:2" ht="30" customHeight="1" x14ac:dyDescent="0.25">
      <c r="B36" s="36"/>
    </row>
    <row r="37" spans="2:2" ht="30" customHeight="1" x14ac:dyDescent="0.25">
      <c r="B37" s="36"/>
    </row>
    <row r="38" spans="2:2" ht="30" customHeight="1" x14ac:dyDescent="0.25">
      <c r="B38" s="36"/>
    </row>
    <row r="39" spans="2:2" x14ac:dyDescent="0.25">
      <c r="B39" s="36"/>
    </row>
    <row r="40" spans="2:2" x14ac:dyDescent="0.25">
      <c r="B40" s="36"/>
    </row>
    <row r="41" spans="2:2" x14ac:dyDescent="0.25">
      <c r="B41" s="17"/>
    </row>
    <row r="42" spans="2:2" ht="18" thickBot="1" x14ac:dyDescent="0.3">
      <c r="B42" s="19" t="s">
        <v>57</v>
      </c>
    </row>
    <row r="43" spans="2:2" ht="15.75" thickTop="1" x14ac:dyDescent="0.25"/>
    <row r="44" spans="2:2" x14ac:dyDescent="0.25">
      <c r="B44" s="16" t="s">
        <v>58</v>
      </c>
    </row>
    <row r="45" spans="2:2" x14ac:dyDescent="0.25">
      <c r="B45" s="16"/>
    </row>
    <row r="46" spans="2:2" ht="18" thickBot="1" x14ac:dyDescent="0.3">
      <c r="B46" s="19" t="s">
        <v>59</v>
      </c>
    </row>
    <row r="47" spans="2:2" ht="6.75" customHeight="1" thickTop="1" x14ac:dyDescent="0.25"/>
    <row r="48" spans="2:2" ht="45" x14ac:dyDescent="0.25">
      <c r="B48" s="16" t="s">
        <v>60</v>
      </c>
    </row>
    <row r="49" spans="2:2" ht="18" thickBot="1" x14ac:dyDescent="0.3">
      <c r="B49" s="19" t="s">
        <v>61</v>
      </c>
    </row>
    <row r="50" spans="2:2" ht="15.75" thickTop="1" x14ac:dyDescent="0.25"/>
    <row r="51" spans="2:2" ht="45" x14ac:dyDescent="0.25">
      <c r="B51" s="16" t="s">
        <v>78</v>
      </c>
    </row>
    <row r="52" spans="2:2" x14ac:dyDescent="0.25">
      <c r="B52" s="16"/>
    </row>
    <row r="53" spans="2:2" ht="60" x14ac:dyDescent="0.25">
      <c r="B53" s="16" t="s">
        <v>75</v>
      </c>
    </row>
  </sheetData>
  <sheetProtection selectLockedCells="1" selectUn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71"/>
  <sheetViews>
    <sheetView workbookViewId="0">
      <selection activeCell="C22" sqref="C22"/>
    </sheetView>
  </sheetViews>
  <sheetFormatPr defaultRowHeight="15" x14ac:dyDescent="0.25"/>
  <cols>
    <col min="1" max="1" width="10.140625" style="25" customWidth="1"/>
    <col min="2" max="2" width="12.85546875" style="25" customWidth="1"/>
    <col min="3" max="3" width="11.7109375" style="25" customWidth="1"/>
    <col min="4" max="4" width="32.42578125" style="25" customWidth="1"/>
    <col min="5" max="5" width="29.42578125" style="25" customWidth="1"/>
    <col min="6" max="6" width="22.5703125" style="25" bestFit="1" customWidth="1"/>
    <col min="7" max="7" width="9.85546875" style="25" customWidth="1"/>
    <col min="8" max="8" width="12.5703125" style="25" customWidth="1"/>
    <col min="9" max="9" width="11.140625" style="31" customWidth="1"/>
    <col min="10" max="10" width="24.42578125" style="31" customWidth="1"/>
    <col min="11" max="11" width="15" style="25" customWidth="1"/>
    <col min="12" max="12" width="12.28515625" style="27" hidden="1" customWidth="1"/>
    <col min="13" max="13" width="13.28515625" style="25" customWidth="1"/>
    <col min="14" max="14" width="13.5703125" style="25" customWidth="1"/>
    <col min="15" max="15" width="9.140625" style="31"/>
    <col min="16" max="16" width="12.140625" style="31" hidden="1" customWidth="1"/>
    <col min="17" max="18" width="0" style="31" hidden="1" customWidth="1"/>
    <col min="19" max="16384" width="9.140625" style="31"/>
  </cols>
  <sheetData>
    <row r="1" spans="1:14" ht="30" x14ac:dyDescent="0.25">
      <c r="C1" s="26" t="s">
        <v>65</v>
      </c>
      <c r="D1" s="11"/>
    </row>
    <row r="2" spans="1:14" ht="45" x14ac:dyDescent="0.25">
      <c r="C2" s="26" t="s">
        <v>66</v>
      </c>
      <c r="D2" s="11"/>
    </row>
    <row r="4" spans="1:14" s="33" customFormat="1" ht="77.25" customHeight="1" x14ac:dyDescent="0.25">
      <c r="A4" s="28"/>
      <c r="B4" s="37" t="s">
        <v>79</v>
      </c>
      <c r="C4" s="41" t="s">
        <v>46</v>
      </c>
      <c r="D4" s="42" t="s">
        <v>63</v>
      </c>
      <c r="E4" s="43" t="s">
        <v>64</v>
      </c>
      <c r="F4" s="46" t="s">
        <v>49</v>
      </c>
      <c r="G4" s="42" t="s">
        <v>74</v>
      </c>
      <c r="H4" s="42" t="s">
        <v>44</v>
      </c>
      <c r="I4" s="45" t="s">
        <v>1</v>
      </c>
      <c r="J4" s="45" t="s">
        <v>71</v>
      </c>
      <c r="K4" s="41" t="s">
        <v>72</v>
      </c>
      <c r="L4" s="26" t="s">
        <v>5</v>
      </c>
      <c r="M4" s="41" t="s">
        <v>45</v>
      </c>
      <c r="N4" s="41" t="s">
        <v>73</v>
      </c>
    </row>
    <row r="5" spans="1:14" s="33" customFormat="1" ht="36" customHeight="1" x14ac:dyDescent="0.25">
      <c r="A5" s="28"/>
      <c r="B5" s="13"/>
      <c r="C5" s="41"/>
      <c r="D5" s="42"/>
      <c r="E5" s="44"/>
      <c r="F5" s="47"/>
      <c r="G5" s="42"/>
      <c r="H5" s="42"/>
      <c r="I5" s="45"/>
      <c r="J5" s="45"/>
      <c r="K5" s="41"/>
      <c r="L5" s="26">
        <f>SUM(K6:K29)</f>
        <v>0</v>
      </c>
      <c r="M5" s="41"/>
      <c r="N5" s="41"/>
    </row>
    <row r="6" spans="1:14" x14ac:dyDescent="0.25">
      <c r="C6" s="22">
        <v>1</v>
      </c>
      <c r="D6" s="11"/>
      <c r="E6" s="11"/>
      <c r="F6" s="11"/>
      <c r="G6" s="11"/>
      <c r="H6" s="11"/>
      <c r="I6" s="32">
        <f>IF(E6="", ,IF(H6="Dry","N/A",(VLOOKUP(E6,'Default Data'!$A$4:$C$53,3,FALSE))))</f>
        <v>0</v>
      </c>
      <c r="J6" s="13">
        <f>IF(E6="",,VLOOKUP(E6,'Default Data'!$A$4:$C$53,2,FALSE))</f>
        <v>0</v>
      </c>
      <c r="K6" s="22">
        <f>(G6*(IF(H6="Dry",1,(1-I6))))*(J6)</f>
        <v>0</v>
      </c>
      <c r="L6" s="22"/>
      <c r="M6" s="23">
        <f>IF($L$5=0,,K6/$L$5)</f>
        <v>0</v>
      </c>
      <c r="N6" s="11">
        <f>M6*$B$5</f>
        <v>0</v>
      </c>
    </row>
    <row r="7" spans="1:14" x14ac:dyDescent="0.25">
      <c r="C7" s="22">
        <v>2</v>
      </c>
      <c r="D7" s="11"/>
      <c r="E7" s="11"/>
      <c r="F7" s="11"/>
      <c r="G7" s="11"/>
      <c r="H7" s="11"/>
      <c r="I7" s="32">
        <f>IF(E7="", ,IF(H7="Dry","N/A",(VLOOKUP(E7,'Default Data'!$A$4:$C$53,3,FALSE))))</f>
        <v>0</v>
      </c>
      <c r="J7" s="11">
        <f>IF(E7="",,VLOOKUP(E7,'Default Data'!$A$4:$C$53,2,FALSE))</f>
        <v>0</v>
      </c>
      <c r="K7" s="22">
        <f>(G7*(IF(H7="Dry",1,(1-I7))))*(J7)</f>
        <v>0</v>
      </c>
      <c r="L7" s="22"/>
      <c r="M7" s="23">
        <f t="shared" ref="M7:M29" si="0">IF($L$5=0,,K7/$L$5)</f>
        <v>0</v>
      </c>
      <c r="N7" s="11">
        <f>M7*$B$5</f>
        <v>0</v>
      </c>
    </row>
    <row r="8" spans="1:14" x14ac:dyDescent="0.25">
      <c r="C8" s="22">
        <v>3</v>
      </c>
      <c r="D8" s="11"/>
      <c r="E8" s="11"/>
      <c r="F8" s="11"/>
      <c r="G8" s="11"/>
      <c r="H8" s="11"/>
      <c r="I8" s="32">
        <f>IF(E8="", ,IF(H8="Dry","N/A",(VLOOKUP(E8,'Default Data'!$A$4:$C$53,3,FALSE))))</f>
        <v>0</v>
      </c>
      <c r="J8" s="11">
        <f>IF(E8="",,VLOOKUP(E8,'Default Data'!$A$4:$C$53,2,FALSE))</f>
        <v>0</v>
      </c>
      <c r="K8" s="22">
        <f t="shared" ref="K8:K29" si="1">(G8*(IF(H8="Dry",1,(1-I8))))*(J8)</f>
        <v>0</v>
      </c>
      <c r="L8" s="24"/>
      <c r="M8" s="23">
        <f t="shared" si="0"/>
        <v>0</v>
      </c>
      <c r="N8" s="11">
        <f t="shared" ref="N8:N29" si="2">M8*$B$5</f>
        <v>0</v>
      </c>
    </row>
    <row r="9" spans="1:14" x14ac:dyDescent="0.25">
      <c r="C9" s="22">
        <v>4</v>
      </c>
      <c r="D9" s="11"/>
      <c r="E9" s="11"/>
      <c r="F9" s="12"/>
      <c r="G9" s="11"/>
      <c r="H9" s="11"/>
      <c r="I9" s="32">
        <f>IF(E9="", ,IF(H9="Dry","N/A",(VLOOKUP(E9,'Default Data'!$A$4:$C$53,3,FALSE))))</f>
        <v>0</v>
      </c>
      <c r="J9" s="11">
        <f>IF(E9="",,VLOOKUP(E9,'Default Data'!$A$4:$C$53,2,FALSE))</f>
        <v>0</v>
      </c>
      <c r="K9" s="22">
        <f t="shared" si="1"/>
        <v>0</v>
      </c>
      <c r="L9" s="24"/>
      <c r="M9" s="23">
        <f t="shared" si="0"/>
        <v>0</v>
      </c>
      <c r="N9" s="11">
        <f t="shared" si="2"/>
        <v>0</v>
      </c>
    </row>
    <row r="10" spans="1:14" x14ac:dyDescent="0.25">
      <c r="C10" s="22">
        <v>5</v>
      </c>
      <c r="D10" s="11"/>
      <c r="E10" s="11"/>
      <c r="F10" s="11"/>
      <c r="G10" s="11"/>
      <c r="H10" s="11"/>
      <c r="I10" s="32">
        <f>IF(E10="", ,IF(H10="Dry","N/A",(VLOOKUP(E10,'Default Data'!$A$4:$C$53,3,FALSE))))</f>
        <v>0</v>
      </c>
      <c r="J10" s="11">
        <f>IF(E10="",,VLOOKUP(E10,'Default Data'!$A$4:$C$53,2,FALSE))</f>
        <v>0</v>
      </c>
      <c r="K10" s="22">
        <f t="shared" si="1"/>
        <v>0</v>
      </c>
      <c r="L10" s="24"/>
      <c r="M10" s="23">
        <f t="shared" si="0"/>
        <v>0</v>
      </c>
      <c r="N10" s="11">
        <f t="shared" si="2"/>
        <v>0</v>
      </c>
    </row>
    <row r="11" spans="1:14" x14ac:dyDescent="0.25">
      <c r="C11" s="22">
        <v>6</v>
      </c>
      <c r="D11" s="11"/>
      <c r="E11" s="11"/>
      <c r="F11" s="11"/>
      <c r="G11" s="11"/>
      <c r="H11" s="11"/>
      <c r="I11" s="32">
        <f>IF(E11="", ,IF(H11="Dry","N/A",(VLOOKUP(E11,'Default Data'!$A$4:$C$53,3,FALSE))))</f>
        <v>0</v>
      </c>
      <c r="J11" s="11">
        <f>IF(E11="",,VLOOKUP(E11,'Default Data'!$A$4:$C$53,2,FALSE))</f>
        <v>0</v>
      </c>
      <c r="K11" s="22">
        <f t="shared" si="1"/>
        <v>0</v>
      </c>
      <c r="L11" s="24"/>
      <c r="M11" s="23">
        <f t="shared" si="0"/>
        <v>0</v>
      </c>
      <c r="N11" s="11">
        <f t="shared" si="2"/>
        <v>0</v>
      </c>
    </row>
    <row r="12" spans="1:14" x14ac:dyDescent="0.25">
      <c r="C12" s="22">
        <v>7</v>
      </c>
      <c r="D12" s="11"/>
      <c r="E12" s="11"/>
      <c r="F12" s="11"/>
      <c r="G12" s="11"/>
      <c r="H12" s="11"/>
      <c r="I12" s="32">
        <f>IF(E12="", ,IF(H12="Dry","N/A",(VLOOKUP(E12,'Default Data'!$A$4:$C$53,3,FALSE))))</f>
        <v>0</v>
      </c>
      <c r="J12" s="11">
        <f>IF(E12="",,VLOOKUP(E12,'Default Data'!$A$4:$C$53,2,FALSE))</f>
        <v>0</v>
      </c>
      <c r="K12" s="22">
        <f t="shared" si="1"/>
        <v>0</v>
      </c>
      <c r="L12" s="24"/>
      <c r="M12" s="23">
        <f t="shared" si="0"/>
        <v>0</v>
      </c>
      <c r="N12" s="11">
        <f t="shared" si="2"/>
        <v>0</v>
      </c>
    </row>
    <row r="13" spans="1:14" x14ac:dyDescent="0.25">
      <c r="C13" s="22">
        <v>8</v>
      </c>
      <c r="D13" s="11"/>
      <c r="E13" s="11"/>
      <c r="F13" s="11"/>
      <c r="G13" s="11"/>
      <c r="H13" s="11"/>
      <c r="I13" s="32">
        <f>IF(E13="", ,IF(H13="Dry","N/A",(VLOOKUP(E13,'Default Data'!$A$4:$C$53,3,FALSE))))</f>
        <v>0</v>
      </c>
      <c r="J13" s="11">
        <f>IF(E13="",,VLOOKUP(E13,'Default Data'!$A$4:$C$53,2,FALSE))</f>
        <v>0</v>
      </c>
      <c r="K13" s="22">
        <f t="shared" si="1"/>
        <v>0</v>
      </c>
      <c r="L13" s="24"/>
      <c r="M13" s="23">
        <f t="shared" si="0"/>
        <v>0</v>
      </c>
      <c r="N13" s="11">
        <f t="shared" si="2"/>
        <v>0</v>
      </c>
    </row>
    <row r="14" spans="1:14" x14ac:dyDescent="0.25">
      <c r="C14" s="22">
        <v>9</v>
      </c>
      <c r="D14" s="11"/>
      <c r="E14" s="11"/>
      <c r="F14" s="11"/>
      <c r="G14" s="11"/>
      <c r="H14" s="11"/>
      <c r="I14" s="32">
        <f>IF(E14="", ,IF(H14="Dry","N/A",(VLOOKUP(E14,'Default Data'!$A$4:$C$53,3,FALSE))))</f>
        <v>0</v>
      </c>
      <c r="J14" s="11">
        <f>IF(E14="",,VLOOKUP(E14,'Default Data'!$A$4:$C$53,2,FALSE))</f>
        <v>0</v>
      </c>
      <c r="K14" s="22">
        <f t="shared" si="1"/>
        <v>0</v>
      </c>
      <c r="L14" s="24"/>
      <c r="M14" s="23">
        <f t="shared" si="0"/>
        <v>0</v>
      </c>
      <c r="N14" s="11">
        <f t="shared" si="2"/>
        <v>0</v>
      </c>
    </row>
    <row r="15" spans="1:14" x14ac:dyDescent="0.25">
      <c r="C15" s="22">
        <v>10</v>
      </c>
      <c r="D15" s="11"/>
      <c r="E15" s="11"/>
      <c r="F15" s="11"/>
      <c r="G15" s="11"/>
      <c r="H15" s="11"/>
      <c r="I15" s="32">
        <f>IF(E15="", ,IF(H15="Dry","N/A",(VLOOKUP(E15,'Default Data'!$A$4:$C$53,3,FALSE))))</f>
        <v>0</v>
      </c>
      <c r="J15" s="11">
        <f>IF(E15="",,VLOOKUP(E15,'Default Data'!$A$4:$C$53,2,FALSE))</f>
        <v>0</v>
      </c>
      <c r="K15" s="22">
        <f t="shared" si="1"/>
        <v>0</v>
      </c>
      <c r="L15" s="24"/>
      <c r="M15" s="23">
        <f t="shared" si="0"/>
        <v>0</v>
      </c>
      <c r="N15" s="11">
        <f t="shared" si="2"/>
        <v>0</v>
      </c>
    </row>
    <row r="16" spans="1:14" x14ac:dyDescent="0.25">
      <c r="C16" s="22">
        <v>11</v>
      </c>
      <c r="D16" s="11"/>
      <c r="E16" s="11"/>
      <c r="F16" s="11"/>
      <c r="G16" s="11"/>
      <c r="H16" s="11"/>
      <c r="I16" s="32">
        <f>IF(E16="", ,IF(H16="Dry","N/A",(VLOOKUP(E16,'Default Data'!$A$4:$C$53,3,FALSE))))</f>
        <v>0</v>
      </c>
      <c r="J16" s="11">
        <f>IF(E16="",,VLOOKUP(E16,'Default Data'!$A$4:$C$53,2,FALSE))</f>
        <v>0</v>
      </c>
      <c r="K16" s="22">
        <f t="shared" si="1"/>
        <v>0</v>
      </c>
      <c r="L16" s="24"/>
      <c r="M16" s="23">
        <f t="shared" si="0"/>
        <v>0</v>
      </c>
      <c r="N16" s="11">
        <f t="shared" si="2"/>
        <v>0</v>
      </c>
    </row>
    <row r="17" spans="1:14" x14ac:dyDescent="0.25">
      <c r="C17" s="22">
        <v>12</v>
      </c>
      <c r="D17" s="11"/>
      <c r="E17" s="11"/>
      <c r="F17" s="11"/>
      <c r="G17" s="11"/>
      <c r="H17" s="11"/>
      <c r="I17" s="32">
        <f>IF(E17="", ,IF(H17="Dry","N/A",(VLOOKUP(E17,'Default Data'!$A$4:$C$53,3,FALSE))))</f>
        <v>0</v>
      </c>
      <c r="J17" s="11">
        <f>IF(E17="",,VLOOKUP(E17,'Default Data'!$A$4:$C$53,2,FALSE))</f>
        <v>0</v>
      </c>
      <c r="K17" s="22">
        <f t="shared" si="1"/>
        <v>0</v>
      </c>
      <c r="L17" s="24"/>
      <c r="M17" s="23">
        <f t="shared" si="0"/>
        <v>0</v>
      </c>
      <c r="N17" s="11">
        <f t="shared" si="2"/>
        <v>0</v>
      </c>
    </row>
    <row r="18" spans="1:14" x14ac:dyDescent="0.25">
      <c r="C18" s="22">
        <v>13</v>
      </c>
      <c r="D18" s="11"/>
      <c r="E18" s="11"/>
      <c r="F18" s="11"/>
      <c r="G18" s="11"/>
      <c r="H18" s="11"/>
      <c r="I18" s="32">
        <f>IF(E18="", ,IF(H18="Dry","N/A",(VLOOKUP(E18,'Default Data'!$A$4:$C$53,3,FALSE))))</f>
        <v>0</v>
      </c>
      <c r="J18" s="11">
        <f>IF(E18="",,VLOOKUP(E18,'Default Data'!$A$4:$C$53,2,FALSE))</f>
        <v>0</v>
      </c>
      <c r="K18" s="22">
        <f t="shared" si="1"/>
        <v>0</v>
      </c>
      <c r="L18" s="24"/>
      <c r="M18" s="23">
        <f t="shared" si="0"/>
        <v>0</v>
      </c>
      <c r="N18" s="11">
        <f t="shared" si="2"/>
        <v>0</v>
      </c>
    </row>
    <row r="19" spans="1:14" x14ac:dyDescent="0.25">
      <c r="C19" s="22">
        <v>14</v>
      </c>
      <c r="D19" s="11"/>
      <c r="E19" s="11"/>
      <c r="F19" s="11"/>
      <c r="G19" s="11"/>
      <c r="H19" s="11"/>
      <c r="I19" s="32">
        <f>IF(E19="", ,IF(H19="Dry","N/A",(VLOOKUP(E19,'Default Data'!$A$4:$C$53,3,FALSE))))</f>
        <v>0</v>
      </c>
      <c r="J19" s="11">
        <f>IF(E19="",,VLOOKUP(E19,'Default Data'!$A$4:$C$53,2,FALSE))</f>
        <v>0</v>
      </c>
      <c r="K19" s="22">
        <f t="shared" si="1"/>
        <v>0</v>
      </c>
      <c r="L19" s="24"/>
      <c r="M19" s="23">
        <f t="shared" si="0"/>
        <v>0</v>
      </c>
      <c r="N19" s="11">
        <f t="shared" si="2"/>
        <v>0</v>
      </c>
    </row>
    <row r="20" spans="1:14" x14ac:dyDescent="0.25">
      <c r="C20" s="22">
        <v>15</v>
      </c>
      <c r="D20" s="11"/>
      <c r="E20" s="11"/>
      <c r="F20" s="11"/>
      <c r="G20" s="11"/>
      <c r="H20" s="11"/>
      <c r="I20" s="32">
        <f>IF(E20="", ,IF(H20="Dry","N/A",(VLOOKUP(E20,'Default Data'!$A$4:$C$53,3,FALSE))))</f>
        <v>0</v>
      </c>
      <c r="J20" s="11">
        <f>IF(E20="",,VLOOKUP(E20,'Default Data'!$A$4:$C$53,2,FALSE))</f>
        <v>0</v>
      </c>
      <c r="K20" s="22">
        <f t="shared" si="1"/>
        <v>0</v>
      </c>
      <c r="L20" s="24"/>
      <c r="M20" s="23">
        <f t="shared" si="0"/>
        <v>0</v>
      </c>
      <c r="N20" s="11">
        <f t="shared" si="2"/>
        <v>0</v>
      </c>
    </row>
    <row r="21" spans="1:14" x14ac:dyDescent="0.25">
      <c r="C21" s="22">
        <v>16</v>
      </c>
      <c r="D21" s="11"/>
      <c r="E21" s="11"/>
      <c r="F21" s="11"/>
      <c r="G21" s="11"/>
      <c r="H21" s="11"/>
      <c r="I21" s="32">
        <f>IF(E21="", ,IF(H21="Dry","N/A",(VLOOKUP(E21,'Default Data'!$A$4:$C$53,3,FALSE))))</f>
        <v>0</v>
      </c>
      <c r="J21" s="11">
        <f>IF(E21="",,VLOOKUP(E21,'Default Data'!$A$4:$C$53,2,FALSE))</f>
        <v>0</v>
      </c>
      <c r="K21" s="22">
        <f t="shared" si="1"/>
        <v>0</v>
      </c>
      <c r="L21" s="24"/>
      <c r="M21" s="23">
        <f t="shared" si="0"/>
        <v>0</v>
      </c>
      <c r="N21" s="11">
        <f t="shared" si="2"/>
        <v>0</v>
      </c>
    </row>
    <row r="22" spans="1:14" x14ac:dyDescent="0.25">
      <c r="C22" s="22">
        <v>17</v>
      </c>
      <c r="D22" s="11"/>
      <c r="E22" s="11"/>
      <c r="F22" s="11"/>
      <c r="G22" s="11"/>
      <c r="H22" s="11"/>
      <c r="I22" s="32">
        <f>IF(E22="", ,IF(H22="Dry","N/A",(VLOOKUP(E22,'Default Data'!$A$4:$C$53,3,FALSE))))</f>
        <v>0</v>
      </c>
      <c r="J22" s="11">
        <f>IF(E22="",,VLOOKUP(E22,'Default Data'!$A$4:$C$53,2,FALSE))</f>
        <v>0</v>
      </c>
      <c r="K22" s="22">
        <f t="shared" si="1"/>
        <v>0</v>
      </c>
      <c r="L22" s="24"/>
      <c r="M22" s="23">
        <f t="shared" si="0"/>
        <v>0</v>
      </c>
      <c r="N22" s="11">
        <f t="shared" si="2"/>
        <v>0</v>
      </c>
    </row>
    <row r="23" spans="1:14" x14ac:dyDescent="0.25">
      <c r="C23" s="22">
        <v>18</v>
      </c>
      <c r="D23" s="11"/>
      <c r="E23" s="11"/>
      <c r="F23" s="11"/>
      <c r="G23" s="11"/>
      <c r="H23" s="11"/>
      <c r="I23" s="32">
        <f>IF(E23="", ,IF(H23="Dry","N/A",(VLOOKUP(E23,'Default Data'!$A$4:$C$53,3,FALSE))))</f>
        <v>0</v>
      </c>
      <c r="J23" s="11">
        <f>IF(E23="",,VLOOKUP(E23,'Default Data'!$A$4:$C$53,2,FALSE))</f>
        <v>0</v>
      </c>
      <c r="K23" s="22">
        <f t="shared" si="1"/>
        <v>0</v>
      </c>
      <c r="L23" s="24"/>
      <c r="M23" s="23">
        <f t="shared" si="0"/>
        <v>0</v>
      </c>
      <c r="N23" s="11">
        <f t="shared" si="2"/>
        <v>0</v>
      </c>
    </row>
    <row r="24" spans="1:14" x14ac:dyDescent="0.25">
      <c r="C24" s="22">
        <v>19</v>
      </c>
      <c r="D24" s="11"/>
      <c r="E24" s="11"/>
      <c r="F24" s="11"/>
      <c r="G24" s="11"/>
      <c r="H24" s="11"/>
      <c r="I24" s="32">
        <f>IF(E24="", ,IF(H24="Dry","N/A",(VLOOKUP(E24,'Default Data'!$A$4:$C$53,3,FALSE))))</f>
        <v>0</v>
      </c>
      <c r="J24" s="11">
        <f>IF(E24="",,VLOOKUP(E24,'Default Data'!$A$4:$C$53,2,FALSE))</f>
        <v>0</v>
      </c>
      <c r="K24" s="22">
        <f t="shared" si="1"/>
        <v>0</v>
      </c>
      <c r="L24" s="24"/>
      <c r="M24" s="23">
        <f t="shared" si="0"/>
        <v>0</v>
      </c>
      <c r="N24" s="11">
        <f t="shared" si="2"/>
        <v>0</v>
      </c>
    </row>
    <row r="25" spans="1:14" x14ac:dyDescent="0.25">
      <c r="C25" s="22">
        <v>20</v>
      </c>
      <c r="D25" s="11"/>
      <c r="E25" s="11"/>
      <c r="F25" s="11"/>
      <c r="G25" s="11"/>
      <c r="H25" s="11"/>
      <c r="I25" s="32">
        <f>IF(E25="", ,IF(H25="Dry","N/A",(VLOOKUP(E25,'Default Data'!$A$4:$C$53,3,FALSE))))</f>
        <v>0</v>
      </c>
      <c r="J25" s="11">
        <f>IF(E25="",,VLOOKUP(E25,'Default Data'!$A$4:$C$53,2,FALSE))</f>
        <v>0</v>
      </c>
      <c r="K25" s="22">
        <f t="shared" si="1"/>
        <v>0</v>
      </c>
      <c r="L25" s="24"/>
      <c r="M25" s="23">
        <f t="shared" si="0"/>
        <v>0</v>
      </c>
      <c r="N25" s="11">
        <f t="shared" si="2"/>
        <v>0</v>
      </c>
    </row>
    <row r="26" spans="1:14" x14ac:dyDescent="0.25">
      <c r="C26" s="22">
        <v>21</v>
      </c>
      <c r="D26" s="11"/>
      <c r="E26" s="11"/>
      <c r="F26" s="11"/>
      <c r="G26" s="11"/>
      <c r="H26" s="11"/>
      <c r="I26" s="32">
        <f>IF(E26="", ,IF(H26="Dry","N/A",(VLOOKUP(E26,'Default Data'!$A$4:$C$53,3,FALSE))))</f>
        <v>0</v>
      </c>
      <c r="J26" s="11">
        <f>IF(E26="",,VLOOKUP(E26,'Default Data'!$A$4:$C$53,2,FALSE))</f>
        <v>0</v>
      </c>
      <c r="K26" s="22">
        <f>(G26*(IF(H26="Dry",1,(1-I26))))*(J26)</f>
        <v>0</v>
      </c>
      <c r="L26" s="24"/>
      <c r="M26" s="23">
        <f t="shared" si="0"/>
        <v>0</v>
      </c>
      <c r="N26" s="11">
        <f t="shared" si="2"/>
        <v>0</v>
      </c>
    </row>
    <row r="27" spans="1:14" x14ac:dyDescent="0.25">
      <c r="C27" s="22">
        <v>22</v>
      </c>
      <c r="D27" s="11"/>
      <c r="E27" s="11"/>
      <c r="F27" s="11"/>
      <c r="G27" s="11"/>
      <c r="H27" s="11"/>
      <c r="I27" s="32">
        <f>IF(E27="", ,IF(H27="Dry","N/A",(VLOOKUP(E27,'Default Data'!$A$4:$C$53,3,FALSE))))</f>
        <v>0</v>
      </c>
      <c r="J27" s="11">
        <f>IF(E27="",,VLOOKUP(E27,'Default Data'!$A$4:$C$53,2,FALSE))</f>
        <v>0</v>
      </c>
      <c r="K27" s="22">
        <f t="shared" si="1"/>
        <v>0</v>
      </c>
      <c r="L27" s="24"/>
      <c r="M27" s="23">
        <f t="shared" si="0"/>
        <v>0</v>
      </c>
      <c r="N27" s="11">
        <f t="shared" si="2"/>
        <v>0</v>
      </c>
    </row>
    <row r="28" spans="1:14" x14ac:dyDescent="0.25">
      <c r="C28" s="22">
        <v>23</v>
      </c>
      <c r="D28" s="11"/>
      <c r="E28" s="11"/>
      <c r="F28" s="11"/>
      <c r="G28" s="11"/>
      <c r="H28" s="11"/>
      <c r="I28" s="32">
        <f>IF(E28="", ,IF(H28="Dry","N/A",(VLOOKUP(E28,'Default Data'!$A$4:$C$53,3,FALSE))))</f>
        <v>0</v>
      </c>
      <c r="J28" s="11">
        <f>IF(E28="",,VLOOKUP(E28,'Default Data'!$A$4:$C$53,2,FALSE))</f>
        <v>0</v>
      </c>
      <c r="K28" s="22">
        <f t="shared" si="1"/>
        <v>0</v>
      </c>
      <c r="L28" s="24"/>
      <c r="M28" s="23">
        <f t="shared" si="0"/>
        <v>0</v>
      </c>
      <c r="N28" s="11">
        <f t="shared" si="2"/>
        <v>0</v>
      </c>
    </row>
    <row r="29" spans="1:14" x14ac:dyDescent="0.25">
      <c r="C29" s="22">
        <v>24</v>
      </c>
      <c r="D29" s="11"/>
      <c r="E29" s="11"/>
      <c r="F29" s="11"/>
      <c r="G29" s="11"/>
      <c r="H29" s="11"/>
      <c r="I29" s="32">
        <f>IF(E29="", ,IF(H29="Dry","N/A",(VLOOKUP(E29,'Default Data'!$A$4:$C$53,3,FALSE))))</f>
        <v>0</v>
      </c>
      <c r="J29" s="11">
        <f>IF(E29="",,VLOOKUP(E29,'Default Data'!$A$4:$C$53,2,FALSE))</f>
        <v>0</v>
      </c>
      <c r="K29" s="22">
        <f t="shared" si="1"/>
        <v>0</v>
      </c>
      <c r="L29" s="24"/>
      <c r="M29" s="23">
        <f t="shared" si="0"/>
        <v>0</v>
      </c>
      <c r="N29" s="11">
        <f t="shared" si="2"/>
        <v>0</v>
      </c>
    </row>
    <row r="31" spans="1:14" x14ac:dyDescent="0.25">
      <c r="A31" s="25" t="s">
        <v>43</v>
      </c>
    </row>
    <row r="32" spans="1:14" ht="30" x14ac:dyDescent="0.25">
      <c r="A32" s="29"/>
      <c r="B32" s="22" t="s">
        <v>47</v>
      </c>
    </row>
    <row r="33" spans="17:18" ht="60" x14ac:dyDescent="0.25">
      <c r="Q33" s="34" t="s">
        <v>6</v>
      </c>
      <c r="R33" s="31" t="s">
        <v>2</v>
      </c>
    </row>
    <row r="34" spans="17:18" ht="45" x14ac:dyDescent="0.25">
      <c r="Q34" s="35" t="s">
        <v>7</v>
      </c>
      <c r="R34" s="31" t="s">
        <v>3</v>
      </c>
    </row>
    <row r="35" spans="17:18" x14ac:dyDescent="0.25">
      <c r="Q35" s="35" t="s">
        <v>8</v>
      </c>
    </row>
    <row r="36" spans="17:18" ht="30" x14ac:dyDescent="0.25">
      <c r="Q36" s="35" t="s">
        <v>9</v>
      </c>
    </row>
    <row r="37" spans="17:18" ht="30" x14ac:dyDescent="0.25">
      <c r="Q37" s="35" t="s">
        <v>10</v>
      </c>
    </row>
    <row r="38" spans="17:18" ht="45" x14ac:dyDescent="0.25">
      <c r="Q38" s="35" t="s">
        <v>11</v>
      </c>
    </row>
    <row r="39" spans="17:18" ht="30" x14ac:dyDescent="0.25">
      <c r="Q39" s="35" t="s">
        <v>12</v>
      </c>
    </row>
    <row r="40" spans="17:18" ht="30" x14ac:dyDescent="0.25">
      <c r="Q40" s="35" t="s">
        <v>13</v>
      </c>
    </row>
    <row r="41" spans="17:18" ht="30" x14ac:dyDescent="0.25">
      <c r="Q41" s="35" t="s">
        <v>14</v>
      </c>
    </row>
    <row r="42" spans="17:18" ht="30" x14ac:dyDescent="0.25">
      <c r="Q42" s="35" t="s">
        <v>15</v>
      </c>
    </row>
    <row r="43" spans="17:18" ht="60" x14ac:dyDescent="0.25">
      <c r="Q43" s="35" t="s">
        <v>16</v>
      </c>
    </row>
    <row r="44" spans="17:18" ht="90" x14ac:dyDescent="0.25">
      <c r="Q44" s="35" t="s">
        <v>17</v>
      </c>
    </row>
    <row r="45" spans="17:18" ht="30" x14ac:dyDescent="0.25">
      <c r="Q45" s="35" t="s">
        <v>18</v>
      </c>
    </row>
    <row r="46" spans="17:18" ht="30" x14ac:dyDescent="0.25">
      <c r="Q46" s="35" t="s">
        <v>19</v>
      </c>
    </row>
    <row r="47" spans="17:18" ht="30" x14ac:dyDescent="0.25">
      <c r="Q47" s="35" t="s">
        <v>20</v>
      </c>
    </row>
    <row r="48" spans="17:18" ht="45" x14ac:dyDescent="0.25">
      <c r="Q48" s="35" t="s">
        <v>21</v>
      </c>
    </row>
    <row r="49" spans="17:17" ht="60" x14ac:dyDescent="0.25">
      <c r="Q49" s="35" t="s">
        <v>42</v>
      </c>
    </row>
    <row r="50" spans="17:17" x14ac:dyDescent="0.25">
      <c r="Q50" s="35" t="s">
        <v>22</v>
      </c>
    </row>
    <row r="51" spans="17:17" ht="45" x14ac:dyDescent="0.25">
      <c r="Q51" s="35" t="s">
        <v>23</v>
      </c>
    </row>
    <row r="52" spans="17:17" ht="30" x14ac:dyDescent="0.25">
      <c r="Q52" s="35" t="s">
        <v>24</v>
      </c>
    </row>
    <row r="53" spans="17:17" ht="30" x14ac:dyDescent="0.25">
      <c r="Q53" s="35" t="s">
        <v>25</v>
      </c>
    </row>
    <row r="54" spans="17:17" ht="30" x14ac:dyDescent="0.25">
      <c r="Q54" s="35" t="s">
        <v>26</v>
      </c>
    </row>
    <row r="55" spans="17:17" ht="30" x14ac:dyDescent="0.25">
      <c r="Q55" s="35" t="s">
        <v>27</v>
      </c>
    </row>
    <row r="56" spans="17:17" ht="30" x14ac:dyDescent="0.25">
      <c r="Q56" s="35" t="s">
        <v>4</v>
      </c>
    </row>
    <row r="57" spans="17:17" ht="30" x14ac:dyDescent="0.25">
      <c r="Q57" s="35" t="s">
        <v>28</v>
      </c>
    </row>
    <row r="58" spans="17:17" x14ac:dyDescent="0.25">
      <c r="Q58" s="35" t="s">
        <v>29</v>
      </c>
    </row>
    <row r="59" spans="17:17" x14ac:dyDescent="0.25">
      <c r="Q59" s="35" t="s">
        <v>30</v>
      </c>
    </row>
    <row r="60" spans="17:17" x14ac:dyDescent="0.25">
      <c r="Q60" s="35" t="s">
        <v>31</v>
      </c>
    </row>
    <row r="61" spans="17:17" ht="30" x14ac:dyDescent="0.25">
      <c r="Q61" s="35" t="s">
        <v>32</v>
      </c>
    </row>
    <row r="62" spans="17:17" ht="30" x14ac:dyDescent="0.25">
      <c r="Q62" s="35" t="s">
        <v>33</v>
      </c>
    </row>
    <row r="63" spans="17:17" ht="45" x14ac:dyDescent="0.25">
      <c r="Q63" s="35" t="s">
        <v>34</v>
      </c>
    </row>
    <row r="64" spans="17:17" ht="30" x14ac:dyDescent="0.25">
      <c r="Q64" s="35" t="s">
        <v>35</v>
      </c>
    </row>
    <row r="65" spans="17:17" ht="30" x14ac:dyDescent="0.25">
      <c r="Q65" s="35" t="s">
        <v>36</v>
      </c>
    </row>
    <row r="66" spans="17:17" ht="30" x14ac:dyDescent="0.25">
      <c r="Q66" s="34" t="s">
        <v>37</v>
      </c>
    </row>
    <row r="67" spans="17:17" x14ac:dyDescent="0.25">
      <c r="Q67" s="34" t="s">
        <v>38</v>
      </c>
    </row>
    <row r="68" spans="17:17" ht="30" x14ac:dyDescent="0.25">
      <c r="Q68" s="34" t="s">
        <v>39</v>
      </c>
    </row>
    <row r="69" spans="17:17" ht="60" x14ac:dyDescent="0.25">
      <c r="Q69" s="34" t="s">
        <v>40</v>
      </c>
    </row>
    <row r="70" spans="17:17" x14ac:dyDescent="0.25">
      <c r="Q70" s="34" t="s">
        <v>41</v>
      </c>
    </row>
    <row r="71" spans="17:17" ht="45" x14ac:dyDescent="0.25">
      <c r="Q71" s="31" t="s">
        <v>48</v>
      </c>
    </row>
  </sheetData>
  <sheetProtection selectLockedCells="1"/>
  <mergeCells count="11">
    <mergeCell ref="N4:N5"/>
    <mergeCell ref="G4:G5"/>
    <mergeCell ref="C4:C5"/>
    <mergeCell ref="E4:E5"/>
    <mergeCell ref="D4:D5"/>
    <mergeCell ref="M4:M5"/>
    <mergeCell ref="K4:K5"/>
    <mergeCell ref="H4:H5"/>
    <mergeCell ref="I4:I5"/>
    <mergeCell ref="J4:J5"/>
    <mergeCell ref="F4:F5"/>
  </mergeCells>
  <dataValidations count="2">
    <dataValidation type="list" allowBlank="1" showInputMessage="1" showErrorMessage="1" sqref="E6:E29">
      <formula1>$Q$33:$Q$71</formula1>
    </dataValidation>
    <dataValidation type="list" allowBlank="1" showInputMessage="1" showErrorMessage="1" sqref="H6:H29">
      <formula1>$R$33:$R$34</formula1>
    </dataValidation>
  </dataValidations>
  <pageMargins left="0.7" right="0.7" top="0.75" bottom="0.75" header="0.3" footer="0.3"/>
  <pageSetup paperSize="9" orientation="portrait" r:id="rId1"/>
  <ignoredErrors>
    <ignoredError sqref="I6:I7 J6:J10 I8:I10 J11:J29 I11:I29"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'Default Data'!$A$297:$A$336</xm:f>
          </x14:formula1>
          <xm:sqref>E6:E29</xm:sqref>
        </x14:dataValidation>
        <x14:dataValidation type="list" allowBlank="1" showInputMessage="1" showErrorMessage="1">
          <x14:formula1>
            <xm:f>'Default Data'!$A$338:$A$340</xm:f>
          </x14:formula1>
          <xm:sqref>H6:H29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40"/>
  <sheetViews>
    <sheetView topLeftCell="A16" zoomScale="85" zoomScaleNormal="85" workbookViewId="0">
      <selection activeCell="E48" sqref="E48"/>
    </sheetView>
  </sheetViews>
  <sheetFormatPr defaultRowHeight="15" x14ac:dyDescent="0.25"/>
  <cols>
    <col min="1" max="1" width="30.5703125" style="4" bestFit="1" customWidth="1"/>
    <col min="2" max="2" width="35.7109375" style="1" bestFit="1" customWidth="1"/>
    <col min="3" max="3" width="21.140625" style="1" bestFit="1" customWidth="1"/>
    <col min="4" max="16384" width="9.140625" style="1"/>
  </cols>
  <sheetData>
    <row r="1" spans="1:3" ht="15" customHeight="1" x14ac:dyDescent="0.25">
      <c r="A1" s="48" t="s">
        <v>0</v>
      </c>
      <c r="B1" s="48" t="s">
        <v>76</v>
      </c>
      <c r="C1" s="48" t="s">
        <v>1</v>
      </c>
    </row>
    <row r="2" spans="1:3" x14ac:dyDescent="0.25">
      <c r="A2" s="48"/>
      <c r="B2" s="48"/>
      <c r="C2" s="48"/>
    </row>
    <row r="3" spans="1:3" x14ac:dyDescent="0.25">
      <c r="A3" s="5"/>
      <c r="B3" s="5"/>
      <c r="C3" s="5"/>
    </row>
    <row r="4" spans="1:3" x14ac:dyDescent="0.25">
      <c r="A4" s="6" t="s">
        <v>6</v>
      </c>
      <c r="B4" s="6">
        <v>207</v>
      </c>
      <c r="C4" s="7">
        <v>0.86</v>
      </c>
    </row>
    <row r="5" spans="1:3" x14ac:dyDescent="0.25">
      <c r="A5" s="8"/>
      <c r="B5" s="8"/>
      <c r="C5" s="9"/>
    </row>
    <row r="6" spans="1:3" x14ac:dyDescent="0.25">
      <c r="A6" s="3" t="s">
        <v>7</v>
      </c>
      <c r="B6" s="3">
        <v>333</v>
      </c>
      <c r="C6" s="10">
        <v>0.84</v>
      </c>
    </row>
    <row r="7" spans="1:3" x14ac:dyDescent="0.25">
      <c r="A7" s="8"/>
      <c r="B7" s="8"/>
      <c r="C7" s="9"/>
    </row>
    <row r="8" spans="1:3" x14ac:dyDescent="0.25">
      <c r="A8" s="3" t="s">
        <v>8</v>
      </c>
      <c r="B8" s="3">
        <v>218</v>
      </c>
      <c r="C8" s="10">
        <v>0.87</v>
      </c>
    </row>
    <row r="9" spans="1:3" x14ac:dyDescent="0.25">
      <c r="A9" s="3" t="s">
        <v>9</v>
      </c>
      <c r="B9" s="3">
        <v>257</v>
      </c>
      <c r="C9" s="10">
        <v>0.88</v>
      </c>
    </row>
    <row r="10" spans="1:3" x14ac:dyDescent="0.25">
      <c r="A10" s="3" t="s">
        <v>10</v>
      </c>
      <c r="B10" s="3">
        <v>237</v>
      </c>
      <c r="C10" s="10">
        <v>0.88</v>
      </c>
    </row>
    <row r="11" spans="1:3" x14ac:dyDescent="0.25">
      <c r="A11" s="3" t="s">
        <v>11</v>
      </c>
      <c r="B11" s="39" t="s">
        <v>81</v>
      </c>
      <c r="C11" s="10">
        <v>0.16</v>
      </c>
    </row>
    <row r="12" spans="1:3" x14ac:dyDescent="0.25">
      <c r="A12" s="3" t="s">
        <v>12</v>
      </c>
      <c r="B12" s="39" t="s">
        <v>81</v>
      </c>
      <c r="C12" s="10">
        <v>0.78</v>
      </c>
    </row>
    <row r="13" spans="1:3" x14ac:dyDescent="0.25">
      <c r="A13" s="8"/>
      <c r="B13" s="8"/>
      <c r="C13" s="9"/>
    </row>
    <row r="14" spans="1:3" x14ac:dyDescent="0.25">
      <c r="A14" s="3" t="s">
        <v>13</v>
      </c>
      <c r="B14" s="3">
        <v>240</v>
      </c>
      <c r="C14" s="10">
        <v>0.81</v>
      </c>
    </row>
    <row r="15" spans="1:3" x14ac:dyDescent="0.25">
      <c r="A15" s="3" t="s">
        <v>14</v>
      </c>
      <c r="B15" s="3">
        <v>555</v>
      </c>
      <c r="C15" s="10">
        <v>0.56000000000000005</v>
      </c>
    </row>
    <row r="16" spans="1:3" x14ac:dyDescent="0.25">
      <c r="A16" s="3" t="s">
        <v>15</v>
      </c>
      <c r="B16" s="3">
        <v>210</v>
      </c>
      <c r="C16" s="10">
        <v>0.98</v>
      </c>
    </row>
    <row r="17" spans="1:3" x14ac:dyDescent="0.25">
      <c r="A17" s="3" t="s">
        <v>16</v>
      </c>
      <c r="B17" s="3">
        <v>405</v>
      </c>
      <c r="C17" s="10">
        <v>0.72</v>
      </c>
    </row>
    <row r="18" spans="1:3" ht="30" x14ac:dyDescent="0.25">
      <c r="A18" s="3" t="s">
        <v>17</v>
      </c>
      <c r="B18" s="3">
        <v>600</v>
      </c>
      <c r="C18" s="10">
        <v>0.84</v>
      </c>
    </row>
    <row r="19" spans="1:3" x14ac:dyDescent="0.25">
      <c r="A19" s="8"/>
      <c r="B19" s="8"/>
      <c r="C19" s="9"/>
    </row>
    <row r="20" spans="1:3" x14ac:dyDescent="0.25">
      <c r="A20" s="3" t="s">
        <v>18</v>
      </c>
      <c r="B20" s="3">
        <v>383</v>
      </c>
      <c r="C20" s="10">
        <v>0.87</v>
      </c>
    </row>
    <row r="21" spans="1:3" x14ac:dyDescent="0.25">
      <c r="A21" s="8"/>
      <c r="B21" s="8"/>
      <c r="C21" s="9"/>
    </row>
    <row r="22" spans="1:3" x14ac:dyDescent="0.25">
      <c r="A22" s="3" t="s">
        <v>19</v>
      </c>
      <c r="B22" s="3">
        <v>281</v>
      </c>
      <c r="C22" s="10">
        <v>0.97</v>
      </c>
    </row>
    <row r="23" spans="1:3" x14ac:dyDescent="0.25">
      <c r="A23" s="8"/>
      <c r="B23" s="8"/>
      <c r="C23" s="9"/>
    </row>
    <row r="24" spans="1:3" x14ac:dyDescent="0.25">
      <c r="A24" s="3" t="s">
        <v>20</v>
      </c>
      <c r="B24" s="39" t="s">
        <v>81</v>
      </c>
      <c r="C24" s="10">
        <v>0.23</v>
      </c>
    </row>
    <row r="25" spans="1:3" x14ac:dyDescent="0.25">
      <c r="A25" s="8"/>
      <c r="B25" s="8"/>
      <c r="C25" s="9"/>
    </row>
    <row r="26" spans="1:3" x14ac:dyDescent="0.25">
      <c r="A26" s="3" t="s">
        <v>21</v>
      </c>
      <c r="B26" s="3">
        <v>183</v>
      </c>
      <c r="C26" s="10">
        <v>0.89</v>
      </c>
    </row>
    <row r="27" spans="1:3" x14ac:dyDescent="0.25">
      <c r="A27" s="8"/>
      <c r="B27" s="8"/>
      <c r="C27" s="9"/>
    </row>
    <row r="28" spans="1:3" x14ac:dyDescent="0.25">
      <c r="A28" s="3" t="s">
        <v>42</v>
      </c>
      <c r="B28" s="3">
        <v>245</v>
      </c>
      <c r="C28" s="10">
        <v>0.8</v>
      </c>
    </row>
    <row r="29" spans="1:3" x14ac:dyDescent="0.25">
      <c r="A29" s="3" t="s">
        <v>22</v>
      </c>
      <c r="B29" s="3">
        <v>313</v>
      </c>
      <c r="C29" s="10">
        <v>0.62</v>
      </c>
    </row>
    <row r="30" spans="1:3" x14ac:dyDescent="0.25">
      <c r="A30" s="8"/>
      <c r="B30" s="8"/>
      <c r="C30" s="9"/>
    </row>
    <row r="31" spans="1:3" x14ac:dyDescent="0.25">
      <c r="A31" s="3" t="s">
        <v>23</v>
      </c>
      <c r="B31" s="39" t="s">
        <v>81</v>
      </c>
      <c r="C31" s="10">
        <v>0.6</v>
      </c>
    </row>
    <row r="32" spans="1:3" x14ac:dyDescent="0.25">
      <c r="A32" s="8"/>
      <c r="B32" s="8"/>
      <c r="C32" s="9"/>
    </row>
    <row r="33" spans="1:3" x14ac:dyDescent="0.25">
      <c r="A33" s="3" t="s">
        <v>24</v>
      </c>
      <c r="B33" s="3">
        <v>105</v>
      </c>
      <c r="C33" s="10">
        <v>0.92</v>
      </c>
    </row>
    <row r="34" spans="1:3" x14ac:dyDescent="0.25">
      <c r="A34" s="3" t="s">
        <v>25</v>
      </c>
      <c r="B34" s="3">
        <v>153</v>
      </c>
      <c r="C34" s="10">
        <v>0.94</v>
      </c>
    </row>
    <row r="35" spans="1:3" x14ac:dyDescent="0.25">
      <c r="A35" s="3" t="s">
        <v>26</v>
      </c>
      <c r="B35" s="3">
        <v>231</v>
      </c>
      <c r="C35" s="10">
        <v>0.8</v>
      </c>
    </row>
    <row r="36" spans="1:3" x14ac:dyDescent="0.25">
      <c r="A36" s="8"/>
      <c r="B36" s="8"/>
      <c r="C36" s="9"/>
    </row>
    <row r="37" spans="1:3" x14ac:dyDescent="0.25">
      <c r="A37" s="3" t="s">
        <v>27</v>
      </c>
      <c r="B37" s="3">
        <v>274</v>
      </c>
      <c r="C37" s="10">
        <v>0.83</v>
      </c>
    </row>
    <row r="38" spans="1:3" x14ac:dyDescent="0.25">
      <c r="A38" s="3" t="s">
        <v>4</v>
      </c>
      <c r="B38" s="3">
        <v>267</v>
      </c>
      <c r="C38" s="10">
        <v>0.78</v>
      </c>
    </row>
    <row r="39" spans="1:3" x14ac:dyDescent="0.25">
      <c r="A39" s="3" t="s">
        <v>28</v>
      </c>
      <c r="B39" s="3">
        <v>220</v>
      </c>
      <c r="C39" s="10">
        <v>0.69</v>
      </c>
    </row>
    <row r="40" spans="1:3" x14ac:dyDescent="0.25">
      <c r="A40" s="3" t="s">
        <v>29</v>
      </c>
      <c r="B40" s="3">
        <v>210</v>
      </c>
      <c r="C40" s="10">
        <v>0.18</v>
      </c>
    </row>
    <row r="41" spans="1:3" x14ac:dyDescent="0.25">
      <c r="A41" s="3" t="s">
        <v>30</v>
      </c>
      <c r="B41" s="3">
        <v>137</v>
      </c>
      <c r="C41" s="10">
        <v>0.15</v>
      </c>
    </row>
    <row r="42" spans="1:3" x14ac:dyDescent="0.25">
      <c r="A42" s="3" t="s">
        <v>32</v>
      </c>
      <c r="B42" s="39" t="s">
        <v>81</v>
      </c>
      <c r="C42" s="10">
        <v>0.57999999999999996</v>
      </c>
    </row>
    <row r="43" spans="1:3" x14ac:dyDescent="0.25">
      <c r="A43" s="3" t="s">
        <v>33</v>
      </c>
      <c r="B43" s="39" t="s">
        <v>81</v>
      </c>
      <c r="C43" s="10">
        <v>0.47</v>
      </c>
    </row>
    <row r="44" spans="1:3" x14ac:dyDescent="0.25">
      <c r="A44" s="3" t="s">
        <v>34</v>
      </c>
      <c r="B44" s="39" t="s">
        <v>81</v>
      </c>
      <c r="C44" s="10">
        <v>0.16</v>
      </c>
    </row>
    <row r="45" spans="1:3" x14ac:dyDescent="0.25">
      <c r="A45" s="8"/>
      <c r="B45" s="8"/>
      <c r="C45" s="9"/>
    </row>
    <row r="46" spans="1:3" x14ac:dyDescent="0.25">
      <c r="A46" s="3" t="s">
        <v>35</v>
      </c>
      <c r="B46" s="3">
        <v>64</v>
      </c>
      <c r="C46" s="10">
        <v>0.53</v>
      </c>
    </row>
    <row r="47" spans="1:3" x14ac:dyDescent="0.25">
      <c r="A47" s="3" t="s">
        <v>36</v>
      </c>
      <c r="B47" s="3">
        <v>136</v>
      </c>
      <c r="C47" s="10">
        <v>0.63</v>
      </c>
    </row>
    <row r="48" spans="1:3" x14ac:dyDescent="0.25">
      <c r="A48" s="8"/>
      <c r="B48" s="8"/>
      <c r="C48" s="9"/>
    </row>
    <row r="49" spans="1:3" x14ac:dyDescent="0.25">
      <c r="A49" s="6" t="s">
        <v>37</v>
      </c>
      <c r="B49" s="40" t="s">
        <v>81</v>
      </c>
      <c r="C49" s="7">
        <v>0.96</v>
      </c>
    </row>
    <row r="50" spans="1:3" x14ac:dyDescent="0.25">
      <c r="A50" s="6" t="s">
        <v>38</v>
      </c>
      <c r="B50" s="40" t="s">
        <v>81</v>
      </c>
      <c r="C50" s="7">
        <v>0.55000000000000004</v>
      </c>
    </row>
    <row r="51" spans="1:3" x14ac:dyDescent="0.25">
      <c r="A51" s="6" t="s">
        <v>39</v>
      </c>
      <c r="B51" s="40" t="s">
        <v>81</v>
      </c>
      <c r="C51" s="7">
        <v>0.1</v>
      </c>
    </row>
    <row r="52" spans="1:3" x14ac:dyDescent="0.25">
      <c r="A52" s="6" t="s">
        <v>40</v>
      </c>
      <c r="B52" s="40" t="s">
        <v>81</v>
      </c>
      <c r="C52" s="7">
        <v>0.11</v>
      </c>
    </row>
    <row r="53" spans="1:3" x14ac:dyDescent="0.25">
      <c r="A53" s="6" t="s">
        <v>41</v>
      </c>
      <c r="B53" s="40" t="s">
        <v>81</v>
      </c>
      <c r="C53" s="7">
        <v>0.33</v>
      </c>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30"/>
    </row>
    <row r="338" spans="1:1" x14ac:dyDescent="0.25">
      <c r="A338" s="2"/>
    </row>
    <row r="339" spans="1:1" x14ac:dyDescent="0.25">
      <c r="A339" s="2"/>
    </row>
    <row r="340" spans="1:1" x14ac:dyDescent="0.25">
      <c r="A340" s="2"/>
    </row>
  </sheetData>
  <sheetProtection selectLockedCells="1" selectUnlockedCells="1"/>
  <mergeCells count="3">
    <mergeCell ref="A1:A2"/>
    <mergeCell ref="B1:B2"/>
    <mergeCell ref="C1:C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Project_x0020_Owner xmlns="631298fc-6a88-4548-b7d9-3b164918c4a3" xsi:nil="true"/>
    <_Status xmlns="http://schemas.microsoft.com/sharepoint/v3/fields">Draft</_Status>
    <Descriptor xmlns="631298fc-6a88-4548-b7d9-3b164918c4a3" xsi:nil="true"/>
    <Project_x0020_Name xmlns="631298fc-6a88-4548-b7d9-3b164918c4a3" xsi:nil="true"/>
    <Project_x0020_Manager xmlns="631298fc-6a88-4548-b7d9-3b164918c4a3" xsi:nil="true"/>
    <Classification xmlns="631298fc-6a88-4548-b7d9-3b164918c4a3">Unclassified</Classification>
  </documentManagement>
</p:properties>
</file>

<file path=customXml/item2.xml><?xml version="1.0" encoding="utf-8"?>
<?mso-contentType ?>
<SharedContentType xmlns="Microsoft.SharePoint.Taxonomy.ContentTypeSync" SourceId="69773578-b348-4185-91b0-0c3a7eda8d2a" ContentTypeId="0x010100124FC2327AAF1D4DBD6CD2854AFB0269" PreviousValue="false"/>
</file>

<file path=customXml/item3.xml><?xml version="1.0" encoding="utf-8"?>
<ct:contentTypeSchema xmlns:ct="http://schemas.microsoft.com/office/2006/metadata/contentType" xmlns:ma="http://schemas.microsoft.com/office/2006/metadata/properties/metaAttributes" ct:_="" ma:_="" ma:contentTypeName="Issue Log" ma:contentTypeID="0x010100124FC2327AAF1D4DBD6CD2854AFB026900594D12A6C3E4D34EA7A4709175462E87" ma:contentTypeVersion="0" ma:contentTypeDescription="" ma:contentTypeScope="" ma:versionID="f3574f2c47f6a2950d47083531f92c56">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5e54a3913063002931e4b0bb8cfd3353" ns2:_="" ns3:_="">
    <xsd:import namespace="631298fc-6a88-4548-b7d9-3b164918c4a3"/>
    <xsd:import namespace="http://schemas.microsoft.com/sharepoint/v3/fields"/>
    <xsd:element name="properties">
      <xsd:complexType>
        <xsd:sequence>
          <xsd:element name="documentManagement">
            <xsd:complexType>
              <xsd:all>
                <xsd:element ref="ns2:Project_x0020_Manager" minOccurs="0"/>
                <xsd:element ref="ns2:Project_x0020_Name" minOccurs="0"/>
                <xsd:element ref="ns2:Project_x0020_Owner" minOccurs="0"/>
                <xsd:element ref="ns3:_Status" minOccurs="0"/>
                <xsd:element ref="ns2:Classification"/>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Project_x0020_Manager" ma:index="8" nillable="true" ma:displayName="Project Manager" ma:internalName="Project_x0020_Manager">
      <xsd:simpleType>
        <xsd:restriction base="dms:Text">
          <xsd:maxLength value="255"/>
        </xsd:restriction>
      </xsd:simpleType>
    </xsd:element>
    <xsd:element name="Project_x0020_Name" ma:index="9" nillable="true" ma:displayName="Project Name" ma:internalName="Project_x0020_Name">
      <xsd:simpleType>
        <xsd:restriction base="dms:Text">
          <xsd:maxLength value="255"/>
        </xsd:restriction>
      </xsd:simpleType>
    </xsd:element>
    <xsd:element name="Project_x0020_Owner" ma:index="10" nillable="true" ma:displayName="Project Owner" ma:internalName="Project_x0020_Owner">
      <xsd:simpleType>
        <xsd:restriction base="dms:Text">
          <xsd:maxLength value="255"/>
        </xsd:restriction>
      </xsd:simpleType>
    </xsd:element>
    <xsd:element name="Classification" ma:index="12" ma:displayName="Classification" ma:default="Unclassified" ma:format="Dropdown"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B0D3F73D-60AA-4DCF-A437-CEB692AAE6CC}">
  <ds:schemaRefs>
    <ds:schemaRef ds:uri="http://schemas.microsoft.com/sharepoint/v3/fields"/>
    <ds:schemaRef ds:uri="http://schemas.microsoft.com/office/2006/documentManagement/types"/>
    <ds:schemaRef ds:uri="http://purl.org/dc/elements/1.1/"/>
    <ds:schemaRef ds:uri="http://www.w3.org/XML/1998/namespace"/>
    <ds:schemaRef ds:uri="http://schemas.microsoft.com/office/infopath/2007/PartnerControls"/>
    <ds:schemaRef ds:uri="http://purl.org/dc/terms/"/>
    <ds:schemaRef ds:uri="631298fc-6a88-4548-b7d9-3b164918c4a3"/>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4C2E294-BE30-4C63-A84A-7E562CF3B856}">
  <ds:schemaRefs>
    <ds:schemaRef ds:uri="Microsoft.SharePoint.Taxonomy.ContentTypeSync"/>
  </ds:schemaRefs>
</ds:datastoreItem>
</file>

<file path=customXml/itemProps3.xml><?xml version="1.0" encoding="utf-8"?>
<ds:datastoreItem xmlns:ds="http://schemas.openxmlformats.org/officeDocument/2006/customXml" ds:itemID="{EF40CE66-CF12-4EE2-BA1A-3BDFD040F5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EB2C378-3A4A-40E9-8510-4CD91D489E42}">
  <ds:schemaRefs>
    <ds:schemaRef ds:uri="http://schemas.microsoft.com/sharepoint/v3/contenttype/forms"/>
  </ds:schemaRefs>
</ds:datastoreItem>
</file>

<file path=customXml/itemProps5.xml><?xml version="1.0" encoding="utf-8"?>
<ds:datastoreItem xmlns:ds="http://schemas.openxmlformats.org/officeDocument/2006/customXml" ds:itemID="{F40D08EB-3D42-4C0E-BB80-C80B450C4CF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Using this tool</vt:lpstr>
      <vt:lpstr>Calculation</vt:lpstr>
      <vt:lpstr>Default Data</vt:lpstr>
    </vt:vector>
  </TitlesOfParts>
  <Manager>Raj Malhi</Manager>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RHI Biogas and Biomethane Apportioning Tool</dc:title>
  <dc:subject>Anaerobic Digestion</dc:subject>
  <dc:creator>Raj Malhi</dc:creator>
  <cp:lastModifiedBy>Jodie</cp:lastModifiedBy>
  <dcterms:created xsi:type="dcterms:W3CDTF">2014-03-23T22:49:56Z</dcterms:created>
  <dcterms:modified xsi:type="dcterms:W3CDTF">2015-10-02T10:56:23Z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0x010100124FC2327AAF1D4DBD6CD2854AFB026900594D12A6C3E4D34EA7A4709175462E87</vt:lpwstr>
  </property>
  <property fmtid="{D5CDD505-2E9C-101B-9397-08002B2CF9AE}" pid="3" name="docIndexRef">
    <vt:lpwstr>a176b4cb-17bf-4452-99e8-bc05ccf834f3</vt:lpwstr>
  </property>
  <property fmtid="{D5CDD505-2E9C-101B-9397-08002B2CF9AE}" pid="4" name="bjDocumentSecurityLabel">
    <vt:lpwstr>This item has no classification</vt:lpwstr>
  </property>
  <property fmtid="{D5CDD505-2E9C-101B-9397-08002B2CF9AE}" pid="5" name="bjSaver">
    <vt:lpwstr>xgXXI0X/K0Kac0I0z32awm40UrN19r+b</vt:lpwstr>
  </property>
</Properties>
</file>